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Veřejné zakázky\VZMR 2023 - Bezbariérové úpravy MěÚ Horní Slavkov - II.etapa - II. vyhlášení\"/>
    </mc:Choice>
  </mc:AlternateContent>
  <bookViews>
    <workbookView xWindow="0" yWindow="0" windowWidth="28800" windowHeight="11700" activeTab="2"/>
  </bookViews>
  <sheets>
    <sheet name="Rekapitulace stavby" sheetId="1" r:id="rId1"/>
    <sheet name="00 - VRN" sheetId="2" r:id="rId2"/>
    <sheet name="01 - Stavební část" sheetId="3" r:id="rId3"/>
    <sheet name="02 - Opěrná zeď" sheetId="4" r:id="rId4"/>
    <sheet name="03 - ZTI" sheetId="5" r:id="rId5"/>
    <sheet name="04 - vybavení" sheetId="6" r:id="rId6"/>
    <sheet name="Pokyny pro vyplnění" sheetId="7" r:id="rId7"/>
  </sheets>
  <definedNames>
    <definedName name="_xlnm._FilterDatabase" localSheetId="1" hidden="1">'00 - VRN'!$C$84:$K$107</definedName>
    <definedName name="_xlnm._FilterDatabase" localSheetId="2" hidden="1">'01 - Stavební část'!$C$91:$K$523</definedName>
    <definedName name="_xlnm._FilterDatabase" localSheetId="3" hidden="1">'02 - Opěrná zeď'!$C$91:$K$260</definedName>
    <definedName name="_xlnm._FilterDatabase" localSheetId="4" hidden="1">'03 - ZTI'!$C$80:$K$98</definedName>
    <definedName name="_xlnm._FilterDatabase" localSheetId="5" hidden="1">'04 - vybavení'!$C$80:$K$95</definedName>
    <definedName name="_xlnm.Print_Titles" localSheetId="1">'00 - VRN'!$84:$84</definedName>
    <definedName name="_xlnm.Print_Titles" localSheetId="2">'01 - Stavební část'!$91:$91</definedName>
    <definedName name="_xlnm.Print_Titles" localSheetId="3">'02 - Opěrná zeď'!$91:$91</definedName>
    <definedName name="_xlnm.Print_Titles" localSheetId="4">'03 - ZTI'!$80:$80</definedName>
    <definedName name="_xlnm.Print_Titles" localSheetId="5">'04 - vybavení'!$80:$80</definedName>
    <definedName name="_xlnm.Print_Titles" localSheetId="0">'Rekapitulace stavby'!$52:$52</definedName>
    <definedName name="_xlnm.Print_Area" localSheetId="1">'00 - VRN'!$C$4:$J$39,'00 - VRN'!$C$45:$J$66,'00 - VRN'!$C$72:$K$107</definedName>
    <definedName name="_xlnm.Print_Area" localSheetId="2">'01 - Stavební část'!$C$4:$J$39,'01 - Stavební část'!$C$45:$J$73,'01 - Stavební část'!$C$79:$K$523</definedName>
    <definedName name="_xlnm.Print_Area" localSheetId="3">'02 - Opěrná zeď'!$C$4:$J$39,'02 - Opěrná zeď'!$C$45:$J$73,'02 - Opěrná zeď'!$C$79:$K$260</definedName>
    <definedName name="_xlnm.Print_Area" localSheetId="4">'03 - ZTI'!$C$4:$J$39,'03 - ZTI'!$C$45:$J$62,'03 - ZTI'!$C$68:$K$98</definedName>
    <definedName name="_xlnm.Print_Area" localSheetId="5">'04 - vybavení'!$C$4:$J$39,'04 - vybavení'!$C$45:$J$62,'04 - vybavení'!$C$68:$K$95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</definedNames>
  <calcPr calcId="162913"/>
</workbook>
</file>

<file path=xl/calcChain.xml><?xml version="1.0" encoding="utf-8"?>
<calcChain xmlns="http://schemas.openxmlformats.org/spreadsheetml/2006/main">
  <c r="J37" i="6" l="1"/>
  <c r="J36" i="6"/>
  <c r="AY59" i="1" s="1"/>
  <c r="J35" i="6"/>
  <c r="AX59" i="1" s="1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BI85" i="6"/>
  <c r="BH85" i="6"/>
  <c r="BG85" i="6"/>
  <c r="BF85" i="6"/>
  <c r="T85" i="6"/>
  <c r="R85" i="6"/>
  <c r="P85" i="6"/>
  <c r="BI84" i="6"/>
  <c r="BH84" i="6"/>
  <c r="BG84" i="6"/>
  <c r="BF84" i="6"/>
  <c r="T84" i="6"/>
  <c r="R84" i="6"/>
  <c r="P84" i="6"/>
  <c r="J78" i="6"/>
  <c r="J77" i="6"/>
  <c r="F77" i="6"/>
  <c r="F75" i="6"/>
  <c r="E73" i="6"/>
  <c r="J55" i="6"/>
  <c r="J54" i="6"/>
  <c r="F54" i="6"/>
  <c r="F52" i="6"/>
  <c r="E50" i="6"/>
  <c r="J18" i="6"/>
  <c r="E18" i="6"/>
  <c r="F78" i="6" s="1"/>
  <c r="J17" i="6"/>
  <c r="J12" i="6"/>
  <c r="J75" i="6"/>
  <c r="E7" i="6"/>
  <c r="E48" i="6" s="1"/>
  <c r="J37" i="5"/>
  <c r="J36" i="5"/>
  <c r="AY58" i="1"/>
  <c r="J35" i="5"/>
  <c r="AX58" i="1" s="1"/>
  <c r="BI97" i="5"/>
  <c r="BH97" i="5"/>
  <c r="BG97" i="5"/>
  <c r="BF97" i="5"/>
  <c r="T97" i="5"/>
  <c r="R97" i="5"/>
  <c r="P97" i="5"/>
  <c r="BI91" i="5"/>
  <c r="BH91" i="5"/>
  <c r="BG91" i="5"/>
  <c r="BF91" i="5"/>
  <c r="T91" i="5"/>
  <c r="R91" i="5"/>
  <c r="P91" i="5"/>
  <c r="BI84" i="5"/>
  <c r="BH84" i="5"/>
  <c r="BG84" i="5"/>
  <c r="BF84" i="5"/>
  <c r="T84" i="5"/>
  <c r="R84" i="5"/>
  <c r="P84" i="5"/>
  <c r="J78" i="5"/>
  <c r="J77" i="5"/>
  <c r="F77" i="5"/>
  <c r="F75" i="5"/>
  <c r="E73" i="5"/>
  <c r="J55" i="5"/>
  <c r="J54" i="5"/>
  <c r="F54" i="5"/>
  <c r="F52" i="5"/>
  <c r="E50" i="5"/>
  <c r="J18" i="5"/>
  <c r="E18" i="5"/>
  <c r="F78" i="5"/>
  <c r="J17" i="5"/>
  <c r="J12" i="5"/>
  <c r="J75" i="5" s="1"/>
  <c r="E7" i="5"/>
  <c r="E71" i="5"/>
  <c r="J37" i="4"/>
  <c r="J36" i="4"/>
  <c r="AY57" i="1" s="1"/>
  <c r="J35" i="4"/>
  <c r="AX57" i="1" s="1"/>
  <c r="BI259" i="4"/>
  <c r="BH259" i="4"/>
  <c r="BG259" i="4"/>
  <c r="BF259" i="4"/>
  <c r="T259" i="4"/>
  <c r="T258" i="4" s="1"/>
  <c r="R259" i="4"/>
  <c r="R258" i="4"/>
  <c r="P259" i="4"/>
  <c r="P258" i="4" s="1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39" i="4"/>
  <c r="BH239" i="4"/>
  <c r="BG239" i="4"/>
  <c r="BF239" i="4"/>
  <c r="T239" i="4"/>
  <c r="T238" i="4" s="1"/>
  <c r="R239" i="4"/>
  <c r="R238" i="4" s="1"/>
  <c r="P239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7" i="4"/>
  <c r="BH217" i="4"/>
  <c r="BG217" i="4"/>
  <c r="BF217" i="4"/>
  <c r="T217" i="4"/>
  <c r="R217" i="4"/>
  <c r="P217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T193" i="4" s="1"/>
  <c r="R194" i="4"/>
  <c r="R193" i="4" s="1"/>
  <c r="P194" i="4"/>
  <c r="P193" i="4"/>
  <c r="BI191" i="4"/>
  <c r="BH191" i="4"/>
  <c r="BG191" i="4"/>
  <c r="BF191" i="4"/>
  <c r="T191" i="4"/>
  <c r="R191" i="4"/>
  <c r="P191" i="4"/>
  <c r="BI179" i="4"/>
  <c r="BH179" i="4"/>
  <c r="BG179" i="4"/>
  <c r="BF179" i="4"/>
  <c r="T179" i="4"/>
  <c r="R179" i="4"/>
  <c r="P179" i="4"/>
  <c r="BI171" i="4"/>
  <c r="BH171" i="4"/>
  <c r="BG171" i="4"/>
  <c r="BF171" i="4"/>
  <c r="T171" i="4"/>
  <c r="R171" i="4"/>
  <c r="P171" i="4"/>
  <c r="BI156" i="4"/>
  <c r="BH156" i="4"/>
  <c r="BG156" i="4"/>
  <c r="BF156" i="4"/>
  <c r="T156" i="4"/>
  <c r="R156" i="4"/>
  <c r="P156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5" i="4"/>
  <c r="BH95" i="4"/>
  <c r="BG95" i="4"/>
  <c r="BF95" i="4"/>
  <c r="T95" i="4"/>
  <c r="R95" i="4"/>
  <c r="P95" i="4"/>
  <c r="J89" i="4"/>
  <c r="J88" i="4"/>
  <c r="F88" i="4"/>
  <c r="F86" i="4"/>
  <c r="E84" i="4"/>
  <c r="J55" i="4"/>
  <c r="J54" i="4"/>
  <c r="F54" i="4"/>
  <c r="F52" i="4"/>
  <c r="E50" i="4"/>
  <c r="J18" i="4"/>
  <c r="E18" i="4"/>
  <c r="F55" i="4" s="1"/>
  <c r="J17" i="4"/>
  <c r="J12" i="4"/>
  <c r="J86" i="4" s="1"/>
  <c r="E7" i="4"/>
  <c r="E82" i="4" s="1"/>
  <c r="J37" i="3"/>
  <c r="J36" i="3"/>
  <c r="AY56" i="1" s="1"/>
  <c r="J35" i="3"/>
  <c r="AX56" i="1"/>
  <c r="BI523" i="3"/>
  <c r="BH523" i="3"/>
  <c r="BG523" i="3"/>
  <c r="BF523" i="3"/>
  <c r="T523" i="3"/>
  <c r="R523" i="3"/>
  <c r="P523" i="3"/>
  <c r="BI521" i="3"/>
  <c r="BH521" i="3"/>
  <c r="BG521" i="3"/>
  <c r="BF521" i="3"/>
  <c r="T521" i="3"/>
  <c r="R521" i="3"/>
  <c r="P521" i="3"/>
  <c r="BI512" i="3"/>
  <c r="BH512" i="3"/>
  <c r="BG512" i="3"/>
  <c r="BF512" i="3"/>
  <c r="T512" i="3"/>
  <c r="R512" i="3"/>
  <c r="P512" i="3"/>
  <c r="BI507" i="3"/>
  <c r="BH507" i="3"/>
  <c r="BG507" i="3"/>
  <c r="BF507" i="3"/>
  <c r="T507" i="3"/>
  <c r="T506" i="3"/>
  <c r="R507" i="3"/>
  <c r="R506" i="3" s="1"/>
  <c r="P507" i="3"/>
  <c r="P506" i="3" s="1"/>
  <c r="BI504" i="3"/>
  <c r="BH504" i="3"/>
  <c r="BG504" i="3"/>
  <c r="BF504" i="3"/>
  <c r="T504" i="3"/>
  <c r="R504" i="3"/>
  <c r="P504" i="3"/>
  <c r="BI496" i="3"/>
  <c r="BH496" i="3"/>
  <c r="BG496" i="3"/>
  <c r="BF496" i="3"/>
  <c r="T496" i="3"/>
  <c r="R496" i="3"/>
  <c r="P496" i="3"/>
  <c r="BI494" i="3"/>
  <c r="BH494" i="3"/>
  <c r="BG494" i="3"/>
  <c r="BF494" i="3"/>
  <c r="T494" i="3"/>
  <c r="R494" i="3"/>
  <c r="P494" i="3"/>
  <c r="BI484" i="3"/>
  <c r="BH484" i="3"/>
  <c r="BG484" i="3"/>
  <c r="BF484" i="3"/>
  <c r="T484" i="3"/>
  <c r="R484" i="3"/>
  <c r="P484" i="3"/>
  <c r="BI471" i="3"/>
  <c r="BH471" i="3"/>
  <c r="BG471" i="3"/>
  <c r="BF471" i="3"/>
  <c r="T471" i="3"/>
  <c r="R471" i="3"/>
  <c r="P471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58" i="3"/>
  <c r="BH458" i="3"/>
  <c r="BG458" i="3"/>
  <c r="BF458" i="3"/>
  <c r="T458" i="3"/>
  <c r="R458" i="3"/>
  <c r="P458" i="3"/>
  <c r="BI454" i="3"/>
  <c r="BH454" i="3"/>
  <c r="BG454" i="3"/>
  <c r="BF454" i="3"/>
  <c r="T454" i="3"/>
  <c r="R454" i="3"/>
  <c r="P454" i="3"/>
  <c r="BI445" i="3"/>
  <c r="BH445" i="3"/>
  <c r="BG445" i="3"/>
  <c r="BF445" i="3"/>
  <c r="T445" i="3"/>
  <c r="R445" i="3"/>
  <c r="P445" i="3"/>
  <c r="BI442" i="3"/>
  <c r="BH442" i="3"/>
  <c r="BG442" i="3"/>
  <c r="BF442" i="3"/>
  <c r="T442" i="3"/>
  <c r="R442" i="3"/>
  <c r="P442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16" i="3"/>
  <c r="BH416" i="3"/>
  <c r="BG416" i="3"/>
  <c r="BF416" i="3"/>
  <c r="T416" i="3"/>
  <c r="R416" i="3"/>
  <c r="P416" i="3"/>
  <c r="BI413" i="3"/>
  <c r="BH413" i="3"/>
  <c r="BG413" i="3"/>
  <c r="BF413" i="3"/>
  <c r="T413" i="3"/>
  <c r="R413" i="3"/>
  <c r="P413" i="3"/>
  <c r="BI407" i="3"/>
  <c r="BH407" i="3"/>
  <c r="BG407" i="3"/>
  <c r="BF407" i="3"/>
  <c r="T407" i="3"/>
  <c r="R407" i="3"/>
  <c r="P407" i="3"/>
  <c r="BI397" i="3"/>
  <c r="BH397" i="3"/>
  <c r="BG397" i="3"/>
  <c r="BF397" i="3"/>
  <c r="T397" i="3"/>
  <c r="R397" i="3"/>
  <c r="P397" i="3"/>
  <c r="BI393" i="3"/>
  <c r="BH393" i="3"/>
  <c r="BG393" i="3"/>
  <c r="BF393" i="3"/>
  <c r="T393" i="3"/>
  <c r="R393" i="3"/>
  <c r="P393" i="3"/>
  <c r="BI386" i="3"/>
  <c r="BH386" i="3"/>
  <c r="BG386" i="3"/>
  <c r="BF386" i="3"/>
  <c r="T386" i="3"/>
  <c r="R386" i="3"/>
  <c r="P386" i="3"/>
  <c r="BI380" i="3"/>
  <c r="BH380" i="3"/>
  <c r="BG380" i="3"/>
  <c r="BF380" i="3"/>
  <c r="T380" i="3"/>
  <c r="R380" i="3"/>
  <c r="P380" i="3"/>
  <c r="BI377" i="3"/>
  <c r="BH377" i="3"/>
  <c r="BG377" i="3"/>
  <c r="BF377" i="3"/>
  <c r="T377" i="3"/>
  <c r="R377" i="3"/>
  <c r="P377" i="3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6" i="3"/>
  <c r="BH366" i="3"/>
  <c r="BG366" i="3"/>
  <c r="BF366" i="3"/>
  <c r="T366" i="3"/>
  <c r="R366" i="3"/>
  <c r="P366" i="3"/>
  <c r="BI365" i="3"/>
  <c r="BH365" i="3"/>
  <c r="BG365" i="3"/>
  <c r="BF365" i="3"/>
  <c r="T365" i="3"/>
  <c r="R365" i="3"/>
  <c r="P365" i="3"/>
  <c r="BI364" i="3"/>
  <c r="BH364" i="3"/>
  <c r="BG364" i="3"/>
  <c r="BF364" i="3"/>
  <c r="T364" i="3"/>
  <c r="R364" i="3"/>
  <c r="P364" i="3"/>
  <c r="BI363" i="3"/>
  <c r="BH363" i="3"/>
  <c r="BG363" i="3"/>
  <c r="BF363" i="3"/>
  <c r="T363" i="3"/>
  <c r="R363" i="3"/>
  <c r="P363" i="3"/>
  <c r="BI362" i="3"/>
  <c r="BH362" i="3"/>
  <c r="BG362" i="3"/>
  <c r="BF362" i="3"/>
  <c r="T362" i="3"/>
  <c r="R362" i="3"/>
  <c r="P362" i="3"/>
  <c r="BI361" i="3"/>
  <c r="BH361" i="3"/>
  <c r="BG361" i="3"/>
  <c r="BF361" i="3"/>
  <c r="T361" i="3"/>
  <c r="R361" i="3"/>
  <c r="P361" i="3"/>
  <c r="BI360" i="3"/>
  <c r="BH360" i="3"/>
  <c r="BG360" i="3"/>
  <c r="BF360" i="3"/>
  <c r="T360" i="3"/>
  <c r="R360" i="3"/>
  <c r="P360" i="3"/>
  <c r="BI359" i="3"/>
  <c r="BH359" i="3"/>
  <c r="BG359" i="3"/>
  <c r="BF359" i="3"/>
  <c r="T359" i="3"/>
  <c r="R359" i="3"/>
  <c r="P359" i="3"/>
  <c r="BI358" i="3"/>
  <c r="BH358" i="3"/>
  <c r="BG358" i="3"/>
  <c r="BF358" i="3"/>
  <c r="T358" i="3"/>
  <c r="R358" i="3"/>
  <c r="P358" i="3"/>
  <c r="BI357" i="3"/>
  <c r="BH357" i="3"/>
  <c r="BG357" i="3"/>
  <c r="BF357" i="3"/>
  <c r="T357" i="3"/>
  <c r="R357" i="3"/>
  <c r="P357" i="3"/>
  <c r="BI356" i="3"/>
  <c r="BH356" i="3"/>
  <c r="BG356" i="3"/>
  <c r="BF356" i="3"/>
  <c r="T356" i="3"/>
  <c r="R356" i="3"/>
  <c r="P356" i="3"/>
  <c r="BI355" i="3"/>
  <c r="BH355" i="3"/>
  <c r="BG355" i="3"/>
  <c r="BF355" i="3"/>
  <c r="T355" i="3"/>
  <c r="R355" i="3"/>
  <c r="P355" i="3"/>
  <c r="BI354" i="3"/>
  <c r="BH354" i="3"/>
  <c r="BG354" i="3"/>
  <c r="BF354" i="3"/>
  <c r="T354" i="3"/>
  <c r="R354" i="3"/>
  <c r="P354" i="3"/>
  <c r="BI353" i="3"/>
  <c r="BH353" i="3"/>
  <c r="BG353" i="3"/>
  <c r="BF353" i="3"/>
  <c r="T353" i="3"/>
  <c r="R353" i="3"/>
  <c r="P353" i="3"/>
  <c r="BI352" i="3"/>
  <c r="BH352" i="3"/>
  <c r="BG352" i="3"/>
  <c r="BF352" i="3"/>
  <c r="T352" i="3"/>
  <c r="R352" i="3"/>
  <c r="P352" i="3"/>
  <c r="BI351" i="3"/>
  <c r="BH351" i="3"/>
  <c r="BG351" i="3"/>
  <c r="BF351" i="3"/>
  <c r="T351" i="3"/>
  <c r="R351" i="3"/>
  <c r="P351" i="3"/>
  <c r="BI350" i="3"/>
  <c r="BH350" i="3"/>
  <c r="BG350" i="3"/>
  <c r="BF350" i="3"/>
  <c r="T350" i="3"/>
  <c r="R350" i="3"/>
  <c r="P350" i="3"/>
  <c r="BI349" i="3"/>
  <c r="BH349" i="3"/>
  <c r="BG349" i="3"/>
  <c r="BF349" i="3"/>
  <c r="T349" i="3"/>
  <c r="R349" i="3"/>
  <c r="P349" i="3"/>
  <c r="BI348" i="3"/>
  <c r="BH348" i="3"/>
  <c r="BG348" i="3"/>
  <c r="BF348" i="3"/>
  <c r="T348" i="3"/>
  <c r="R348" i="3"/>
  <c r="P348" i="3"/>
  <c r="BI347" i="3"/>
  <c r="BH347" i="3"/>
  <c r="BG347" i="3"/>
  <c r="BF347" i="3"/>
  <c r="T347" i="3"/>
  <c r="R347" i="3"/>
  <c r="P347" i="3"/>
  <c r="BI346" i="3"/>
  <c r="BH346" i="3"/>
  <c r="BG346" i="3"/>
  <c r="BF346" i="3"/>
  <c r="T346" i="3"/>
  <c r="R346" i="3"/>
  <c r="P346" i="3"/>
  <c r="BI345" i="3"/>
  <c r="BH345" i="3"/>
  <c r="BG345" i="3"/>
  <c r="BF345" i="3"/>
  <c r="T345" i="3"/>
  <c r="R345" i="3"/>
  <c r="P345" i="3"/>
  <c r="BI344" i="3"/>
  <c r="BH344" i="3"/>
  <c r="BG344" i="3"/>
  <c r="BF344" i="3"/>
  <c r="T344" i="3"/>
  <c r="R344" i="3"/>
  <c r="P344" i="3"/>
  <c r="BI343" i="3"/>
  <c r="BH343" i="3"/>
  <c r="BG343" i="3"/>
  <c r="BF343" i="3"/>
  <c r="T343" i="3"/>
  <c r="R343" i="3"/>
  <c r="P343" i="3"/>
  <c r="BI342" i="3"/>
  <c r="BH342" i="3"/>
  <c r="BG342" i="3"/>
  <c r="BF342" i="3"/>
  <c r="T342" i="3"/>
  <c r="R342" i="3"/>
  <c r="P342" i="3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9" i="3"/>
  <c r="BH339" i="3"/>
  <c r="BG339" i="3"/>
  <c r="BF339" i="3"/>
  <c r="T339" i="3"/>
  <c r="R339" i="3"/>
  <c r="P339" i="3"/>
  <c r="BI338" i="3"/>
  <c r="BH338" i="3"/>
  <c r="BG338" i="3"/>
  <c r="BF338" i="3"/>
  <c r="T338" i="3"/>
  <c r="R338" i="3"/>
  <c r="P338" i="3"/>
  <c r="BI337" i="3"/>
  <c r="BH337" i="3"/>
  <c r="BG337" i="3"/>
  <c r="BF337" i="3"/>
  <c r="T337" i="3"/>
  <c r="R337" i="3"/>
  <c r="P337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2" i="3"/>
  <c r="BH332" i="3"/>
  <c r="BG332" i="3"/>
  <c r="BF332" i="3"/>
  <c r="T332" i="3"/>
  <c r="R332" i="3"/>
  <c r="P332" i="3"/>
  <c r="BI331" i="3"/>
  <c r="BH331" i="3"/>
  <c r="BG331" i="3"/>
  <c r="BF331" i="3"/>
  <c r="T331" i="3"/>
  <c r="R331" i="3"/>
  <c r="P331" i="3"/>
  <c r="BI330" i="3"/>
  <c r="BH330" i="3"/>
  <c r="BG330" i="3"/>
  <c r="BF330" i="3"/>
  <c r="T330" i="3"/>
  <c r="R330" i="3"/>
  <c r="P330" i="3"/>
  <c r="BI329" i="3"/>
  <c r="BH329" i="3"/>
  <c r="BG329" i="3"/>
  <c r="BF329" i="3"/>
  <c r="T329" i="3"/>
  <c r="R329" i="3"/>
  <c r="P329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T311" i="3" s="1"/>
  <c r="R312" i="3"/>
  <c r="R311" i="3" s="1"/>
  <c r="P312" i="3"/>
  <c r="P311" i="3" s="1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88" i="3"/>
  <c r="BH288" i="3"/>
  <c r="BG288" i="3"/>
  <c r="BF288" i="3"/>
  <c r="T288" i="3"/>
  <c r="R288" i="3"/>
  <c r="P288" i="3"/>
  <c r="BI276" i="3"/>
  <c r="BH276" i="3"/>
  <c r="BG276" i="3"/>
  <c r="BF276" i="3"/>
  <c r="T276" i="3"/>
  <c r="R276" i="3"/>
  <c r="P276" i="3"/>
  <c r="BI272" i="3"/>
  <c r="BH272" i="3"/>
  <c r="BG272" i="3"/>
  <c r="BF272" i="3"/>
  <c r="T272" i="3"/>
  <c r="R272" i="3"/>
  <c r="P272" i="3"/>
  <c r="BI266" i="3"/>
  <c r="BH266" i="3"/>
  <c r="BG266" i="3"/>
  <c r="BF266" i="3"/>
  <c r="T266" i="3"/>
  <c r="R266" i="3"/>
  <c r="P266" i="3"/>
  <c r="BI257" i="3"/>
  <c r="BH257" i="3"/>
  <c r="BG257" i="3"/>
  <c r="BF257" i="3"/>
  <c r="T257" i="3"/>
  <c r="R257" i="3"/>
  <c r="P257" i="3"/>
  <c r="BI247" i="3"/>
  <c r="BH247" i="3"/>
  <c r="BG247" i="3"/>
  <c r="BF247" i="3"/>
  <c r="T247" i="3"/>
  <c r="R247" i="3"/>
  <c r="P247" i="3"/>
  <c r="BI228" i="3"/>
  <c r="BH228" i="3"/>
  <c r="BG228" i="3"/>
  <c r="BF228" i="3"/>
  <c r="T228" i="3"/>
  <c r="R228" i="3"/>
  <c r="P228" i="3"/>
  <c r="BI212" i="3"/>
  <c r="BH212" i="3"/>
  <c r="BG212" i="3"/>
  <c r="BF212" i="3"/>
  <c r="T212" i="3"/>
  <c r="R212" i="3"/>
  <c r="P212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75" i="3"/>
  <c r="BH175" i="3"/>
  <c r="BG175" i="3"/>
  <c r="BF175" i="3"/>
  <c r="T175" i="3"/>
  <c r="R175" i="3"/>
  <c r="P175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3" i="3"/>
  <c r="BH103" i="3"/>
  <c r="BG103" i="3"/>
  <c r="BF103" i="3"/>
  <c r="T103" i="3"/>
  <c r="R103" i="3"/>
  <c r="P103" i="3"/>
  <c r="BI99" i="3"/>
  <c r="BH99" i="3"/>
  <c r="BG99" i="3"/>
  <c r="BF99" i="3"/>
  <c r="T99" i="3"/>
  <c r="R99" i="3"/>
  <c r="P99" i="3"/>
  <c r="BI95" i="3"/>
  <c r="BH95" i="3"/>
  <c r="BG95" i="3"/>
  <c r="BF95" i="3"/>
  <c r="T95" i="3"/>
  <c r="R95" i="3"/>
  <c r="P95" i="3"/>
  <c r="J89" i="3"/>
  <c r="J88" i="3"/>
  <c r="F88" i="3"/>
  <c r="F86" i="3"/>
  <c r="E84" i="3"/>
  <c r="J55" i="3"/>
  <c r="J54" i="3"/>
  <c r="F54" i="3"/>
  <c r="F52" i="3"/>
  <c r="E50" i="3"/>
  <c r="J18" i="3"/>
  <c r="E18" i="3"/>
  <c r="F89" i="3" s="1"/>
  <c r="J17" i="3"/>
  <c r="J12" i="3"/>
  <c r="J86" i="3"/>
  <c r="E7" i="3"/>
  <c r="E82" i="3" s="1"/>
  <c r="J37" i="2"/>
  <c r="J36" i="2"/>
  <c r="AY55" i="1"/>
  <c r="J35" i="2"/>
  <c r="AX55" i="1"/>
  <c r="BI106" i="2"/>
  <c r="BH106" i="2"/>
  <c r="BG106" i="2"/>
  <c r="BF106" i="2"/>
  <c r="T106" i="2"/>
  <c r="T105" i="2"/>
  <c r="R106" i="2"/>
  <c r="R105" i="2" s="1"/>
  <c r="P106" i="2"/>
  <c r="P105" i="2"/>
  <c r="BI103" i="2"/>
  <c r="BH103" i="2"/>
  <c r="BG103" i="2"/>
  <c r="BF103" i="2"/>
  <c r="T103" i="2"/>
  <c r="T102" i="2"/>
  <c r="R103" i="2"/>
  <c r="R102" i="2"/>
  <c r="P103" i="2"/>
  <c r="P102" i="2" s="1"/>
  <c r="BI100" i="2"/>
  <c r="BH100" i="2"/>
  <c r="BG100" i="2"/>
  <c r="BF100" i="2"/>
  <c r="T100" i="2"/>
  <c r="T99" i="2" s="1"/>
  <c r="R100" i="2"/>
  <c r="R99" i="2"/>
  <c r="P100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3" i="2"/>
  <c r="BH93" i="2"/>
  <c r="BG93" i="2"/>
  <c r="BF93" i="2"/>
  <c r="J34" i="2" s="1"/>
  <c r="T93" i="2"/>
  <c r="R93" i="2"/>
  <c r="P93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J82" i="2"/>
  <c r="J81" i="2"/>
  <c r="F81" i="2"/>
  <c r="F79" i="2"/>
  <c r="E77" i="2"/>
  <c r="J55" i="2"/>
  <c r="J54" i="2"/>
  <c r="F54" i="2"/>
  <c r="F52" i="2"/>
  <c r="E50" i="2"/>
  <c r="J18" i="2"/>
  <c r="E18" i="2"/>
  <c r="F55" i="2"/>
  <c r="J17" i="2"/>
  <c r="J12" i="2"/>
  <c r="J79" i="2" s="1"/>
  <c r="E7" i="2"/>
  <c r="E75" i="2"/>
  <c r="L50" i="1"/>
  <c r="AM49" i="1"/>
  <c r="L49" i="1"/>
  <c r="AM47" i="1"/>
  <c r="L47" i="1"/>
  <c r="L45" i="1"/>
  <c r="L44" i="1"/>
  <c r="BK494" i="3"/>
  <c r="BK221" i="4"/>
  <c r="J100" i="2"/>
  <c r="J88" i="2"/>
  <c r="BK407" i="3"/>
  <c r="BK340" i="3"/>
  <c r="BK521" i="3"/>
  <c r="J367" i="3"/>
  <c r="BK335" i="3"/>
  <c r="J288" i="3"/>
  <c r="BK112" i="3"/>
  <c r="BK469" i="3"/>
  <c r="J366" i="3"/>
  <c r="BK355" i="3"/>
  <c r="BK332" i="3"/>
  <c r="J276" i="3"/>
  <c r="BK122" i="3"/>
  <c r="BK365" i="3"/>
  <c r="BK341" i="3"/>
  <c r="BK259" i="4"/>
  <c r="BK121" i="4"/>
  <c r="J99" i="4"/>
  <c r="BK225" i="4"/>
  <c r="BK179" i="4"/>
  <c r="BK243" i="4"/>
  <c r="BK116" i="4"/>
  <c r="J92" i="6"/>
  <c r="BK85" i="6"/>
  <c r="J90" i="2"/>
  <c r="BK202" i="3"/>
  <c r="BK376" i="3"/>
  <c r="BK347" i="3"/>
  <c r="BK205" i="4"/>
  <c r="BK103" i="4"/>
  <c r="BK134" i="4"/>
  <c r="J259" i="4"/>
  <c r="J103" i="4"/>
  <c r="BK87" i="6"/>
  <c r="BK93" i="6"/>
  <c r="BK93" i="2"/>
  <c r="J471" i="3"/>
  <c r="BK367" i="3"/>
  <c r="J348" i="3"/>
  <c r="J507" i="3"/>
  <c r="J397" i="3"/>
  <c r="J352" i="3"/>
  <c r="J316" i="3"/>
  <c r="BK201" i="3"/>
  <c r="J458" i="3"/>
  <c r="BK364" i="3"/>
  <c r="J354" i="3"/>
  <c r="J330" i="3"/>
  <c r="BK186" i="3"/>
  <c r="BK377" i="3"/>
  <c r="J364" i="3"/>
  <c r="BK344" i="3"/>
  <c r="BK254" i="4"/>
  <c r="BK95" i="4"/>
  <c r="J232" i="4"/>
  <c r="J223" i="4"/>
  <c r="J194" i="4"/>
  <c r="BK230" i="4"/>
  <c r="J171" i="4"/>
  <c r="J90" i="6"/>
  <c r="J85" i="6"/>
  <c r="BK413" i="3"/>
  <c r="BK353" i="3"/>
  <c r="BK306" i="3"/>
  <c r="BK439" i="3"/>
  <c r="J365" i="3"/>
  <c r="BK320" i="3"/>
  <c r="J130" i="3"/>
  <c r="BK103" i="3"/>
  <c r="BK426" i="3"/>
  <c r="BK349" i="3"/>
  <c r="BK331" i="3"/>
  <c r="BK187" i="3"/>
  <c r="BK354" i="3"/>
  <c r="BK302" i="3"/>
  <c r="J131" i="4"/>
  <c r="J109" i="4"/>
  <c r="BK191" i="4"/>
  <c r="BK113" i="4"/>
  <c r="J212" i="3"/>
  <c r="BK358" i="3"/>
  <c r="J333" i="3"/>
  <c r="J187" i="3"/>
  <c r="J407" i="3"/>
  <c r="BK442" i="3"/>
  <c r="J129" i="4"/>
  <c r="J97" i="2"/>
  <c r="J521" i="3"/>
  <c r="BK445" i="3"/>
  <c r="BK363" i="3"/>
  <c r="BK336" i="3"/>
  <c r="J496" i="3"/>
  <c r="J380" i="3"/>
  <c r="J353" i="3"/>
  <c r="BK312" i="3"/>
  <c r="J186" i="3"/>
  <c r="J429" i="3"/>
  <c r="BK454" i="3"/>
  <c r="J362" i="3"/>
  <c r="J340" i="3"/>
  <c r="BK228" i="3"/>
  <c r="BK458" i="3"/>
  <c r="BK352" i="3"/>
  <c r="J306" i="3"/>
  <c r="BK156" i="4"/>
  <c r="BK223" i="4"/>
  <c r="BK144" i="4"/>
  <c r="J142" i="4"/>
  <c r="J234" i="4"/>
  <c r="J213" i="4"/>
  <c r="BK97" i="5"/>
  <c r="BK91" i="6"/>
  <c r="BK89" i="6"/>
  <c r="BK95" i="2"/>
  <c r="J103" i="2"/>
  <c r="J494" i="3"/>
  <c r="J371" i="3"/>
  <c r="BK251" i="4"/>
  <c r="BK111" i="4"/>
  <c r="J239" i="4"/>
  <c r="J179" i="4"/>
  <c r="J147" i="4"/>
  <c r="J251" i="4"/>
  <c r="J86" i="6"/>
  <c r="BK92" i="6"/>
  <c r="BK88" i="2"/>
  <c r="BK496" i="3"/>
  <c r="BK393" i="3"/>
  <c r="BK351" i="3"/>
  <c r="J309" i="3"/>
  <c r="J445" i="3"/>
  <c r="J360" i="3"/>
  <c r="BK276" i="3"/>
  <c r="J103" i="3"/>
  <c r="BK99" i="3"/>
  <c r="BK416" i="3"/>
  <c r="BK360" i="3"/>
  <c r="J341" i="3"/>
  <c r="J266" i="3"/>
  <c r="J454" i="3"/>
  <c r="J346" i="3"/>
  <c r="BK297" i="3"/>
  <c r="J144" i="4"/>
  <c r="J205" i="4"/>
  <c r="BK171" i="4"/>
  <c r="J156" i="4"/>
  <c r="J121" i="4"/>
  <c r="BK84" i="5"/>
  <c r="BK95" i="6"/>
  <c r="J84" i="6"/>
  <c r="BK366" i="3"/>
  <c r="J512" i="3"/>
  <c r="J370" i="3"/>
  <c r="J347" i="3"/>
  <c r="J300" i="3"/>
  <c r="J442" i="3"/>
  <c r="J504" i="3"/>
  <c r="BK370" i="3"/>
  <c r="J320" i="3"/>
  <c r="BK130" i="3"/>
  <c r="J368" i="3"/>
  <c r="BK343" i="3"/>
  <c r="BK256" i="4"/>
  <c r="BK213" i="4"/>
  <c r="J116" i="4"/>
  <c r="J97" i="5"/>
  <c r="J312" i="3"/>
  <c r="J416" i="3"/>
  <c r="J342" i="3"/>
  <c r="J247" i="3"/>
  <c r="J99" i="3"/>
  <c r="J112" i="3"/>
  <c r="BK380" i="3"/>
  <c r="J243" i="4"/>
  <c r="BK103" i="2"/>
  <c r="BK512" i="3"/>
  <c r="BK371" i="3"/>
  <c r="J350" i="3"/>
  <c r="BK304" i="3"/>
  <c r="J413" i="3"/>
  <c r="J359" i="3"/>
  <c r="BK329" i="3"/>
  <c r="J202" i="3"/>
  <c r="BK95" i="3"/>
  <c r="BK523" i="3"/>
  <c r="BK373" i="3"/>
  <c r="BK348" i="3"/>
  <c r="J329" i="3"/>
  <c r="J201" i="3"/>
  <c r="BK372" i="3"/>
  <c r="J345" i="3"/>
  <c r="BK247" i="3"/>
  <c r="J137" i="4"/>
  <c r="J236" i="4"/>
  <c r="BK239" i="4"/>
  <c r="J246" i="4"/>
  <c r="J113" i="4"/>
  <c r="BK122" i="4"/>
  <c r="J111" i="4"/>
  <c r="J88" i="6"/>
  <c r="J89" i="6"/>
  <c r="BK86" i="6"/>
  <c r="BK90" i="2"/>
  <c r="J95" i="3"/>
  <c r="BK362" i="3"/>
  <c r="BK333" i="3"/>
  <c r="BK142" i="4"/>
  <c r="J221" i="4"/>
  <c r="BK234" i="4"/>
  <c r="BK109" i="4"/>
  <c r="BK137" i="4"/>
  <c r="J91" i="6"/>
  <c r="BK88" i="6"/>
  <c r="J106" i="2"/>
  <c r="J95" i="2"/>
  <c r="BK429" i="3"/>
  <c r="BK361" i="3"/>
  <c r="BK339" i="3"/>
  <c r="J297" i="3"/>
  <c r="J441" i="3"/>
  <c r="BK368" i="3"/>
  <c r="J337" i="3"/>
  <c r="BK266" i="3"/>
  <c r="BK441" i="3"/>
  <c r="BK471" i="3"/>
  <c r="J369" i="3"/>
  <c r="BK346" i="3"/>
  <c r="J304" i="3"/>
  <c r="BK212" i="3"/>
  <c r="BK369" i="3"/>
  <c r="J351" i="3"/>
  <c r="BK316" i="3"/>
  <c r="BK236" i="4"/>
  <c r="BK129" i="4"/>
  <c r="J95" i="4"/>
  <c r="BK248" i="4"/>
  <c r="J244" i="4"/>
  <c r="BK99" i="4"/>
  <c r="BK217" i="4"/>
  <c r="J95" i="6"/>
  <c r="J93" i="6"/>
  <c r="BK507" i="3"/>
  <c r="BK345" i="3"/>
  <c r="J272" i="3"/>
  <c r="BK357" i="3"/>
  <c r="BK272" i="3"/>
  <c r="J377" i="3"/>
  <c r="BK467" i="3"/>
  <c r="J356" i="3"/>
  <c r="J338" i="3"/>
  <c r="J257" i="3"/>
  <c r="BK108" i="3"/>
  <c r="BK350" i="3"/>
  <c r="BK209" i="4"/>
  <c r="J118" i="4"/>
  <c r="J230" i="4"/>
  <c r="J209" i="4"/>
  <c r="BK504" i="3"/>
  <c r="BK375" i="3"/>
  <c r="J355" i="3"/>
  <c r="BK309" i="3"/>
  <c r="J122" i="3"/>
  <c r="J439" i="3"/>
  <c r="BK131" i="4"/>
  <c r="J93" i="2"/>
  <c r="J523" i="3"/>
  <c r="J484" i="3"/>
  <c r="J357" i="3"/>
  <c r="BK330" i="3"/>
  <c r="J467" i="3"/>
  <c r="J372" i="3"/>
  <c r="J343" i="3"/>
  <c r="BK257" i="3"/>
  <c r="J108" i="3"/>
  <c r="BK397" i="3"/>
  <c r="BK359" i="3"/>
  <c r="J344" i="3"/>
  <c r="J302" i="3"/>
  <c r="J175" i="3"/>
  <c r="J426" i="3"/>
  <c r="J349" i="3"/>
  <c r="J336" i="3"/>
  <c r="J248" i="4"/>
  <c r="BK198" i="4"/>
  <c r="J227" i="4"/>
  <c r="BK194" i="4"/>
  <c r="J256" i="4"/>
  <c r="BK118" i="4"/>
  <c r="J84" i="5"/>
  <c r="J94" i="6"/>
  <c r="BK84" i="6"/>
  <c r="BK97" i="2"/>
  <c r="BK106" i="2"/>
  <c r="J386" i="3"/>
  <c r="J339" i="3"/>
  <c r="BK202" i="4"/>
  <c r="J122" i="4"/>
  <c r="J217" i="4"/>
  <c r="BK227" i="4"/>
  <c r="BK91" i="5"/>
  <c r="BK90" i="6"/>
  <c r="BK100" i="2"/>
  <c r="AS54" i="1"/>
  <c r="J335" i="3"/>
  <c r="BK484" i="3"/>
  <c r="J373" i="3"/>
  <c r="BK356" i="3"/>
  <c r="J334" i="3"/>
  <c r="BK175" i="3"/>
  <c r="J126" i="3"/>
  <c r="BK374" i="3"/>
  <c r="J358" i="3"/>
  <c r="BK334" i="3"/>
  <c r="BK300" i="3"/>
  <c r="BK126" i="3"/>
  <c r="J374" i="3"/>
  <c r="J361" i="3"/>
  <c r="BK337" i="3"/>
  <c r="J198" i="4"/>
  <c r="J191" i="4"/>
  <c r="J202" i="4"/>
  <c r="BK232" i="4"/>
  <c r="J225" i="4"/>
  <c r="J254" i="4"/>
  <c r="J134" i="4"/>
  <c r="BK94" i="6"/>
  <c r="J87" i="6"/>
  <c r="BK386" i="3"/>
  <c r="J331" i="3"/>
  <c r="J469" i="3"/>
  <c r="BK338" i="3"/>
  <c r="J228" i="3"/>
  <c r="J376" i="3"/>
  <c r="J375" i="3"/>
  <c r="BK342" i="3"/>
  <c r="BK288" i="3"/>
  <c r="J393" i="3"/>
  <c r="J363" i="3"/>
  <c r="J332" i="3"/>
  <c r="BK147" i="4"/>
  <c r="BK246" i="4"/>
  <c r="BK244" i="4"/>
  <c r="J91" i="5"/>
  <c r="BK87" i="2" l="1"/>
  <c r="J87" i="2"/>
  <c r="J61" i="2" s="1"/>
  <c r="T92" i="2"/>
  <c r="R107" i="3"/>
  <c r="R211" i="3"/>
  <c r="P315" i="3"/>
  <c r="R379" i="3"/>
  <c r="T444" i="3"/>
  <c r="R87" i="2"/>
  <c r="R92" i="2"/>
  <c r="BK107" i="3"/>
  <c r="J107" i="3" s="1"/>
  <c r="J62" i="3" s="1"/>
  <c r="P211" i="3"/>
  <c r="R315" i="3"/>
  <c r="P379" i="3"/>
  <c r="R444" i="3"/>
  <c r="R511" i="3"/>
  <c r="P94" i="4"/>
  <c r="R136" i="4"/>
  <c r="T170" i="4"/>
  <c r="T93" i="4" s="1"/>
  <c r="R197" i="4"/>
  <c r="BK220" i="4"/>
  <c r="J220" i="4" s="1"/>
  <c r="J67" i="4" s="1"/>
  <c r="T242" i="4"/>
  <c r="P83" i="5"/>
  <c r="P82" i="5" s="1"/>
  <c r="P81" i="5" s="1"/>
  <c r="AU58" i="1" s="1"/>
  <c r="T87" i="2"/>
  <c r="T86" i="2" s="1"/>
  <c r="T85" i="2" s="1"/>
  <c r="P107" i="3"/>
  <c r="BK211" i="3"/>
  <c r="J211" i="3" s="1"/>
  <c r="J63" i="3" s="1"/>
  <c r="BK299" i="3"/>
  <c r="J299" i="3" s="1"/>
  <c r="J64" i="3" s="1"/>
  <c r="T315" i="3"/>
  <c r="BK415" i="3"/>
  <c r="J415" i="3"/>
  <c r="J69" i="3" s="1"/>
  <c r="P444" i="3"/>
  <c r="BK511" i="3"/>
  <c r="J511" i="3" s="1"/>
  <c r="J72" i="3" s="1"/>
  <c r="R94" i="4"/>
  <c r="T136" i="4"/>
  <c r="BK204" i="4"/>
  <c r="J204" i="4" s="1"/>
  <c r="J66" i="4" s="1"/>
  <c r="P220" i="4"/>
  <c r="BK250" i="4"/>
  <c r="J250" i="4" s="1"/>
  <c r="J71" i="4" s="1"/>
  <c r="BK83" i="6"/>
  <c r="BK82" i="6"/>
  <c r="J82" i="6" s="1"/>
  <c r="J60" i="6" s="1"/>
  <c r="BK92" i="2"/>
  <c r="J92" i="2"/>
  <c r="J62" i="2" s="1"/>
  <c r="BK94" i="3"/>
  <c r="J94" i="3" s="1"/>
  <c r="J61" i="3" s="1"/>
  <c r="R94" i="3"/>
  <c r="T211" i="3"/>
  <c r="P299" i="3"/>
  <c r="R299" i="3"/>
  <c r="T299" i="3"/>
  <c r="T379" i="3"/>
  <c r="BK444" i="3"/>
  <c r="J444" i="3" s="1"/>
  <c r="J70" i="3" s="1"/>
  <c r="P511" i="3"/>
  <c r="BK94" i="4"/>
  <c r="J94" i="4"/>
  <c r="J61" i="4" s="1"/>
  <c r="P136" i="4"/>
  <c r="R170" i="4"/>
  <c r="BK197" i="4"/>
  <c r="J197" i="4" s="1"/>
  <c r="J65" i="4" s="1"/>
  <c r="T197" i="4"/>
  <c r="T204" i="4"/>
  <c r="R242" i="4"/>
  <c r="T250" i="4"/>
  <c r="BK83" i="5"/>
  <c r="J83" i="5"/>
  <c r="J61" i="5" s="1"/>
  <c r="P83" i="6"/>
  <c r="P82" i="6" s="1"/>
  <c r="P81" i="6" s="1"/>
  <c r="AU59" i="1" s="1"/>
  <c r="P87" i="2"/>
  <c r="P92" i="2"/>
  <c r="P94" i="3"/>
  <c r="P93" i="3" s="1"/>
  <c r="T94" i="3"/>
  <c r="T107" i="3"/>
  <c r="BK315" i="3"/>
  <c r="J315" i="3" s="1"/>
  <c r="J67" i="3" s="1"/>
  <c r="BK379" i="3"/>
  <c r="J379" i="3" s="1"/>
  <c r="J68" i="3" s="1"/>
  <c r="P415" i="3"/>
  <c r="R415" i="3"/>
  <c r="T415" i="3"/>
  <c r="T511" i="3"/>
  <c r="BK136" i="4"/>
  <c r="J136" i="4" s="1"/>
  <c r="J62" i="4" s="1"/>
  <c r="BK170" i="4"/>
  <c r="J170" i="4"/>
  <c r="J63" i="4" s="1"/>
  <c r="P197" i="4"/>
  <c r="R204" i="4"/>
  <c r="T220" i="4"/>
  <c r="BK242" i="4"/>
  <c r="J242" i="4"/>
  <c r="J70" i="4" s="1"/>
  <c r="P250" i="4"/>
  <c r="R83" i="5"/>
  <c r="R82" i="5"/>
  <c r="R81" i="5" s="1"/>
  <c r="R83" i="6"/>
  <c r="R82" i="6" s="1"/>
  <c r="R81" i="6" s="1"/>
  <c r="T94" i="4"/>
  <c r="P170" i="4"/>
  <c r="P204" i="4"/>
  <c r="R220" i="4"/>
  <c r="P242" i="4"/>
  <c r="P241" i="4" s="1"/>
  <c r="R250" i="4"/>
  <c r="T83" i="5"/>
  <c r="T82" i="5"/>
  <c r="T81" i="5" s="1"/>
  <c r="T83" i="6"/>
  <c r="T82" i="6" s="1"/>
  <c r="T81" i="6" s="1"/>
  <c r="BK102" i="2"/>
  <c r="J102" i="2"/>
  <c r="J64" i="2" s="1"/>
  <c r="BK258" i="4"/>
  <c r="J258" i="4" s="1"/>
  <c r="J72" i="4" s="1"/>
  <c r="BK99" i="2"/>
  <c r="J99" i="2"/>
  <c r="J63" i="2" s="1"/>
  <c r="BK311" i="3"/>
  <c r="J311" i="3" s="1"/>
  <c r="J65" i="3" s="1"/>
  <c r="BK238" i="4"/>
  <c r="J238" i="4"/>
  <c r="J68" i="4" s="1"/>
  <c r="BK105" i="2"/>
  <c r="J105" i="2" s="1"/>
  <c r="J65" i="2" s="1"/>
  <c r="BK506" i="3"/>
  <c r="J506" i="3"/>
  <c r="J71" i="3" s="1"/>
  <c r="BK193" i="4"/>
  <c r="J193" i="4" s="1"/>
  <c r="J64" i="4" s="1"/>
  <c r="BK82" i="5"/>
  <c r="J82" i="5"/>
  <c r="J60" i="5" s="1"/>
  <c r="J52" i="6"/>
  <c r="BE91" i="6"/>
  <c r="BE84" i="6"/>
  <c r="BE88" i="6"/>
  <c r="BE94" i="6"/>
  <c r="BE95" i="6"/>
  <c r="E71" i="6"/>
  <c r="BE86" i="6"/>
  <c r="BE89" i="6"/>
  <c r="BE90" i="6"/>
  <c r="BE92" i="6"/>
  <c r="F55" i="6"/>
  <c r="BE85" i="6"/>
  <c r="BE87" i="6"/>
  <c r="BE93" i="6"/>
  <c r="F55" i="5"/>
  <c r="BE97" i="5"/>
  <c r="E48" i="5"/>
  <c r="J52" i="5"/>
  <c r="BE84" i="5"/>
  <c r="BE91" i="5"/>
  <c r="F89" i="4"/>
  <c r="BE99" i="4"/>
  <c r="BE131" i="4"/>
  <c r="BE194" i="4"/>
  <c r="BE205" i="4"/>
  <c r="BE239" i="4"/>
  <c r="BE248" i="4"/>
  <c r="BE251" i="4"/>
  <c r="BE254" i="4"/>
  <c r="BE256" i="4"/>
  <c r="BE118" i="4"/>
  <c r="BE122" i="4"/>
  <c r="BE171" i="4"/>
  <c r="BE191" i="4"/>
  <c r="BE198" i="4"/>
  <c r="BE227" i="4"/>
  <c r="BE230" i="4"/>
  <c r="BE232" i="4"/>
  <c r="BE223" i="4"/>
  <c r="BE236" i="4"/>
  <c r="BE243" i="4"/>
  <c r="BE244" i="4"/>
  <c r="BE121" i="4"/>
  <c r="BE129" i="4"/>
  <c r="BE137" i="4"/>
  <c r="BE142" i="4"/>
  <c r="BE147" i="4"/>
  <c r="BE213" i="4"/>
  <c r="BE217" i="4"/>
  <c r="BE234" i="4"/>
  <c r="BE95" i="4"/>
  <c r="BE111" i="4"/>
  <c r="BE113" i="4"/>
  <c r="BE134" i="4"/>
  <c r="BE144" i="4"/>
  <c r="BE156" i="4"/>
  <c r="BE209" i="4"/>
  <c r="BE221" i="4"/>
  <c r="BE225" i="4"/>
  <c r="E48" i="4"/>
  <c r="J52" i="4"/>
  <c r="BE103" i="4"/>
  <c r="BE109" i="4"/>
  <c r="BE116" i="4"/>
  <c r="BE179" i="4"/>
  <c r="BE202" i="4"/>
  <c r="BE246" i="4"/>
  <c r="BE259" i="4"/>
  <c r="BE201" i="3"/>
  <c r="BE306" i="3"/>
  <c r="BE309" i="3"/>
  <c r="BE320" i="3"/>
  <c r="BE329" i="3"/>
  <c r="BE334" i="3"/>
  <c r="BE335" i="3"/>
  <c r="BE338" i="3"/>
  <c r="BE343" i="3"/>
  <c r="BE347" i="3"/>
  <c r="BE356" i="3"/>
  <c r="BE358" i="3"/>
  <c r="BE366" i="3"/>
  <c r="BE367" i="3"/>
  <c r="BE369" i="3"/>
  <c r="BE370" i="3"/>
  <c r="BE371" i="3"/>
  <c r="BE373" i="3"/>
  <c r="BE374" i="3"/>
  <c r="BE416" i="3"/>
  <c r="BE429" i="3"/>
  <c r="BE442" i="3"/>
  <c r="BE469" i="3"/>
  <c r="E48" i="3"/>
  <c r="F55" i="3"/>
  <c r="BE99" i="3"/>
  <c r="BE112" i="3"/>
  <c r="BE126" i="3"/>
  <c r="BE130" i="3"/>
  <c r="BE175" i="3"/>
  <c r="BE186" i="3"/>
  <c r="BE202" i="3"/>
  <c r="BE212" i="3"/>
  <c r="BE228" i="3"/>
  <c r="BE288" i="3"/>
  <c r="BE302" i="3"/>
  <c r="BE312" i="3"/>
  <c r="BE331" i="3"/>
  <c r="BE339" i="3"/>
  <c r="BE345" i="3"/>
  <c r="BE351" i="3"/>
  <c r="BE361" i="3"/>
  <c r="BE372" i="3"/>
  <c r="BE376" i="3"/>
  <c r="BE380" i="3"/>
  <c r="BE413" i="3"/>
  <c r="BE439" i="3"/>
  <c r="BE445" i="3"/>
  <c r="BE484" i="3"/>
  <c r="BE512" i="3"/>
  <c r="J52" i="3"/>
  <c r="BE95" i="3"/>
  <c r="BE122" i="3"/>
  <c r="BE375" i="3"/>
  <c r="BE377" i="3"/>
  <c r="BE386" i="3"/>
  <c r="BE397" i="3"/>
  <c r="BE426" i="3"/>
  <c r="BE103" i="3"/>
  <c r="BE108" i="3"/>
  <c r="BE187" i="3"/>
  <c r="BE247" i="3"/>
  <c r="BE257" i="3"/>
  <c r="BE266" i="3"/>
  <c r="BE304" i="3"/>
  <c r="BE336" i="3"/>
  <c r="BE340" i="3"/>
  <c r="BE341" i="3"/>
  <c r="BE344" i="3"/>
  <c r="BE346" i="3"/>
  <c r="BE349" i="3"/>
  <c r="BE350" i="3"/>
  <c r="BE353" i="3"/>
  <c r="BE362" i="3"/>
  <c r="BE363" i="3"/>
  <c r="BE364" i="3"/>
  <c r="BE365" i="3"/>
  <c r="BE393" i="3"/>
  <c r="BE407" i="3"/>
  <c r="BE454" i="3"/>
  <c r="BE458" i="3"/>
  <c r="BE494" i="3"/>
  <c r="BE496" i="3"/>
  <c r="BE523" i="3"/>
  <c r="BE272" i="3"/>
  <c r="BE276" i="3"/>
  <c r="BE297" i="3"/>
  <c r="BE300" i="3"/>
  <c r="BE316" i="3"/>
  <c r="BE330" i="3"/>
  <c r="BE332" i="3"/>
  <c r="BE333" i="3"/>
  <c r="BE337" i="3"/>
  <c r="BE342" i="3"/>
  <c r="BE348" i="3"/>
  <c r="BE352" i="3"/>
  <c r="BE354" i="3"/>
  <c r="BE355" i="3"/>
  <c r="BE357" i="3"/>
  <c r="BE359" i="3"/>
  <c r="BE360" i="3"/>
  <c r="BE368" i="3"/>
  <c r="BE441" i="3"/>
  <c r="BE467" i="3"/>
  <c r="BE471" i="3"/>
  <c r="BE504" i="3"/>
  <c r="BE507" i="3"/>
  <c r="BE521" i="3"/>
  <c r="E48" i="2"/>
  <c r="BE90" i="2"/>
  <c r="BE97" i="2"/>
  <c r="J52" i="2"/>
  <c r="F82" i="2"/>
  <c r="BE103" i="2"/>
  <c r="BE95" i="2"/>
  <c r="BE88" i="2"/>
  <c r="BE93" i="2"/>
  <c r="BE100" i="2"/>
  <c r="BE106" i="2"/>
  <c r="AW55" i="1"/>
  <c r="F36" i="6"/>
  <c r="BC59" i="1" s="1"/>
  <c r="F34" i="4"/>
  <c r="BA57" i="1" s="1"/>
  <c r="F37" i="3"/>
  <c r="BD56" i="1" s="1"/>
  <c r="F37" i="4"/>
  <c r="BD57" i="1" s="1"/>
  <c r="F37" i="2"/>
  <c r="BD55" i="1" s="1"/>
  <c r="F35" i="4"/>
  <c r="BB57" i="1" s="1"/>
  <c r="F37" i="5"/>
  <c r="BD58" i="1" s="1"/>
  <c r="J34" i="6"/>
  <c r="AW59" i="1" s="1"/>
  <c r="F35" i="2"/>
  <c r="BB55" i="1" s="1"/>
  <c r="J34" i="4"/>
  <c r="AW57" i="1" s="1"/>
  <c r="F35" i="5"/>
  <c r="BB58" i="1" s="1"/>
  <c r="F36" i="5"/>
  <c r="BC58" i="1" s="1"/>
  <c r="F36" i="2"/>
  <c r="BC55" i="1" s="1"/>
  <c r="J34" i="5"/>
  <c r="AW58" i="1" s="1"/>
  <c r="F34" i="5"/>
  <c r="BA58" i="1" s="1"/>
  <c r="F35" i="6"/>
  <c r="BB59" i="1" s="1"/>
  <c r="F37" i="6"/>
  <c r="BD59" i="1" s="1"/>
  <c r="F34" i="2"/>
  <c r="BA55" i="1" s="1"/>
  <c r="F35" i="3"/>
  <c r="BB56" i="1" s="1"/>
  <c r="J34" i="3"/>
  <c r="AW56" i="1" s="1"/>
  <c r="F34" i="3"/>
  <c r="BA56" i="1" s="1"/>
  <c r="F34" i="6"/>
  <c r="BA59" i="1" s="1"/>
  <c r="F36" i="3"/>
  <c r="BC56" i="1" s="1"/>
  <c r="F36" i="4"/>
  <c r="BC57" i="1" s="1"/>
  <c r="BK314" i="3" l="1"/>
  <c r="J314" i="3" s="1"/>
  <c r="J66" i="3" s="1"/>
  <c r="BK93" i="3"/>
  <c r="J93" i="3" s="1"/>
  <c r="J60" i="3" s="1"/>
  <c r="BK93" i="4"/>
  <c r="J93" i="4" s="1"/>
  <c r="J60" i="4" s="1"/>
  <c r="R93" i="4"/>
  <c r="T241" i="4"/>
  <c r="T92" i="4" s="1"/>
  <c r="P86" i="2"/>
  <c r="P85" i="2" s="1"/>
  <c r="AU55" i="1" s="1"/>
  <c r="R241" i="4"/>
  <c r="T314" i="3"/>
  <c r="P93" i="4"/>
  <c r="P92" i="4"/>
  <c r="AU57" i="1" s="1"/>
  <c r="R314" i="3"/>
  <c r="R93" i="3"/>
  <c r="T93" i="3"/>
  <c r="R86" i="2"/>
  <c r="R85" i="2"/>
  <c r="P314" i="3"/>
  <c r="P92" i="3"/>
  <c r="AU56" i="1" s="1"/>
  <c r="BK86" i="2"/>
  <c r="J86" i="2" s="1"/>
  <c r="J60" i="2" s="1"/>
  <c r="BK241" i="4"/>
  <c r="J241" i="4"/>
  <c r="J69" i="4" s="1"/>
  <c r="J83" i="6"/>
  <c r="J61" i="6" s="1"/>
  <c r="BK81" i="6"/>
  <c r="J81" i="6" s="1"/>
  <c r="J59" i="6" s="1"/>
  <c r="BK81" i="5"/>
  <c r="J81" i="5"/>
  <c r="J59" i="5" s="1"/>
  <c r="J33" i="2"/>
  <c r="AV55" i="1"/>
  <c r="AT55" i="1"/>
  <c r="J33" i="5"/>
  <c r="AV58" i="1" s="1"/>
  <c r="AT58" i="1" s="1"/>
  <c r="J33" i="6"/>
  <c r="AV59" i="1"/>
  <c r="AT59" i="1"/>
  <c r="J33" i="3"/>
  <c r="AV56" i="1" s="1"/>
  <c r="AT56" i="1" s="1"/>
  <c r="F33" i="3"/>
  <c r="AZ56" i="1" s="1"/>
  <c r="F33" i="2"/>
  <c r="AZ55" i="1" s="1"/>
  <c r="J33" i="4"/>
  <c r="AV57" i="1"/>
  <c r="AT57" i="1"/>
  <c r="BB54" i="1"/>
  <c r="W31" i="1" s="1"/>
  <c r="BD54" i="1"/>
  <c r="W33" i="1" s="1"/>
  <c r="F33" i="4"/>
  <c r="AZ57" i="1"/>
  <c r="F33" i="6"/>
  <c r="AZ59" i="1"/>
  <c r="BC54" i="1"/>
  <c r="W32" i="1" s="1"/>
  <c r="F33" i="5"/>
  <c r="AZ58" i="1"/>
  <c r="BA54" i="1"/>
  <c r="W30" i="1" s="1"/>
  <c r="BK92" i="3" l="1"/>
  <c r="J92" i="3" s="1"/>
  <c r="J59" i="3" s="1"/>
  <c r="R92" i="3"/>
  <c r="T92" i="3"/>
  <c r="R92" i="4"/>
  <c r="BK85" i="2"/>
  <c r="J85" i="2"/>
  <c r="J30" i="2" s="1"/>
  <c r="AG55" i="1" s="1"/>
  <c r="BK92" i="4"/>
  <c r="J92" i="4" s="1"/>
  <c r="J59" i="4" s="1"/>
  <c r="AW54" i="1"/>
  <c r="AK30" i="1" s="1"/>
  <c r="AU54" i="1"/>
  <c r="AX54" i="1"/>
  <c r="AZ54" i="1"/>
  <c r="W29" i="1" s="1"/>
  <c r="J30" i="6"/>
  <c r="AG59" i="1"/>
  <c r="AY54" i="1"/>
  <c r="J30" i="5"/>
  <c r="AG58" i="1" s="1"/>
  <c r="AN58" i="1" s="1"/>
  <c r="J30" i="3" l="1"/>
  <c r="AG56" i="1" s="1"/>
  <c r="AN56" i="1" s="1"/>
  <c r="J39" i="2"/>
  <c r="J39" i="6"/>
  <c r="J59" i="2"/>
  <c r="J39" i="5"/>
  <c r="AN55" i="1"/>
  <c r="AN59" i="1"/>
  <c r="J30" i="4"/>
  <c r="AG57" i="1"/>
  <c r="AN57" i="1"/>
  <c r="AV54" i="1"/>
  <c r="AK29" i="1" s="1"/>
  <c r="J39" i="3" l="1"/>
  <c r="J39" i="4"/>
  <c r="AT54" i="1"/>
  <c r="AG54" i="1"/>
  <c r="AK26" i="1" s="1"/>
  <c r="AK35" i="1" l="1"/>
  <c r="AN54" i="1"/>
</calcChain>
</file>

<file path=xl/sharedStrings.xml><?xml version="1.0" encoding="utf-8"?>
<sst xmlns="http://schemas.openxmlformats.org/spreadsheetml/2006/main" count="7605" uniqueCount="1252">
  <si>
    <t>Export Komplet</t>
  </si>
  <si>
    <t>VZ</t>
  </si>
  <si>
    <t>2.0</t>
  </si>
  <si>
    <t>ZAMOK</t>
  </si>
  <si>
    <t>False</t>
  </si>
  <si>
    <t>{4c38aec4-cf04-4db6-8d3a-b98e301ca02f}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</si>
  <si>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</si>
  <si>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</si>
  <si>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</si>
  <si>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</si>
  <si>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</si>
  <si>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</si>
  <si>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</si>
  <si>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</si>
  <si>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</si>
  <si>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</si>
  <si>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</si>
  <si>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Bezbariérové úpravy MěÚ Horní Slavkov - II. etapa</t>
  </si>
  <si>
    <t>KSO:</t>
  </si>
  <si>
    <t/>
  </si>
  <si>
    <t>CC-CZ:</t>
  </si>
  <si>
    <t>Místo:</t>
  </si>
  <si>
    <t>Horní Slavkov, Dlouhá 634/12</t>
  </si>
  <si>
    <t>Datum:</t>
  </si>
  <si>
    <t>9. 8. 2021</t>
  </si>
  <si>
    <t>Zadavatel:</t>
  </si>
  <si>
    <t>IČ:</t>
  </si>
  <si>
    <t>Město Horní Slavkov</t>
  </si>
  <si>
    <t>DIČ:</t>
  </si>
  <si>
    <t>Uchazeč:</t>
  </si>
  <si>
    <t>Vyplň údaj</t>
  </si>
  <si>
    <t>Projektant:</t>
  </si>
  <si>
    <t>Bc. Jiří Preisler, DiS.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</si>
  <si>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</si>
  <si>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</si>
  <si>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</si>
  <si>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</si>
  <si>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</si>
  <si>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</si>
  <si>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</si>
  <si>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</si>
  <si>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</si>
  <si>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</si>
  <si>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</si>
  <si>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</si>
  <si>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</si>
  <si>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</si>
  <si>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</si>
  <si>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</si>
  <si>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</si>
  <si>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</si>
  <si>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</si>
  <si>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</si>
  <si>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</si>
  <si>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</si>
  <si>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</si>
  <si>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</si>
  <si>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</si>
  <si>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</si>
  <si>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</si>
  <si>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</si>
  <si>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</si>
  <si>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</si>
  <si>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</si>
  <si>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</si>
  <si>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</si>
  <si>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</si>
  <si>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</si>
  <si>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</si>
  <si>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</si>
  <si>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</si>
  <si>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</si>
  <si>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</si>
  <si>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</si>
  <si>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</si>
  <si>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</si>
  <si>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</si>
  <si>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</si>
  <si>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</si>
  <si>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</si>
  <si>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{47744957-7bc5-4a5f-ad29-3a2ae5f6ecf6}</t>
  </si>
  <si>
    <t>2</t>
  </si>
  <si>
    <t>01</t>
  </si>
  <si>
    <t>Stavební část</t>
  </si>
  <si>
    <t>{a26e73c1-ce17-470b-aa8c-156002a99fc4}</t>
  </si>
  <si>
    <t>02</t>
  </si>
  <si>
    <t>Opěrná zeď</t>
  </si>
  <si>
    <t>{ad16e09e-38ab-401e-8e90-04f91370021a}</t>
  </si>
  <si>
    <t>03</t>
  </si>
  <si>
    <t>ZTI</t>
  </si>
  <si>
    <t>{4fafb774-fbe2-4972-83a4-9b2d4eb41ee4}</t>
  </si>
  <si>
    <t>04</t>
  </si>
  <si>
    <t>vybavení</t>
  </si>
  <si>
    <t>{8b1e65be-d028-4abc-bee5-8557f439d714}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</si>
  <si>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</si>
  <si>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</si>
  <si>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</si>
  <si>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</si>
  <si>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</si>
  <si>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</si>
  <si>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</si>
  <si>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</si>
  <si>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</si>
  <si>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</si>
  <si>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</si>
  <si>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</si>
  <si>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</si>
  <si>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</si>
  <si>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</si>
  <si>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</si>
  <si>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</si>
  <si>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</si>
  <si>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</si>
  <si>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</si>
  <si>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</si>
  <si>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</si>
  <si>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</si>
  <si>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</si>
  <si>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</si>
  <si>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</si>
  <si>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</si>
  <si>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</si>
  <si>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</si>
  <si>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</si>
  <si>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</si>
  <si>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</si>
  <si>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</si>
  <si>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</si>
  <si>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soubor</t>
  </si>
  <si>
    <t>CS ÚRS 2021 02</t>
  </si>
  <si>
    <t>1024</t>
  </si>
  <si>
    <t>1072411765</t>
  </si>
  <si>
    <t>Online PSC</t>
  </si>
  <si>
    <t>https://podminky.urs.cz/item/CS_URS_2021_02/012002000</t>
  </si>
  <si>
    <t>013254000</t>
  </si>
  <si>
    <t>Dokumentace skutečného provedení stavby</t>
  </si>
  <si>
    <t>947010354</t>
  </si>
  <si>
    <t>https://podminky.urs.cz/item/CS_URS_2021_02/013254000</t>
  </si>
  <si>
    <t>VRN3</t>
  </si>
  <si>
    <t>Zařízení staveniště</t>
  </si>
  <si>
    <t>3</t>
  </si>
  <si>
    <t>030001000</t>
  </si>
  <si>
    <t>-1367223952</t>
  </si>
  <si>
    <t>https://podminky.urs.cz/item/CS_URS_2021_02/030001000</t>
  </si>
  <si>
    <t>4</t>
  </si>
  <si>
    <t>034002000</t>
  </si>
  <si>
    <t>Zabezpečení staveniště</t>
  </si>
  <si>
    <t>819021903</t>
  </si>
  <si>
    <t>https://podminky.urs.cz/item/CS_URS_2021_02/034002000</t>
  </si>
  <si>
    <t>034303000</t>
  </si>
  <si>
    <t>Dopravní značení na staveništi</t>
  </si>
  <si>
    <t>1140713435</t>
  </si>
  <si>
    <t>https://podminky.urs.cz/item/CS_URS_2021_02/034303000</t>
  </si>
  <si>
    <t>VRN4</t>
  </si>
  <si>
    <t>Inženýrská činnost</t>
  </si>
  <si>
    <t>6</t>
  </si>
  <si>
    <t>045002000</t>
  </si>
  <si>
    <t>Kompletační a koordinační činnost</t>
  </si>
  <si>
    <t>1726009206</t>
  </si>
  <si>
    <t>https://podminky.urs.cz/item/CS_URS_2021_02/045002000</t>
  </si>
  <si>
    <t>VRN6</t>
  </si>
  <si>
    <t>Územní vlivy</t>
  </si>
  <si>
    <t>7</t>
  </si>
  <si>
    <t>065002000</t>
  </si>
  <si>
    <t>Mimostaveništní doprava materiálů</t>
  </si>
  <si>
    <t>-1231743755</t>
  </si>
  <si>
    <t>https://podminky.urs.cz/item/CS_URS_2021_02/065002000</t>
  </si>
  <si>
    <t>VRN9</t>
  </si>
  <si>
    <t>Ostatní náklady</t>
  </si>
  <si>
    <t>8</t>
  </si>
  <si>
    <t>094002000</t>
  </si>
  <si>
    <t>Ostatní náklady související s výstavbou - náklady dle uvážení zhotovitele - např. likvidace odpadu vzniklého výstavbou, zábor pro kontejner apod...</t>
  </si>
  <si>
    <t>-7842090</t>
  </si>
  <si>
    <t>https://podminky.urs.cz/item/CS_URS_2021_02/094002000</t>
  </si>
  <si>
    <t>01 - Stavební část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</si>
  <si>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</si>
  <si>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</si>
  <si>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</si>
  <si>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</si>
  <si>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</si>
  <si>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</si>
  <si>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</si>
  <si>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</si>
  <si>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</si>
  <si>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</si>
  <si>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</si>
  <si>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</si>
  <si>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</si>
  <si>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</si>
  <si>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</si>
  <si>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Svislé a kompletní konstrukce</t>
  </si>
  <si>
    <t>340271025</t>
  </si>
  <si>
    <t>Zazdívka otvorů v příčkách nebo stěnách pórobetonovými tvárnicemi plochy přes 1 m2 do 4 m2, objemová hmotnost 500 kg/m3, tloušťka příčky 100 mm</t>
  </si>
  <si>
    <t>m2</t>
  </si>
  <si>
    <t>CS ÚRS 2023 01</t>
  </si>
  <si>
    <t>-332966749</t>
  </si>
  <si>
    <t>https://podminky.urs.cz/item/CS_URS_2023_01/340271025</t>
  </si>
  <si>
    <t>VV</t>
  </si>
  <si>
    <t>mezi m.č. 3.13a a 3.13b</t>
  </si>
  <si>
    <t>0,7*2,1</t>
  </si>
  <si>
    <t>317944321</t>
  </si>
  <si>
    <t>Válcované nosníky dodatečně osazované do připravených otvorů bez zazdění hlav do č. 12</t>
  </si>
  <si>
    <t>t</t>
  </si>
  <si>
    <t>241681531</t>
  </si>
  <si>
    <t>https://podminky.urs.cz/item/CS_URS_2023_01/317944321</t>
  </si>
  <si>
    <t>Zajištění nového otvoru mezi m.č. 3.13a a 3.13b</t>
  </si>
  <si>
    <t>1*0,0204</t>
  </si>
  <si>
    <t>346244381</t>
  </si>
  <si>
    <t>Plentování ocelových válcovaných nosníků jednostranné cihlami na maltu, výška stojiny do 200 mm</t>
  </si>
  <si>
    <t>-321780306</t>
  </si>
  <si>
    <t>https://podminky.urs.cz/item/CS_URS_2023_01/346244381</t>
  </si>
  <si>
    <t>HEB 100</t>
  </si>
  <si>
    <t>(1*0,1)*2</t>
  </si>
  <si>
    <t>Úpravy povrchů, podlahy a osazování výplní</t>
  </si>
  <si>
    <t>611315122</t>
  </si>
  <si>
    <t>Vápenná omítka rýh štuková ve stropech, šířky rýhy přes 150 do 300 mm</t>
  </si>
  <si>
    <t>-2032456077</t>
  </si>
  <si>
    <t>https://podminky.urs.cz/item/CS_URS_2023_01/611315122</t>
  </si>
  <si>
    <t>m.č. 2.15 - 2.16 po odbourání stěny</t>
  </si>
  <si>
    <t>1,397*0,3</t>
  </si>
  <si>
    <t>611325421</t>
  </si>
  <si>
    <t>Oprava vápenocementové omítky vnitřních ploch štukové dvouvrstvé, tloušťky do 20 mm a tloušťky štuku do 3 mm stropů, v rozsahu opravované plochy do 10%</t>
  </si>
  <si>
    <t>1197569964</t>
  </si>
  <si>
    <t>https://podminky.urs.cz/item/CS_URS_2023_01/611325421</t>
  </si>
  <si>
    <t>Odměřeno v .DWG</t>
  </si>
  <si>
    <t>2.NP</t>
  </si>
  <si>
    <t>158,17</t>
  </si>
  <si>
    <t>3.NP</t>
  </si>
  <si>
    <t>156,27</t>
  </si>
  <si>
    <t>4.NP</t>
  </si>
  <si>
    <t>126,66</t>
  </si>
  <si>
    <t>Součet</t>
  </si>
  <si>
    <t>612315122</t>
  </si>
  <si>
    <t>Vápenná omítka rýh štuková ve stěnách, šířky rýhy přes 150 do 300 mm</t>
  </si>
  <si>
    <t>77340694</t>
  </si>
  <si>
    <t>https://podminky.urs.cz/item/CS_URS_2023_01/612315122</t>
  </si>
  <si>
    <t>(3,74*2)*0,3</t>
  </si>
  <si>
    <t>612315225</t>
  </si>
  <si>
    <t>Vápenná omítka jednotlivých malých ploch štuková na stěnách, plochy jednotlivě přes 1,0 do 4 m2</t>
  </si>
  <si>
    <t>kus</t>
  </si>
  <si>
    <t>-1396532</t>
  </si>
  <si>
    <t>https://podminky.urs.cz/item/CS_URS_2023_01/612315225</t>
  </si>
  <si>
    <t>Zazdívka mezi m.č. 3.13a a 3.13b</t>
  </si>
  <si>
    <t>612325421</t>
  </si>
  <si>
    <t>Oprava vápenocementové omítky vnitřních ploch štukové dvouvrstvé, tloušťky do 20 mm a tloušťky štuku do 3 mm stěn, v rozsahu opravované plochy do 10%</t>
  </si>
  <si>
    <t>16</t>
  </si>
  <si>
    <t>-1243105302</t>
  </si>
  <si>
    <t>https://podminky.urs.cz/item/CS_URS_2023_01/612325421</t>
  </si>
  <si>
    <t>(0,45+0,14+1,65+7,02+0,8+1,3+1,06+0,4+7,53+1,6+0,3+1,6+7,27+0,48+1,19+0,18+3,08+1+1+2,22+0,75+3,26+0,76+0,46+3,35+0,47+0,26)*3,74</t>
  </si>
  <si>
    <t>(4,05+1,35+0,31+0,31+0,45+32,85+32,85+2,63+0,45+0,45+0,82+1,35+4,22+1,35+0,86)*3,74</t>
  </si>
  <si>
    <t>-(0,8*1,97)*12</t>
  </si>
  <si>
    <t>-0,9*1,97</t>
  </si>
  <si>
    <t>-3,5*3,3</t>
  </si>
  <si>
    <t>-0,9*2,1</t>
  </si>
  <si>
    <t>(0,9+2,1+2,1)*0,3</t>
  </si>
  <si>
    <t>-2,1*2,4</t>
  </si>
  <si>
    <t>(2,1+2,4+2,4)*0,25</t>
  </si>
  <si>
    <t>-(1,6*1,97)*2</t>
  </si>
  <si>
    <t>-2,1*2,1</t>
  </si>
  <si>
    <t>(2,1+2,1+2,1)*0,39</t>
  </si>
  <si>
    <t>Mezisoučet</t>
  </si>
  <si>
    <t>(0,41+7,43+7,43+0,42+3,5+4,95+0,5+0,4+2,16+0,13+3,67+3,55+5,84+0,63+0,5+40,33+47,68+0,8+0,8+2,98+1,65+1,65+4,22)*2,6</t>
  </si>
  <si>
    <t>-3,5*2,6</t>
  </si>
  <si>
    <t>-(0,8*1,97)*21</t>
  </si>
  <si>
    <t>-0,6*1,97</t>
  </si>
  <si>
    <t>(0,9+2,1+2,1)*0,35</t>
  </si>
  <si>
    <t>-2,1*1,4</t>
  </si>
  <si>
    <t>(2,1+1,4+1,4)*0,25</t>
  </si>
  <si>
    <t>(0,8+2,1+2,1)*0,34</t>
  </si>
  <si>
    <t>((0,975+2,1+2,1)*0,34)*17</t>
  </si>
  <si>
    <t>-1,6*1,97</t>
  </si>
  <si>
    <t>(1,075+2,1+2,1)*0,34</t>
  </si>
  <si>
    <t>-0,7*2,1</t>
  </si>
  <si>
    <t>4.NP - odhad výšky podlaží</t>
  </si>
  <si>
    <t>(18,6+0,8+2,4+0,8+18,75+2,64+0,45+0,34+5,89+3,44+5,89+0,6+0,45+35,05+0,88+1,6+1,76)*2,6</t>
  </si>
  <si>
    <t>-(0,8*1,97)*17</t>
  </si>
  <si>
    <t>((0,98+2,1+2,1)*0,35)*15</t>
  </si>
  <si>
    <t>(1,03+2,1+2,1)*0,35</t>
  </si>
  <si>
    <t>(0,73+2,1+2,1)*0,35</t>
  </si>
  <si>
    <t>9</t>
  </si>
  <si>
    <t>629991011</t>
  </si>
  <si>
    <t>Zakrytí vnějších ploch před znečištěním včetně pozdějšího odkrytí výplní otvorů a svislých ploch fólií přilepenou lepící páskou</t>
  </si>
  <si>
    <t>746547431</t>
  </si>
  <si>
    <t>https://podminky.urs.cz/item/CS_URS_2023_01/629991011</t>
  </si>
  <si>
    <t>2,1*2,4</t>
  </si>
  <si>
    <t>3,5*3,3</t>
  </si>
  <si>
    <t>(2,63*2,13)*4</t>
  </si>
  <si>
    <t>2,1*1,4</t>
  </si>
  <si>
    <t>(2,6*2,6)*2</t>
  </si>
  <si>
    <t>10</t>
  </si>
  <si>
    <t>006-x1</t>
  </si>
  <si>
    <t>D+M+PH Disperzní penetrace pod samonivelační stěrky podlah</t>
  </si>
  <si>
    <t>-1230328859</t>
  </si>
  <si>
    <t>11</t>
  </si>
  <si>
    <t>632451105</t>
  </si>
  <si>
    <t>Potěr cementový samonivelační ze suchých směsí tloušťky přes 10 do 15 mm</t>
  </si>
  <si>
    <t>-1127639467</t>
  </si>
  <si>
    <t>https://podminky.urs.cz/item/CS_URS_2023_01/632451105</t>
  </si>
  <si>
    <t>Po odbourání poškozených dlaždic</t>
  </si>
  <si>
    <t>2.NP - 20% plochy</t>
  </si>
  <si>
    <t>Výpočet dle PD nových podlah (nezměněná dispozice)</t>
  </si>
  <si>
    <t>(112,94+55,11)*0,2</t>
  </si>
  <si>
    <t xml:space="preserve">3.NP - 20% plochy </t>
  </si>
  <si>
    <t>(1,81+1,17+7,31+4,61+1,17+1,17+1,52+1,17+6+3,71+1,17+1,17+1,67+1,53+1,17+1,17+2,24+2,25+2,48+1,17+43,67+1,62+1,17+4,7+1,29+3,67+6,8+1,17+1,17)*0,2</t>
  </si>
  <si>
    <t>(4,3+1,17+1,96+1,17+1,98+4,19+7,23+1,17+3,61+3,61+0,7+19,48)*0,2</t>
  </si>
  <si>
    <t xml:space="preserve">4.NP - 20% plochy </t>
  </si>
  <si>
    <t>(81,24+57,03)*0,2</t>
  </si>
  <si>
    <t>12</t>
  </si>
  <si>
    <t>006-x2</t>
  </si>
  <si>
    <t>D+M+PH Penetrace plněná pískem pod samonivelační stěrky podlah</t>
  </si>
  <si>
    <t>1294024979</t>
  </si>
  <si>
    <t>13</t>
  </si>
  <si>
    <t>632451101</t>
  </si>
  <si>
    <t>Potěr cementový samonivelační ze suchých směsí tloušťky přes 2 do 5 mm</t>
  </si>
  <si>
    <t>-1268218668</t>
  </si>
  <si>
    <t>https://podminky.urs.cz/item/CS_URS_2023_01/632451101</t>
  </si>
  <si>
    <t>2.NP pod vinyl - výpočet dle výkresu podlah</t>
  </si>
  <si>
    <t>112,94+55,11</t>
  </si>
  <si>
    <t>3.NP pod vinyl - výpočet dle výkresu podlah</t>
  </si>
  <si>
    <t>107,95+76,24</t>
  </si>
  <si>
    <t>4.NP pod vinyl - výpočet dle výkresu podlah</t>
  </si>
  <si>
    <t>81,24+57,03</t>
  </si>
  <si>
    <t>Ostatní konstrukce a práce, bourání</t>
  </si>
  <si>
    <t>14</t>
  </si>
  <si>
    <t>965081213</t>
  </si>
  <si>
    <t>Bourání podlah z dlaždic bez podkladního lože nebo mazaniny, s jakoukoliv výplní spár keramických nebo xylolitových tl. do 10 mm, plochy přes 1 m2</t>
  </si>
  <si>
    <t>632787703</t>
  </si>
  <si>
    <t>https://podminky.urs.cz/item/CS_URS_2023_01/965081213</t>
  </si>
  <si>
    <t>965081611</t>
  </si>
  <si>
    <t>Odsekání soklíků včetně otlučení podkladní omítky až na zdivo rovných</t>
  </si>
  <si>
    <t>m</t>
  </si>
  <si>
    <t>2138811951</t>
  </si>
  <si>
    <t>https://podminky.urs.cz/item/CS_URS_2023_01/965081611</t>
  </si>
  <si>
    <t>0,45+0,14+1,65+6,59+0,42-0,88-0,88-0,88+0,8+0,42+1,3+1+0,4+0,74+0,93+0,78-0,93+3,5+0,2+1,08+0,18+0,48+1,26+0,18+3,08</t>
  </si>
  <si>
    <t>1+1+0,37+0,3+0,3+0,71+0,75+3,26-0,88+0,67+0,46+3,15+0,26+0,26+0,46+4,06+1,3+0,26+0,26+0,45+32,85+32,85-1,68-0,88-0,88-0,88-1,68-0,88-0,88-0,88-2,18</t>
  </si>
  <si>
    <t>0,39+0,39-3,25+0,45+0,45+0,82+1,35+0,86+1,36+1,63+1,79</t>
  </si>
  <si>
    <t>1,8+0,41+2,3+1,6+0,2+0,2+0,19+0,19+0,96+0,42+1,8+2,67-0,88+2,62-0,88+3+0,5+0,4+0,33+0,35+0,35+0,76+0,13+3,67-0,88+3,55+5,84+0,63+1,36+2,28+0,34+0,34</t>
  </si>
  <si>
    <t>0,34+0,34+3,15+0,34+0,34+4+0,34+0,34+1,9+1,9+0,34+0,34+2,62+0,34+0,34+1,78+0,28+0,28+4,33+0,28+0,28+1,77+0,28+0,28+3,72+1,56+2,115+2,115</t>
  </si>
  <si>
    <t>0,28+0,28+0,28+0,28+1,56+1,56+2,62+2,62-0,88-0,88+3,8+0,28+0,28+6,99+0,28+0,28+1,95+0,28+0,28+1,74+0,8+0,8+2,4-1,68+1,76+0,28+0,28</t>
  </si>
  <si>
    <t>1,88+0,28+0,28+4,28+4,28+0,28+0,28+5,02+0,28+0,28+2,31+0,28+0,28+0,86</t>
  </si>
  <si>
    <t>39,75+0,8+0,8-0,88+0,35+0,35-0,88+0,35+0,35-1,68-0,88+0,35+0,35-0,88+0,35+0,35-0,88+0,35+0,35-0,88+0,35+0,35+2,64+39,75+2,64-0,88-0,88-2,5</t>
  </si>
  <si>
    <t>-0,88+0,35+0,35-0,88+0,35+0,35-0,68+0,35+0,35-0,88+0,35+0,35-0,88+0,35+0,35-0,88+0,35+0,35-0,88+0,35+0,35-0,88+0,35+0,35-0,88+0,35+0,35</t>
  </si>
  <si>
    <t>-0,88+0,35+0,35+6,31+6,31+3,45+3,45-2,5-0,9+0,35+0,35</t>
  </si>
  <si>
    <t>978057351</t>
  </si>
  <si>
    <t>Odsekání obkladů schodišťových konstrukcí z dlaždic keramických stupnic</t>
  </si>
  <si>
    <t>-1662833503</t>
  </si>
  <si>
    <t>https://podminky.urs.cz/item/CS_URS_2023_01/978057351</t>
  </si>
  <si>
    <t>1,6*4</t>
  </si>
  <si>
    <t>1,2*4</t>
  </si>
  <si>
    <t>17</t>
  </si>
  <si>
    <t>962031132</t>
  </si>
  <si>
    <t>Bourání příček z cihel, tvárnic nebo příčkovek z cihel pálených, plných nebo dutých na maltu vápennou nebo vápenocementovou, tl. do 100 mm</t>
  </si>
  <si>
    <t>719542474</t>
  </si>
  <si>
    <t>https://podminky.urs.cz/item/CS_URS_2023_01/962031132</t>
  </si>
  <si>
    <t>1,397*3,74</t>
  </si>
  <si>
    <t>2,615*2,597</t>
  </si>
  <si>
    <t>-0,8*1,97</t>
  </si>
  <si>
    <t>18</t>
  </si>
  <si>
    <t>962031133</t>
  </si>
  <si>
    <t>Bourání příček z cihel, tvárnic nebo příčkovek z cihel pálených, plných nebo dutých na maltu vápennou nebo vápenocementovou, tl. do 150 mm</t>
  </si>
  <si>
    <t>1391752059</t>
  </si>
  <si>
    <t>https://podminky.urs.cz/item/CS_URS_2023_01/962031133</t>
  </si>
  <si>
    <t>19</t>
  </si>
  <si>
    <t>971033621</t>
  </si>
  <si>
    <t>Vybourání otvorů ve zdivu základovém nebo nadzákladovém z cihel, tvárnic, příčkovek z cihel pálených na maltu vápennou nebo vápenocementovou plochy do 4 m2, tl. do 100 mm</t>
  </si>
  <si>
    <t>1500493722</t>
  </si>
  <si>
    <t>https://podminky.urs.cz/item/CS_URS_2023_01/971033621</t>
  </si>
  <si>
    <t>0,7*2,2</t>
  </si>
  <si>
    <t>20</t>
  </si>
  <si>
    <t>968072455</t>
  </si>
  <si>
    <t>Vybourání kovových rámů oken s křídly, dveřních zárubní, vrat, stěn, ostění nebo obkladů dveřních zárubní, plochy do 2 m2</t>
  </si>
  <si>
    <t>-1952757562</t>
  </si>
  <si>
    <t>https://podminky.urs.cz/item/CS_URS_2023_01/968072455</t>
  </si>
  <si>
    <t>0,9*1,97</t>
  </si>
  <si>
    <t>(0,8*1,97)*7</t>
  </si>
  <si>
    <t>0,6*1,97</t>
  </si>
  <si>
    <t>0,8*1,97</t>
  </si>
  <si>
    <t>949101111</t>
  </si>
  <si>
    <t>Lešení pomocné pracovní pro objekty pozemních staveb pro zatížení do 150 kg/m2, o výšce lešeňové podlahy do 1,9 m</t>
  </si>
  <si>
    <t>-2086099500</t>
  </si>
  <si>
    <t>https://podminky.urs.cz/item/CS_URS_2023_01/949101111</t>
  </si>
  <si>
    <t xml:space="preserve">2.NP </t>
  </si>
  <si>
    <t xml:space="preserve">3.NP </t>
  </si>
  <si>
    <t xml:space="preserve">4.NP </t>
  </si>
  <si>
    <t>22</t>
  </si>
  <si>
    <t>952901111</t>
  </si>
  <si>
    <t>Vyčištění budov nebo objektů před předáním do užívání budov bytové nebo občanské výstavby, světlé výšky podlaží do 4 m</t>
  </si>
  <si>
    <t>1736466366</t>
  </si>
  <si>
    <t>https://podminky.urs.cz/item/CS_URS_2023_01/952901111</t>
  </si>
  <si>
    <t>997</t>
  </si>
  <si>
    <t>Přesun sutě</t>
  </si>
  <si>
    <t>23</t>
  </si>
  <si>
    <t>997013214</t>
  </si>
  <si>
    <t>Vnitrostaveništní doprava suti a vybouraných hmot vodorovně do 50 m svisle ručně pro budovy a haly výšky přes 12 do 15 m</t>
  </si>
  <si>
    <t>2058185110</t>
  </si>
  <si>
    <t>https://podminky.urs.cz/item/CS_URS_2023_01/997013214</t>
  </si>
  <si>
    <t>24</t>
  </si>
  <si>
    <t>997002611</t>
  </si>
  <si>
    <t>Nakládání suti a vybouraných hmot na dopravní prostředek pro vodorovné přemístění</t>
  </si>
  <si>
    <t>-1089699777</t>
  </si>
  <si>
    <t>https://podminky.urs.cz/item/CS_URS_2023_01/997002611</t>
  </si>
  <si>
    <t>25</t>
  </si>
  <si>
    <t>997013501</t>
  </si>
  <si>
    <t>Odvoz suti a vybouraných hmot na skládku nebo meziskládku se složením, na vzdálenost do 1 km</t>
  </si>
  <si>
    <t>1026950906</t>
  </si>
  <si>
    <t>https://podminky.urs.cz/item/CS_URS_2023_01/997013501</t>
  </si>
  <si>
    <t>26</t>
  </si>
  <si>
    <t>997013509</t>
  </si>
  <si>
    <t>Odvoz suti a vybouraných hmot na skládku nebo meziskládku se složením, na vzdálenost Příplatek k ceně za každý další i započatý 1 km přes 1 km</t>
  </si>
  <si>
    <t>-280118529</t>
  </si>
  <si>
    <t>https://podminky.urs.cz/item/CS_URS_2023_01/997013509</t>
  </si>
  <si>
    <t>11,491*25</t>
  </si>
  <si>
    <t>27</t>
  </si>
  <si>
    <t>997013631</t>
  </si>
  <si>
    <t>Poplatek za uložení stavebního odpadu na skládce (skládkovné) směsného stavebního a demoličního zatříděného do Katalogu odpadů pod kódem 17 09 04</t>
  </si>
  <si>
    <t>-1135476837</t>
  </si>
  <si>
    <t>https://podminky.urs.cz/item/CS_URS_2023_01/997013631</t>
  </si>
  <si>
    <t>998</t>
  </si>
  <si>
    <t>Přesun hmot</t>
  </si>
  <si>
    <t>28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</si>
  <si>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</si>
  <si>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</si>
  <si>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1994145576</t>
  </si>
  <si>
    <t>https://podminky.urs.cz/item/CS_URS_2023_01/998018003</t>
  </si>
  <si>
    <t>PSV</t>
  </si>
  <si>
    <t>Práce a dodávky PSV</t>
  </si>
  <si>
    <t>766</t>
  </si>
  <si>
    <t>Konstrukce truhlářské</t>
  </si>
  <si>
    <t>29</t>
  </si>
  <si>
    <t>766112820</t>
  </si>
  <si>
    <t>Demontáž dřevěných stěn zasklených</t>
  </si>
  <si>
    <t>784469069</t>
  </si>
  <si>
    <t>https://podminky.urs.cz/item/CS_URS_2023_01/766112820</t>
  </si>
  <si>
    <t>m.č. 3.07</t>
  </si>
  <si>
    <t>(2,28+2,515+2,515)*2,3</t>
  </si>
  <si>
    <t>30</t>
  </si>
  <si>
    <t>766691914</t>
  </si>
  <si>
    <t>Ostatní práce vyvěšení nebo zavěšení křídel s případným uložením a opětovným zavěšením po provedení stavebních změn dřevěných dveřních, plochy do 2 m2</t>
  </si>
  <si>
    <t>-1172542110</t>
  </si>
  <si>
    <t>https://podminky.urs.cz/item/CS_URS_2023_01/766691914</t>
  </si>
  <si>
    <t>31</t>
  </si>
  <si>
    <t>766-x1</t>
  </si>
  <si>
    <t>Dveře D2-13 - Stávající dveře - opatřit madlem, označit štítkem v Brailovo písmo, okopový plech, ze strany do chodby opatřit dveře folií - komplet dodávka a montáž - přesná spec. dle výpisu dveří</t>
  </si>
  <si>
    <t>2069246295</t>
  </si>
  <si>
    <t>32</t>
  </si>
  <si>
    <t>766-x2</t>
  </si>
  <si>
    <t>Dveře D2-14 - Stávající dveře - okopový plech, ze strany do chodby opatřit dveře folií - komplet dodávka a montáž - přesná spec. dle výpisu dveří</t>
  </si>
  <si>
    <t>2053322832</t>
  </si>
  <si>
    <t>33</t>
  </si>
  <si>
    <t>766-x3</t>
  </si>
  <si>
    <t>Dveře D2-15 - Nové dveře - protipožární posuvné automatické dveře s příslušenstvím - komplet dodávka a montáž - přesná spec. dle výpisu dveří</t>
  </si>
  <si>
    <t>-2028203041</t>
  </si>
  <si>
    <t>34</t>
  </si>
  <si>
    <t>766-x4</t>
  </si>
  <si>
    <t>Dveře D2-16 - Stávající dveře - okopový plech, ze strany do chodby opatřit dveře folií - komplet dodávka a montáž - přesná spec. dle výpisu dveří</t>
  </si>
  <si>
    <t>217625817</t>
  </si>
  <si>
    <t>35</t>
  </si>
  <si>
    <t>766-x5</t>
  </si>
  <si>
    <t>Dveře D2-17 - Nové dveře - protipožární posuvné automatické dveře s příslušenstvím - komplet dodávka a montáž - přesná spec. dle výpisu dveří</t>
  </si>
  <si>
    <t>660624437</t>
  </si>
  <si>
    <t>36</t>
  </si>
  <si>
    <t>766-x6</t>
  </si>
  <si>
    <t>Dveře D2-18 - Stávající dveře - opatřit madlem, okopový plech, označit štítkem v Brailovo písmo, ze strany do chodby opatřit dveře folií - komplet dodávka a montáž - přesná spec. dle výpisu dveří</t>
  </si>
  <si>
    <t>331525621</t>
  </si>
  <si>
    <t>37</t>
  </si>
  <si>
    <t>766-x7</t>
  </si>
  <si>
    <t>Dveře D2-19 - Stávající dveře - opatřit madlem, okopový plech, označit štítkem v Brailovo písmo, ze strany do chodby opatřit dveře folií - komplet dodávka a montáž - přesná spec. dle výpisu dveří</t>
  </si>
  <si>
    <t>1954421986</t>
  </si>
  <si>
    <t>38</t>
  </si>
  <si>
    <t>766-x8</t>
  </si>
  <si>
    <t>Dveře D2-20 - Stávající dveře - opatřit madlem, dveře opatřit okopovým plechem - komplet dodávka a montáž - přesná spec. dle výpisu dveří</t>
  </si>
  <si>
    <t>1057163812</t>
  </si>
  <si>
    <t>39</t>
  </si>
  <si>
    <t>766-x9</t>
  </si>
  <si>
    <t>Dveře D2-22 - Stávající dveře - opatřit madlem, okopový plech, označit štítkem v Brailovo písmo, ze strany do chodby opatřit dveře folií - komplet dodávka a montáž - přesná spec. dle výpisu dveří</t>
  </si>
  <si>
    <t>1178624837</t>
  </si>
  <si>
    <t>40</t>
  </si>
  <si>
    <t>766-x10</t>
  </si>
  <si>
    <t>Dveře D2-23 - Stávající dveře - okopový plech, ze strany do chodby opatřit dveře folií - komplet dodávka a montáž - přesná spec. dle výpisu dveří</t>
  </si>
  <si>
    <t>1966903930</t>
  </si>
  <si>
    <t>41</t>
  </si>
  <si>
    <t>766-x11</t>
  </si>
  <si>
    <t>Dveře D2-24 - Stávající dveře - opatřit madlem, okopový plech, označit štítkem v Brailovo písmo, ze strany do chodby opatřit dveře folií - komplet dodávka a montáž - přesná spec. dle výpisu dveří</t>
  </si>
  <si>
    <t>-653842934</t>
  </si>
  <si>
    <t>42</t>
  </si>
  <si>
    <t>766-x12</t>
  </si>
  <si>
    <t>Dveře D2-25 - Stávající dveře - opatřit madlem, okopový plech, - komplet dodávka a montáž - přesná spec. dle výpisu dveří</t>
  </si>
  <si>
    <t>196204856</t>
  </si>
  <si>
    <t>43</t>
  </si>
  <si>
    <t>766-x13</t>
  </si>
  <si>
    <t>Dveře D2-26 - Stávající dveře - opatřit madlem, okopový plech, - komplet dodávka a montáž - přesná spec. dle výpisu dveří</t>
  </si>
  <si>
    <t>1335963</t>
  </si>
  <si>
    <t>44</t>
  </si>
  <si>
    <t>766-x14</t>
  </si>
  <si>
    <t>Dveře D2-27 - Stávající dveře - okopový plech, ze strany do chodby opatřit dveře folií - komplet dodávka a montáž - přesná spec. dle výpisu dveří</t>
  </si>
  <si>
    <t>-94529528</t>
  </si>
  <si>
    <t>45</t>
  </si>
  <si>
    <t>766-x15</t>
  </si>
  <si>
    <t>Dveře D2-28 - Stávající dveře - okopový plech, ze strany do chodby opatřit dveře folií - komplet dodávka a montáž - přesná spec. dle výpisu dveří</t>
  </si>
  <si>
    <t>1969393809</t>
  </si>
  <si>
    <t>46</t>
  </si>
  <si>
    <t>766-x16</t>
  </si>
  <si>
    <t>Dveře D3-29 - Stávající dveře - okopový plech, ze strany do chodby opatřit dveře folií - komplet dodávka a montáž - přesná spec. dle výpisu dveří</t>
  </si>
  <si>
    <t>543176989</t>
  </si>
  <si>
    <t>47</t>
  </si>
  <si>
    <t>766-x17</t>
  </si>
  <si>
    <t>Dveře D3-30 - Nové dveře - protipožární posuvné automatické dveře s příslušenstvím - komplet dodávka a montáž - přesná spec. dle výpisu dveří</t>
  </si>
  <si>
    <t>-1680183304</t>
  </si>
  <si>
    <t>48</t>
  </si>
  <si>
    <t>766-x18</t>
  </si>
  <si>
    <t>Dveře D3-31 - Stávající dveře - opatřit madlem, okopový plech, označit štítkem v Brailovo písmo, ze strany do chodby opatřit dveře folií - komplet dodávka a montáž - přesná spec. dle výpisu dveří</t>
  </si>
  <si>
    <t>1811683652</t>
  </si>
  <si>
    <t>49</t>
  </si>
  <si>
    <t>766-x19</t>
  </si>
  <si>
    <t>Dveře D3-32 - Stávající dveře - opatřit madlem, okopový plech, označit štítkem v Brailovo písmo - komplet dodávka a montáž - přesná spec. dle výpisu dveří</t>
  </si>
  <si>
    <t>-183984324</t>
  </si>
  <si>
    <t>50</t>
  </si>
  <si>
    <t>766-x20</t>
  </si>
  <si>
    <t>Dveře D3-33 - Nové dveře se zárubní a příslušenstvím - přesná spec. dle výpisu dveří</t>
  </si>
  <si>
    <t>-1758044422</t>
  </si>
  <si>
    <t>51</t>
  </si>
  <si>
    <t>766-x21</t>
  </si>
  <si>
    <t>Dveře D3-34 - Nové dveře se zárubní a příslušenstvím - přesná spec. dle výpisu dveří</t>
  </si>
  <si>
    <t>-1225486213</t>
  </si>
  <si>
    <t>52</t>
  </si>
  <si>
    <t>766-x22</t>
  </si>
  <si>
    <t>Dveře D3-35 - Stávající dveře - opatřit madlem, okopový plech - komplet dodávka a montáž - přesná spec. dle výpisu dveří</t>
  </si>
  <si>
    <t>1071451725</t>
  </si>
  <si>
    <t>53</t>
  </si>
  <si>
    <t>766-x23</t>
  </si>
  <si>
    <t>Dveře D3-36 - Stávající dveře - opatřit madlem, okopový plech - komplet dodávka a montáž - přesná spec. dle výpisu dveří</t>
  </si>
  <si>
    <t>-117440685</t>
  </si>
  <si>
    <t>54</t>
  </si>
  <si>
    <t>766-x24</t>
  </si>
  <si>
    <t>Dveře D3-37 - Stávající dveře - okopový plech, ze strany do chodby opatřit dveře folií - komplet dodávka a montáž - přesná spec. dle výpisu dveří</t>
  </si>
  <si>
    <t>-902031631</t>
  </si>
  <si>
    <t>55</t>
  </si>
  <si>
    <t>766-x25</t>
  </si>
  <si>
    <t>Dveře D3-38 - Stávající dveře - okopový plech, ze strany do chodby opatřit dveře folií - komplet dodávka a montáž - přesná spec. dle výpisu dveří</t>
  </si>
  <si>
    <t>-1998843031</t>
  </si>
  <si>
    <t>56</t>
  </si>
  <si>
    <t>766-x26</t>
  </si>
  <si>
    <t>Dveře D3-39 - Stávající dveře - opatřit madlem, okopový plech, označit štítkem v Brailovo písmo, ze strany do chodby opatřit dveře folií - komplet dodávka a montáž - přesná spec. dle výpisu dveří</t>
  </si>
  <si>
    <t>596827713</t>
  </si>
  <si>
    <t>57</t>
  </si>
  <si>
    <t>766-x27</t>
  </si>
  <si>
    <t>Dveře D3-40 - Stávající dveře - opatřit madlem, okopový plech, označit štítkem v Brailovo písmo, ze strany do chodby opatřit dveře folií - komplet dodávka a montáž - přesná spec. dle výpisu dveří</t>
  </si>
  <si>
    <t>-1897743242</t>
  </si>
  <si>
    <t>58</t>
  </si>
  <si>
    <t>766-x28</t>
  </si>
  <si>
    <t>Dveře D3-41 - Stávající dveře - okopový plech, ze strany do chodby opatřit dveře folií - komplet dodávka a montáž - přesná spec. dle výpisu dveří</t>
  </si>
  <si>
    <t>-278110948</t>
  </si>
  <si>
    <t>59</t>
  </si>
  <si>
    <t>766-x29</t>
  </si>
  <si>
    <t>Dveře D3-42 - Nové dveře - protipožární posuvné automatické dveře s příslušenstvím - komplet dodávka a montáž - přesná spec. dle výpisu dveří</t>
  </si>
  <si>
    <t>1147669851</t>
  </si>
  <si>
    <t>60</t>
  </si>
  <si>
    <t>766-x30</t>
  </si>
  <si>
    <t>Dveře D3-43 - Nové dveře se zárubní a příslušenstvím - přesná spec. dle výpisu dveří</t>
  </si>
  <si>
    <t>-695726650</t>
  </si>
  <si>
    <t>61</t>
  </si>
  <si>
    <t>766-x31</t>
  </si>
  <si>
    <t>Dveře D3-44 - Nové dveře - prosklené posuvné dveře do kovového rámu s příslušenstvím - komplet dodávka a montáž - přesná spec. dle výpisu dveří</t>
  </si>
  <si>
    <t>-778091599</t>
  </si>
  <si>
    <t>62</t>
  </si>
  <si>
    <t>766-x32</t>
  </si>
  <si>
    <t>Dveře D3-45 - Stávající dveře - opatřit madlem, okopový plech, označit štítkem v Brailovo písmo, ze strany do chodby opatřit dveře folií - komplet dodávka a montáž - přesná spec. dle výpisu dveří</t>
  </si>
  <si>
    <t>-205151479</t>
  </si>
  <si>
    <t>63</t>
  </si>
  <si>
    <t>766-x33</t>
  </si>
  <si>
    <t>Dveře D3-46 - Stávající dveře - opatřit madlem, okopový plech, označit štítkem v Brailovo písmo, ze strany do chodby opatřit dveře folií - komplet dodávka a montáž - přesná spec. dle výpisu dveří</t>
  </si>
  <si>
    <t>1440823172</t>
  </si>
  <si>
    <t>64</t>
  </si>
  <si>
    <t>766-x34</t>
  </si>
  <si>
    <t>Dveře D3-47 - Stávající dveře - okopový plech, ze strany do chodby opatřit dveře folií - komplet dodávka a montáž - přesná spec. dle výpisu dveří</t>
  </si>
  <si>
    <t>-622578167</t>
  </si>
  <si>
    <t>65</t>
  </si>
  <si>
    <t>766-x35</t>
  </si>
  <si>
    <t>Dveře D3-48 - Nové dveře se zárubní a příslušenstvím - přesná spec. dle výpisu dveří</t>
  </si>
  <si>
    <t>1699297359</t>
  </si>
  <si>
    <t>66</t>
  </si>
  <si>
    <t>766-x36</t>
  </si>
  <si>
    <t>Dveře D3-49 - Stávající dveře - okopový plech, ze strany do chodby opatřit dveře folií - komplet dodávka a montáž - přesná spec. dle výpisu dveří</t>
  </si>
  <si>
    <t>2052124685</t>
  </si>
  <si>
    <t>67</t>
  </si>
  <si>
    <t>766-x37</t>
  </si>
  <si>
    <t>Dveře D4-50 - Stávající dveře - okopový plech, ze strany do chodby opatřit dveře folií - komplet dodávka a montáž - přesná spec. dle výpisu dveří</t>
  </si>
  <si>
    <t>1844125236</t>
  </si>
  <si>
    <t>68</t>
  </si>
  <si>
    <t>766-x38</t>
  </si>
  <si>
    <t>Dveře D4-51 - Stávající dveře - opatřit madlem, okopový plech, označit štítkem v Brailovo písmo, ze strany do chodby opatřit dveře folií - komplet dodávka a montáž - přesná spec. dle výpisu dveří</t>
  </si>
  <si>
    <t>1278384140</t>
  </si>
  <si>
    <t>69</t>
  </si>
  <si>
    <t>766-x39</t>
  </si>
  <si>
    <t>Dveře D4-52 - Nové dveře se zárubní a příslušenstvím - přesná spec. dle výpisu dveří</t>
  </si>
  <si>
    <t>381735587</t>
  </si>
  <si>
    <t>70</t>
  </si>
  <si>
    <t>766-x40</t>
  </si>
  <si>
    <t>Dveře D4-53 - Nové dveře se zárubní a příslušenstvím - přesná spec. dle výpisu dveří</t>
  </si>
  <si>
    <t>-934857939</t>
  </si>
  <si>
    <t>71</t>
  </si>
  <si>
    <t>766-x41</t>
  </si>
  <si>
    <t>Dveře D4-54 - Stávající dveře - opatřit madlem, okopový plech - komplet dodávka a montáž - přesná spec. dle výpisu dveří</t>
  </si>
  <si>
    <t>-874211393</t>
  </si>
  <si>
    <t>72</t>
  </si>
  <si>
    <t>766-x42</t>
  </si>
  <si>
    <t>Dveře D4-55 - Stávající dveře - opatřit madlem, okopový plech - komplet dodávka a montáž - přesná spec. dle výpisu dveří</t>
  </si>
  <si>
    <t>1509346753</t>
  </si>
  <si>
    <t>73</t>
  </si>
  <si>
    <t>766-x43</t>
  </si>
  <si>
    <t>Dveře D4-56 - Stávající dveře - okopový plech, ze strany do chodby opatřit dveře folií - komplet dodávka a montáž - přesná spec. dle výpisu dveří</t>
  </si>
  <si>
    <t>-359897707</t>
  </si>
  <si>
    <t>74</t>
  </si>
  <si>
    <t>766-x44</t>
  </si>
  <si>
    <t>Dveře D4-57 - Stávající dveře - okopový plech, ze strany do chodby opatřit dveře folií - komplet dodávka a montáž - přesná spec. dle výpisu dveří</t>
  </si>
  <si>
    <t>936483906</t>
  </si>
  <si>
    <t>75</t>
  </si>
  <si>
    <t>766-x45</t>
  </si>
  <si>
    <t>Dveře D4-58 - Stávající dveře - opatřit madlem, okopový plech, označit štítkem v Brailovo písmo, ze strany do chodby opatřit dveře folií - komplet dodávka a montáž - přesná spec. dle výpisu dveří</t>
  </si>
  <si>
    <t>1855726377</t>
  </si>
  <si>
    <t>76</t>
  </si>
  <si>
    <t>766-x46</t>
  </si>
  <si>
    <t>Dveře D4-59 - Stávající dveře - okopový plech, ze strany do chodby opatřit dveře folií - komplet dodávka a montáž - přesná spec. dle výpisu dveří</t>
  </si>
  <si>
    <t>1864194231</t>
  </si>
  <si>
    <t>77</t>
  </si>
  <si>
    <t>766-x47</t>
  </si>
  <si>
    <t>Dveře D4-60 - Nové dveře se zárubní a příslušenstvím - přesná spec. dle výpisu dveří</t>
  </si>
  <si>
    <t>-264370006</t>
  </si>
  <si>
    <t>78</t>
  </si>
  <si>
    <t>766-x48</t>
  </si>
  <si>
    <t>Dveře D4-61 - Stávající dveře - okopový plech, ze strany do chodby opatřit dveře folií - komplet dodávka a montáž - přesná spec. dle výpisu dveří</t>
  </si>
  <si>
    <t>926268668</t>
  </si>
  <si>
    <t>998766203</t>
  </si>
  <si>
    <t>Přesun hmot pro konstrukce truhlářské stanovený procentní sazbou (%) z ceny vodorovná dopravní vzdálenost do 50 m v objektech výšky přes 12 do 24 m</t>
  </si>
  <si>
    <t>%</t>
  </si>
  <si>
    <t>-929866046</t>
  </si>
  <si>
    <t>https://podminky.urs.cz/item/CS_URS_2023_01/998766203</t>
  </si>
  <si>
    <t>767</t>
  </si>
  <si>
    <t>Konstrukce zámečnické</t>
  </si>
  <si>
    <t>767122812</t>
  </si>
  <si>
    <t>Demontáž stěn a příček s výplní z drátěné sítě svařovaných</t>
  </si>
  <si>
    <t>623505346</t>
  </si>
  <si>
    <t>https://podminky.urs.cz/item/CS_URS_2023_01/767122812</t>
  </si>
  <si>
    <t>Stěny s dveřmi ve 2.NP m.č. 2.02</t>
  </si>
  <si>
    <t>(2,623*3,74)*2</t>
  </si>
  <si>
    <t>-(1,6*2,1)*2</t>
  </si>
  <si>
    <t>767161851</t>
  </si>
  <si>
    <t>Demontáž zábradlí do suti madel schodišťových</t>
  </si>
  <si>
    <t>-551440110</t>
  </si>
  <si>
    <t>https://podminky.urs.cz/item/CS_URS_2023_01/767161851</t>
  </si>
  <si>
    <t>2,856+3,84</t>
  </si>
  <si>
    <t>767691822</t>
  </si>
  <si>
    <t>Ostatní práce - vyvěšení nebo zavěšení kovových křídel s případným uložením a opětovným zavěšením po provedení stavebních změn dveří, plochy do 2 m2</t>
  </si>
  <si>
    <t>165860754</t>
  </si>
  <si>
    <t>https://podminky.urs.cz/item/CS_URS_2023_01/767691822</t>
  </si>
  <si>
    <t>767-x1.1</t>
  </si>
  <si>
    <t>119888427</t>
  </si>
  <si>
    <t>3.NP - levá a pravá strana - pravé schodiště</t>
  </si>
  <si>
    <t>3.NP - levá a pravá strana - prostřední schodiště</t>
  </si>
  <si>
    <t>4.NP - levá a pravá strana - prostřední schodiště</t>
  </si>
  <si>
    <t>767-x2</t>
  </si>
  <si>
    <t>Výroba, dodávka a montáž schodišťové madlo nerezové s označením podlaží v brailově písmu na vnitřních stranách schodišť s ukotvením - spec. dle výkresu schodiště</t>
  </si>
  <si>
    <t>1729632313</t>
  </si>
  <si>
    <t>3.NP kolem celého vnitřního prostoru</t>
  </si>
  <si>
    <t>998767203</t>
  </si>
  <si>
    <t>Přesun hmot pro zámečnické konstrukce stanovený procentní sazbou (%) z ceny vodorovná dopravní vzdálenost do 50 m v objektech výšky přes 12 do 24 m</t>
  </si>
  <si>
    <t>1270143934</t>
  </si>
  <si>
    <t>https://podminky.urs.cz/item/CS_URS_2023_01/998767203</t>
  </si>
  <si>
    <t>771</t>
  </si>
  <si>
    <t>Podlahy z dlaždic</t>
  </si>
  <si>
    <t>771274123</t>
  </si>
  <si>
    <t>Montáž obkladů schodišť z dlaždic keramických lepených flexibilním lepidlem stupnic protiskluzných nebo reliéfních, šířky přes 250 do 300 mm</t>
  </si>
  <si>
    <t>1475706384</t>
  </si>
  <si>
    <t>https://podminky.urs.cz/item/CS_URS_2023_01/771274123</t>
  </si>
  <si>
    <t>M</t>
  </si>
  <si>
    <t>59761330/R</t>
  </si>
  <si>
    <t>schodovka protiskluzná šířky 330x330mm, výrazně kontrastně odlišená</t>
  </si>
  <si>
    <t>155648484</t>
  </si>
  <si>
    <t>22,4*3,333</t>
  </si>
  <si>
    <t>74,659*1,1 'Přepočtené koeficientem množství</t>
  </si>
  <si>
    <t>771161022</t>
  </si>
  <si>
    <t>Příprava podkladu před provedením dlažby montáž profilu ukončujícího profilu pro schodové hrany a ukončení dlažby</t>
  </si>
  <si>
    <t>1446169452</t>
  </si>
  <si>
    <t>https://podminky.urs.cz/item/CS_URS_2023_01/771161022</t>
  </si>
  <si>
    <t>Výpočet dle PD</t>
  </si>
  <si>
    <t>6,4</t>
  </si>
  <si>
    <t>5,6</t>
  </si>
  <si>
    <t>2,4</t>
  </si>
  <si>
    <t>59054140/R</t>
  </si>
  <si>
    <t>hliníková lišta hrana schodu, černá - ozn. PL1 - spec. dle PD</t>
  </si>
  <si>
    <t>1973288870</t>
  </si>
  <si>
    <t>14,4*1,1 'Přepočtené koeficientem množství</t>
  </si>
  <si>
    <t>771-x1</t>
  </si>
  <si>
    <t>D+M Doplnění dlažby po vybourané příčce mezi m.č. 2.15 a 2.16</t>
  </si>
  <si>
    <t>-1483687627</t>
  </si>
  <si>
    <t>998771203</t>
  </si>
  <si>
    <t>Přesun hmot pro podlahy z dlaždic stanovený procentní sazbou (%) z ceny vodorovná dopravní vzdálenost do 50 m v objektech výšky přes 12 do 24 m</t>
  </si>
  <si>
    <t>-1369363835</t>
  </si>
  <si>
    <t>https://podminky.urs.cz/item/CS_URS_2023_01/998771203</t>
  </si>
  <si>
    <t>776</t>
  </si>
  <si>
    <t>Podlahy povlakové</t>
  </si>
  <si>
    <t>776201811</t>
  </si>
  <si>
    <t>Demontáž povlakových podlahovin lepených ručně bez podložky</t>
  </si>
  <si>
    <t>1324424563</t>
  </si>
  <si>
    <t>https://podminky.urs.cz/item/CS_URS_2023_01/776201811</t>
  </si>
  <si>
    <t>4,32*1,75</t>
  </si>
  <si>
    <t>0,6*0,1</t>
  </si>
  <si>
    <t>3,08*1,75</t>
  </si>
  <si>
    <t>0,87*0,11</t>
  </si>
  <si>
    <t>776410811</t>
  </si>
  <si>
    <t>Demontáž soklíků nebo lišt pryžových nebo plastových</t>
  </si>
  <si>
    <t>1617241184</t>
  </si>
  <si>
    <t>https://podminky.urs.cz/item/CS_URS_2023_01/776410811</t>
  </si>
  <si>
    <t>1,75+4,32-0,88-0,68+3,08+1,75-0,88</t>
  </si>
  <si>
    <t>776121112</t>
  </si>
  <si>
    <t>Příprava podkladu penetrace vodou ředitelná podlah</t>
  </si>
  <si>
    <t>1399370502</t>
  </si>
  <si>
    <t>https://podminky.urs.cz/item/CS_URS_2023_01/776121112</t>
  </si>
  <si>
    <t>776231111</t>
  </si>
  <si>
    <t>Montáž podlahovin z vinylu lepením lamel nebo čtverců standardním lepidlem</t>
  </si>
  <si>
    <t>-1913518371</t>
  </si>
  <si>
    <t>https://podminky.urs.cz/item/CS_URS_2023_01/776231111</t>
  </si>
  <si>
    <t>28411050</t>
  </si>
  <si>
    <t>dílce vinylové tl 2,0mm, třída zátěže 34/41 - kompletní spec. dle PD</t>
  </si>
  <si>
    <t>1350024588</t>
  </si>
  <si>
    <t>490,51*1,1 'Přepočtené koeficientem množství</t>
  </si>
  <si>
    <t>776-x1</t>
  </si>
  <si>
    <t>D+M Obvodová lišta výšky 80mm - druh a vzhled dle investora</t>
  </si>
  <si>
    <t>1435505917</t>
  </si>
  <si>
    <t>101,53</t>
  </si>
  <si>
    <t>1,8+0,41+2,3+1,6+1,9+0,2+0,19+0,19+0,96+0,42+1,8+3+0,5+0,4+0,33+0,76+0,13+3,67-0,88+3,55+5,84+0,63+0,5+1,36+0,34+0,34+2,28+0,34+0,34+3,15+0,34+0,34+4</t>
  </si>
  <si>
    <t>0,34+0,34+1,9+0,34+0,34+2,62+0,34+0,34+1,78+0,34+0,34+4,33+0,34+0,34+1,77+0,34+0,34+3,72+0,1+1,56+0,34+0,34+2,12+2,12+0,34+0,34+1,56+0,1+3,8+0,34+0,34</t>
  </si>
  <si>
    <t>6,99+0,34+0,34+1,95+0,34+0,34+1,74+0,8+2,4-1,68+0,8+1,76+0,34+0,34+1,88+0,34+0,34+4,28+0,34+0,34+5,02+0,34+0,34+2,31+0,34+0,34+0,8+2,98+2,98+1,65+1,65</t>
  </si>
  <si>
    <t>-0,88+4,22+4,22+1,65+1,65+0,7-0,88</t>
  </si>
  <si>
    <t>776421312</t>
  </si>
  <si>
    <t>Montáž lišt přechodových šroubovaných</t>
  </si>
  <si>
    <t>32453911</t>
  </si>
  <si>
    <t>https://podminky.urs.cz/item/CS_URS_2023_01/776421312</t>
  </si>
  <si>
    <t>9,3+5,7</t>
  </si>
  <si>
    <t>12,8+7,1</t>
  </si>
  <si>
    <t>9,6+4,7</t>
  </si>
  <si>
    <t>55343124/R</t>
  </si>
  <si>
    <t>přechodová podlahová lišta - hliník mat - ozn. PL2 a PL3 - spec. dle PD</t>
  </si>
  <si>
    <t>-185264057</t>
  </si>
  <si>
    <t>49,2*1,05 'Přepočtené koeficientem množství</t>
  </si>
  <si>
    <t>776-x2</t>
  </si>
  <si>
    <t>D+M Kontrastní označení stupnic schodišťových stupňů vinylem - spec. dle výkresu podlah</t>
  </si>
  <si>
    <t>161651906</t>
  </si>
  <si>
    <t>1,92</t>
  </si>
  <si>
    <t>1,58</t>
  </si>
  <si>
    <t>0,62</t>
  </si>
  <si>
    <t>998776203</t>
  </si>
  <si>
    <t>Přesun hmot pro podlahy povlakové stanovený procentní sazbou (%) z ceny vodorovná dopravní vzdálenost do 50 m v objektech výšky přes 12 do 24 m</t>
  </si>
  <si>
    <t>1819073682</t>
  </si>
  <si>
    <t>https://podminky.urs.cz/item/CS_URS_2023_01/998776203</t>
  </si>
  <si>
    <t>783</t>
  </si>
  <si>
    <t>Dokončovací práce - nátěry</t>
  </si>
  <si>
    <t>783314203</t>
  </si>
  <si>
    <t>Základní antikorozní nátěr zámečnických konstrukcí jednonásobný syntetický samozákladující</t>
  </si>
  <si>
    <t>-43290034</t>
  </si>
  <si>
    <t>https://podminky.urs.cz/item/CS_URS_2023_01/783314203</t>
  </si>
  <si>
    <t>Dvouvrstvý nátěr HEB 100</t>
  </si>
  <si>
    <t>(1*0,4)*2</t>
  </si>
  <si>
    <t>784</t>
  </si>
  <si>
    <t>Dokončovací práce - malby a tapety</t>
  </si>
  <si>
    <t>784181121</t>
  </si>
  <si>
    <t>Penetrace podkladu jednonásobná hloubková akrylátová bezbarvá v místnostech výšky do 3,80 m</t>
  </si>
  <si>
    <t>511348931</t>
  </si>
  <si>
    <t>https://podminky.urs.cz/item/CS_URS_2023_01/784181121</t>
  </si>
  <si>
    <t>0,419+158,17+2,244+456,544</t>
  </si>
  <si>
    <t>156,27+2,8+350,051</t>
  </si>
  <si>
    <t>126,66+258,632</t>
  </si>
  <si>
    <t>784211101</t>
  </si>
  <si>
    <t>Malby z malířských směsí oděruvzdorných za mokra dvojnásobné, bílé za mokra oděruvzdorné výborně v místnostech výšky do 3,80 m</t>
  </si>
  <si>
    <t>2067811180</t>
  </si>
  <si>
    <t>https://podminky.urs.cz/item/CS_URS_2023_01/784211101</t>
  </si>
  <si>
    <t>784-x1</t>
  </si>
  <si>
    <t>Kompletní provedení barevných grafik a odstínů dle výkresu "pohled interiér - výmalba" a dle vizualizací</t>
  </si>
  <si>
    <t>219246394</t>
  </si>
  <si>
    <t>02 - Opěrná zeď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</si>
  <si>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</si>
  <si>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</si>
  <si>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</si>
  <si>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</si>
  <si>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721 - Zdravotechnika - vnitřní kanalizace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</si>
  <si>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</si>
  <si>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</si>
  <si>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</si>
  <si>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-538362599</t>
  </si>
  <si>
    <t>https://podminky.urs.cz/item/CS_URS_2023_01/113106123</t>
  </si>
  <si>
    <t>25,2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</si>
  <si>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</si>
  <si>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</si>
  <si>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1970983301</t>
  </si>
  <si>
    <t>https://podminky.urs.cz/item/CS_URS_2023_01/113107323</t>
  </si>
  <si>
    <t>Odhad</t>
  </si>
  <si>
    <t>122151102</t>
  </si>
  <si>
    <t>Odkopávky a prokopávky nezapažené strojně v hornině třídy těžitelnosti I skupiny 1 a 2 přes 20 do 50 m3</t>
  </si>
  <si>
    <t>m3</t>
  </si>
  <si>
    <t>1246653626</t>
  </si>
  <si>
    <t>https://podminky.urs.cz/item/CS_URS_2023_01/122151102</t>
  </si>
  <si>
    <t>((16,66+1,64)*0,6)*0,9</t>
  </si>
  <si>
    <t>((17,65+2,67)*0,75)*0,8</t>
  </si>
  <si>
    <t>167151101</t>
  </si>
  <si>
    <t>Nakládání, skládání a překládání neulehlého výkopku nebo sypaniny strojně nakládání, množství do 100 m3, z horniny třídy těžitelnosti I, skupiny 1 až 3</t>
  </si>
  <si>
    <t>1689206324</t>
  </si>
  <si>
    <t>https://podminky.urs.cz/item/CS_URS_2023_01/167151101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</si>
  <si>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</si>
  <si>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</si>
  <si>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-780386998</t>
  </si>
  <si>
    <t>https://podminky.urs.cz/item/CS_URS_2023_01/162751117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</si>
  <si>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</si>
  <si>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</si>
  <si>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1063990265</t>
  </si>
  <si>
    <t>https://podminky.urs.cz/item/CS_URS_2023_01/162751119</t>
  </si>
  <si>
    <t>22,074*16</t>
  </si>
  <si>
    <t>171251201</t>
  </si>
  <si>
    <t>Uložení sypaniny na skládky nebo meziskládky bez hutnění s upravením uložené sypaniny do předepsaného tvaru</t>
  </si>
  <si>
    <t>995145549</t>
  </si>
  <si>
    <t>https://podminky.urs.cz/item/CS_URS_2023_01/171251201</t>
  </si>
  <si>
    <t>171201221</t>
  </si>
  <si>
    <t>Poplatek za uložení stavebního odpadu na skládce (skládkovné) zeminy a kamení zatříděného do Katalogu odpadů pod kódem 17 05 04</t>
  </si>
  <si>
    <t>-1631147553</t>
  </si>
  <si>
    <t>https://podminky.urs.cz/item/CS_URS_2023_01/171201221</t>
  </si>
  <si>
    <t>22,074*1,8</t>
  </si>
  <si>
    <t>001-x1</t>
  </si>
  <si>
    <t>Dohledání dešťové kanalizace a výkopy pro napojení dešťové kanalizace</t>
  </si>
  <si>
    <t>-1382521518</t>
  </si>
  <si>
    <t>174151101</t>
  </si>
  <si>
    <t>Zásyp sypaninou z jakékoliv horniny strojně s uložením výkopku ve vrstvách se zhutněním jam, šachet, rýh nebo kolem objektů v těchto vykopávkách</t>
  </si>
  <si>
    <t>-994676096</t>
  </si>
  <si>
    <t>https://podminky.urs.cz/item/CS_URS_2023_01/174151101</t>
  </si>
  <si>
    <t>Obsyp stěny pod konstrukční skladby chodníků</t>
  </si>
  <si>
    <t>58343930</t>
  </si>
  <si>
    <t>kamenivo drcené hrubé frakce 16/32</t>
  </si>
  <si>
    <t>-949754862</t>
  </si>
  <si>
    <t>22,074*2 'Přepočtené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</si>
  <si>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</si>
  <si>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</si>
  <si>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-1854628442</t>
  </si>
  <si>
    <t>https://podminky.urs.cz/item/CS_URS_2023_01/175151101</t>
  </si>
  <si>
    <t>14*(0,6*0,425)</t>
  </si>
  <si>
    <t>58341341</t>
  </si>
  <si>
    <t>kamenivo drcené drobné frakce 0/4</t>
  </si>
  <si>
    <t>1103094097</t>
  </si>
  <si>
    <t>3,57*2 'Přepočtené koeficientem množství</t>
  </si>
  <si>
    <t>Zakládání</t>
  </si>
  <si>
    <t>274351121</t>
  </si>
  <si>
    <t>Bednění základů pasů rovné zřízení</t>
  </si>
  <si>
    <t>1970494845</t>
  </si>
  <si>
    <t>https://podminky.urs.cz/item/CS_URS_2023_01/274351121</t>
  </si>
  <si>
    <t>(16,2+16+2,35+2,15)*0,15</t>
  </si>
  <si>
    <t>(0,25*0,2)*2</t>
  </si>
  <si>
    <t>274351122</t>
  </si>
  <si>
    <t>Bednění základů pasů rovné odstranění</t>
  </si>
  <si>
    <t>-758405327</t>
  </si>
  <si>
    <t>https://podminky.urs.cz/item/CS_URS_2023_01/274351122</t>
  </si>
  <si>
    <t>274313511</t>
  </si>
  <si>
    <t>Základy z betonu prostého pasy betonu kamenem neprokládaného tř. C 12/15</t>
  </si>
  <si>
    <t>-1941022522</t>
  </si>
  <si>
    <t>https://podminky.urs.cz/item/CS_URS_2023_01/274313511</t>
  </si>
  <si>
    <t>((16,2+2,15)*0,25)*0,15</t>
  </si>
  <si>
    <t>279113123</t>
  </si>
  <si>
    <t>Základové zdi z tvárnic ztraceného bednění včetně výplně z betonu bez zvláštních nároků na vliv prostředí třídy C 12/15, tloušťky zdiva přes 200 do 250 mm</t>
  </si>
  <si>
    <t>-485148239</t>
  </si>
  <si>
    <t>https://podminky.urs.cz/item/CS_URS_2023_01/279113123</t>
  </si>
  <si>
    <t>Rozsah dle PD</t>
  </si>
  <si>
    <t>2,45*0,6</t>
  </si>
  <si>
    <t>2,15*0,6</t>
  </si>
  <si>
    <t>5,8*0,4</t>
  </si>
  <si>
    <t>6,78*0,4</t>
  </si>
  <si>
    <t>1,2*0,4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</si>
  <si>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</si>
  <si>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</si>
  <si>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-173458875</t>
  </si>
  <si>
    <t>https://podminky.urs.cz/item/CS_URS_2023_01/279361821</t>
  </si>
  <si>
    <t>(((2,45*6)*0,62)*1,2)/1000</t>
  </si>
  <si>
    <t>((((2,45*0,85)*4)*0,62)*1,2)/1000</t>
  </si>
  <si>
    <t>(((2,15*6)*0,62)*1,2)/1000</t>
  </si>
  <si>
    <t>((((2,15*0,85)*4)*0,62)*1,2)/1000</t>
  </si>
  <si>
    <t>(((5,8*4)*0,62)*1,2)/1000</t>
  </si>
  <si>
    <t>((((5,8*0,65)*4)*0,62)*1,2)/1000</t>
  </si>
  <si>
    <t>(((6,78*4)*0,62)*1,2)/1000</t>
  </si>
  <si>
    <t>((((6,78*0,65)*4)*0,62)*1,2)/1000</t>
  </si>
  <si>
    <t>(((1,2*4)*0,62)*1,2)/1000</t>
  </si>
  <si>
    <t>((((1,2*0,65)*4)*0,62)*1,2)/1000</t>
  </si>
  <si>
    <t>311113122</t>
  </si>
  <si>
    <t>Nadzákladové zdi z tvárnic ztraceného bednění hladkých, včetně výplně z betonu třídy C 12/15, tloušťky zdiva přes 150 do 200 mm - PŘESNÝ TYP TVÁRNIC DLE PD, ODSTÍN DLE INVESTORA</t>
  </si>
  <si>
    <t>-24859847</t>
  </si>
  <si>
    <t>https://podminky.urs.cz/item/CS_URS_2023_01/311113122</t>
  </si>
  <si>
    <t>8,2*0,8</t>
  </si>
  <si>
    <t>2,15*0,8</t>
  </si>
  <si>
    <t>6,8*0,6</t>
  </si>
  <si>
    <t>311361821</t>
  </si>
  <si>
    <t>Výztuž nadzákladových zdí nosných svislých nebo odkloněných od svislice, rovných nebo oblých z betonářské oceli 10 505 (R) nebo BSt 500</t>
  </si>
  <si>
    <t>-1091250992</t>
  </si>
  <si>
    <t>https://podminky.urs.cz/item/CS_URS_2023_01/311361821</t>
  </si>
  <si>
    <t>(((8,2*8)*0,62)*1,2)/1000</t>
  </si>
  <si>
    <t>((((8,2*4)*1)*0,62)*1,2)/1000</t>
  </si>
  <si>
    <t>(((2,15*8)*0,62)*1,2)/1000</t>
  </si>
  <si>
    <t>((((2,15*4)*1)*0,62)*1,2)/1000</t>
  </si>
  <si>
    <t>(((6,8*6)*0,62)*1,2)/1000</t>
  </si>
  <si>
    <t>((((6,8*4)*0,8)*0,62)*1,2)/1000</t>
  </si>
  <si>
    <t>((((1,2*4)*0,6)*0,62)*1,2)/1000</t>
  </si>
  <si>
    <t>348272523/R</t>
  </si>
  <si>
    <t>Ploty z tvárnic betonových plotová stříška lepená mrazuvzdorným lepidlem z tvarovek hladkých nebo štípaných, sedlového tvaru barevných, tloušťka zdiva 200 mm - SPEC. STŘÍŠKY DLE PD</t>
  </si>
  <si>
    <t>762865841</t>
  </si>
  <si>
    <t>16,2+2,15</t>
  </si>
  <si>
    <t>Vodorovné konstrukce</t>
  </si>
  <si>
    <t>451572111</t>
  </si>
  <si>
    <t>Lože pod potrubí, stoky a drobné objekty v otevřeném výkopu z kameniva drobného těženého 0 až 4 mm</t>
  </si>
  <si>
    <t>939193960</t>
  </si>
  <si>
    <t>https://podminky.urs.cz/item/CS_URS_2023_01/451572111</t>
  </si>
  <si>
    <t>14*(0,6*0,1)</t>
  </si>
  <si>
    <t>Komunikace pozemní</t>
  </si>
  <si>
    <t>564760111</t>
  </si>
  <si>
    <t>Podklad nebo kryt z kameniva hrubého drceného vel. 16-32 mm s rozprostřením a zhutněním, po zhutnění tl. 200 mm</t>
  </si>
  <si>
    <t>108776719</t>
  </si>
  <si>
    <t>https://podminky.urs.cz/item/CS_URS_2023_01/564760111</t>
  </si>
  <si>
    <t>22,45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</si>
  <si>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</si>
  <si>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m2 - BUDE VYUŽITA STÁVAJÍCÍ DLAŽBA</t>
  </si>
  <si>
    <t>1306482749</t>
  </si>
  <si>
    <t>https://podminky.urs.cz/item/CS_URS_2023_01/596211110</t>
  </si>
  <si>
    <t>961055111</t>
  </si>
  <si>
    <t>Bourání základů z betonu železového</t>
  </si>
  <si>
    <t>-1643900085</t>
  </si>
  <si>
    <t>https://podminky.urs.cz/item/CS_URS_2023_01/961055111</t>
  </si>
  <si>
    <t>((16,32+2,13)*0,2)*1</t>
  </si>
  <si>
    <t>962052211</t>
  </si>
  <si>
    <t>Bourání zdiva železobetonového nadzákladového, objemu přes 1 m3</t>
  </si>
  <si>
    <t>-848312117</t>
  </si>
  <si>
    <t>https://podminky.urs.cz/item/CS_URS_2023_01/962052211</t>
  </si>
  <si>
    <t>((16,32+2,13)*0,2)*0,65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</si>
  <si>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</si>
  <si>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</si>
  <si>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-1069105882</t>
  </si>
  <si>
    <t>https://podminky.urs.cz/item/CS_URS_2023_01/979054451</t>
  </si>
  <si>
    <t>Předpoklad 90% rozebrané dlažby, zbytek bude zlikvidován a bude dokoupena nová dlažba</t>
  </si>
  <si>
    <t>935114111</t>
  </si>
  <si>
    <t>Štěrbinový odvodňovací betonový žlab se základem z betonu prostého a s obetonováním rozměru 220x260 mm (mikroštěrbinový) bez vnitřního spádu</t>
  </si>
  <si>
    <t>1552523487</t>
  </si>
  <si>
    <t>https://podminky.urs.cz/item/CS_URS_2023_01/935114111</t>
  </si>
  <si>
    <t>16+2,03</t>
  </si>
  <si>
    <t>997013111</t>
  </si>
  <si>
    <t>Vnitrostaveništní doprava suti a vybouraných hmot vodorovně do 50 m svisle s použitím mechanizace pro budovy a haly výšky do 6 m</t>
  </si>
  <si>
    <t>1440497482</t>
  </si>
  <si>
    <t>https://podminky.urs.cz/item/CS_URS_2023_01/997013111</t>
  </si>
  <si>
    <t>1863040111</t>
  </si>
  <si>
    <t>852969247</t>
  </si>
  <si>
    <t>-915636367</t>
  </si>
  <si>
    <t>32,552*25</t>
  </si>
  <si>
    <t>997013601</t>
  </si>
  <si>
    <t>Poplatek za uložení stavebního odpadu na skládce (skládkovné) z prostého betonu zatříděného do Katalogu odpadů pod kódem 17 01 01</t>
  </si>
  <si>
    <t>839249852</t>
  </si>
  <si>
    <t>https://podminky.urs.cz/item/CS_URS_2023_01/997013601</t>
  </si>
  <si>
    <t>997013602</t>
  </si>
  <si>
    <t>Poplatek za uložení stavebního odpadu na skládce (skládkovné) z armovaného betonu zatříděného do Katalogu odpadů pod kódem 17 01 01</t>
  </si>
  <si>
    <t>-2043274573</t>
  </si>
  <si>
    <t>https://podminky.urs.cz/item/CS_URS_2023_01/997013602</t>
  </si>
  <si>
    <t>1119672312</t>
  </si>
  <si>
    <t>997013655</t>
  </si>
  <si>
    <t>-341727358</t>
  </si>
  <si>
    <t>https://podminky.urs.cz/item/CS_URS_2023_01/997013655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</si>
  <si>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</si>
  <si>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</si>
  <si>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1049556294</t>
  </si>
  <si>
    <t>https://podminky.urs.cz/item/CS_URS_2023_01/998153131</t>
  </si>
  <si>
    <t>721</t>
  </si>
  <si>
    <t>Zdravotechnika - vnitřní kanalizace</t>
  </si>
  <si>
    <t>721-x1</t>
  </si>
  <si>
    <t>D+M Napojení dešťového potrubí na stávající dešťovou kanalizaci</t>
  </si>
  <si>
    <t>-1283310957</t>
  </si>
  <si>
    <t>721173316</t>
  </si>
  <si>
    <t>Potrubí z trub PVC SN4 dešťové DN 125</t>
  </si>
  <si>
    <t>975431681</t>
  </si>
  <si>
    <t>https://podminky.urs.cz/item/CS_URS_2023_01/721173316</t>
  </si>
  <si>
    <t>721290111</t>
  </si>
  <si>
    <t>Zkouška těsnosti kanalizace v objektech vodou do DN 125</t>
  </si>
  <si>
    <t>-1742227632</t>
  </si>
  <si>
    <t>https://podminky.urs.cz/item/CS_URS_2023_01/721290111</t>
  </si>
  <si>
    <t>998721201</t>
  </si>
  <si>
    <t>Přesun hmot pro vnitřní kanalizace stanovený procentní sazbou (%) z ceny vodorovná dopravní vzdálenost do 50 m v objektech výšky do 6 m</t>
  </si>
  <si>
    <t>-372021193</t>
  </si>
  <si>
    <t>https://podminky.urs.cz/item/CS_URS_2023_01/998721201</t>
  </si>
  <si>
    <t>767161813</t>
  </si>
  <si>
    <t>Demontáž zábradlí do suti rovného nerozebíratelný spoj hmotnosti 1 m zábradlí do 20 kg</t>
  </si>
  <si>
    <t>-1440068302</t>
  </si>
  <si>
    <t>https://podminky.urs.cz/item/CS_URS_2023_01/767161813</t>
  </si>
  <si>
    <t>16,32+2,32</t>
  </si>
  <si>
    <t>767-x1</t>
  </si>
  <si>
    <t>526329214</t>
  </si>
  <si>
    <t>16,1+2,25</t>
  </si>
  <si>
    <t>998767201</t>
  </si>
  <si>
    <t>Přesun hmot pro zámečnické konstrukce stanovený procentní sazbou (%) z ceny vodorovná dopravní vzdálenost do 50 m v objektech výšky do 6 m</t>
  </si>
  <si>
    <t>-1519491193</t>
  </si>
  <si>
    <t>https://podminky.urs.cz/item/CS_URS_2023_01/998767201</t>
  </si>
  <si>
    <t>783-x1</t>
  </si>
  <si>
    <t>D+M+PH Impregnace pohledových betonových tvarovek hydrofobní impregnací - SPEC. IMPREGNACE DLE PD</t>
  </si>
  <si>
    <t>1986833706</t>
  </si>
  <si>
    <t>12,84*2</t>
  </si>
  <si>
    <t>03 - ZTI</t>
  </si>
  <si>
    <t xml:space="preserve">    725 - Zdravotechnika - zařizovací předměty</t>
  </si>
  <si>
    <t>725</t>
  </si>
  <si>
    <t>Zdravotechnika - zařizovací předměty</t>
  </si>
  <si>
    <t>725291706/R</t>
  </si>
  <si>
    <t>Doplňky zařízení koupelen a záchodů madlo nástěnné L - pevné, délky 810 mm</t>
  </si>
  <si>
    <t>1258131072</t>
  </si>
  <si>
    <t>https://podminky.urs.cz/item/CS_URS_2021_02/725291706/R</t>
  </si>
  <si>
    <t>m.č. 3.22c</t>
  </si>
  <si>
    <t>m.č. 4.07</t>
  </si>
  <si>
    <t>725291722/R</t>
  </si>
  <si>
    <t>Doplňky zařízení koupelen a záchodů smaltované madla krakorcová sklopná, délky 810 mm</t>
  </si>
  <si>
    <t>-9913714</t>
  </si>
  <si>
    <t>998725203</t>
  </si>
  <si>
    <t>Přesun hmot pro zařizovací předměty stanovený procentní sazbou (%) z ceny vodorovná dopravní vzdálenost do 50 m v objektech výšky přes 12 do 24 m</t>
  </si>
  <si>
    <t>573327119</t>
  </si>
  <si>
    <t>https://podminky.urs.cz/item/CS_URS_2021_02/998725203</t>
  </si>
  <si>
    <t>04 - vybavení</t>
  </si>
  <si>
    <t>Ostatní - Ostatní</t>
  </si>
  <si>
    <t xml:space="preserve">    VYB - Vybavení</t>
  </si>
  <si>
    <t>Ostatní</t>
  </si>
  <si>
    <t>VYB</t>
  </si>
  <si>
    <t>Vybavení</t>
  </si>
  <si>
    <t>VYB-x1</t>
  </si>
  <si>
    <t>Doprava vybavení, přesun hmot, montáž a sestavení vybavení</t>
  </si>
  <si>
    <t>-564362581</t>
  </si>
  <si>
    <t>VYB-x2</t>
  </si>
  <si>
    <t>Stůl jednací - ozn. S3 - spec. dle výpisu vybavení</t>
  </si>
  <si>
    <t>-82154627</t>
  </si>
  <si>
    <t>VYB-x3</t>
  </si>
  <si>
    <t>Orientační cedule - patro - ozn. IT4 - spec. dle výpisu vybavení</t>
  </si>
  <si>
    <t>-593142763</t>
  </si>
  <si>
    <t>VYB-x4</t>
  </si>
  <si>
    <t>Dveřní cedule - ozn. Ozn - spec. dle výpisu vybavení</t>
  </si>
  <si>
    <t>1688342872</t>
  </si>
  <si>
    <t>VYB-x5</t>
  </si>
  <si>
    <t>Vertikální přebalovací pult - ozn. PP - spec. dle výpisu vybavení</t>
  </si>
  <si>
    <t>703684146</t>
  </si>
  <si>
    <t>VYB-x6</t>
  </si>
  <si>
    <t>Indukční smyčka - osobní, přepážková - ozn. IS - spec. dle výpisu vybavení</t>
  </si>
  <si>
    <t>-447020817</t>
  </si>
  <si>
    <t>VYB-x7</t>
  </si>
  <si>
    <t>Bezpečnostní sklo - přepážky - bytový odbor - ozn. BS - spec. dle výpisu vybavení</t>
  </si>
  <si>
    <t>-175508731</t>
  </si>
  <si>
    <t>VYB-x8</t>
  </si>
  <si>
    <t>Bezpečnostní sklo - přepážky - pokladna - ozn. BS - spec. dle výpisu vybavení</t>
  </si>
  <si>
    <t>1338532792</t>
  </si>
  <si>
    <t>VYB-x9</t>
  </si>
  <si>
    <t>Konstrukce přepážky - výplň - bytový odbor - ozn. RP - spec. dle výpisu vybavení</t>
  </si>
  <si>
    <t>-1619426752</t>
  </si>
  <si>
    <t>VYB-x10</t>
  </si>
  <si>
    <t>Konstrukce přepážky - výplň - pokladna - ozn. RP - spec. dle výpisu vybavení</t>
  </si>
  <si>
    <t>483358973</t>
  </si>
  <si>
    <t>VYB-x11</t>
  </si>
  <si>
    <t>Konstrukce přepážky - nosná konstrukce/rám - bytový odbor - ozn. HR - spec. dle výpisu vybavení</t>
  </si>
  <si>
    <t>1545435838</t>
  </si>
  <si>
    <t>VYB-x12</t>
  </si>
  <si>
    <t>Konstrukce přepážky - nosná konstrukce/rám - pokladna - ozn. HR - spec. dle výpisu vybavení</t>
  </si>
  <si>
    <t>-1886839077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</si>
  <si>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</si>
  <si>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</si>
  <si>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</si>
  <si>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</si>
  <si>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</si>
  <si>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</si>
  <si>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</si>
  <si>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</si>
  <si>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</si>
  <si>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</si>
  <si>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</si>
  <si>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</si>
  <si>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</si>
  <si>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</si>
  <si>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</si>
  <si>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</si>
  <si>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</si>
  <si>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</si>
  <si>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</si>
  <si>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</si>
  <si>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</si>
  <si>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</si>
  <si>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</si>
  <si>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</si>
  <si>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</si>
  <si>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</si>
  <si>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</si>
  <si>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</si>
  <si>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</si>
  <si>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</si>
  <si>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</si>
  <si>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</si>
  <si>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</si>
  <si>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</si>
  <si>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</si>
  <si>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</si>
  <si>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</si>
  <si>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</si>
  <si>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</si>
  <si>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</si>
  <si>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</si>
  <si>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</si>
  <si>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</si>
  <si>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</si>
  <si>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</si>
  <si>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</si>
  <si>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</si>
  <si>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</si>
  <si>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</si>
  <si>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</si>
  <si>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</si>
  <si>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</si>
  <si>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</si>
  <si>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</si>
  <si>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</si>
  <si>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</si>
  <si>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</si>
  <si>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</si>
  <si>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</si>
  <si>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</si>
  <si>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</si>
  <si>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</si>
  <si>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</si>
  <si>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</si>
  <si>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</si>
  <si>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</si>
  <si>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</si>
  <si>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</si>
  <si>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</si>
  <si>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</si>
  <si>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</si>
  <si>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</si>
  <si>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</si>
  <si>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</si>
  <si>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</si>
  <si>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</si>
  <si>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</si>
  <si>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</si>
  <si>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</si>
  <si>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</si>
  <si>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</si>
  <si>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</si>
  <si>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</si>
  <si>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</si>
  <si>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</si>
  <si>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</si>
  <si>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</si>
  <si>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</si>
  <si>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</si>
  <si>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</si>
  <si>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</si>
  <si>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</si>
  <si>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</si>
  <si>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</si>
  <si>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</si>
  <si>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</si>
  <si>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</si>
  <si>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</si>
  <si>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</si>
  <si>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</si>
  <si>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</si>
  <si>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</si>
  <si>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</si>
  <si>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</si>
  <si>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</si>
  <si>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</si>
  <si>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</si>
  <si>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</si>
  <si>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</si>
  <si>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</si>
  <si>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</si>
  <si>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</si>
  <si>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</si>
  <si>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</si>
  <si>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</si>
  <si>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</si>
  <si>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</si>
  <si>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</si>
  <si>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</si>
  <si>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</si>
  <si>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</si>
  <si>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</si>
  <si>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</si>
  <si>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</si>
  <si>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</si>
  <si>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</si>
  <si>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</si>
  <si>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</si>
  <si>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</si>
  <si>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</si>
  <si>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</si>
  <si>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</si>
  <si>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</si>
  <si>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</si>
  <si>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</si>
  <si>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</si>
  <si>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</si>
  <si>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</si>
  <si>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</si>
  <si>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</si>
  <si>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</si>
  <si>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</si>
  <si>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</si>
  <si>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</si>
  <si>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</si>
  <si>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</si>
  <si>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</si>
  <si>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</si>
  <si>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</si>
  <si>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</si>
  <si>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</si>
  <si>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</si>
  <si>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</si>
  <si>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</si>
  <si>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</si>
  <si>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</si>
  <si>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</si>
  <si>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</si>
  <si>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</si>
  <si>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</si>
  <si>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</si>
  <si>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</si>
  <si>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</si>
  <si>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</si>
  <si>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</si>
  <si>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</si>
  <si>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</si>
  <si>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</si>
  <si>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</si>
  <si>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</si>
  <si>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</si>
  <si>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</si>
  <si>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</si>
  <si>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</si>
  <si>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</si>
  <si>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</si>
  <si>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</si>
  <si>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</si>
  <si>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</si>
  <si>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</si>
  <si>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</si>
  <si>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</si>
  <si>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</si>
  <si>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</si>
  <si>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www.stavebnikalkulace.cz</t>
  </si>
  <si>
    <t>Výroba, dodávka a montáž Ocelové nerezové zábradlí vč. Ukotvení; 3x madlo pr. 42mm, 2x vodorovné výplně kulatina pr. 16mm; sloupky pr. 42mm, horní kotvení, viz vzorová fotografie</t>
  </si>
  <si>
    <t>Výroba, dodávka a montáž schodišťové dvojmadlo nerezové s označením podlaží v brailově písmu na vnejších stranách schodišť s ukotvením - spec. dle výkresu schodiště; spoje budou provedeny bez kloubů</t>
  </si>
  <si>
    <t>1 a 2.NP kolem celého vnitřního prostoru</t>
  </si>
  <si>
    <t>1ks</t>
  </si>
  <si>
    <t>1 a 2.NP - levá a pravá strana</t>
  </si>
  <si>
    <t>4ks</t>
  </si>
  <si>
    <t>2ks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</si>
</sst>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48" fillId="0" borderId="0" xfId="1" applyAlignment="1">
      <alignment horizontal="left" vertical="center"/>
    </xf>
    <xf numFmtId="167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8" fillId="0" borderId="0" xfId="1" applyAlignment="1">
      <alignment vertical="center" wrapText="1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094002000" TargetMode="External"/><Relationship Id="rId3" Type="http://schemas.openxmlformats.org/officeDocument/2006/relationships/hyperlink" Target="https://podminky.urs.cz/item/CS_URS_2021_02/030001000" TargetMode="External"/><Relationship Id="rId7" Type="http://schemas.openxmlformats.org/officeDocument/2006/relationships/hyperlink" Target="https://podminky.urs.cz/item/CS_URS_2021_02/065002000" TargetMode="External"/><Relationship Id="rId2" Type="http://schemas.openxmlformats.org/officeDocument/2006/relationships/hyperlink" Target="https://podminky.urs.cz/item/CS_URS_2021_02/013254000" TargetMode="External"/><Relationship Id="rId1" Type="http://schemas.openxmlformats.org/officeDocument/2006/relationships/hyperlink" Target="https://podminky.urs.cz/item/CS_URS_2021_02/012002000" TargetMode="External"/><Relationship Id="rId6" Type="http://schemas.openxmlformats.org/officeDocument/2006/relationships/hyperlink" Target="https://podminky.urs.cz/item/CS_URS_2021_02/045002000" TargetMode="External"/><Relationship Id="rId5" Type="http://schemas.openxmlformats.org/officeDocument/2006/relationships/hyperlink" Target="https://podminky.urs.cz/item/CS_URS_2021_02/034303000" TargetMode="External"/><Relationship Id="rId4" Type="http://schemas.openxmlformats.org/officeDocument/2006/relationships/hyperlink" Target="https://podminky.urs.cz/item/CS_URS_2021_02/034002000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965081611" TargetMode="External"/><Relationship Id="rId18" Type="http://schemas.openxmlformats.org/officeDocument/2006/relationships/hyperlink" Target="https://podminky.urs.cz/item/CS_URS_2023_01/968072455" TargetMode="External"/><Relationship Id="rId26" Type="http://schemas.openxmlformats.org/officeDocument/2006/relationships/hyperlink" Target="https://podminky.urs.cz/item/CS_URS_2023_01/998018003" TargetMode="External"/><Relationship Id="rId39" Type="http://schemas.openxmlformats.org/officeDocument/2006/relationships/hyperlink" Target="https://podminky.urs.cz/item/CS_URS_2023_01/776121112" TargetMode="External"/><Relationship Id="rId21" Type="http://schemas.openxmlformats.org/officeDocument/2006/relationships/hyperlink" Target="https://podminky.urs.cz/item/CS_URS_2023_01/997013214" TargetMode="External"/><Relationship Id="rId34" Type="http://schemas.openxmlformats.org/officeDocument/2006/relationships/hyperlink" Target="https://podminky.urs.cz/item/CS_URS_2023_01/771274123" TargetMode="External"/><Relationship Id="rId42" Type="http://schemas.openxmlformats.org/officeDocument/2006/relationships/hyperlink" Target="https://podminky.urs.cz/item/CS_URS_2023_01/998776203" TargetMode="External"/><Relationship Id="rId7" Type="http://schemas.openxmlformats.org/officeDocument/2006/relationships/hyperlink" Target="https://podminky.urs.cz/item/CS_URS_2023_01/612315225" TargetMode="External"/><Relationship Id="rId2" Type="http://schemas.openxmlformats.org/officeDocument/2006/relationships/hyperlink" Target="https://podminky.urs.cz/item/CS_URS_2023_01/317944321" TargetMode="External"/><Relationship Id="rId16" Type="http://schemas.openxmlformats.org/officeDocument/2006/relationships/hyperlink" Target="https://podminky.urs.cz/item/CS_URS_2023_01/962031133" TargetMode="External"/><Relationship Id="rId29" Type="http://schemas.openxmlformats.org/officeDocument/2006/relationships/hyperlink" Target="https://podminky.urs.cz/item/CS_URS_2023_01/998766203" TargetMode="External"/><Relationship Id="rId1" Type="http://schemas.openxmlformats.org/officeDocument/2006/relationships/hyperlink" Target="https://podminky.urs.cz/item/CS_URS_2023_01/340271025" TargetMode="External"/><Relationship Id="rId6" Type="http://schemas.openxmlformats.org/officeDocument/2006/relationships/hyperlink" Target="https://podminky.urs.cz/item/CS_URS_2023_01/612315122" TargetMode="External"/><Relationship Id="rId11" Type="http://schemas.openxmlformats.org/officeDocument/2006/relationships/hyperlink" Target="https://podminky.urs.cz/item/CS_URS_2023_01/632451101" TargetMode="External"/><Relationship Id="rId24" Type="http://schemas.openxmlformats.org/officeDocument/2006/relationships/hyperlink" Target="https://podminky.urs.cz/item/CS_URS_2023_01/997013509" TargetMode="External"/><Relationship Id="rId32" Type="http://schemas.openxmlformats.org/officeDocument/2006/relationships/hyperlink" Target="https://podminky.urs.cz/item/CS_URS_2023_01/767691822" TargetMode="External"/><Relationship Id="rId37" Type="http://schemas.openxmlformats.org/officeDocument/2006/relationships/hyperlink" Target="https://podminky.urs.cz/item/CS_URS_2023_01/776201811" TargetMode="External"/><Relationship Id="rId40" Type="http://schemas.openxmlformats.org/officeDocument/2006/relationships/hyperlink" Target="https://podminky.urs.cz/item/CS_URS_2023_01/776231111" TargetMode="External"/><Relationship Id="rId45" Type="http://schemas.openxmlformats.org/officeDocument/2006/relationships/hyperlink" Target="https://podminky.urs.cz/item/CS_URS_2023_01/784211101" TargetMode="External"/><Relationship Id="rId5" Type="http://schemas.openxmlformats.org/officeDocument/2006/relationships/hyperlink" Target="https://podminky.urs.cz/item/CS_URS_2023_01/611325421" TargetMode="External"/><Relationship Id="rId15" Type="http://schemas.openxmlformats.org/officeDocument/2006/relationships/hyperlink" Target="https://podminky.urs.cz/item/CS_URS_2023_01/962031132" TargetMode="External"/><Relationship Id="rId23" Type="http://schemas.openxmlformats.org/officeDocument/2006/relationships/hyperlink" Target="https://podminky.urs.cz/item/CS_URS_2023_01/997013501" TargetMode="External"/><Relationship Id="rId28" Type="http://schemas.openxmlformats.org/officeDocument/2006/relationships/hyperlink" Target="https://podminky.urs.cz/item/CS_URS_2023_01/766691914" TargetMode="External"/><Relationship Id="rId36" Type="http://schemas.openxmlformats.org/officeDocument/2006/relationships/hyperlink" Target="https://podminky.urs.cz/item/CS_URS_2023_01/998771203" TargetMode="External"/><Relationship Id="rId10" Type="http://schemas.openxmlformats.org/officeDocument/2006/relationships/hyperlink" Target="https://podminky.urs.cz/item/CS_URS_2023_01/632451105" TargetMode="External"/><Relationship Id="rId19" Type="http://schemas.openxmlformats.org/officeDocument/2006/relationships/hyperlink" Target="https://podminky.urs.cz/item/CS_URS_2023_01/949101111" TargetMode="External"/><Relationship Id="rId31" Type="http://schemas.openxmlformats.org/officeDocument/2006/relationships/hyperlink" Target="https://podminky.urs.cz/item/CS_URS_2023_01/767161851" TargetMode="External"/><Relationship Id="rId44" Type="http://schemas.openxmlformats.org/officeDocument/2006/relationships/hyperlink" Target="https://podminky.urs.cz/item/CS_URS_2023_01/784181121" TargetMode="External"/><Relationship Id="rId4" Type="http://schemas.openxmlformats.org/officeDocument/2006/relationships/hyperlink" Target="https://podminky.urs.cz/item/CS_URS_2023_01/611315122" TargetMode="External"/><Relationship Id="rId9" Type="http://schemas.openxmlformats.org/officeDocument/2006/relationships/hyperlink" Target="https://podminky.urs.cz/item/CS_URS_2023_01/629991011" TargetMode="External"/><Relationship Id="rId14" Type="http://schemas.openxmlformats.org/officeDocument/2006/relationships/hyperlink" Target="https://podminky.urs.cz/item/CS_URS_2023_01/978057351" TargetMode="External"/><Relationship Id="rId22" Type="http://schemas.openxmlformats.org/officeDocument/2006/relationships/hyperlink" Target="https://podminky.urs.cz/item/CS_URS_2023_01/997002611" TargetMode="External"/><Relationship Id="rId27" Type="http://schemas.openxmlformats.org/officeDocument/2006/relationships/hyperlink" Target="https://podminky.urs.cz/item/CS_URS_2023_01/766112820" TargetMode="External"/><Relationship Id="rId30" Type="http://schemas.openxmlformats.org/officeDocument/2006/relationships/hyperlink" Target="https://podminky.urs.cz/item/CS_URS_2023_01/767122812" TargetMode="External"/><Relationship Id="rId35" Type="http://schemas.openxmlformats.org/officeDocument/2006/relationships/hyperlink" Target="https://podminky.urs.cz/item/CS_URS_2023_01/771161022" TargetMode="External"/><Relationship Id="rId43" Type="http://schemas.openxmlformats.org/officeDocument/2006/relationships/hyperlink" Target="https://podminky.urs.cz/item/CS_URS_2023_01/783314203" TargetMode="External"/><Relationship Id="rId8" Type="http://schemas.openxmlformats.org/officeDocument/2006/relationships/hyperlink" Target="https://podminky.urs.cz/item/CS_URS_2023_01/612325421" TargetMode="External"/><Relationship Id="rId3" Type="http://schemas.openxmlformats.org/officeDocument/2006/relationships/hyperlink" Target="https://podminky.urs.cz/item/CS_URS_2023_01/346244381" TargetMode="External"/><Relationship Id="rId12" Type="http://schemas.openxmlformats.org/officeDocument/2006/relationships/hyperlink" Target="https://podminky.urs.cz/item/CS_URS_2023_01/965081213" TargetMode="External"/><Relationship Id="rId17" Type="http://schemas.openxmlformats.org/officeDocument/2006/relationships/hyperlink" Target="https://podminky.urs.cz/item/CS_URS_2023_01/971033621" TargetMode="External"/><Relationship Id="rId25" Type="http://schemas.openxmlformats.org/officeDocument/2006/relationships/hyperlink" Target="https://podminky.urs.cz/item/CS_URS_2023_01/997013631" TargetMode="External"/><Relationship Id="rId33" Type="http://schemas.openxmlformats.org/officeDocument/2006/relationships/hyperlink" Target="https://podminky.urs.cz/item/CS_URS_2023_01/998767203" TargetMode="External"/><Relationship Id="rId38" Type="http://schemas.openxmlformats.org/officeDocument/2006/relationships/hyperlink" Target="https://podminky.urs.cz/item/CS_URS_2023_01/776410811" TargetMode="External"/><Relationship Id="rId46" Type="http://schemas.openxmlformats.org/officeDocument/2006/relationships/drawing" Target="../drawings/drawing3.xml"/><Relationship Id="rId20" Type="http://schemas.openxmlformats.org/officeDocument/2006/relationships/hyperlink" Target="https://podminky.urs.cz/item/CS_URS_2023_01/952901111" TargetMode="External"/><Relationship Id="rId41" Type="http://schemas.openxmlformats.org/officeDocument/2006/relationships/hyperlink" Target="https://podminky.urs.cz/item/CS_URS_2023_01/77642131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274313511" TargetMode="External"/><Relationship Id="rId18" Type="http://schemas.openxmlformats.org/officeDocument/2006/relationships/hyperlink" Target="https://podminky.urs.cz/item/CS_URS_2023_01/451572111" TargetMode="External"/><Relationship Id="rId26" Type="http://schemas.openxmlformats.org/officeDocument/2006/relationships/hyperlink" Target="https://podminky.urs.cz/item/CS_URS_2023_01/997002611" TargetMode="External"/><Relationship Id="rId39" Type="http://schemas.openxmlformats.org/officeDocument/2006/relationships/drawing" Target="../drawings/drawing4.xml"/><Relationship Id="rId21" Type="http://schemas.openxmlformats.org/officeDocument/2006/relationships/hyperlink" Target="https://podminky.urs.cz/item/CS_URS_2023_01/961055111" TargetMode="External"/><Relationship Id="rId34" Type="http://schemas.openxmlformats.org/officeDocument/2006/relationships/hyperlink" Target="https://podminky.urs.cz/item/CS_URS_2023_01/721173316" TargetMode="External"/><Relationship Id="rId7" Type="http://schemas.openxmlformats.org/officeDocument/2006/relationships/hyperlink" Target="https://podminky.urs.cz/item/CS_URS_2023_01/171251201" TargetMode="External"/><Relationship Id="rId12" Type="http://schemas.openxmlformats.org/officeDocument/2006/relationships/hyperlink" Target="https://podminky.urs.cz/item/CS_URS_2023_01/274351122" TargetMode="External"/><Relationship Id="rId17" Type="http://schemas.openxmlformats.org/officeDocument/2006/relationships/hyperlink" Target="https://podminky.urs.cz/item/CS_URS_2023_01/311361821" TargetMode="External"/><Relationship Id="rId25" Type="http://schemas.openxmlformats.org/officeDocument/2006/relationships/hyperlink" Target="https://podminky.urs.cz/item/CS_URS_2023_01/997013111" TargetMode="External"/><Relationship Id="rId33" Type="http://schemas.openxmlformats.org/officeDocument/2006/relationships/hyperlink" Target="https://podminky.urs.cz/item/CS_URS_2023_01/998153131" TargetMode="External"/><Relationship Id="rId38" Type="http://schemas.openxmlformats.org/officeDocument/2006/relationships/hyperlink" Target="https://podminky.urs.cz/item/CS_URS_2023_01/998767201" TargetMode="External"/><Relationship Id="rId2" Type="http://schemas.openxmlformats.org/officeDocument/2006/relationships/hyperlink" Target="https://podminky.urs.cz/item/CS_URS_2023_01/113107323" TargetMode="External"/><Relationship Id="rId16" Type="http://schemas.openxmlformats.org/officeDocument/2006/relationships/hyperlink" Target="https://podminky.urs.cz/item/CS_URS_2023_01/311113122" TargetMode="External"/><Relationship Id="rId20" Type="http://schemas.openxmlformats.org/officeDocument/2006/relationships/hyperlink" Target="https://podminky.urs.cz/item/CS_URS_2023_01/596211110" TargetMode="External"/><Relationship Id="rId29" Type="http://schemas.openxmlformats.org/officeDocument/2006/relationships/hyperlink" Target="https://podminky.urs.cz/item/CS_URS_2023_01/997013601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62751119" TargetMode="External"/><Relationship Id="rId11" Type="http://schemas.openxmlformats.org/officeDocument/2006/relationships/hyperlink" Target="https://podminky.urs.cz/item/CS_URS_2023_01/274351121" TargetMode="External"/><Relationship Id="rId24" Type="http://schemas.openxmlformats.org/officeDocument/2006/relationships/hyperlink" Target="https://podminky.urs.cz/item/CS_URS_2023_01/935114111" TargetMode="External"/><Relationship Id="rId32" Type="http://schemas.openxmlformats.org/officeDocument/2006/relationships/hyperlink" Target="https://podminky.urs.cz/item/CS_URS_2023_01/997013655" TargetMode="External"/><Relationship Id="rId37" Type="http://schemas.openxmlformats.org/officeDocument/2006/relationships/hyperlink" Target="https://podminky.urs.cz/item/CS_URS_2023_01/767161813" TargetMode="External"/><Relationship Id="rId5" Type="http://schemas.openxmlformats.org/officeDocument/2006/relationships/hyperlink" Target="https://podminky.urs.cz/item/CS_URS_2023_01/162751117" TargetMode="External"/><Relationship Id="rId15" Type="http://schemas.openxmlformats.org/officeDocument/2006/relationships/hyperlink" Target="https://podminky.urs.cz/item/CS_URS_2023_01/279361821" TargetMode="External"/><Relationship Id="rId23" Type="http://schemas.openxmlformats.org/officeDocument/2006/relationships/hyperlink" Target="https://podminky.urs.cz/item/CS_URS_2023_01/979054451" TargetMode="External"/><Relationship Id="rId28" Type="http://schemas.openxmlformats.org/officeDocument/2006/relationships/hyperlink" Target="https://podminky.urs.cz/item/CS_URS_2023_01/997013509" TargetMode="External"/><Relationship Id="rId36" Type="http://schemas.openxmlformats.org/officeDocument/2006/relationships/hyperlink" Target="https://podminky.urs.cz/item/CS_URS_2023_01/998721201" TargetMode="External"/><Relationship Id="rId10" Type="http://schemas.openxmlformats.org/officeDocument/2006/relationships/hyperlink" Target="https://podminky.urs.cz/item/CS_URS_2023_01/175151101" TargetMode="External"/><Relationship Id="rId19" Type="http://schemas.openxmlformats.org/officeDocument/2006/relationships/hyperlink" Target="https://podminky.urs.cz/item/CS_URS_2023_01/564760111" TargetMode="External"/><Relationship Id="rId31" Type="http://schemas.openxmlformats.org/officeDocument/2006/relationships/hyperlink" Target="https://podminky.urs.cz/item/CS_URS_2023_01/997013631" TargetMode="External"/><Relationship Id="rId4" Type="http://schemas.openxmlformats.org/officeDocument/2006/relationships/hyperlink" Target="https://podminky.urs.cz/item/CS_URS_2023_01/167151101" TargetMode="External"/><Relationship Id="rId9" Type="http://schemas.openxmlformats.org/officeDocument/2006/relationships/hyperlink" Target="https://podminky.urs.cz/item/CS_URS_2023_01/174151101" TargetMode="External"/><Relationship Id="rId14" Type="http://schemas.openxmlformats.org/officeDocument/2006/relationships/hyperlink" Target="https://podminky.urs.cz/item/CS_URS_2023_01/279113123" TargetMode="External"/><Relationship Id="rId22" Type="http://schemas.openxmlformats.org/officeDocument/2006/relationships/hyperlink" Target="https://podminky.urs.cz/item/CS_URS_2023_01/962052211" TargetMode="External"/><Relationship Id="rId27" Type="http://schemas.openxmlformats.org/officeDocument/2006/relationships/hyperlink" Target="https://podminky.urs.cz/item/CS_URS_2023_01/997013501" TargetMode="External"/><Relationship Id="rId30" Type="http://schemas.openxmlformats.org/officeDocument/2006/relationships/hyperlink" Target="https://podminky.urs.cz/item/CS_URS_2023_01/997013602" TargetMode="External"/><Relationship Id="rId35" Type="http://schemas.openxmlformats.org/officeDocument/2006/relationships/hyperlink" Target="https://podminky.urs.cz/item/CS_URS_2023_01/721290111" TargetMode="External"/><Relationship Id="rId8" Type="http://schemas.openxmlformats.org/officeDocument/2006/relationships/hyperlink" Target="https://podminky.urs.cz/item/CS_URS_2023_01/171201221" TargetMode="External"/><Relationship Id="rId3" Type="http://schemas.openxmlformats.org/officeDocument/2006/relationships/hyperlink" Target="https://podminky.urs.cz/item/CS_URS_2023_01/12215110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podminky.urs.cz/item/CS_URS_2021_02/998725203" TargetMode="External"/><Relationship Id="rId1" Type="http://schemas.openxmlformats.org/officeDocument/2006/relationships/hyperlink" Target="https://podminky.urs.cz/item/CS_URS_2021_02/725291706/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opLeftCell="A25" workbookViewId="0">
      <selection activeCell="A56" sqref="A5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87" t="s">
        <v>14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R5" s="21"/>
      <c r="BE5" s="284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88" t="s">
        <v>17</v>
      </c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R6" s="21"/>
      <c r="BE6" s="285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85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85"/>
      <c r="BS8" s="18" t="s">
        <v>6</v>
      </c>
    </row>
    <row r="9" spans="1:74" ht="14.45" customHeight="1">
      <c r="B9" s="21"/>
      <c r="AR9" s="21"/>
      <c r="BE9" s="285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85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19</v>
      </c>
      <c r="AR11" s="21"/>
      <c r="BE11" s="285"/>
      <c r="BS11" s="18" t="s">
        <v>6</v>
      </c>
    </row>
    <row r="12" spans="1:74" ht="6.95" customHeight="1">
      <c r="B12" s="21"/>
      <c r="AR12" s="21"/>
      <c r="BE12" s="285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85"/>
      <c r="BS13" s="18" t="s">
        <v>6</v>
      </c>
    </row>
    <row r="14" spans="1:74" ht="12.75">
      <c r="B14" s="21"/>
      <c r="E14" s="289" t="s">
        <v>30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8" t="s">
        <v>28</v>
      </c>
      <c r="AN14" s="30" t="s">
        <v>30</v>
      </c>
      <c r="AR14" s="21"/>
      <c r="BE14" s="285"/>
      <c r="BS14" s="18" t="s">
        <v>6</v>
      </c>
    </row>
    <row r="15" spans="1:74" ht="6.95" customHeight="1">
      <c r="B15" s="21"/>
      <c r="AR15" s="21"/>
      <c r="BE15" s="285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285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19</v>
      </c>
      <c r="AR17" s="21"/>
      <c r="BE17" s="285"/>
      <c r="BS17" s="18" t="s">
        <v>33</v>
      </c>
    </row>
    <row r="18" spans="2:71" ht="6.95" customHeight="1">
      <c r="B18" s="21"/>
      <c r="AR18" s="21"/>
      <c r="BE18" s="285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285"/>
      <c r="BS19" s="18" t="s">
        <v>6</v>
      </c>
    </row>
    <row r="20" spans="2:71" ht="18.399999999999999" customHeight="1">
      <c r="B20" s="21"/>
      <c r="E20" s="273" t="s">
        <v>1244</v>
      </c>
      <c r="AK20" s="28" t="s">
        <v>28</v>
      </c>
      <c r="AN20" s="26" t="s">
        <v>19</v>
      </c>
      <c r="AR20" s="21"/>
      <c r="BE20" s="285"/>
      <c r="BS20" s="18" t="s">
        <v>4</v>
      </c>
    </row>
    <row r="21" spans="2:71" ht="6.95" customHeight="1">
      <c r="B21" s="21"/>
      <c r="AR21" s="21"/>
      <c r="BE21" s="285"/>
    </row>
    <row r="22" spans="2:71" ht="12" customHeight="1">
      <c r="B22" s="21"/>
      <c r="D22" s="28" t="s">
        <v>36</v>
      </c>
      <c r="AR22" s="21"/>
      <c r="BE22" s="285"/>
    </row>
    <row r="23" spans="2:71" ht="47.25" customHeight="1">
      <c r="B23" s="21"/>
      <c r="E23" s="291" t="s">
        <v>37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R23" s="21"/>
      <c r="BE23" s="285"/>
    </row>
    <row r="24" spans="2:71" ht="6.95" customHeight="1">
      <c r="B24" s="21"/>
      <c r="AR24" s="21"/>
      <c r="BE24" s="285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5"/>
    </row>
    <row r="26" spans="2:71" s="1" customFormat="1" ht="25.9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2">
        <f>ROUND(AG54,2)</f>
        <v>0</v>
      </c>
      <c r="AL26" s="293"/>
      <c r="AM26" s="293"/>
      <c r="AN26" s="293"/>
      <c r="AO26" s="293"/>
      <c r="AR26" s="33"/>
      <c r="BE26" s="285"/>
    </row>
    <row r="27" spans="2:71" s="1" customFormat="1" ht="6.95" customHeight="1">
      <c r="B27" s="33"/>
      <c r="AR27" s="33"/>
      <c r="BE27" s="285"/>
    </row>
    <row r="28" spans="2:71" s="1" customFormat="1" ht="12.75">
      <c r="B28" s="33"/>
      <c r="L28" s="294" t="s">
        <v>39</v>
      </c>
      <c r="M28" s="294"/>
      <c r="N28" s="294"/>
      <c r="O28" s="294"/>
      <c r="P28" s="294"/>
      <c r="W28" s="294" t="s">
        <v>40</v>
      </c>
      <c r="X28" s="294"/>
      <c r="Y28" s="294"/>
      <c r="Z28" s="294"/>
      <c r="AA28" s="294"/>
      <c r="AB28" s="294"/>
      <c r="AC28" s="294"/>
      <c r="AD28" s="294"/>
      <c r="AE28" s="294"/>
      <c r="AK28" s="294" t="s">
        <v>41</v>
      </c>
      <c r="AL28" s="294"/>
      <c r="AM28" s="294"/>
      <c r="AN28" s="294"/>
      <c r="AO28" s="294"/>
      <c r="AR28" s="33"/>
      <c r="BE28" s="285"/>
    </row>
    <row r="29" spans="2:71" s="2" customFormat="1" ht="14.45" customHeight="1">
      <c r="B29" s="37"/>
      <c r="D29" s="28" t="s">
        <v>42</v>
      </c>
      <c r="F29" s="28" t="s">
        <v>43</v>
      </c>
      <c r="L29" s="279">
        <v>0.21</v>
      </c>
      <c r="M29" s="278"/>
      <c r="N29" s="278"/>
      <c r="O29" s="278"/>
      <c r="P29" s="278"/>
      <c r="W29" s="277">
        <f>ROUND(AZ54, 2)</f>
        <v>0</v>
      </c>
      <c r="X29" s="278"/>
      <c r="Y29" s="278"/>
      <c r="Z29" s="278"/>
      <c r="AA29" s="278"/>
      <c r="AB29" s="278"/>
      <c r="AC29" s="278"/>
      <c r="AD29" s="278"/>
      <c r="AE29" s="278"/>
      <c r="AK29" s="277">
        <f>ROUND(AV54, 2)</f>
        <v>0</v>
      </c>
      <c r="AL29" s="278"/>
      <c r="AM29" s="278"/>
      <c r="AN29" s="278"/>
      <c r="AO29" s="278"/>
      <c r="AR29" s="37"/>
      <c r="BE29" s="286"/>
    </row>
    <row r="30" spans="2:71" s="2" customFormat="1" ht="14.45" customHeight="1">
      <c r="B30" s="37"/>
      <c r="F30" s="28" t="s">
        <v>44</v>
      </c>
      <c r="L30" s="279">
        <v>0.15</v>
      </c>
      <c r="M30" s="278"/>
      <c r="N30" s="278"/>
      <c r="O30" s="278"/>
      <c r="P30" s="278"/>
      <c r="W30" s="277">
        <f>ROUND(BA54, 2)</f>
        <v>0</v>
      </c>
      <c r="X30" s="278"/>
      <c r="Y30" s="278"/>
      <c r="Z30" s="278"/>
      <c r="AA30" s="278"/>
      <c r="AB30" s="278"/>
      <c r="AC30" s="278"/>
      <c r="AD30" s="278"/>
      <c r="AE30" s="278"/>
      <c r="AK30" s="277">
        <f>ROUND(AW54, 2)</f>
        <v>0</v>
      </c>
      <c r="AL30" s="278"/>
      <c r="AM30" s="278"/>
      <c r="AN30" s="278"/>
      <c r="AO30" s="278"/>
      <c r="AR30" s="37"/>
      <c r="BE30" s="286"/>
    </row>
    <row r="31" spans="2:71" s="2" customFormat="1" ht="14.45" hidden="1" customHeight="1">
      <c r="B31" s="37"/>
      <c r="F31" s="28" t="s">
        <v>45</v>
      </c>
      <c r="L31" s="279">
        <v>0.21</v>
      </c>
      <c r="M31" s="278"/>
      <c r="N31" s="278"/>
      <c r="O31" s="278"/>
      <c r="P31" s="278"/>
      <c r="W31" s="277">
        <f>ROUND(BB54, 2)</f>
        <v>0</v>
      </c>
      <c r="X31" s="278"/>
      <c r="Y31" s="278"/>
      <c r="Z31" s="278"/>
      <c r="AA31" s="278"/>
      <c r="AB31" s="278"/>
      <c r="AC31" s="278"/>
      <c r="AD31" s="278"/>
      <c r="AE31" s="278"/>
      <c r="AK31" s="277">
        <v>0</v>
      </c>
      <c r="AL31" s="278"/>
      <c r="AM31" s="278"/>
      <c r="AN31" s="278"/>
      <c r="AO31" s="278"/>
      <c r="AR31" s="37"/>
      <c r="BE31" s="286"/>
    </row>
    <row r="32" spans="2:71" s="2" customFormat="1" ht="14.45" hidden="1" customHeight="1">
      <c r="B32" s="37"/>
      <c r="F32" s="28" t="s">
        <v>46</v>
      </c>
      <c r="L32" s="279">
        <v>0.15</v>
      </c>
      <c r="M32" s="278"/>
      <c r="N32" s="278"/>
      <c r="O32" s="278"/>
      <c r="P32" s="278"/>
      <c r="W32" s="277">
        <f>ROUND(BC54, 2)</f>
        <v>0</v>
      </c>
      <c r="X32" s="278"/>
      <c r="Y32" s="278"/>
      <c r="Z32" s="278"/>
      <c r="AA32" s="278"/>
      <c r="AB32" s="278"/>
      <c r="AC32" s="278"/>
      <c r="AD32" s="278"/>
      <c r="AE32" s="278"/>
      <c r="AK32" s="277">
        <v>0</v>
      </c>
      <c r="AL32" s="278"/>
      <c r="AM32" s="278"/>
      <c r="AN32" s="278"/>
      <c r="AO32" s="278"/>
      <c r="AR32" s="37"/>
      <c r="BE32" s="286"/>
    </row>
    <row r="33" spans="2:44" s="2" customFormat="1" ht="14.45" hidden="1" customHeight="1">
      <c r="B33" s="37"/>
      <c r="F33" s="28" t="s">
        <v>47</v>
      </c>
      <c r="L33" s="279">
        <v>0</v>
      </c>
      <c r="M33" s="278"/>
      <c r="N33" s="278"/>
      <c r="O33" s="278"/>
      <c r="P33" s="278"/>
      <c r="W33" s="277">
        <f>ROUND(BD54, 2)</f>
        <v>0</v>
      </c>
      <c r="X33" s="278"/>
      <c r="Y33" s="278"/>
      <c r="Z33" s="278"/>
      <c r="AA33" s="278"/>
      <c r="AB33" s="278"/>
      <c r="AC33" s="278"/>
      <c r="AD33" s="278"/>
      <c r="AE33" s="278"/>
      <c r="AK33" s="277">
        <v>0</v>
      </c>
      <c r="AL33" s="278"/>
      <c r="AM33" s="278"/>
      <c r="AN33" s="278"/>
      <c r="AO33" s="278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283" t="s">
        <v>50</v>
      </c>
      <c r="Y35" s="281"/>
      <c r="Z35" s="281"/>
      <c r="AA35" s="281"/>
      <c r="AB35" s="281"/>
      <c r="AC35" s="40"/>
      <c r="AD35" s="40"/>
      <c r="AE35" s="40"/>
      <c r="AF35" s="40"/>
      <c r="AG35" s="40"/>
      <c r="AH35" s="40"/>
      <c r="AI35" s="40"/>
      <c r="AJ35" s="40"/>
      <c r="AK35" s="280">
        <f>SUM(AK26:AK33)</f>
        <v>0</v>
      </c>
      <c r="AL35" s="281"/>
      <c r="AM35" s="281"/>
      <c r="AN35" s="281"/>
      <c r="AO35" s="282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51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00</v>
      </c>
      <c r="AR44" s="46"/>
    </row>
    <row r="45" spans="2:44" s="4" customFormat="1" ht="36.950000000000003" customHeight="1">
      <c r="B45" s="47"/>
      <c r="C45" s="48" t="s">
        <v>16</v>
      </c>
      <c r="L45" s="298" t="str">
        <f>K6</f>
        <v>Bezbariérové úpravy MěÚ Horní Slavkov - II. etapa</v>
      </c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Horní Slavkov, Dlouhá 634/12</v>
      </c>
      <c r="AI47" s="28" t="s">
        <v>23</v>
      </c>
      <c r="AM47" s="300" t="str">
        <f>IF(AN8= "","",AN8)</f>
        <v>9. 8. 2021</v>
      </c>
      <c r="AN47" s="300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Město Horní Slavkov</v>
      </c>
      <c r="AI49" s="28" t="s">
        <v>31</v>
      </c>
      <c r="AM49" s="301" t="str">
        <f>IF(E17="","",E17)</f>
        <v>Bc. Jiří Preisler, DiS.</v>
      </c>
      <c r="AN49" s="302"/>
      <c r="AO49" s="302"/>
      <c r="AP49" s="302"/>
      <c r="AR49" s="33"/>
      <c r="AS49" s="305" t="s">
        <v>52</v>
      </c>
      <c r="AT49" s="306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309" t="s">
        <v>1244</v>
      </c>
      <c r="AN50" s="302"/>
      <c r="AO50" s="302"/>
      <c r="AP50" s="302"/>
      <c r="AR50" s="33"/>
      <c r="AS50" s="307"/>
      <c r="AT50" s="308"/>
      <c r="BD50" s="54"/>
    </row>
    <row r="51" spans="1:91" s="1" customFormat="1" ht="10.9" customHeight="1">
      <c r="B51" s="33"/>
      <c r="AR51" s="33"/>
      <c r="AS51" s="307"/>
      <c r="AT51" s="308"/>
      <c r="BD51" s="54"/>
    </row>
    <row r="52" spans="1:91" s="1" customFormat="1" ht="29.25" customHeight="1">
      <c r="B52" s="33"/>
      <c r="C52" s="310" t="s">
        <v>53</v>
      </c>
      <c r="D52" s="311"/>
      <c r="E52" s="311"/>
      <c r="F52" s="311"/>
      <c r="G52" s="311"/>
      <c r="H52" s="55"/>
      <c r="I52" s="313" t="s">
        <v>54</v>
      </c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2" t="s">
        <v>55</v>
      </c>
      <c r="AH52" s="311"/>
      <c r="AI52" s="311"/>
      <c r="AJ52" s="311"/>
      <c r="AK52" s="311"/>
      <c r="AL52" s="311"/>
      <c r="AM52" s="311"/>
      <c r="AN52" s="313" t="s">
        <v>56</v>
      </c>
      <c r="AO52" s="311"/>
      <c r="AP52" s="311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3">
        <f>ROUND(SUM(AG55:AG59),2)</f>
        <v>0</v>
      </c>
      <c r="AH54" s="303"/>
      <c r="AI54" s="303"/>
      <c r="AJ54" s="303"/>
      <c r="AK54" s="303"/>
      <c r="AL54" s="303"/>
      <c r="AM54" s="303"/>
      <c r="AN54" s="304">
        <f t="shared" ref="AN54:AN59" si="0">SUM(AG54,AT54)</f>
        <v>0</v>
      </c>
      <c r="AO54" s="304"/>
      <c r="AP54" s="304"/>
      <c r="AQ54" s="65" t="s">
        <v>19</v>
      </c>
      <c r="AR54" s="61"/>
      <c r="AS54" s="66">
        <f>ROUND(SUM(AS55:AS59),2)</f>
        <v>0</v>
      </c>
      <c r="AT54" s="67">
        <f t="shared" ref="AT54:AT59" si="1">ROUND(SUM(AV54:AW54),2)</f>
        <v>0</v>
      </c>
      <c r="AU54" s="68">
        <f>ROUND(SUM(AU55:AU59),5)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ROUND(SUM(AZ55:AZ59),2)</f>
        <v>0</v>
      </c>
      <c r="BA54" s="67">
        <f>ROUND(SUM(BA55:BA59),2)</f>
        <v>0</v>
      </c>
      <c r="BB54" s="67">
        <f>ROUND(SUM(BB55:BB59),2)</f>
        <v>0</v>
      </c>
      <c r="BC54" s="67">
        <f>ROUND(SUM(BC55:BC59),2)</f>
        <v>0</v>
      </c>
      <c r="BD54" s="69">
        <f>ROUND(SUM(BD55:BD59),2)</f>
        <v>0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19</v>
      </c>
    </row>
    <row r="55" spans="1:91" s="6" customFormat="1" ht="16.5" customHeight="1">
      <c r="A55" s="72" t="s">
        <v>76</v>
      </c>
      <c r="B55" s="73"/>
      <c r="C55" s="74"/>
      <c r="D55" s="297" t="s">
        <v>14</v>
      </c>
      <c r="E55" s="297"/>
      <c r="F55" s="297"/>
      <c r="G55" s="297"/>
      <c r="H55" s="297"/>
      <c r="I55" s="75"/>
      <c r="J55" s="297" t="s">
        <v>77</v>
      </c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5">
        <f>'00 - VRN'!J30</f>
        <v>0</v>
      </c>
      <c r="AH55" s="296"/>
      <c r="AI55" s="296"/>
      <c r="AJ55" s="296"/>
      <c r="AK55" s="296"/>
      <c r="AL55" s="296"/>
      <c r="AM55" s="296"/>
      <c r="AN55" s="295">
        <f t="shared" si="0"/>
        <v>0</v>
      </c>
      <c r="AO55" s="296"/>
      <c r="AP55" s="296"/>
      <c r="AQ55" s="76" t="s">
        <v>78</v>
      </c>
      <c r="AR55" s="73"/>
      <c r="AS55" s="77">
        <v>0</v>
      </c>
      <c r="AT55" s="78">
        <f t="shared" si="1"/>
        <v>0</v>
      </c>
      <c r="AU55" s="79">
        <f>'00 - VRN'!P85</f>
        <v>0</v>
      </c>
      <c r="AV55" s="78">
        <f>'00 - VRN'!J33</f>
        <v>0</v>
      </c>
      <c r="AW55" s="78">
        <f>'00 - VRN'!J34</f>
        <v>0</v>
      </c>
      <c r="AX55" s="78">
        <f>'00 - VRN'!J35</f>
        <v>0</v>
      </c>
      <c r="AY55" s="78">
        <f>'00 - VRN'!J36</f>
        <v>0</v>
      </c>
      <c r="AZ55" s="78">
        <f>'00 - VRN'!F33</f>
        <v>0</v>
      </c>
      <c r="BA55" s="78">
        <f>'00 - VRN'!F34</f>
        <v>0</v>
      </c>
      <c r="BB55" s="78">
        <f>'00 - VRN'!F35</f>
        <v>0</v>
      </c>
      <c r="BC55" s="78">
        <f>'00 - VRN'!F36</f>
        <v>0</v>
      </c>
      <c r="BD55" s="80">
        <f>'00 - VRN'!F37</f>
        <v>0</v>
      </c>
      <c r="BT55" s="81" t="s">
        <v>79</v>
      </c>
      <c r="BV55" s="81" t="s">
        <v>74</v>
      </c>
      <c r="BW55" s="81" t="s">
        <v>80</v>
      </c>
      <c r="BX55" s="81" t="s">
        <v>5</v>
      </c>
      <c r="CL55" s="81" t="s">
        <v>19</v>
      </c>
      <c r="CM55" s="81" t="s">
        <v>81</v>
      </c>
    </row>
    <row r="56" spans="1:91" s="6" customFormat="1" ht="16.5" customHeight="1">
      <c r="A56" s="72" t="s">
        <v>76</v>
      </c>
      <c r="B56" s="73"/>
      <c r="C56" s="74"/>
      <c r="D56" s="297" t="s">
        <v>82</v>
      </c>
      <c r="E56" s="297"/>
      <c r="F56" s="297"/>
      <c r="G56" s="297"/>
      <c r="H56" s="297"/>
      <c r="I56" s="75"/>
      <c r="J56" s="297" t="s">
        <v>83</v>
      </c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5">
        <f>'01 - Stavební část'!J30</f>
        <v>0</v>
      </c>
      <c r="AH56" s="296"/>
      <c r="AI56" s="296"/>
      <c r="AJ56" s="296"/>
      <c r="AK56" s="296"/>
      <c r="AL56" s="296"/>
      <c r="AM56" s="296"/>
      <c r="AN56" s="295">
        <f t="shared" si="0"/>
        <v>0</v>
      </c>
      <c r="AO56" s="296"/>
      <c r="AP56" s="296"/>
      <c r="AQ56" s="76" t="s">
        <v>78</v>
      </c>
      <c r="AR56" s="73"/>
      <c r="AS56" s="77">
        <v>0</v>
      </c>
      <c r="AT56" s="78">
        <f t="shared" si="1"/>
        <v>0</v>
      </c>
      <c r="AU56" s="79">
        <f>'01 - Stavební část'!P92</f>
        <v>0</v>
      </c>
      <c r="AV56" s="78">
        <f>'01 - Stavební část'!J33</f>
        <v>0</v>
      </c>
      <c r="AW56" s="78">
        <f>'01 - Stavební část'!J34</f>
        <v>0</v>
      </c>
      <c r="AX56" s="78">
        <f>'01 - Stavební část'!J35</f>
        <v>0</v>
      </c>
      <c r="AY56" s="78">
        <f>'01 - Stavební část'!J36</f>
        <v>0</v>
      </c>
      <c r="AZ56" s="78">
        <f>'01 - Stavební část'!F33</f>
        <v>0</v>
      </c>
      <c r="BA56" s="78">
        <f>'01 - Stavební část'!F34</f>
        <v>0</v>
      </c>
      <c r="BB56" s="78">
        <f>'01 - Stavební část'!F35</f>
        <v>0</v>
      </c>
      <c r="BC56" s="78">
        <f>'01 - Stavební část'!F36</f>
        <v>0</v>
      </c>
      <c r="BD56" s="80">
        <f>'01 - Stavební část'!F37</f>
        <v>0</v>
      </c>
      <c r="BT56" s="81" t="s">
        <v>79</v>
      </c>
      <c r="BV56" s="81" t="s">
        <v>74</v>
      </c>
      <c r="BW56" s="81" t="s">
        <v>84</v>
      </c>
      <c r="BX56" s="81" t="s">
        <v>5</v>
      </c>
      <c r="CL56" s="81" t="s">
        <v>19</v>
      </c>
      <c r="CM56" s="81" t="s">
        <v>81</v>
      </c>
    </row>
    <row r="57" spans="1:91" s="6" customFormat="1" ht="16.5" customHeight="1">
      <c r="A57" s="72" t="s">
        <v>76</v>
      </c>
      <c r="B57" s="73"/>
      <c r="C57" s="74"/>
      <c r="D57" s="297" t="s">
        <v>85</v>
      </c>
      <c r="E57" s="297"/>
      <c r="F57" s="297"/>
      <c r="G57" s="297"/>
      <c r="H57" s="297"/>
      <c r="I57" s="75"/>
      <c r="J57" s="297" t="s">
        <v>86</v>
      </c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5">
        <f>'02 - Opěrná zeď'!J30</f>
        <v>0</v>
      </c>
      <c r="AH57" s="296"/>
      <c r="AI57" s="296"/>
      <c r="AJ57" s="296"/>
      <c r="AK57" s="296"/>
      <c r="AL57" s="296"/>
      <c r="AM57" s="296"/>
      <c r="AN57" s="295">
        <f t="shared" si="0"/>
        <v>0</v>
      </c>
      <c r="AO57" s="296"/>
      <c r="AP57" s="296"/>
      <c r="AQ57" s="76" t="s">
        <v>78</v>
      </c>
      <c r="AR57" s="73"/>
      <c r="AS57" s="77">
        <v>0</v>
      </c>
      <c r="AT57" s="78">
        <f t="shared" si="1"/>
        <v>0</v>
      </c>
      <c r="AU57" s="79">
        <f>'02 - Opěrná zeď'!P92</f>
        <v>0</v>
      </c>
      <c r="AV57" s="78">
        <f>'02 - Opěrná zeď'!J33</f>
        <v>0</v>
      </c>
      <c r="AW57" s="78">
        <f>'02 - Opěrná zeď'!J34</f>
        <v>0</v>
      </c>
      <c r="AX57" s="78">
        <f>'02 - Opěrná zeď'!J35</f>
        <v>0</v>
      </c>
      <c r="AY57" s="78">
        <f>'02 - Opěrná zeď'!J36</f>
        <v>0</v>
      </c>
      <c r="AZ57" s="78">
        <f>'02 - Opěrná zeď'!F33</f>
        <v>0</v>
      </c>
      <c r="BA57" s="78">
        <f>'02 - Opěrná zeď'!F34</f>
        <v>0</v>
      </c>
      <c r="BB57" s="78">
        <f>'02 - Opěrná zeď'!F35</f>
        <v>0</v>
      </c>
      <c r="BC57" s="78">
        <f>'02 - Opěrná zeď'!F36</f>
        <v>0</v>
      </c>
      <c r="BD57" s="80">
        <f>'02 - Opěrná zeď'!F37</f>
        <v>0</v>
      </c>
      <c r="BT57" s="81" t="s">
        <v>79</v>
      </c>
      <c r="BV57" s="81" t="s">
        <v>74</v>
      </c>
      <c r="BW57" s="81" t="s">
        <v>87</v>
      </c>
      <c r="BX57" s="81" t="s">
        <v>5</v>
      </c>
      <c r="CL57" s="81" t="s">
        <v>19</v>
      </c>
      <c r="CM57" s="81" t="s">
        <v>81</v>
      </c>
    </row>
    <row r="58" spans="1:91" s="6" customFormat="1" ht="16.5" customHeight="1">
      <c r="A58" s="72" t="s">
        <v>76</v>
      </c>
      <c r="B58" s="73"/>
      <c r="C58" s="74"/>
      <c r="D58" s="297" t="s">
        <v>88</v>
      </c>
      <c r="E58" s="297"/>
      <c r="F58" s="297"/>
      <c r="G58" s="297"/>
      <c r="H58" s="297"/>
      <c r="I58" s="75"/>
      <c r="J58" s="297" t="s">
        <v>89</v>
      </c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5">
        <f>'03 - ZTI'!J30</f>
        <v>0</v>
      </c>
      <c r="AH58" s="296"/>
      <c r="AI58" s="296"/>
      <c r="AJ58" s="296"/>
      <c r="AK58" s="296"/>
      <c r="AL58" s="296"/>
      <c r="AM58" s="296"/>
      <c r="AN58" s="295">
        <f t="shared" si="0"/>
        <v>0</v>
      </c>
      <c r="AO58" s="296"/>
      <c r="AP58" s="296"/>
      <c r="AQ58" s="76" t="s">
        <v>78</v>
      </c>
      <c r="AR58" s="73"/>
      <c r="AS58" s="77">
        <v>0</v>
      </c>
      <c r="AT58" s="78">
        <f t="shared" si="1"/>
        <v>0</v>
      </c>
      <c r="AU58" s="79">
        <f>'03 - ZTI'!P81</f>
        <v>0</v>
      </c>
      <c r="AV58" s="78">
        <f>'03 - ZTI'!J33</f>
        <v>0</v>
      </c>
      <c r="AW58" s="78">
        <f>'03 - ZTI'!J34</f>
        <v>0</v>
      </c>
      <c r="AX58" s="78">
        <f>'03 - ZTI'!J35</f>
        <v>0</v>
      </c>
      <c r="AY58" s="78">
        <f>'03 - ZTI'!J36</f>
        <v>0</v>
      </c>
      <c r="AZ58" s="78">
        <f>'03 - ZTI'!F33</f>
        <v>0</v>
      </c>
      <c r="BA58" s="78">
        <f>'03 - ZTI'!F34</f>
        <v>0</v>
      </c>
      <c r="BB58" s="78">
        <f>'03 - ZTI'!F35</f>
        <v>0</v>
      </c>
      <c r="BC58" s="78">
        <f>'03 - ZTI'!F36</f>
        <v>0</v>
      </c>
      <c r="BD58" s="80">
        <f>'03 - ZTI'!F37</f>
        <v>0</v>
      </c>
      <c r="BT58" s="81" t="s">
        <v>79</v>
      </c>
      <c r="BV58" s="81" t="s">
        <v>74</v>
      </c>
      <c r="BW58" s="81" t="s">
        <v>90</v>
      </c>
      <c r="BX58" s="81" t="s">
        <v>5</v>
      </c>
      <c r="CL58" s="81" t="s">
        <v>19</v>
      </c>
      <c r="CM58" s="81" t="s">
        <v>81</v>
      </c>
    </row>
    <row r="59" spans="1:91" s="6" customFormat="1" ht="16.5" customHeight="1">
      <c r="A59" s="72" t="s">
        <v>76</v>
      </c>
      <c r="B59" s="73"/>
      <c r="C59" s="74"/>
      <c r="D59" s="297" t="s">
        <v>91</v>
      </c>
      <c r="E59" s="297"/>
      <c r="F59" s="297"/>
      <c r="G59" s="297"/>
      <c r="H59" s="297"/>
      <c r="I59" s="75"/>
      <c r="J59" s="297" t="s">
        <v>92</v>
      </c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5">
        <f>'04 - vybavení'!J30</f>
        <v>0</v>
      </c>
      <c r="AH59" s="296"/>
      <c r="AI59" s="296"/>
      <c r="AJ59" s="296"/>
      <c r="AK59" s="296"/>
      <c r="AL59" s="296"/>
      <c r="AM59" s="296"/>
      <c r="AN59" s="295">
        <f t="shared" si="0"/>
        <v>0</v>
      </c>
      <c r="AO59" s="296"/>
      <c r="AP59" s="296"/>
      <c r="AQ59" s="76" t="s">
        <v>78</v>
      </c>
      <c r="AR59" s="73"/>
      <c r="AS59" s="82">
        <v>0</v>
      </c>
      <c r="AT59" s="83">
        <f t="shared" si="1"/>
        <v>0</v>
      </c>
      <c r="AU59" s="84">
        <f>'04 - vybavení'!P81</f>
        <v>0</v>
      </c>
      <c r="AV59" s="83">
        <f>'04 - vybavení'!J33</f>
        <v>0</v>
      </c>
      <c r="AW59" s="83">
        <f>'04 - vybavení'!J34</f>
        <v>0</v>
      </c>
      <c r="AX59" s="83">
        <f>'04 - vybavení'!J35</f>
        <v>0</v>
      </c>
      <c r="AY59" s="83">
        <f>'04 - vybavení'!J36</f>
        <v>0</v>
      </c>
      <c r="AZ59" s="83">
        <f>'04 - vybavení'!F33</f>
        <v>0</v>
      </c>
      <c r="BA59" s="83">
        <f>'04 - vybavení'!F34</f>
        <v>0</v>
      </c>
      <c r="BB59" s="83">
        <f>'04 - vybavení'!F35</f>
        <v>0</v>
      </c>
      <c r="BC59" s="83">
        <f>'04 - vybavení'!F36</f>
        <v>0</v>
      </c>
      <c r="BD59" s="85">
        <f>'04 - vybavení'!F37</f>
        <v>0</v>
      </c>
      <c r="BT59" s="81" t="s">
        <v>79</v>
      </c>
      <c r="BV59" s="81" t="s">
        <v>74</v>
      </c>
      <c r="BW59" s="81" t="s">
        <v>93</v>
      </c>
      <c r="BX59" s="81" t="s">
        <v>5</v>
      </c>
      <c r="CL59" s="81" t="s">
        <v>19</v>
      </c>
      <c r="CM59" s="81" t="s">
        <v>81</v>
      </c>
    </row>
    <row r="60" spans="1:91" s="1" customFormat="1" ht="30" customHeight="1">
      <c r="B60" s="33"/>
      <c r="AR60" s="33"/>
    </row>
    <row r="61" spans="1:91" s="1" customFormat="1" ht="6.95" customHeight="1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33"/>
    </row>
  </sheetData>
  <sheetProtection algorithmName="SHA-512" hashValue="TMzR6DKYd18tuL2w8Xa/tqVLDCzOQTMnVDS6MtvdBW82MHs/NHWkAw5ga1cJoui4gjMxFH1HNXdjFXsMpqyL+A==" saltValue="FKOq/oFBmhtFwOZaJPP6Aw==" spinCount="100000" sheet="1" objects="1" scenarios="1" formatColumns="0" formatRows="0"/>
  <mergeCells count="58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D56:H56"/>
    <mergeCell ref="AG56:AM56"/>
    <mergeCell ref="AN56:AP56"/>
    <mergeCell ref="AN57:AP57"/>
    <mergeCell ref="D57:H57"/>
    <mergeCell ref="J57:AF57"/>
    <mergeCell ref="AG57:AM57"/>
    <mergeCell ref="D58:H58"/>
    <mergeCell ref="J58:AF58"/>
    <mergeCell ref="AN59:AP59"/>
    <mergeCell ref="AG59:AM59"/>
    <mergeCell ref="D59:H59"/>
    <mergeCell ref="J59:AF59"/>
    <mergeCell ref="AK30:AO30"/>
    <mergeCell ref="L30:P30"/>
    <mergeCell ref="W30:AE30"/>
    <mergeCell ref="L31:P31"/>
    <mergeCell ref="AN58:AP58"/>
    <mergeCell ref="AG58:AM58"/>
    <mergeCell ref="J56:AF56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0 - VRN'!C2" display="/"/>
    <hyperlink ref="A56" location="'01 - Stavební část'!C2" display="/"/>
    <hyperlink ref="A57" location="'02 - Opěrná zeď'!C2" display="/"/>
    <hyperlink ref="A58" location="'03 - ZTI'!C2" display="/"/>
    <hyperlink ref="A59" location="'04 - vybavení'!C2" display="/"/>
    <hyperlink ref="E20" r:id="rId1"/>
    <hyperlink ref="AM50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8"/>
  <sheetViews>
    <sheetView showGridLines="0" topLeftCell="A74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8" t="s">
        <v>80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94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Bezbariérové úpravy MěÚ Horní Slavkov - II. etapa</v>
      </c>
      <c r="F7" s="316"/>
      <c r="G7" s="316"/>
      <c r="H7" s="316"/>
      <c r="L7" s="21"/>
    </row>
    <row r="8" spans="2:46" s="1" customFormat="1" ht="12" customHeight="1">
      <c r="B8" s="33"/>
      <c r="D8" s="28" t="s">
        <v>95</v>
      </c>
      <c r="L8" s="33"/>
    </row>
    <row r="9" spans="2:46" s="1" customFormat="1" ht="16.5" customHeight="1">
      <c r="B9" s="33"/>
      <c r="E9" s="298" t="s">
        <v>96</v>
      </c>
      <c r="F9" s="314"/>
      <c r="G9" s="314"/>
      <c r="H9" s="31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9. 8. 2021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87"/>
      <c r="G18" s="287"/>
      <c r="H18" s="287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91" t="s">
        <v>19</v>
      </c>
      <c r="F27" s="291"/>
      <c r="G27" s="291"/>
      <c r="H27" s="291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ROUND((SUM(BE85:BE107)),  2)</f>
        <v>0</v>
      </c>
      <c r="I33" s="90">
        <v>0.21</v>
      </c>
      <c r="J33" s="89">
        <f>ROUND(((SUM(BE85:BE107))*I33),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ROUND((SUM(BF85:BF107)),  2)</f>
        <v>0</v>
      </c>
      <c r="I34" s="90">
        <v>0.15</v>
      </c>
      <c r="J34" s="89">
        <f>ROUND(((SUM(BF85:BF107))*I34),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ROUND((SUM(BG85:BG107)),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ROUND((SUM(BH85:BH107)),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ROUND((SUM(BI85:BI107)),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Bezbariérové úpravy MěÚ Horní Slavkov - II. etapa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95</v>
      </c>
      <c r="L49" s="33"/>
    </row>
    <row r="50" spans="2:47" s="1" customFormat="1" ht="16.5" customHeight="1">
      <c r="B50" s="33"/>
      <c r="E50" s="298" t="str">
        <f>E9</f>
        <v>00 - VRN</v>
      </c>
      <c r="F50" s="314"/>
      <c r="G50" s="314"/>
      <c r="H50" s="31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Horní Slavkov, Dlouhá 634/12</v>
      </c>
      <c r="I52" s="28" t="s">
        <v>23</v>
      </c>
      <c r="J52" s="50" t="str">
        <f>IF(J12="","",J12)</f>
        <v>9. 8. 2021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Město Horní Slavkov</v>
      </c>
      <c r="I54" s="28" t="s">
        <v>31</v>
      </c>
      <c r="J54" s="31" t="str">
        <f>E21</f>
        <v>Bc. Jiří Preisler, DiS.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J85</f>
        <v>0</v>
      </c>
      <c r="L59" s="33"/>
      <c r="AU59" s="18" t="s">
        <v>100</v>
      </c>
    </row>
    <row r="60" spans="2:47" s="8" customFormat="1" ht="24.95" customHeight="1">
      <c r="B60" s="100"/>
      <c r="D60" s="101" t="s">
        <v>101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899999999999999" customHeight="1">
      <c r="B61" s="104"/>
      <c r="D61" s="105" t="s">
        <v>102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899999999999999" customHeight="1">
      <c r="B62" s="104"/>
      <c r="D62" s="105" t="s">
        <v>103</v>
      </c>
      <c r="E62" s="106"/>
      <c r="F62" s="106"/>
      <c r="G62" s="106"/>
      <c r="H62" s="106"/>
      <c r="I62" s="106"/>
      <c r="J62" s="107">
        <f>J92</f>
        <v>0</v>
      </c>
      <c r="L62" s="104"/>
    </row>
    <row r="63" spans="2:47" s="9" customFormat="1" ht="19.899999999999999" customHeight="1">
      <c r="B63" s="104"/>
      <c r="D63" s="105" t="s">
        <v>104</v>
      </c>
      <c r="E63" s="106"/>
      <c r="F63" s="106"/>
      <c r="G63" s="106"/>
      <c r="H63" s="106"/>
      <c r="I63" s="106"/>
      <c r="J63" s="107">
        <f>J99</f>
        <v>0</v>
      </c>
      <c r="L63" s="104"/>
    </row>
    <row r="64" spans="2:47" s="9" customFormat="1" ht="19.899999999999999" customHeight="1">
      <c r="B64" s="104"/>
      <c r="D64" s="105" t="s">
        <v>105</v>
      </c>
      <c r="E64" s="106"/>
      <c r="F64" s="106"/>
      <c r="G64" s="106"/>
      <c r="H64" s="106"/>
      <c r="I64" s="106"/>
      <c r="J64" s="107">
        <f>J102</f>
        <v>0</v>
      </c>
      <c r="L64" s="104"/>
    </row>
    <row r="65" spans="2:12" s="9" customFormat="1" ht="19.899999999999999" customHeight="1">
      <c r="B65" s="104"/>
      <c r="D65" s="105" t="s">
        <v>106</v>
      </c>
      <c r="E65" s="106"/>
      <c r="F65" s="106"/>
      <c r="G65" s="106"/>
      <c r="H65" s="106"/>
      <c r="I65" s="106"/>
      <c r="J65" s="107">
        <f>J105</f>
        <v>0</v>
      </c>
      <c r="L65" s="104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107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15" t="str">
        <f>E7</f>
        <v>Bezbariérové úpravy MěÚ Horní Slavkov - II. etapa</v>
      </c>
      <c r="F75" s="316"/>
      <c r="G75" s="316"/>
      <c r="H75" s="316"/>
      <c r="L75" s="33"/>
    </row>
    <row r="76" spans="2:12" s="1" customFormat="1" ht="12" customHeight="1">
      <c r="B76" s="33"/>
      <c r="C76" s="28" t="s">
        <v>95</v>
      </c>
      <c r="L76" s="33"/>
    </row>
    <row r="77" spans="2:12" s="1" customFormat="1" ht="16.5" customHeight="1">
      <c r="B77" s="33"/>
      <c r="E77" s="298" t="str">
        <f>E9</f>
        <v>00 - VRN</v>
      </c>
      <c r="F77" s="314"/>
      <c r="G77" s="314"/>
      <c r="H77" s="314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>Horní Slavkov, Dlouhá 634/12</v>
      </c>
      <c r="I79" s="28" t="s">
        <v>23</v>
      </c>
      <c r="J79" s="50" t="str">
        <f>IF(J12="","",J12)</f>
        <v>9. 8. 2021</v>
      </c>
      <c r="L79" s="33"/>
    </row>
    <row r="80" spans="2:12" s="1" customFormat="1" ht="6.95" customHeight="1">
      <c r="B80" s="33"/>
      <c r="L80" s="33"/>
    </row>
    <row r="81" spans="2:65" s="1" customFormat="1" ht="15.2" customHeight="1">
      <c r="B81" s="33"/>
      <c r="C81" s="28" t="s">
        <v>25</v>
      </c>
      <c r="F81" s="26" t="str">
        <f>E15</f>
        <v>Město Horní Slavkov</v>
      </c>
      <c r="I81" s="28" t="s">
        <v>31</v>
      </c>
      <c r="J81" s="31" t="str">
        <f>E21</f>
        <v>Bc. Jiří Preisler, DiS.</v>
      </c>
      <c r="L81" s="33"/>
    </row>
    <row r="82" spans="2:65" s="1" customFormat="1" ht="15.2" customHeight="1">
      <c r="B82" s="33"/>
      <c r="C82" s="28" t="s">
        <v>29</v>
      </c>
      <c r="F82" s="26" t="str">
        <f>IF(E18="","",E18)</f>
        <v>Vyplň údaj</v>
      </c>
      <c r="I82" s="28" t="s">
        <v>34</v>
      </c>
      <c r="J82" s="31" t="str">
        <f>E24</f>
        <v>Michal Kubelka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08"/>
      <c r="C84" s="109" t="s">
        <v>108</v>
      </c>
      <c r="D84" s="110" t="s">
        <v>57</v>
      </c>
      <c r="E84" s="110" t="s">
        <v>53</v>
      </c>
      <c r="F84" s="110" t="s">
        <v>54</v>
      </c>
      <c r="G84" s="110" t="s">
        <v>109</v>
      </c>
      <c r="H84" s="110" t="s">
        <v>110</v>
      </c>
      <c r="I84" s="110" t="s">
        <v>111</v>
      </c>
      <c r="J84" s="110" t="s">
        <v>99</v>
      </c>
      <c r="K84" s="111" t="s">
        <v>112</v>
      </c>
      <c r="L84" s="108"/>
      <c r="M84" s="57" t="s">
        <v>19</v>
      </c>
      <c r="N84" s="58" t="s">
        <v>42</v>
      </c>
      <c r="O84" s="58" t="s">
        <v>113</v>
      </c>
      <c r="P84" s="58" t="s">
        <v>114</v>
      </c>
      <c r="Q84" s="58" t="s">
        <v>115</v>
      </c>
      <c r="R84" s="58" t="s">
        <v>116</v>
      </c>
      <c r="S84" s="58" t="s">
        <v>117</v>
      </c>
      <c r="T84" s="59" t="s">
        <v>118</v>
      </c>
    </row>
    <row r="85" spans="2:65" s="1" customFormat="1" ht="22.9" customHeight="1">
      <c r="B85" s="33"/>
      <c r="C85" s="62" t="s">
        <v>119</v>
      </c>
      <c r="J85" s="112">
        <f>BK85</f>
        <v>0</v>
      </c>
      <c r="L85" s="33"/>
      <c r="M85" s="60"/>
      <c r="N85" s="51"/>
      <c r="O85" s="51"/>
      <c r="P85" s="113">
        <f>P86</f>
        <v>0</v>
      </c>
      <c r="Q85" s="51"/>
      <c r="R85" s="113">
        <f>R86</f>
        <v>0</v>
      </c>
      <c r="S85" s="51"/>
      <c r="T85" s="114">
        <f>T86</f>
        <v>0</v>
      </c>
      <c r="AT85" s="18" t="s">
        <v>71</v>
      </c>
      <c r="AU85" s="18" t="s">
        <v>100</v>
      </c>
      <c r="BK85" s="115">
        <f>BK86</f>
        <v>0</v>
      </c>
    </row>
    <row r="86" spans="2:65" s="11" customFormat="1" ht="25.9" customHeight="1">
      <c r="B86" s="116"/>
      <c r="D86" s="117" t="s">
        <v>71</v>
      </c>
      <c r="E86" s="118" t="s">
        <v>77</v>
      </c>
      <c r="F86" s="118" t="s">
        <v>120</v>
      </c>
      <c r="I86" s="119"/>
      <c r="J86" s="120">
        <f>BK86</f>
        <v>0</v>
      </c>
      <c r="L86" s="116"/>
      <c r="M86" s="121"/>
      <c r="P86" s="122">
        <f>P87+P92+P99+P102+P105</f>
        <v>0</v>
      </c>
      <c r="R86" s="122">
        <f>R87+R92+R99+R102+R105</f>
        <v>0</v>
      </c>
      <c r="T86" s="123">
        <f>T87+T92+T99+T102+T105</f>
        <v>0</v>
      </c>
      <c r="AR86" s="117" t="s">
        <v>121</v>
      </c>
      <c r="AT86" s="124" t="s">
        <v>71</v>
      </c>
      <c r="AU86" s="124" t="s">
        <v>72</v>
      </c>
      <c r="AY86" s="117" t="s">
        <v>122</v>
      </c>
      <c r="BK86" s="125">
        <f>BK87+BK92+BK99+BK102+BK105</f>
        <v>0</v>
      </c>
    </row>
    <row r="87" spans="2:65" s="11" customFormat="1" ht="22.9" customHeight="1">
      <c r="B87" s="116"/>
      <c r="D87" s="117" t="s">
        <v>71</v>
      </c>
      <c r="E87" s="126" t="s">
        <v>123</v>
      </c>
      <c r="F87" s="126" t="s">
        <v>124</v>
      </c>
      <c r="I87" s="119"/>
      <c r="J87" s="127">
        <f>BK87</f>
        <v>0</v>
      </c>
      <c r="L87" s="116"/>
      <c r="M87" s="121"/>
      <c r="P87" s="122">
        <f>SUM(P88:P91)</f>
        <v>0</v>
      </c>
      <c r="R87" s="122">
        <f>SUM(R88:R91)</f>
        <v>0</v>
      </c>
      <c r="T87" s="123">
        <f>SUM(T88:T91)</f>
        <v>0</v>
      </c>
      <c r="AR87" s="117" t="s">
        <v>121</v>
      </c>
      <c r="AT87" s="124" t="s">
        <v>71</v>
      </c>
      <c r="AU87" s="124" t="s">
        <v>79</v>
      </c>
      <c r="AY87" s="117" t="s">
        <v>122</v>
      </c>
      <c r="BK87" s="125">
        <f>SUM(BK88:BK91)</f>
        <v>0</v>
      </c>
    </row>
    <row r="88" spans="2:65" s="1" customFormat="1" ht="16.5" customHeight="1">
      <c r="B88" s="33"/>
      <c r="C88" s="128" t="s">
        <v>79</v>
      </c>
      <c r="D88" s="128" t="s">
        <v>125</v>
      </c>
      <c r="E88" s="129" t="s">
        <v>126</v>
      </c>
      <c r="F88" s="130" t="s">
        <v>127</v>
      </c>
      <c r="G88" s="131" t="s">
        <v>128</v>
      </c>
      <c r="H88" s="132">
        <v>1</v>
      </c>
      <c r="I88" s="133"/>
      <c r="J88" s="134">
        <f>ROUND(I88*H88,2)</f>
        <v>0</v>
      </c>
      <c r="K88" s="130" t="s">
        <v>129</v>
      </c>
      <c r="L88" s="33"/>
      <c r="M88" s="135" t="s">
        <v>19</v>
      </c>
      <c r="N88" s="136" t="s">
        <v>43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130</v>
      </c>
      <c r="AT88" s="139" t="s">
        <v>125</v>
      </c>
      <c r="AU88" s="139" t="s">
        <v>81</v>
      </c>
      <c r="AY88" s="18" t="s">
        <v>122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79</v>
      </c>
      <c r="BK88" s="140">
        <f>ROUND(I88*H88,2)</f>
        <v>0</v>
      </c>
      <c r="BL88" s="18" t="s">
        <v>130</v>
      </c>
      <c r="BM88" s="139" t="s">
        <v>131</v>
      </c>
    </row>
    <row r="89" spans="2:65" s="1" customFormat="1">
      <c r="B89" s="33"/>
      <c r="D89" s="141" t="s">
        <v>132</v>
      </c>
      <c r="F89" s="142" t="s">
        <v>133</v>
      </c>
      <c r="I89" s="143"/>
      <c r="L89" s="33"/>
      <c r="M89" s="144"/>
      <c r="T89" s="54"/>
      <c r="AT89" s="18" t="s">
        <v>132</v>
      </c>
      <c r="AU89" s="18" t="s">
        <v>81</v>
      </c>
    </row>
    <row r="90" spans="2:65" s="1" customFormat="1" ht="16.5" customHeight="1">
      <c r="B90" s="33"/>
      <c r="C90" s="128" t="s">
        <v>81</v>
      </c>
      <c r="D90" s="128" t="s">
        <v>125</v>
      </c>
      <c r="E90" s="129" t="s">
        <v>134</v>
      </c>
      <c r="F90" s="130" t="s">
        <v>135</v>
      </c>
      <c r="G90" s="131" t="s">
        <v>128</v>
      </c>
      <c r="H90" s="132">
        <v>1</v>
      </c>
      <c r="I90" s="133"/>
      <c r="J90" s="134">
        <f>ROUND(I90*H90,2)</f>
        <v>0</v>
      </c>
      <c r="K90" s="130" t="s">
        <v>129</v>
      </c>
      <c r="L90" s="33"/>
      <c r="M90" s="135" t="s">
        <v>19</v>
      </c>
      <c r="N90" s="136" t="s">
        <v>43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130</v>
      </c>
      <c r="AT90" s="139" t="s">
        <v>125</v>
      </c>
      <c r="AU90" s="139" t="s">
        <v>81</v>
      </c>
      <c r="AY90" s="18" t="s">
        <v>122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79</v>
      </c>
      <c r="BK90" s="140">
        <f>ROUND(I90*H90,2)</f>
        <v>0</v>
      </c>
      <c r="BL90" s="18" t="s">
        <v>130</v>
      </c>
      <c r="BM90" s="139" t="s">
        <v>136</v>
      </c>
    </row>
    <row r="91" spans="2:65" s="1" customFormat="1">
      <c r="B91" s="33"/>
      <c r="D91" s="141" t="s">
        <v>132</v>
      </c>
      <c r="F91" s="142" t="s">
        <v>137</v>
      </c>
      <c r="I91" s="143"/>
      <c r="L91" s="33"/>
      <c r="M91" s="144"/>
      <c r="T91" s="54"/>
      <c r="AT91" s="18" t="s">
        <v>132</v>
      </c>
      <c r="AU91" s="18" t="s">
        <v>81</v>
      </c>
    </row>
    <row r="92" spans="2:65" s="11" customFormat="1" ht="22.9" customHeight="1">
      <c r="B92" s="116"/>
      <c r="D92" s="117" t="s">
        <v>71</v>
      </c>
      <c r="E92" s="126" t="s">
        <v>138</v>
      </c>
      <c r="F92" s="126" t="s">
        <v>139</v>
      </c>
      <c r="I92" s="119"/>
      <c r="J92" s="127">
        <f>BK92</f>
        <v>0</v>
      </c>
      <c r="L92" s="116"/>
      <c r="M92" s="121"/>
      <c r="P92" s="122">
        <f>SUM(P93:P98)</f>
        <v>0</v>
      </c>
      <c r="R92" s="122">
        <f>SUM(R93:R98)</f>
        <v>0</v>
      </c>
      <c r="T92" s="123">
        <f>SUM(T93:T98)</f>
        <v>0</v>
      </c>
      <c r="AR92" s="117" t="s">
        <v>121</v>
      </c>
      <c r="AT92" s="124" t="s">
        <v>71</v>
      </c>
      <c r="AU92" s="124" t="s">
        <v>79</v>
      </c>
      <c r="AY92" s="117" t="s">
        <v>122</v>
      </c>
      <c r="BK92" s="125">
        <f>SUM(BK93:BK98)</f>
        <v>0</v>
      </c>
    </row>
    <row r="93" spans="2:65" s="1" customFormat="1" ht="16.5" customHeight="1">
      <c r="B93" s="33"/>
      <c r="C93" s="128" t="s">
        <v>140</v>
      </c>
      <c r="D93" s="128" t="s">
        <v>125</v>
      </c>
      <c r="E93" s="129" t="s">
        <v>141</v>
      </c>
      <c r="F93" s="130" t="s">
        <v>139</v>
      </c>
      <c r="G93" s="131" t="s">
        <v>128</v>
      </c>
      <c r="H93" s="132">
        <v>1</v>
      </c>
      <c r="I93" s="133"/>
      <c r="J93" s="134">
        <f>ROUND(I93*H93,2)</f>
        <v>0</v>
      </c>
      <c r="K93" s="130" t="s">
        <v>129</v>
      </c>
      <c r="L93" s="33"/>
      <c r="M93" s="135" t="s">
        <v>19</v>
      </c>
      <c r="N93" s="136" t="s">
        <v>43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130</v>
      </c>
      <c r="AT93" s="139" t="s">
        <v>125</v>
      </c>
      <c r="AU93" s="139" t="s">
        <v>81</v>
      </c>
      <c r="AY93" s="18" t="s">
        <v>122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79</v>
      </c>
      <c r="BK93" s="140">
        <f>ROUND(I93*H93,2)</f>
        <v>0</v>
      </c>
      <c r="BL93" s="18" t="s">
        <v>130</v>
      </c>
      <c r="BM93" s="139" t="s">
        <v>142</v>
      </c>
    </row>
    <row r="94" spans="2:65" s="1" customFormat="1">
      <c r="B94" s="33"/>
      <c r="D94" s="141" t="s">
        <v>132</v>
      </c>
      <c r="F94" s="142" t="s">
        <v>143</v>
      </c>
      <c r="I94" s="143"/>
      <c r="L94" s="33"/>
      <c r="M94" s="144"/>
      <c r="T94" s="54"/>
      <c r="AT94" s="18" t="s">
        <v>132</v>
      </c>
      <c r="AU94" s="18" t="s">
        <v>81</v>
      </c>
    </row>
    <row r="95" spans="2:65" s="1" customFormat="1" ht="16.5" customHeight="1">
      <c r="B95" s="33"/>
      <c r="C95" s="128" t="s">
        <v>144</v>
      </c>
      <c r="D95" s="128" t="s">
        <v>125</v>
      </c>
      <c r="E95" s="129" t="s">
        <v>145</v>
      </c>
      <c r="F95" s="130" t="s">
        <v>146</v>
      </c>
      <c r="G95" s="131" t="s">
        <v>128</v>
      </c>
      <c r="H95" s="132">
        <v>1</v>
      </c>
      <c r="I95" s="133"/>
      <c r="J95" s="134">
        <f>ROUND(I95*H95,2)</f>
        <v>0</v>
      </c>
      <c r="K95" s="130" t="s">
        <v>129</v>
      </c>
      <c r="L95" s="33"/>
      <c r="M95" s="135" t="s">
        <v>19</v>
      </c>
      <c r="N95" s="136" t="s">
        <v>43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130</v>
      </c>
      <c r="AT95" s="139" t="s">
        <v>125</v>
      </c>
      <c r="AU95" s="139" t="s">
        <v>81</v>
      </c>
      <c r="AY95" s="18" t="s">
        <v>122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79</v>
      </c>
      <c r="BK95" s="140">
        <f>ROUND(I95*H95,2)</f>
        <v>0</v>
      </c>
      <c r="BL95" s="18" t="s">
        <v>130</v>
      </c>
      <c r="BM95" s="139" t="s">
        <v>147</v>
      </c>
    </row>
    <row r="96" spans="2:65" s="1" customFormat="1">
      <c r="B96" s="33"/>
      <c r="D96" s="141" t="s">
        <v>132</v>
      </c>
      <c r="F96" s="142" t="s">
        <v>148</v>
      </c>
      <c r="I96" s="143"/>
      <c r="L96" s="33"/>
      <c r="M96" s="144"/>
      <c r="T96" s="54"/>
      <c r="AT96" s="18" t="s">
        <v>132</v>
      </c>
      <c r="AU96" s="18" t="s">
        <v>81</v>
      </c>
    </row>
    <row r="97" spans="2:65" s="1" customFormat="1" ht="16.5" customHeight="1">
      <c r="B97" s="33"/>
      <c r="C97" s="128" t="s">
        <v>121</v>
      </c>
      <c r="D97" s="128" t="s">
        <v>125</v>
      </c>
      <c r="E97" s="129" t="s">
        <v>149</v>
      </c>
      <c r="F97" s="130" t="s">
        <v>150</v>
      </c>
      <c r="G97" s="131" t="s">
        <v>128</v>
      </c>
      <c r="H97" s="132">
        <v>1</v>
      </c>
      <c r="I97" s="133"/>
      <c r="J97" s="134">
        <f>ROUND(I97*H97,2)</f>
        <v>0</v>
      </c>
      <c r="K97" s="130" t="s">
        <v>129</v>
      </c>
      <c r="L97" s="33"/>
      <c r="M97" s="135" t="s">
        <v>19</v>
      </c>
      <c r="N97" s="136" t="s">
        <v>43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130</v>
      </c>
      <c r="AT97" s="139" t="s">
        <v>125</v>
      </c>
      <c r="AU97" s="139" t="s">
        <v>81</v>
      </c>
      <c r="AY97" s="18" t="s">
        <v>122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79</v>
      </c>
      <c r="BK97" s="140">
        <f>ROUND(I97*H97,2)</f>
        <v>0</v>
      </c>
      <c r="BL97" s="18" t="s">
        <v>130</v>
      </c>
      <c r="BM97" s="139" t="s">
        <v>151</v>
      </c>
    </row>
    <row r="98" spans="2:65" s="1" customFormat="1">
      <c r="B98" s="33"/>
      <c r="D98" s="141" t="s">
        <v>132</v>
      </c>
      <c r="F98" s="142" t="s">
        <v>152</v>
      </c>
      <c r="I98" s="143"/>
      <c r="L98" s="33"/>
      <c r="M98" s="144"/>
      <c r="T98" s="54"/>
      <c r="AT98" s="18" t="s">
        <v>132</v>
      </c>
      <c r="AU98" s="18" t="s">
        <v>81</v>
      </c>
    </row>
    <row r="99" spans="2:65" s="11" customFormat="1" ht="22.9" customHeight="1">
      <c r="B99" s="116"/>
      <c r="D99" s="117" t="s">
        <v>71</v>
      </c>
      <c r="E99" s="126" t="s">
        <v>153</v>
      </c>
      <c r="F99" s="126" t="s">
        <v>154</v>
      </c>
      <c r="I99" s="119"/>
      <c r="J99" s="127">
        <f>BK99</f>
        <v>0</v>
      </c>
      <c r="L99" s="116"/>
      <c r="M99" s="121"/>
      <c r="P99" s="122">
        <f>SUM(P100:P101)</f>
        <v>0</v>
      </c>
      <c r="R99" s="122">
        <f>SUM(R100:R101)</f>
        <v>0</v>
      </c>
      <c r="T99" s="123">
        <f>SUM(T100:T101)</f>
        <v>0</v>
      </c>
      <c r="AR99" s="117" t="s">
        <v>121</v>
      </c>
      <c r="AT99" s="124" t="s">
        <v>71</v>
      </c>
      <c r="AU99" s="124" t="s">
        <v>79</v>
      </c>
      <c r="AY99" s="117" t="s">
        <v>122</v>
      </c>
      <c r="BK99" s="125">
        <f>SUM(BK100:BK101)</f>
        <v>0</v>
      </c>
    </row>
    <row r="100" spans="2:65" s="1" customFormat="1" ht="16.5" customHeight="1">
      <c r="B100" s="33"/>
      <c r="C100" s="128" t="s">
        <v>155</v>
      </c>
      <c r="D100" s="128" t="s">
        <v>125</v>
      </c>
      <c r="E100" s="129" t="s">
        <v>156</v>
      </c>
      <c r="F100" s="130" t="s">
        <v>157</v>
      </c>
      <c r="G100" s="131" t="s">
        <v>128</v>
      </c>
      <c r="H100" s="132">
        <v>1</v>
      </c>
      <c r="I100" s="133"/>
      <c r="J100" s="134">
        <f>ROUND(I100*H100,2)</f>
        <v>0</v>
      </c>
      <c r="K100" s="130" t="s">
        <v>129</v>
      </c>
      <c r="L100" s="33"/>
      <c r="M100" s="135" t="s">
        <v>19</v>
      </c>
      <c r="N100" s="136" t="s">
        <v>43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130</v>
      </c>
      <c r="AT100" s="139" t="s">
        <v>125</v>
      </c>
      <c r="AU100" s="139" t="s">
        <v>81</v>
      </c>
      <c r="AY100" s="18" t="s">
        <v>122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79</v>
      </c>
      <c r="BK100" s="140">
        <f>ROUND(I100*H100,2)</f>
        <v>0</v>
      </c>
      <c r="BL100" s="18" t="s">
        <v>130</v>
      </c>
      <c r="BM100" s="139" t="s">
        <v>158</v>
      </c>
    </row>
    <row r="101" spans="2:65" s="1" customFormat="1">
      <c r="B101" s="33"/>
      <c r="D101" s="141" t="s">
        <v>132</v>
      </c>
      <c r="F101" s="142" t="s">
        <v>159</v>
      </c>
      <c r="I101" s="143"/>
      <c r="L101" s="33"/>
      <c r="M101" s="144"/>
      <c r="T101" s="54"/>
      <c r="AT101" s="18" t="s">
        <v>132</v>
      </c>
      <c r="AU101" s="18" t="s">
        <v>81</v>
      </c>
    </row>
    <row r="102" spans="2:65" s="11" customFormat="1" ht="22.9" customHeight="1">
      <c r="B102" s="116"/>
      <c r="D102" s="117" t="s">
        <v>71</v>
      </c>
      <c r="E102" s="126" t="s">
        <v>160</v>
      </c>
      <c r="F102" s="126" t="s">
        <v>161</v>
      </c>
      <c r="I102" s="119"/>
      <c r="J102" s="127">
        <f>BK102</f>
        <v>0</v>
      </c>
      <c r="L102" s="116"/>
      <c r="M102" s="121"/>
      <c r="P102" s="122">
        <f>SUM(P103:P104)</f>
        <v>0</v>
      </c>
      <c r="R102" s="122">
        <f>SUM(R103:R104)</f>
        <v>0</v>
      </c>
      <c r="T102" s="123">
        <f>SUM(T103:T104)</f>
        <v>0</v>
      </c>
      <c r="AR102" s="117" t="s">
        <v>121</v>
      </c>
      <c r="AT102" s="124" t="s">
        <v>71</v>
      </c>
      <c r="AU102" s="124" t="s">
        <v>79</v>
      </c>
      <c r="AY102" s="117" t="s">
        <v>122</v>
      </c>
      <c r="BK102" s="125">
        <f>SUM(BK103:BK104)</f>
        <v>0</v>
      </c>
    </row>
    <row r="103" spans="2:65" s="1" customFormat="1" ht="16.5" customHeight="1">
      <c r="B103" s="33"/>
      <c r="C103" s="128" t="s">
        <v>162</v>
      </c>
      <c r="D103" s="128" t="s">
        <v>125</v>
      </c>
      <c r="E103" s="129" t="s">
        <v>163</v>
      </c>
      <c r="F103" s="130" t="s">
        <v>164</v>
      </c>
      <c r="G103" s="131" t="s">
        <v>128</v>
      </c>
      <c r="H103" s="132">
        <v>1</v>
      </c>
      <c r="I103" s="133"/>
      <c r="J103" s="134">
        <f>ROUND(I103*H103,2)</f>
        <v>0</v>
      </c>
      <c r="K103" s="130" t="s">
        <v>129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130</v>
      </c>
      <c r="AT103" s="139" t="s">
        <v>125</v>
      </c>
      <c r="AU103" s="139" t="s">
        <v>81</v>
      </c>
      <c r="AY103" s="18" t="s">
        <v>122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79</v>
      </c>
      <c r="BK103" s="140">
        <f>ROUND(I103*H103,2)</f>
        <v>0</v>
      </c>
      <c r="BL103" s="18" t="s">
        <v>130</v>
      </c>
      <c r="BM103" s="139" t="s">
        <v>165</v>
      </c>
    </row>
    <row r="104" spans="2:65" s="1" customFormat="1">
      <c r="B104" s="33"/>
      <c r="D104" s="141" t="s">
        <v>132</v>
      </c>
      <c r="F104" s="142" t="s">
        <v>166</v>
      </c>
      <c r="I104" s="143"/>
      <c r="L104" s="33"/>
      <c r="M104" s="144"/>
      <c r="T104" s="54"/>
      <c r="AT104" s="18" t="s">
        <v>132</v>
      </c>
      <c r="AU104" s="18" t="s">
        <v>81</v>
      </c>
    </row>
    <row r="105" spans="2:65" s="11" customFormat="1" ht="22.9" customHeight="1">
      <c r="B105" s="116"/>
      <c r="D105" s="117" t="s">
        <v>71</v>
      </c>
      <c r="E105" s="126" t="s">
        <v>167</v>
      </c>
      <c r="F105" s="126" t="s">
        <v>168</v>
      </c>
      <c r="I105" s="119"/>
      <c r="J105" s="127">
        <f>BK105</f>
        <v>0</v>
      </c>
      <c r="L105" s="116"/>
      <c r="M105" s="121"/>
      <c r="P105" s="122">
        <f>SUM(P106:P107)</f>
        <v>0</v>
      </c>
      <c r="R105" s="122">
        <f>SUM(R106:R107)</f>
        <v>0</v>
      </c>
      <c r="T105" s="123">
        <f>SUM(T106:T107)</f>
        <v>0</v>
      </c>
      <c r="AR105" s="117" t="s">
        <v>121</v>
      </c>
      <c r="AT105" s="124" t="s">
        <v>71</v>
      </c>
      <c r="AU105" s="124" t="s">
        <v>79</v>
      </c>
      <c r="AY105" s="117" t="s">
        <v>122</v>
      </c>
      <c r="BK105" s="125">
        <f>SUM(BK106:BK107)</f>
        <v>0</v>
      </c>
    </row>
    <row r="106" spans="2:65" s="1" customFormat="1" ht="24.2" customHeight="1">
      <c r="B106" s="33"/>
      <c r="C106" s="128" t="s">
        <v>169</v>
      </c>
      <c r="D106" s="128" t="s">
        <v>125</v>
      </c>
      <c r="E106" s="129" t="s">
        <v>170</v>
      </c>
      <c r="F106" s="130" t="s">
        <v>171</v>
      </c>
      <c r="G106" s="131" t="s">
        <v>128</v>
      </c>
      <c r="H106" s="132">
        <v>1</v>
      </c>
      <c r="I106" s="133"/>
      <c r="J106" s="134">
        <f>ROUND(I106*H106,2)</f>
        <v>0</v>
      </c>
      <c r="K106" s="130" t="s">
        <v>129</v>
      </c>
      <c r="L106" s="33"/>
      <c r="M106" s="135" t="s">
        <v>19</v>
      </c>
      <c r="N106" s="136" t="s">
        <v>43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130</v>
      </c>
      <c r="AT106" s="139" t="s">
        <v>125</v>
      </c>
      <c r="AU106" s="139" t="s">
        <v>81</v>
      </c>
      <c r="AY106" s="18" t="s">
        <v>122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79</v>
      </c>
      <c r="BK106" s="140">
        <f>ROUND(I106*H106,2)</f>
        <v>0</v>
      </c>
      <c r="BL106" s="18" t="s">
        <v>130</v>
      </c>
      <c r="BM106" s="139" t="s">
        <v>172</v>
      </c>
    </row>
    <row r="107" spans="2:65" s="1" customFormat="1">
      <c r="B107" s="33"/>
      <c r="D107" s="141" t="s">
        <v>132</v>
      </c>
      <c r="F107" s="142" t="s">
        <v>173</v>
      </c>
      <c r="I107" s="143"/>
      <c r="L107" s="33"/>
      <c r="M107" s="145"/>
      <c r="N107" s="146"/>
      <c r="O107" s="146"/>
      <c r="P107" s="146"/>
      <c r="Q107" s="146"/>
      <c r="R107" s="146"/>
      <c r="S107" s="146"/>
      <c r="T107" s="147"/>
      <c r="AT107" s="18" t="s">
        <v>132</v>
      </c>
      <c r="AU107" s="18" t="s">
        <v>81</v>
      </c>
    </row>
    <row r="108" spans="2:65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33"/>
    </row>
  </sheetData>
  <sheetProtection algorithmName="SHA-512" hashValue="em8gFcFNGzuAIUw99pWJJphsu0Yjzcgab88JymENOOp3tOaj4EsF4APJAERcSlxRiQDV/XhzpsSDLZ4bhG65ng==" saltValue="Yl1hawetN56eeyQ0nDy7KutrJdOwi+gSPtEK1Cr26WZyPheKGtZUWPB255KS4PkbLh3/X8FQl//VjNJaHUULDw==" spinCount="100000" sheet="1" objects="1" scenarios="1" formatColumns="0" formatRows="0" autoFilter="0"/>
  <autoFilter ref="C84:K107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1" r:id="rId2"/>
    <hyperlink ref="F94" r:id="rId3"/>
    <hyperlink ref="F96" r:id="rId4"/>
    <hyperlink ref="F98" r:id="rId5"/>
    <hyperlink ref="F101" r:id="rId6"/>
    <hyperlink ref="F104" r:id="rId7"/>
    <hyperlink ref="F107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24"/>
  <sheetViews>
    <sheetView showGridLines="0" tabSelected="1" topLeftCell="A313" workbookViewId="0">
      <selection activeCell="F376" sqref="F376"/>
    </sheetView>
  </sheetViews>
  <sheetFormatPr defaultRowHeight="11.25"/>
  <cols>
    <col min="1" max="1" width="8.33203125" customWidth="1"/>
    <col min="2" max="2" width="1.1640625" customWidth="1"/>
    <col min="3" max="3" width="5.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8" t="s">
        <v>84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94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Bezbariérové úpravy MěÚ Horní Slavkov - II. etapa</v>
      </c>
      <c r="F7" s="316"/>
      <c r="G7" s="316"/>
      <c r="H7" s="316"/>
      <c r="L7" s="21"/>
    </row>
    <row r="8" spans="2:46" s="1" customFormat="1" ht="12" customHeight="1">
      <c r="B8" s="33"/>
      <c r="D8" s="28" t="s">
        <v>95</v>
      </c>
      <c r="L8" s="33"/>
    </row>
    <row r="9" spans="2:46" s="1" customFormat="1" ht="16.5" customHeight="1">
      <c r="B9" s="33"/>
      <c r="E9" s="298" t="s">
        <v>174</v>
      </c>
      <c r="F9" s="314"/>
      <c r="G9" s="314"/>
      <c r="H9" s="31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9. 8. 2021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87"/>
      <c r="G18" s="287"/>
      <c r="H18" s="287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91" t="s">
        <v>19</v>
      </c>
      <c r="F27" s="291"/>
      <c r="G27" s="291"/>
      <c r="H27" s="291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ROUND(J92,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ROUND((SUM(BE92:BE523)),  2)</f>
        <v>0</v>
      </c>
      <c r="I33" s="90">
        <v>0.21</v>
      </c>
      <c r="J33" s="89">
        <f>ROUND(((SUM(BE92:BE523))*I33),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ROUND((SUM(BF92:BF523)),  2)</f>
        <v>0</v>
      </c>
      <c r="I34" s="90">
        <v>0.15</v>
      </c>
      <c r="J34" s="89">
        <f>ROUND(((SUM(BF92:BF523))*I34),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ROUND((SUM(BG92:BG523)),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ROUND((SUM(BH92:BH523)),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ROUND((SUM(BI92:BI523)),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Bezbariérové úpravy MěÚ Horní Slavkov - II. etapa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95</v>
      </c>
      <c r="L49" s="33"/>
    </row>
    <row r="50" spans="2:47" s="1" customFormat="1" ht="16.5" customHeight="1">
      <c r="B50" s="33"/>
      <c r="E50" s="298" t="str">
        <f>E9</f>
        <v>01 - Stavební část</v>
      </c>
      <c r="F50" s="314"/>
      <c r="G50" s="314"/>
      <c r="H50" s="31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Horní Slavkov, Dlouhá 634/12</v>
      </c>
      <c r="I52" s="28" t="s">
        <v>23</v>
      </c>
      <c r="J52" s="50" t="str">
        <f>IF(J12="","",J12)</f>
        <v>9. 8. 2021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Město Horní Slavkov</v>
      </c>
      <c r="I54" s="28" t="s">
        <v>31</v>
      </c>
      <c r="J54" s="31" t="str">
        <f>E21</f>
        <v>Bc. Jiří Preisler, DiS.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J92</f>
        <v>0</v>
      </c>
      <c r="L59" s="33"/>
      <c r="AU59" s="18" t="s">
        <v>100</v>
      </c>
    </row>
    <row r="60" spans="2:47" s="8" customFormat="1" ht="24.95" customHeight="1">
      <c r="B60" s="100"/>
      <c r="D60" s="101" t="s">
        <v>175</v>
      </c>
      <c r="E60" s="102"/>
      <c r="F60" s="102"/>
      <c r="G60" s="102"/>
      <c r="H60" s="102"/>
      <c r="I60" s="102"/>
      <c r="J60" s="103">
        <f>J93</f>
        <v>0</v>
      </c>
      <c r="L60" s="100"/>
    </row>
    <row r="61" spans="2:47" s="9" customFormat="1" ht="19.899999999999999" customHeight="1">
      <c r="B61" s="104"/>
      <c r="D61" s="105" t="s">
        <v>176</v>
      </c>
      <c r="E61" s="106"/>
      <c r="F61" s="106"/>
      <c r="G61" s="106"/>
      <c r="H61" s="106"/>
      <c r="I61" s="106"/>
      <c r="J61" s="107">
        <f>J94</f>
        <v>0</v>
      </c>
      <c r="L61" s="104"/>
    </row>
    <row r="62" spans="2:47" s="9" customFormat="1" ht="19.899999999999999" customHeight="1">
      <c r="B62" s="104"/>
      <c r="D62" s="105" t="s">
        <v>177</v>
      </c>
      <c r="E62" s="106"/>
      <c r="F62" s="106"/>
      <c r="G62" s="106"/>
      <c r="H62" s="106"/>
      <c r="I62" s="106"/>
      <c r="J62" s="107">
        <f>J107</f>
        <v>0</v>
      </c>
      <c r="L62" s="104"/>
    </row>
    <row r="63" spans="2:47" s="9" customFormat="1" ht="19.899999999999999" customHeight="1">
      <c r="B63" s="104"/>
      <c r="D63" s="105" t="s">
        <v>178</v>
      </c>
      <c r="E63" s="106"/>
      <c r="F63" s="106"/>
      <c r="G63" s="106"/>
      <c r="H63" s="106"/>
      <c r="I63" s="106"/>
      <c r="J63" s="107">
        <f>J211</f>
        <v>0</v>
      </c>
      <c r="L63" s="104"/>
    </row>
    <row r="64" spans="2:47" s="9" customFormat="1" ht="19.899999999999999" customHeight="1">
      <c r="B64" s="104"/>
      <c r="D64" s="105" t="s">
        <v>179</v>
      </c>
      <c r="E64" s="106"/>
      <c r="F64" s="106"/>
      <c r="G64" s="106"/>
      <c r="H64" s="106"/>
      <c r="I64" s="106"/>
      <c r="J64" s="107">
        <f>J299</f>
        <v>0</v>
      </c>
      <c r="L64" s="104"/>
    </row>
    <row r="65" spans="2:12" s="9" customFormat="1" ht="19.899999999999999" customHeight="1">
      <c r="B65" s="104"/>
      <c r="D65" s="105" t="s">
        <v>180</v>
      </c>
      <c r="E65" s="106"/>
      <c r="F65" s="106"/>
      <c r="G65" s="106"/>
      <c r="H65" s="106"/>
      <c r="I65" s="106"/>
      <c r="J65" s="107">
        <f>J311</f>
        <v>0</v>
      </c>
      <c r="L65" s="104"/>
    </row>
    <row r="66" spans="2:12" s="8" customFormat="1" ht="24.95" customHeight="1">
      <c r="B66" s="100"/>
      <c r="D66" s="101" t="s">
        <v>181</v>
      </c>
      <c r="E66" s="102"/>
      <c r="F66" s="102"/>
      <c r="G66" s="102"/>
      <c r="H66" s="102"/>
      <c r="I66" s="102"/>
      <c r="J66" s="103">
        <f>J314</f>
        <v>0</v>
      </c>
      <c r="L66" s="100"/>
    </row>
    <row r="67" spans="2:12" s="9" customFormat="1" ht="19.899999999999999" customHeight="1">
      <c r="B67" s="104"/>
      <c r="D67" s="105" t="s">
        <v>182</v>
      </c>
      <c r="E67" s="106"/>
      <c r="F67" s="106"/>
      <c r="G67" s="106"/>
      <c r="H67" s="106"/>
      <c r="I67" s="106"/>
      <c r="J67" s="107">
        <f>J315</f>
        <v>0</v>
      </c>
      <c r="L67" s="104"/>
    </row>
    <row r="68" spans="2:12" s="9" customFormat="1" ht="19.899999999999999" customHeight="1">
      <c r="B68" s="104"/>
      <c r="D68" s="105" t="s">
        <v>183</v>
      </c>
      <c r="E68" s="106"/>
      <c r="F68" s="106"/>
      <c r="G68" s="106"/>
      <c r="H68" s="106"/>
      <c r="I68" s="106"/>
      <c r="J68" s="107">
        <f>J379</f>
        <v>0</v>
      </c>
      <c r="L68" s="104"/>
    </row>
    <row r="69" spans="2:12" s="9" customFormat="1" ht="19.899999999999999" customHeight="1">
      <c r="B69" s="104"/>
      <c r="D69" s="105" t="s">
        <v>184</v>
      </c>
      <c r="E69" s="106"/>
      <c r="F69" s="106"/>
      <c r="G69" s="106"/>
      <c r="H69" s="106"/>
      <c r="I69" s="106"/>
      <c r="J69" s="107">
        <f>J415</f>
        <v>0</v>
      </c>
      <c r="L69" s="104"/>
    </row>
    <row r="70" spans="2:12" s="9" customFormat="1" ht="19.899999999999999" customHeight="1">
      <c r="B70" s="104"/>
      <c r="D70" s="105" t="s">
        <v>185</v>
      </c>
      <c r="E70" s="106"/>
      <c r="F70" s="106"/>
      <c r="G70" s="106"/>
      <c r="H70" s="106"/>
      <c r="I70" s="106"/>
      <c r="J70" s="107">
        <f>J444</f>
        <v>0</v>
      </c>
      <c r="L70" s="104"/>
    </row>
    <row r="71" spans="2:12" s="9" customFormat="1" ht="19.899999999999999" customHeight="1">
      <c r="B71" s="104"/>
      <c r="D71" s="105" t="s">
        <v>186</v>
      </c>
      <c r="E71" s="106"/>
      <c r="F71" s="106"/>
      <c r="G71" s="106"/>
      <c r="H71" s="106"/>
      <c r="I71" s="106"/>
      <c r="J71" s="107">
        <f>J506</f>
        <v>0</v>
      </c>
      <c r="L71" s="104"/>
    </row>
    <row r="72" spans="2:12" s="9" customFormat="1" ht="19.899999999999999" customHeight="1">
      <c r="B72" s="104"/>
      <c r="D72" s="105" t="s">
        <v>187</v>
      </c>
      <c r="E72" s="106"/>
      <c r="F72" s="106"/>
      <c r="G72" s="106"/>
      <c r="H72" s="106"/>
      <c r="I72" s="106"/>
      <c r="J72" s="107">
        <f>J511</f>
        <v>0</v>
      </c>
      <c r="L72" s="104"/>
    </row>
    <row r="73" spans="2:12" s="1" customFormat="1" ht="21.75" customHeight="1">
      <c r="B73" s="33"/>
      <c r="L73" s="33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>
      <c r="B79" s="33"/>
      <c r="C79" s="22" t="s">
        <v>107</v>
      </c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16</v>
      </c>
      <c r="L81" s="33"/>
    </row>
    <row r="82" spans="2:65" s="1" customFormat="1" ht="16.5" customHeight="1">
      <c r="B82" s="33"/>
      <c r="E82" s="315" t="str">
        <f>E7</f>
        <v>Bezbariérové úpravy MěÚ Horní Slavkov - II. etapa</v>
      </c>
      <c r="F82" s="316"/>
      <c r="G82" s="316"/>
      <c r="H82" s="316"/>
      <c r="L82" s="33"/>
    </row>
    <row r="83" spans="2:65" s="1" customFormat="1" ht="12" customHeight="1">
      <c r="B83" s="33"/>
      <c r="C83" s="28" t="s">
        <v>95</v>
      </c>
      <c r="L83" s="33"/>
    </row>
    <row r="84" spans="2:65" s="1" customFormat="1" ht="16.5" customHeight="1">
      <c r="B84" s="33"/>
      <c r="E84" s="298" t="str">
        <f>E9</f>
        <v>01 - Stavební část</v>
      </c>
      <c r="F84" s="314"/>
      <c r="G84" s="314"/>
      <c r="H84" s="314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21</v>
      </c>
      <c r="F86" s="26" t="str">
        <f>F12</f>
        <v>Horní Slavkov, Dlouhá 634/12</v>
      </c>
      <c r="I86" s="28" t="s">
        <v>23</v>
      </c>
      <c r="J86" s="50" t="str">
        <f>IF(J12="","",J12)</f>
        <v>9. 8. 2021</v>
      </c>
      <c r="L86" s="33"/>
    </row>
    <row r="87" spans="2:65" s="1" customFormat="1" ht="6.95" customHeight="1">
      <c r="B87" s="33"/>
      <c r="L87" s="33"/>
    </row>
    <row r="88" spans="2:65" s="1" customFormat="1" ht="15.2" customHeight="1">
      <c r="B88" s="33"/>
      <c r="C88" s="28" t="s">
        <v>25</v>
      </c>
      <c r="F88" s="26" t="str">
        <f>E15</f>
        <v>Město Horní Slavkov</v>
      </c>
      <c r="I88" s="28" t="s">
        <v>31</v>
      </c>
      <c r="J88" s="31" t="str">
        <f>E21</f>
        <v>Bc. Jiří Preisler, DiS.</v>
      </c>
      <c r="L88" s="33"/>
    </row>
    <row r="89" spans="2:65" s="1" customFormat="1" ht="15.2" customHeight="1">
      <c r="B89" s="33"/>
      <c r="C89" s="28" t="s">
        <v>29</v>
      </c>
      <c r="F89" s="26" t="str">
        <f>IF(E18="","",E18)</f>
        <v>Vyplň údaj</v>
      </c>
      <c r="I89" s="28" t="s">
        <v>34</v>
      </c>
      <c r="J89" s="31" t="str">
        <f>E24</f>
        <v>Michal Kubelka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08"/>
      <c r="C91" s="109" t="s">
        <v>108</v>
      </c>
      <c r="D91" s="110" t="s">
        <v>57</v>
      </c>
      <c r="E91" s="110" t="s">
        <v>53</v>
      </c>
      <c r="F91" s="110" t="s">
        <v>54</v>
      </c>
      <c r="G91" s="110" t="s">
        <v>109</v>
      </c>
      <c r="H91" s="110" t="s">
        <v>110</v>
      </c>
      <c r="I91" s="110" t="s">
        <v>111</v>
      </c>
      <c r="J91" s="110" t="s">
        <v>99</v>
      </c>
      <c r="K91" s="111" t="s">
        <v>112</v>
      </c>
      <c r="L91" s="108"/>
      <c r="M91" s="57" t="s">
        <v>19</v>
      </c>
      <c r="N91" s="58" t="s">
        <v>42</v>
      </c>
      <c r="O91" s="58" t="s">
        <v>113</v>
      </c>
      <c r="P91" s="58" t="s">
        <v>114</v>
      </c>
      <c r="Q91" s="58" t="s">
        <v>115</v>
      </c>
      <c r="R91" s="58" t="s">
        <v>116</v>
      </c>
      <c r="S91" s="58" t="s">
        <v>117</v>
      </c>
      <c r="T91" s="59" t="s">
        <v>118</v>
      </c>
    </row>
    <row r="92" spans="2:65" s="1" customFormat="1" ht="22.9" customHeight="1">
      <c r="B92" s="33"/>
      <c r="C92" s="62" t="s">
        <v>119</v>
      </c>
      <c r="J92" s="112">
        <f>BK92</f>
        <v>0</v>
      </c>
      <c r="L92" s="33"/>
      <c r="M92" s="60"/>
      <c r="N92" s="51"/>
      <c r="O92" s="51"/>
      <c r="P92" s="113">
        <f>P93+P314</f>
        <v>0</v>
      </c>
      <c r="Q92" s="51"/>
      <c r="R92" s="113">
        <f>R93+R314</f>
        <v>20.169166069999996</v>
      </c>
      <c r="S92" s="51"/>
      <c r="T92" s="114">
        <f>T93+T314</f>
        <v>11.490671940000002</v>
      </c>
      <c r="AT92" s="18" t="s">
        <v>71</v>
      </c>
      <c r="AU92" s="18" t="s">
        <v>100</v>
      </c>
      <c r="BK92" s="115">
        <f>BK93+BK314</f>
        <v>0</v>
      </c>
    </row>
    <row r="93" spans="2:65" s="11" customFormat="1" ht="25.9" customHeight="1">
      <c r="B93" s="116"/>
      <c r="D93" s="117" t="s">
        <v>71</v>
      </c>
      <c r="E93" s="118" t="s">
        <v>188</v>
      </c>
      <c r="F93" s="118" t="s">
        <v>189</v>
      </c>
      <c r="I93" s="119"/>
      <c r="J93" s="120">
        <f>BK93</f>
        <v>0</v>
      </c>
      <c r="L93" s="116"/>
      <c r="M93" s="121"/>
      <c r="P93" s="122">
        <f>P94+P107+P211+P299+P311</f>
        <v>0</v>
      </c>
      <c r="R93" s="122">
        <f>R94+R107+R211+R299+R311</f>
        <v>17.100579389999996</v>
      </c>
      <c r="T93" s="123">
        <f>T94+T107+T211+T299+T311</f>
        <v>10.632256000000002</v>
      </c>
      <c r="AR93" s="117" t="s">
        <v>79</v>
      </c>
      <c r="AT93" s="124" t="s">
        <v>71</v>
      </c>
      <c r="AU93" s="124" t="s">
        <v>72</v>
      </c>
      <c r="AY93" s="117" t="s">
        <v>122</v>
      </c>
      <c r="BK93" s="125">
        <f>BK94+BK107+BK211+BK299+BK311</f>
        <v>0</v>
      </c>
    </row>
    <row r="94" spans="2:65" s="11" customFormat="1" ht="22.9" customHeight="1">
      <c r="B94" s="116"/>
      <c r="D94" s="117" t="s">
        <v>71</v>
      </c>
      <c r="E94" s="126" t="s">
        <v>140</v>
      </c>
      <c r="F94" s="126" t="s">
        <v>190</v>
      </c>
      <c r="I94" s="119"/>
      <c r="J94" s="127">
        <f>BK94</f>
        <v>0</v>
      </c>
      <c r="L94" s="116"/>
      <c r="M94" s="121"/>
      <c r="P94" s="122">
        <f>SUM(P95:P106)</f>
        <v>0</v>
      </c>
      <c r="R94" s="122">
        <f>SUM(R95:R106)</f>
        <v>0.14853189999999999</v>
      </c>
      <c r="T94" s="123">
        <f>SUM(T95:T106)</f>
        <v>0</v>
      </c>
      <c r="AR94" s="117" t="s">
        <v>79</v>
      </c>
      <c r="AT94" s="124" t="s">
        <v>71</v>
      </c>
      <c r="AU94" s="124" t="s">
        <v>79</v>
      </c>
      <c r="AY94" s="117" t="s">
        <v>122</v>
      </c>
      <c r="BK94" s="125">
        <f>SUM(BK95:BK106)</f>
        <v>0</v>
      </c>
    </row>
    <row r="95" spans="2:65" s="1" customFormat="1" ht="24.2" customHeight="1">
      <c r="B95" s="33"/>
      <c r="C95" s="128" t="s">
        <v>79</v>
      </c>
      <c r="D95" s="128" t="s">
        <v>125</v>
      </c>
      <c r="E95" s="129" t="s">
        <v>191</v>
      </c>
      <c r="F95" s="130" t="s">
        <v>192</v>
      </c>
      <c r="G95" s="131" t="s">
        <v>193</v>
      </c>
      <c r="H95" s="132">
        <v>1.47</v>
      </c>
      <c r="I95" s="133"/>
      <c r="J95" s="134">
        <f>ROUND(I95*H95,2)</f>
        <v>0</v>
      </c>
      <c r="K95" s="130" t="s">
        <v>194</v>
      </c>
      <c r="L95" s="33"/>
      <c r="M95" s="135" t="s">
        <v>19</v>
      </c>
      <c r="N95" s="136" t="s">
        <v>43</v>
      </c>
      <c r="P95" s="137">
        <f>O95*H95</f>
        <v>0</v>
      </c>
      <c r="Q95" s="137">
        <v>6.1969999999999997E-2</v>
      </c>
      <c r="R95" s="137">
        <f>Q95*H95</f>
        <v>9.1095899999999994E-2</v>
      </c>
      <c r="S95" s="137">
        <v>0</v>
      </c>
      <c r="T95" s="138">
        <f>S95*H95</f>
        <v>0</v>
      </c>
      <c r="AR95" s="139" t="s">
        <v>144</v>
      </c>
      <c r="AT95" s="139" t="s">
        <v>125</v>
      </c>
      <c r="AU95" s="139" t="s">
        <v>81</v>
      </c>
      <c r="AY95" s="18" t="s">
        <v>122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79</v>
      </c>
      <c r="BK95" s="140">
        <f>ROUND(I95*H95,2)</f>
        <v>0</v>
      </c>
      <c r="BL95" s="18" t="s">
        <v>144</v>
      </c>
      <c r="BM95" s="139" t="s">
        <v>195</v>
      </c>
    </row>
    <row r="96" spans="2:65" s="1" customFormat="1">
      <c r="B96" s="33"/>
      <c r="D96" s="141" t="s">
        <v>132</v>
      </c>
      <c r="F96" s="142" t="s">
        <v>196</v>
      </c>
      <c r="I96" s="143"/>
      <c r="L96" s="33"/>
      <c r="M96" s="144"/>
      <c r="T96" s="54"/>
      <c r="AT96" s="18" t="s">
        <v>132</v>
      </c>
      <c r="AU96" s="18" t="s">
        <v>81</v>
      </c>
    </row>
    <row r="97" spans="2:65" s="12" customFormat="1">
      <c r="B97" s="148"/>
      <c r="D97" s="149" t="s">
        <v>197</v>
      </c>
      <c r="E97" s="150" t="s">
        <v>19</v>
      </c>
      <c r="F97" s="151" t="s">
        <v>198</v>
      </c>
      <c r="H97" s="150" t="s">
        <v>19</v>
      </c>
      <c r="I97" s="152"/>
      <c r="L97" s="148"/>
      <c r="M97" s="153"/>
      <c r="T97" s="154"/>
      <c r="AT97" s="150" t="s">
        <v>197</v>
      </c>
      <c r="AU97" s="150" t="s">
        <v>81</v>
      </c>
      <c r="AV97" s="12" t="s">
        <v>79</v>
      </c>
      <c r="AW97" s="12" t="s">
        <v>33</v>
      </c>
      <c r="AX97" s="12" t="s">
        <v>72</v>
      </c>
      <c r="AY97" s="150" t="s">
        <v>122</v>
      </c>
    </row>
    <row r="98" spans="2:65" s="13" customFormat="1">
      <c r="B98" s="155"/>
      <c r="D98" s="149" t="s">
        <v>197</v>
      </c>
      <c r="E98" s="156" t="s">
        <v>19</v>
      </c>
      <c r="F98" s="157" t="s">
        <v>199</v>
      </c>
      <c r="H98" s="158">
        <v>1.47</v>
      </c>
      <c r="I98" s="159"/>
      <c r="L98" s="155"/>
      <c r="M98" s="160"/>
      <c r="T98" s="161"/>
      <c r="AT98" s="156" t="s">
        <v>197</v>
      </c>
      <c r="AU98" s="156" t="s">
        <v>81</v>
      </c>
      <c r="AV98" s="13" t="s">
        <v>81</v>
      </c>
      <c r="AW98" s="13" t="s">
        <v>33</v>
      </c>
      <c r="AX98" s="13" t="s">
        <v>79</v>
      </c>
      <c r="AY98" s="156" t="s">
        <v>122</v>
      </c>
    </row>
    <row r="99" spans="2:65" s="1" customFormat="1" ht="16.5" customHeight="1">
      <c r="B99" s="33"/>
      <c r="C99" s="128" t="s">
        <v>81</v>
      </c>
      <c r="D99" s="128" t="s">
        <v>125</v>
      </c>
      <c r="E99" s="129" t="s">
        <v>200</v>
      </c>
      <c r="F99" s="130" t="s">
        <v>201</v>
      </c>
      <c r="G99" s="131" t="s">
        <v>202</v>
      </c>
      <c r="H99" s="132">
        <v>0.02</v>
      </c>
      <c r="I99" s="133"/>
      <c r="J99" s="134">
        <f>ROUND(I99*H99,2)</f>
        <v>0</v>
      </c>
      <c r="K99" s="130" t="s">
        <v>194</v>
      </c>
      <c r="L99" s="33"/>
      <c r="M99" s="135" t="s">
        <v>19</v>
      </c>
      <c r="N99" s="136" t="s">
        <v>43</v>
      </c>
      <c r="P99" s="137">
        <f>O99*H99</f>
        <v>0</v>
      </c>
      <c r="Q99" s="137">
        <v>1.0900000000000001</v>
      </c>
      <c r="R99" s="137">
        <f>Q99*H99</f>
        <v>2.1800000000000003E-2</v>
      </c>
      <c r="S99" s="137">
        <v>0</v>
      </c>
      <c r="T99" s="138">
        <f>S99*H99</f>
        <v>0</v>
      </c>
      <c r="AR99" s="139" t="s">
        <v>144</v>
      </c>
      <c r="AT99" s="139" t="s">
        <v>125</v>
      </c>
      <c r="AU99" s="139" t="s">
        <v>81</v>
      </c>
      <c r="AY99" s="18" t="s">
        <v>122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79</v>
      </c>
      <c r="BK99" s="140">
        <f>ROUND(I99*H99,2)</f>
        <v>0</v>
      </c>
      <c r="BL99" s="18" t="s">
        <v>144</v>
      </c>
      <c r="BM99" s="139" t="s">
        <v>203</v>
      </c>
    </row>
    <row r="100" spans="2:65" s="1" customFormat="1">
      <c r="B100" s="33"/>
      <c r="D100" s="141" t="s">
        <v>132</v>
      </c>
      <c r="F100" s="142" t="s">
        <v>204</v>
      </c>
      <c r="I100" s="143"/>
      <c r="L100" s="33"/>
      <c r="M100" s="144"/>
      <c r="T100" s="54"/>
      <c r="AT100" s="18" t="s">
        <v>132</v>
      </c>
      <c r="AU100" s="18" t="s">
        <v>81</v>
      </c>
    </row>
    <row r="101" spans="2:65" s="12" customFormat="1">
      <c r="B101" s="148"/>
      <c r="D101" s="149" t="s">
        <v>197</v>
      </c>
      <c r="E101" s="150" t="s">
        <v>19</v>
      </c>
      <c r="F101" s="151" t="s">
        <v>205</v>
      </c>
      <c r="H101" s="150" t="s">
        <v>19</v>
      </c>
      <c r="I101" s="152"/>
      <c r="L101" s="148"/>
      <c r="M101" s="153"/>
      <c r="T101" s="154"/>
      <c r="AT101" s="150" t="s">
        <v>197</v>
      </c>
      <c r="AU101" s="150" t="s">
        <v>81</v>
      </c>
      <c r="AV101" s="12" t="s">
        <v>79</v>
      </c>
      <c r="AW101" s="12" t="s">
        <v>33</v>
      </c>
      <c r="AX101" s="12" t="s">
        <v>72</v>
      </c>
      <c r="AY101" s="150" t="s">
        <v>122</v>
      </c>
    </row>
    <row r="102" spans="2:65" s="13" customFormat="1">
      <c r="B102" s="155"/>
      <c r="D102" s="149" t="s">
        <v>197</v>
      </c>
      <c r="E102" s="156" t="s">
        <v>19</v>
      </c>
      <c r="F102" s="157" t="s">
        <v>206</v>
      </c>
      <c r="H102" s="158">
        <v>0.02</v>
      </c>
      <c r="I102" s="159"/>
      <c r="L102" s="155"/>
      <c r="M102" s="160"/>
      <c r="T102" s="161"/>
      <c r="AT102" s="156" t="s">
        <v>197</v>
      </c>
      <c r="AU102" s="156" t="s">
        <v>81</v>
      </c>
      <c r="AV102" s="13" t="s">
        <v>81</v>
      </c>
      <c r="AW102" s="13" t="s">
        <v>33</v>
      </c>
      <c r="AX102" s="13" t="s">
        <v>79</v>
      </c>
      <c r="AY102" s="156" t="s">
        <v>122</v>
      </c>
    </row>
    <row r="103" spans="2:65" s="1" customFormat="1" ht="21.75" customHeight="1">
      <c r="B103" s="33"/>
      <c r="C103" s="128" t="s">
        <v>140</v>
      </c>
      <c r="D103" s="128" t="s">
        <v>125</v>
      </c>
      <c r="E103" s="129" t="s">
        <v>207</v>
      </c>
      <c r="F103" s="130" t="s">
        <v>208</v>
      </c>
      <c r="G103" s="131" t="s">
        <v>193</v>
      </c>
      <c r="H103" s="132">
        <v>0.2</v>
      </c>
      <c r="I103" s="133"/>
      <c r="J103" s="134">
        <f>ROUND(I103*H103,2)</f>
        <v>0</v>
      </c>
      <c r="K103" s="130" t="s">
        <v>194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0.17818000000000001</v>
      </c>
      <c r="R103" s="137">
        <f>Q103*H103</f>
        <v>3.5636000000000001E-2</v>
      </c>
      <c r="S103" s="137">
        <v>0</v>
      </c>
      <c r="T103" s="138">
        <f>S103*H103</f>
        <v>0</v>
      </c>
      <c r="AR103" s="139" t="s">
        <v>144</v>
      </c>
      <c r="AT103" s="139" t="s">
        <v>125</v>
      </c>
      <c r="AU103" s="139" t="s">
        <v>81</v>
      </c>
      <c r="AY103" s="18" t="s">
        <v>122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79</v>
      </c>
      <c r="BK103" s="140">
        <f>ROUND(I103*H103,2)</f>
        <v>0</v>
      </c>
      <c r="BL103" s="18" t="s">
        <v>144</v>
      </c>
      <c r="BM103" s="139" t="s">
        <v>209</v>
      </c>
    </row>
    <row r="104" spans="2:65" s="1" customFormat="1">
      <c r="B104" s="33"/>
      <c r="D104" s="141" t="s">
        <v>132</v>
      </c>
      <c r="F104" s="142" t="s">
        <v>210</v>
      </c>
      <c r="I104" s="143"/>
      <c r="L104" s="33"/>
      <c r="M104" s="144"/>
      <c r="T104" s="54"/>
      <c r="AT104" s="18" t="s">
        <v>132</v>
      </c>
      <c r="AU104" s="18" t="s">
        <v>81</v>
      </c>
    </row>
    <row r="105" spans="2:65" s="12" customFormat="1">
      <c r="B105" s="148"/>
      <c r="D105" s="149" t="s">
        <v>197</v>
      </c>
      <c r="E105" s="150" t="s">
        <v>19</v>
      </c>
      <c r="F105" s="151" t="s">
        <v>211</v>
      </c>
      <c r="H105" s="150" t="s">
        <v>19</v>
      </c>
      <c r="I105" s="152"/>
      <c r="L105" s="148"/>
      <c r="M105" s="153"/>
      <c r="T105" s="154"/>
      <c r="AT105" s="150" t="s">
        <v>197</v>
      </c>
      <c r="AU105" s="150" t="s">
        <v>81</v>
      </c>
      <c r="AV105" s="12" t="s">
        <v>79</v>
      </c>
      <c r="AW105" s="12" t="s">
        <v>33</v>
      </c>
      <c r="AX105" s="12" t="s">
        <v>72</v>
      </c>
      <c r="AY105" s="150" t="s">
        <v>122</v>
      </c>
    </row>
    <row r="106" spans="2:65" s="13" customFormat="1">
      <c r="B106" s="155"/>
      <c r="D106" s="149" t="s">
        <v>197</v>
      </c>
      <c r="E106" s="156" t="s">
        <v>19</v>
      </c>
      <c r="F106" s="157" t="s">
        <v>212</v>
      </c>
      <c r="H106" s="158">
        <v>0.2</v>
      </c>
      <c r="I106" s="159"/>
      <c r="L106" s="155"/>
      <c r="M106" s="160"/>
      <c r="T106" s="161"/>
      <c r="AT106" s="156" t="s">
        <v>197</v>
      </c>
      <c r="AU106" s="156" t="s">
        <v>81</v>
      </c>
      <c r="AV106" s="13" t="s">
        <v>81</v>
      </c>
      <c r="AW106" s="13" t="s">
        <v>33</v>
      </c>
      <c r="AX106" s="13" t="s">
        <v>79</v>
      </c>
      <c r="AY106" s="156" t="s">
        <v>122</v>
      </c>
    </row>
    <row r="107" spans="2:65" s="11" customFormat="1" ht="22.9" customHeight="1">
      <c r="B107" s="116"/>
      <c r="D107" s="117" t="s">
        <v>71</v>
      </c>
      <c r="E107" s="126" t="s">
        <v>155</v>
      </c>
      <c r="F107" s="126" t="s">
        <v>213</v>
      </c>
      <c r="I107" s="119"/>
      <c r="J107" s="127">
        <f>BK107</f>
        <v>0</v>
      </c>
      <c r="L107" s="116"/>
      <c r="M107" s="121"/>
      <c r="P107" s="122">
        <f>SUM(P108:P210)</f>
        <v>0</v>
      </c>
      <c r="R107" s="122">
        <f>SUM(R108:R210)</f>
        <v>16.86866079</v>
      </c>
      <c r="T107" s="123">
        <f>SUM(T108:T210)</f>
        <v>0</v>
      </c>
      <c r="AR107" s="117" t="s">
        <v>79</v>
      </c>
      <c r="AT107" s="124" t="s">
        <v>71</v>
      </c>
      <c r="AU107" s="124" t="s">
        <v>79</v>
      </c>
      <c r="AY107" s="117" t="s">
        <v>122</v>
      </c>
      <c r="BK107" s="125">
        <f>SUM(BK108:BK210)</f>
        <v>0</v>
      </c>
    </row>
    <row r="108" spans="2:65" s="1" customFormat="1" ht="16.5" customHeight="1">
      <c r="B108" s="33"/>
      <c r="C108" s="128" t="s">
        <v>144</v>
      </c>
      <c r="D108" s="128" t="s">
        <v>125</v>
      </c>
      <c r="E108" s="129" t="s">
        <v>214</v>
      </c>
      <c r="F108" s="130" t="s">
        <v>215</v>
      </c>
      <c r="G108" s="131" t="s">
        <v>193</v>
      </c>
      <c r="H108" s="132">
        <v>0.41899999999999998</v>
      </c>
      <c r="I108" s="133"/>
      <c r="J108" s="134">
        <f>ROUND(I108*H108,2)</f>
        <v>0</v>
      </c>
      <c r="K108" s="130" t="s">
        <v>194</v>
      </c>
      <c r="L108" s="33"/>
      <c r="M108" s="135" t="s">
        <v>19</v>
      </c>
      <c r="N108" s="136" t="s">
        <v>43</v>
      </c>
      <c r="P108" s="137">
        <f>O108*H108</f>
        <v>0</v>
      </c>
      <c r="Q108" s="137">
        <v>4.0629999999999999E-2</v>
      </c>
      <c r="R108" s="137">
        <f>Q108*H108</f>
        <v>1.7023969999999999E-2</v>
      </c>
      <c r="S108" s="137">
        <v>0</v>
      </c>
      <c r="T108" s="138">
        <f>S108*H108</f>
        <v>0</v>
      </c>
      <c r="AR108" s="139" t="s">
        <v>144</v>
      </c>
      <c r="AT108" s="139" t="s">
        <v>125</v>
      </c>
      <c r="AU108" s="139" t="s">
        <v>81</v>
      </c>
      <c r="AY108" s="18" t="s">
        <v>122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79</v>
      </c>
      <c r="BK108" s="140">
        <f>ROUND(I108*H108,2)</f>
        <v>0</v>
      </c>
      <c r="BL108" s="18" t="s">
        <v>144</v>
      </c>
      <c r="BM108" s="139" t="s">
        <v>216</v>
      </c>
    </row>
    <row r="109" spans="2:65" s="1" customFormat="1">
      <c r="B109" s="33"/>
      <c r="D109" s="141" t="s">
        <v>132</v>
      </c>
      <c r="F109" s="142" t="s">
        <v>217</v>
      </c>
      <c r="I109" s="143"/>
      <c r="L109" s="33"/>
      <c r="M109" s="144"/>
      <c r="T109" s="54"/>
      <c r="AT109" s="18" t="s">
        <v>132</v>
      </c>
      <c r="AU109" s="18" t="s">
        <v>81</v>
      </c>
    </row>
    <row r="110" spans="2:65" s="12" customFormat="1">
      <c r="B110" s="148"/>
      <c r="D110" s="149" t="s">
        <v>197</v>
      </c>
      <c r="E110" s="150" t="s">
        <v>19</v>
      </c>
      <c r="F110" s="151" t="s">
        <v>218</v>
      </c>
      <c r="H110" s="150" t="s">
        <v>19</v>
      </c>
      <c r="I110" s="152"/>
      <c r="L110" s="148"/>
      <c r="M110" s="153"/>
      <c r="T110" s="154"/>
      <c r="AT110" s="150" t="s">
        <v>197</v>
      </c>
      <c r="AU110" s="150" t="s">
        <v>81</v>
      </c>
      <c r="AV110" s="12" t="s">
        <v>79</v>
      </c>
      <c r="AW110" s="12" t="s">
        <v>33</v>
      </c>
      <c r="AX110" s="12" t="s">
        <v>72</v>
      </c>
      <c r="AY110" s="150" t="s">
        <v>122</v>
      </c>
    </row>
    <row r="111" spans="2:65" s="13" customFormat="1">
      <c r="B111" s="155"/>
      <c r="D111" s="149" t="s">
        <v>197</v>
      </c>
      <c r="E111" s="156" t="s">
        <v>19</v>
      </c>
      <c r="F111" s="157" t="s">
        <v>219</v>
      </c>
      <c r="H111" s="158">
        <v>0.41899999999999998</v>
      </c>
      <c r="I111" s="159"/>
      <c r="L111" s="155"/>
      <c r="M111" s="160"/>
      <c r="T111" s="161"/>
      <c r="AT111" s="156" t="s">
        <v>197</v>
      </c>
      <c r="AU111" s="156" t="s">
        <v>81</v>
      </c>
      <c r="AV111" s="13" t="s">
        <v>81</v>
      </c>
      <c r="AW111" s="13" t="s">
        <v>33</v>
      </c>
      <c r="AX111" s="13" t="s">
        <v>79</v>
      </c>
      <c r="AY111" s="156" t="s">
        <v>122</v>
      </c>
    </row>
    <row r="112" spans="2:65" s="1" customFormat="1" ht="24.2" customHeight="1">
      <c r="B112" s="33"/>
      <c r="C112" s="128" t="s">
        <v>121</v>
      </c>
      <c r="D112" s="128" t="s">
        <v>125</v>
      </c>
      <c r="E112" s="129" t="s">
        <v>220</v>
      </c>
      <c r="F112" s="130" t="s">
        <v>221</v>
      </c>
      <c r="G112" s="131" t="s">
        <v>193</v>
      </c>
      <c r="H112" s="132">
        <v>441.1</v>
      </c>
      <c r="I112" s="133"/>
      <c r="J112" s="134">
        <f>ROUND(I112*H112,2)</f>
        <v>0</v>
      </c>
      <c r="K112" s="130" t="s">
        <v>194</v>
      </c>
      <c r="L112" s="33"/>
      <c r="M112" s="135" t="s">
        <v>19</v>
      </c>
      <c r="N112" s="136" t="s">
        <v>43</v>
      </c>
      <c r="P112" s="137">
        <f>O112*H112</f>
        <v>0</v>
      </c>
      <c r="Q112" s="137">
        <v>5.7000000000000002E-3</v>
      </c>
      <c r="R112" s="137">
        <f>Q112*H112</f>
        <v>2.5142700000000002</v>
      </c>
      <c r="S112" s="137">
        <v>0</v>
      </c>
      <c r="T112" s="138">
        <f>S112*H112</f>
        <v>0</v>
      </c>
      <c r="AR112" s="139" t="s">
        <v>144</v>
      </c>
      <c r="AT112" s="139" t="s">
        <v>125</v>
      </c>
      <c r="AU112" s="139" t="s">
        <v>81</v>
      </c>
      <c r="AY112" s="18" t="s">
        <v>122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79</v>
      </c>
      <c r="BK112" s="140">
        <f>ROUND(I112*H112,2)</f>
        <v>0</v>
      </c>
      <c r="BL112" s="18" t="s">
        <v>144</v>
      </c>
      <c r="BM112" s="139" t="s">
        <v>222</v>
      </c>
    </row>
    <row r="113" spans="2:65" s="1" customFormat="1">
      <c r="B113" s="33"/>
      <c r="D113" s="141" t="s">
        <v>132</v>
      </c>
      <c r="F113" s="142" t="s">
        <v>223</v>
      </c>
      <c r="I113" s="143"/>
      <c r="L113" s="33"/>
      <c r="M113" s="144"/>
      <c r="T113" s="54"/>
      <c r="AT113" s="18" t="s">
        <v>132</v>
      </c>
      <c r="AU113" s="18" t="s">
        <v>81</v>
      </c>
    </row>
    <row r="114" spans="2:65" s="12" customFormat="1">
      <c r="B114" s="148"/>
      <c r="D114" s="149" t="s">
        <v>197</v>
      </c>
      <c r="E114" s="150" t="s">
        <v>19</v>
      </c>
      <c r="F114" s="151" t="s">
        <v>224</v>
      </c>
      <c r="H114" s="150" t="s">
        <v>19</v>
      </c>
      <c r="I114" s="152"/>
      <c r="L114" s="148"/>
      <c r="M114" s="153"/>
      <c r="T114" s="154"/>
      <c r="AT114" s="150" t="s">
        <v>197</v>
      </c>
      <c r="AU114" s="150" t="s">
        <v>81</v>
      </c>
      <c r="AV114" s="12" t="s">
        <v>79</v>
      </c>
      <c r="AW114" s="12" t="s">
        <v>33</v>
      </c>
      <c r="AX114" s="12" t="s">
        <v>72</v>
      </c>
      <c r="AY114" s="150" t="s">
        <v>122</v>
      </c>
    </row>
    <row r="115" spans="2:65" s="12" customFormat="1">
      <c r="B115" s="148"/>
      <c r="D115" s="149" t="s">
        <v>197</v>
      </c>
      <c r="E115" s="150" t="s">
        <v>19</v>
      </c>
      <c r="F115" s="151" t="s">
        <v>225</v>
      </c>
      <c r="H115" s="150" t="s">
        <v>19</v>
      </c>
      <c r="I115" s="152"/>
      <c r="L115" s="148"/>
      <c r="M115" s="153"/>
      <c r="T115" s="154"/>
      <c r="AT115" s="150" t="s">
        <v>197</v>
      </c>
      <c r="AU115" s="150" t="s">
        <v>81</v>
      </c>
      <c r="AV115" s="12" t="s">
        <v>79</v>
      </c>
      <c r="AW115" s="12" t="s">
        <v>33</v>
      </c>
      <c r="AX115" s="12" t="s">
        <v>72</v>
      </c>
      <c r="AY115" s="150" t="s">
        <v>122</v>
      </c>
    </row>
    <row r="116" spans="2:65" s="13" customFormat="1">
      <c r="B116" s="155"/>
      <c r="D116" s="149" t="s">
        <v>197</v>
      </c>
      <c r="E116" s="156" t="s">
        <v>19</v>
      </c>
      <c r="F116" s="157" t="s">
        <v>226</v>
      </c>
      <c r="H116" s="158">
        <v>158.16999999999999</v>
      </c>
      <c r="I116" s="159"/>
      <c r="L116" s="155"/>
      <c r="M116" s="160"/>
      <c r="T116" s="161"/>
      <c r="AT116" s="156" t="s">
        <v>197</v>
      </c>
      <c r="AU116" s="156" t="s">
        <v>81</v>
      </c>
      <c r="AV116" s="13" t="s">
        <v>81</v>
      </c>
      <c r="AW116" s="13" t="s">
        <v>33</v>
      </c>
      <c r="AX116" s="13" t="s">
        <v>72</v>
      </c>
      <c r="AY116" s="156" t="s">
        <v>122</v>
      </c>
    </row>
    <row r="117" spans="2:65" s="12" customFormat="1">
      <c r="B117" s="148"/>
      <c r="D117" s="149" t="s">
        <v>197</v>
      </c>
      <c r="E117" s="150" t="s">
        <v>19</v>
      </c>
      <c r="F117" s="151" t="s">
        <v>227</v>
      </c>
      <c r="H117" s="150" t="s">
        <v>19</v>
      </c>
      <c r="I117" s="152"/>
      <c r="L117" s="148"/>
      <c r="M117" s="153"/>
      <c r="T117" s="154"/>
      <c r="AT117" s="150" t="s">
        <v>197</v>
      </c>
      <c r="AU117" s="150" t="s">
        <v>81</v>
      </c>
      <c r="AV117" s="12" t="s">
        <v>79</v>
      </c>
      <c r="AW117" s="12" t="s">
        <v>33</v>
      </c>
      <c r="AX117" s="12" t="s">
        <v>72</v>
      </c>
      <c r="AY117" s="150" t="s">
        <v>122</v>
      </c>
    </row>
    <row r="118" spans="2:65" s="13" customFormat="1">
      <c r="B118" s="155"/>
      <c r="D118" s="149" t="s">
        <v>197</v>
      </c>
      <c r="E118" s="156" t="s">
        <v>19</v>
      </c>
      <c r="F118" s="157" t="s">
        <v>228</v>
      </c>
      <c r="H118" s="158">
        <v>156.27000000000001</v>
      </c>
      <c r="I118" s="159"/>
      <c r="L118" s="155"/>
      <c r="M118" s="160"/>
      <c r="T118" s="161"/>
      <c r="AT118" s="156" t="s">
        <v>197</v>
      </c>
      <c r="AU118" s="156" t="s">
        <v>81</v>
      </c>
      <c r="AV118" s="13" t="s">
        <v>81</v>
      </c>
      <c r="AW118" s="13" t="s">
        <v>33</v>
      </c>
      <c r="AX118" s="13" t="s">
        <v>72</v>
      </c>
      <c r="AY118" s="156" t="s">
        <v>122</v>
      </c>
    </row>
    <row r="119" spans="2:65" s="12" customFormat="1">
      <c r="B119" s="148"/>
      <c r="D119" s="149" t="s">
        <v>197</v>
      </c>
      <c r="E119" s="150" t="s">
        <v>19</v>
      </c>
      <c r="F119" s="151" t="s">
        <v>229</v>
      </c>
      <c r="H119" s="150" t="s">
        <v>19</v>
      </c>
      <c r="I119" s="152"/>
      <c r="L119" s="148"/>
      <c r="M119" s="153"/>
      <c r="T119" s="154"/>
      <c r="AT119" s="150" t="s">
        <v>197</v>
      </c>
      <c r="AU119" s="150" t="s">
        <v>81</v>
      </c>
      <c r="AV119" s="12" t="s">
        <v>79</v>
      </c>
      <c r="AW119" s="12" t="s">
        <v>33</v>
      </c>
      <c r="AX119" s="12" t="s">
        <v>72</v>
      </c>
      <c r="AY119" s="150" t="s">
        <v>122</v>
      </c>
    </row>
    <row r="120" spans="2:65" s="13" customFormat="1">
      <c r="B120" s="155"/>
      <c r="D120" s="149" t="s">
        <v>197</v>
      </c>
      <c r="E120" s="156" t="s">
        <v>19</v>
      </c>
      <c r="F120" s="157" t="s">
        <v>230</v>
      </c>
      <c r="H120" s="158">
        <v>126.66</v>
      </c>
      <c r="I120" s="159"/>
      <c r="L120" s="155"/>
      <c r="M120" s="160"/>
      <c r="T120" s="161"/>
      <c r="AT120" s="156" t="s">
        <v>197</v>
      </c>
      <c r="AU120" s="156" t="s">
        <v>81</v>
      </c>
      <c r="AV120" s="13" t="s">
        <v>81</v>
      </c>
      <c r="AW120" s="13" t="s">
        <v>33</v>
      </c>
      <c r="AX120" s="13" t="s">
        <v>72</v>
      </c>
      <c r="AY120" s="156" t="s">
        <v>122</v>
      </c>
    </row>
    <row r="121" spans="2:65" s="14" customFormat="1">
      <c r="B121" s="162"/>
      <c r="D121" s="149" t="s">
        <v>197</v>
      </c>
      <c r="E121" s="163" t="s">
        <v>19</v>
      </c>
      <c r="F121" s="164" t="s">
        <v>231</v>
      </c>
      <c r="H121" s="165">
        <v>441.1</v>
      </c>
      <c r="I121" s="166"/>
      <c r="L121" s="162"/>
      <c r="M121" s="167"/>
      <c r="T121" s="168"/>
      <c r="AT121" s="163" t="s">
        <v>197</v>
      </c>
      <c r="AU121" s="163" t="s">
        <v>81</v>
      </c>
      <c r="AV121" s="14" t="s">
        <v>144</v>
      </c>
      <c r="AW121" s="14" t="s">
        <v>33</v>
      </c>
      <c r="AX121" s="14" t="s">
        <v>79</v>
      </c>
      <c r="AY121" s="163" t="s">
        <v>122</v>
      </c>
    </row>
    <row r="122" spans="2:65" s="1" customFormat="1" ht="16.5" customHeight="1">
      <c r="B122" s="33"/>
      <c r="C122" s="128" t="s">
        <v>155</v>
      </c>
      <c r="D122" s="128" t="s">
        <v>125</v>
      </c>
      <c r="E122" s="129" t="s">
        <v>232</v>
      </c>
      <c r="F122" s="130" t="s">
        <v>233</v>
      </c>
      <c r="G122" s="131" t="s">
        <v>193</v>
      </c>
      <c r="H122" s="132">
        <v>2.2440000000000002</v>
      </c>
      <c r="I122" s="133"/>
      <c r="J122" s="134">
        <f>ROUND(I122*H122,2)</f>
        <v>0</v>
      </c>
      <c r="K122" s="130" t="s">
        <v>194</v>
      </c>
      <c r="L122" s="33"/>
      <c r="M122" s="135" t="s">
        <v>19</v>
      </c>
      <c r="N122" s="136" t="s">
        <v>43</v>
      </c>
      <c r="P122" s="137">
        <f>O122*H122</f>
        <v>0</v>
      </c>
      <c r="Q122" s="137">
        <v>4.0629999999999999E-2</v>
      </c>
      <c r="R122" s="137">
        <f>Q122*H122</f>
        <v>9.1173720000000014E-2</v>
      </c>
      <c r="S122" s="137">
        <v>0</v>
      </c>
      <c r="T122" s="138">
        <f>S122*H122</f>
        <v>0</v>
      </c>
      <c r="AR122" s="139" t="s">
        <v>144</v>
      </c>
      <c r="AT122" s="139" t="s">
        <v>125</v>
      </c>
      <c r="AU122" s="139" t="s">
        <v>81</v>
      </c>
      <c r="AY122" s="18" t="s">
        <v>122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79</v>
      </c>
      <c r="BK122" s="140">
        <f>ROUND(I122*H122,2)</f>
        <v>0</v>
      </c>
      <c r="BL122" s="18" t="s">
        <v>144</v>
      </c>
      <c r="BM122" s="139" t="s">
        <v>234</v>
      </c>
    </row>
    <row r="123" spans="2:65" s="1" customFormat="1">
      <c r="B123" s="33"/>
      <c r="D123" s="141" t="s">
        <v>132</v>
      </c>
      <c r="F123" s="142" t="s">
        <v>235</v>
      </c>
      <c r="I123" s="143"/>
      <c r="L123" s="33"/>
      <c r="M123" s="144"/>
      <c r="T123" s="54"/>
      <c r="AT123" s="18" t="s">
        <v>132</v>
      </c>
      <c r="AU123" s="18" t="s">
        <v>81</v>
      </c>
    </row>
    <row r="124" spans="2:65" s="12" customFormat="1">
      <c r="B124" s="148"/>
      <c r="D124" s="149" t="s">
        <v>197</v>
      </c>
      <c r="E124" s="150" t="s">
        <v>19</v>
      </c>
      <c r="F124" s="151" t="s">
        <v>218</v>
      </c>
      <c r="H124" s="150" t="s">
        <v>19</v>
      </c>
      <c r="I124" s="152"/>
      <c r="L124" s="148"/>
      <c r="M124" s="153"/>
      <c r="T124" s="154"/>
      <c r="AT124" s="150" t="s">
        <v>197</v>
      </c>
      <c r="AU124" s="150" t="s">
        <v>81</v>
      </c>
      <c r="AV124" s="12" t="s">
        <v>79</v>
      </c>
      <c r="AW124" s="12" t="s">
        <v>33</v>
      </c>
      <c r="AX124" s="12" t="s">
        <v>72</v>
      </c>
      <c r="AY124" s="150" t="s">
        <v>122</v>
      </c>
    </row>
    <row r="125" spans="2:65" s="13" customFormat="1">
      <c r="B125" s="155"/>
      <c r="D125" s="149" t="s">
        <v>197</v>
      </c>
      <c r="E125" s="156" t="s">
        <v>19</v>
      </c>
      <c r="F125" s="157" t="s">
        <v>236</v>
      </c>
      <c r="H125" s="158">
        <v>2.2440000000000002</v>
      </c>
      <c r="I125" s="159"/>
      <c r="L125" s="155"/>
      <c r="M125" s="160"/>
      <c r="T125" s="161"/>
      <c r="AT125" s="156" t="s">
        <v>197</v>
      </c>
      <c r="AU125" s="156" t="s">
        <v>81</v>
      </c>
      <c r="AV125" s="13" t="s">
        <v>81</v>
      </c>
      <c r="AW125" s="13" t="s">
        <v>33</v>
      </c>
      <c r="AX125" s="13" t="s">
        <v>79</v>
      </c>
      <c r="AY125" s="156" t="s">
        <v>122</v>
      </c>
    </row>
    <row r="126" spans="2:65" s="1" customFormat="1" ht="21.75" customHeight="1">
      <c r="B126" s="33"/>
      <c r="C126" s="128" t="s">
        <v>162</v>
      </c>
      <c r="D126" s="128" t="s">
        <v>125</v>
      </c>
      <c r="E126" s="129" t="s">
        <v>237</v>
      </c>
      <c r="F126" s="130" t="s">
        <v>238</v>
      </c>
      <c r="G126" s="131" t="s">
        <v>239</v>
      </c>
      <c r="H126" s="132">
        <v>2</v>
      </c>
      <c r="I126" s="133"/>
      <c r="J126" s="134">
        <f>ROUND(I126*H126,2)</f>
        <v>0</v>
      </c>
      <c r="K126" s="130" t="s">
        <v>194</v>
      </c>
      <c r="L126" s="33"/>
      <c r="M126" s="135" t="s">
        <v>19</v>
      </c>
      <c r="N126" s="136" t="s">
        <v>43</v>
      </c>
      <c r="P126" s="137">
        <f>O126*H126</f>
        <v>0</v>
      </c>
      <c r="Q126" s="137">
        <v>0.15409999999999999</v>
      </c>
      <c r="R126" s="137">
        <f>Q126*H126</f>
        <v>0.30819999999999997</v>
      </c>
      <c r="S126" s="137">
        <v>0</v>
      </c>
      <c r="T126" s="138">
        <f>S126*H126</f>
        <v>0</v>
      </c>
      <c r="AR126" s="139" t="s">
        <v>144</v>
      </c>
      <c r="AT126" s="139" t="s">
        <v>125</v>
      </c>
      <c r="AU126" s="139" t="s">
        <v>81</v>
      </c>
      <c r="AY126" s="18" t="s">
        <v>122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79</v>
      </c>
      <c r="BK126" s="140">
        <f>ROUND(I126*H126,2)</f>
        <v>0</v>
      </c>
      <c r="BL126" s="18" t="s">
        <v>144</v>
      </c>
      <c r="BM126" s="139" t="s">
        <v>240</v>
      </c>
    </row>
    <row r="127" spans="2:65" s="1" customFormat="1">
      <c r="B127" s="33"/>
      <c r="D127" s="141" t="s">
        <v>132</v>
      </c>
      <c r="F127" s="142" t="s">
        <v>241</v>
      </c>
      <c r="I127" s="143"/>
      <c r="L127" s="33"/>
      <c r="M127" s="144"/>
      <c r="T127" s="54"/>
      <c r="AT127" s="18" t="s">
        <v>132</v>
      </c>
      <c r="AU127" s="18" t="s">
        <v>81</v>
      </c>
    </row>
    <row r="128" spans="2:65" s="12" customFormat="1">
      <c r="B128" s="148"/>
      <c r="D128" s="149" t="s">
        <v>197</v>
      </c>
      <c r="E128" s="150" t="s">
        <v>19</v>
      </c>
      <c r="F128" s="151" t="s">
        <v>242</v>
      </c>
      <c r="H128" s="150" t="s">
        <v>19</v>
      </c>
      <c r="I128" s="152"/>
      <c r="L128" s="148"/>
      <c r="M128" s="153"/>
      <c r="T128" s="154"/>
      <c r="AT128" s="150" t="s">
        <v>197</v>
      </c>
      <c r="AU128" s="150" t="s">
        <v>81</v>
      </c>
      <c r="AV128" s="12" t="s">
        <v>79</v>
      </c>
      <c r="AW128" s="12" t="s">
        <v>33</v>
      </c>
      <c r="AX128" s="12" t="s">
        <v>72</v>
      </c>
      <c r="AY128" s="150" t="s">
        <v>122</v>
      </c>
    </row>
    <row r="129" spans="2:65" s="13" customFormat="1">
      <c r="B129" s="155"/>
      <c r="D129" s="149" t="s">
        <v>197</v>
      </c>
      <c r="E129" s="156" t="s">
        <v>19</v>
      </c>
      <c r="F129" s="157" t="s">
        <v>81</v>
      </c>
      <c r="H129" s="158">
        <v>2</v>
      </c>
      <c r="I129" s="159"/>
      <c r="L129" s="155"/>
      <c r="M129" s="160"/>
      <c r="T129" s="161"/>
      <c r="AT129" s="156" t="s">
        <v>197</v>
      </c>
      <c r="AU129" s="156" t="s">
        <v>81</v>
      </c>
      <c r="AV129" s="13" t="s">
        <v>81</v>
      </c>
      <c r="AW129" s="13" t="s">
        <v>33</v>
      </c>
      <c r="AX129" s="13" t="s">
        <v>79</v>
      </c>
      <c r="AY129" s="156" t="s">
        <v>122</v>
      </c>
    </row>
    <row r="130" spans="2:65" s="1" customFormat="1" ht="24.2" customHeight="1">
      <c r="B130" s="33"/>
      <c r="C130" s="128" t="s">
        <v>169</v>
      </c>
      <c r="D130" s="128" t="s">
        <v>125</v>
      </c>
      <c r="E130" s="129" t="s">
        <v>243</v>
      </c>
      <c r="F130" s="130" t="s">
        <v>244</v>
      </c>
      <c r="G130" s="131" t="s">
        <v>193</v>
      </c>
      <c r="H130" s="132">
        <v>1065.2270000000001</v>
      </c>
      <c r="I130" s="133"/>
      <c r="J130" s="134">
        <f>ROUND(I130*H130,2)</f>
        <v>0</v>
      </c>
      <c r="K130" s="130" t="s">
        <v>194</v>
      </c>
      <c r="L130" s="33"/>
      <c r="M130" s="135" t="s">
        <v>19</v>
      </c>
      <c r="N130" s="136" t="s">
        <v>43</v>
      </c>
      <c r="P130" s="137">
        <f>O130*H130</f>
        <v>0</v>
      </c>
      <c r="Q130" s="137">
        <v>5.7000000000000002E-3</v>
      </c>
      <c r="R130" s="137">
        <f>Q130*H130</f>
        <v>6.0717939000000003</v>
      </c>
      <c r="S130" s="137">
        <v>0</v>
      </c>
      <c r="T130" s="138">
        <f>S130*H130</f>
        <v>0</v>
      </c>
      <c r="AR130" s="139" t="s">
        <v>245</v>
      </c>
      <c r="AT130" s="139" t="s">
        <v>125</v>
      </c>
      <c r="AU130" s="139" t="s">
        <v>81</v>
      </c>
      <c r="AY130" s="18" t="s">
        <v>122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79</v>
      </c>
      <c r="BK130" s="140">
        <f>ROUND(I130*H130,2)</f>
        <v>0</v>
      </c>
      <c r="BL130" s="18" t="s">
        <v>245</v>
      </c>
      <c r="BM130" s="139" t="s">
        <v>246</v>
      </c>
    </row>
    <row r="131" spans="2:65" s="1" customFormat="1">
      <c r="B131" s="33"/>
      <c r="D131" s="141" t="s">
        <v>132</v>
      </c>
      <c r="F131" s="142" t="s">
        <v>247</v>
      </c>
      <c r="I131" s="143"/>
      <c r="L131" s="33"/>
      <c r="M131" s="144"/>
      <c r="T131" s="54"/>
      <c r="AT131" s="18" t="s">
        <v>132</v>
      </c>
      <c r="AU131" s="18" t="s">
        <v>81</v>
      </c>
    </row>
    <row r="132" spans="2:65" s="12" customFormat="1">
      <c r="B132" s="148"/>
      <c r="D132" s="149" t="s">
        <v>197</v>
      </c>
      <c r="E132" s="150" t="s">
        <v>19</v>
      </c>
      <c r="F132" s="151" t="s">
        <v>225</v>
      </c>
      <c r="H132" s="150" t="s">
        <v>19</v>
      </c>
      <c r="I132" s="152"/>
      <c r="L132" s="148"/>
      <c r="M132" s="153"/>
      <c r="T132" s="154"/>
      <c r="AT132" s="150" t="s">
        <v>197</v>
      </c>
      <c r="AU132" s="150" t="s">
        <v>81</v>
      </c>
      <c r="AV132" s="12" t="s">
        <v>79</v>
      </c>
      <c r="AW132" s="12" t="s">
        <v>33</v>
      </c>
      <c r="AX132" s="12" t="s">
        <v>72</v>
      </c>
      <c r="AY132" s="150" t="s">
        <v>122</v>
      </c>
    </row>
    <row r="133" spans="2:65" s="13" customFormat="1" ht="22.5">
      <c r="B133" s="155"/>
      <c r="D133" s="149" t="s">
        <v>197</v>
      </c>
      <c r="E133" s="156" t="s">
        <v>19</v>
      </c>
      <c r="F133" s="157" t="s">
        <v>248</v>
      </c>
      <c r="H133" s="158">
        <v>185.429</v>
      </c>
      <c r="I133" s="159"/>
      <c r="L133" s="155"/>
      <c r="M133" s="160"/>
      <c r="T133" s="161"/>
      <c r="AT133" s="156" t="s">
        <v>197</v>
      </c>
      <c r="AU133" s="156" t="s">
        <v>81</v>
      </c>
      <c r="AV133" s="13" t="s">
        <v>81</v>
      </c>
      <c r="AW133" s="13" t="s">
        <v>33</v>
      </c>
      <c r="AX133" s="13" t="s">
        <v>72</v>
      </c>
      <c r="AY133" s="156" t="s">
        <v>122</v>
      </c>
    </row>
    <row r="134" spans="2:65" s="13" customFormat="1">
      <c r="B134" s="155"/>
      <c r="D134" s="149" t="s">
        <v>197</v>
      </c>
      <c r="E134" s="156" t="s">
        <v>19</v>
      </c>
      <c r="F134" s="157" t="s">
        <v>249</v>
      </c>
      <c r="H134" s="158">
        <v>315.28199999999998</v>
      </c>
      <c r="I134" s="159"/>
      <c r="L134" s="155"/>
      <c r="M134" s="160"/>
      <c r="T134" s="161"/>
      <c r="AT134" s="156" t="s">
        <v>197</v>
      </c>
      <c r="AU134" s="156" t="s">
        <v>81</v>
      </c>
      <c r="AV134" s="13" t="s">
        <v>81</v>
      </c>
      <c r="AW134" s="13" t="s">
        <v>33</v>
      </c>
      <c r="AX134" s="13" t="s">
        <v>72</v>
      </c>
      <c r="AY134" s="156" t="s">
        <v>122</v>
      </c>
    </row>
    <row r="135" spans="2:65" s="13" customFormat="1">
      <c r="B135" s="155"/>
      <c r="D135" s="149" t="s">
        <v>197</v>
      </c>
      <c r="E135" s="156" t="s">
        <v>19</v>
      </c>
      <c r="F135" s="157" t="s">
        <v>250</v>
      </c>
      <c r="H135" s="158">
        <v>-18.911999999999999</v>
      </c>
      <c r="I135" s="159"/>
      <c r="L135" s="155"/>
      <c r="M135" s="160"/>
      <c r="T135" s="161"/>
      <c r="AT135" s="156" t="s">
        <v>197</v>
      </c>
      <c r="AU135" s="156" t="s">
        <v>81</v>
      </c>
      <c r="AV135" s="13" t="s">
        <v>81</v>
      </c>
      <c r="AW135" s="13" t="s">
        <v>33</v>
      </c>
      <c r="AX135" s="13" t="s">
        <v>72</v>
      </c>
      <c r="AY135" s="156" t="s">
        <v>122</v>
      </c>
    </row>
    <row r="136" spans="2:65" s="13" customFormat="1">
      <c r="B136" s="155"/>
      <c r="D136" s="149" t="s">
        <v>197</v>
      </c>
      <c r="E136" s="156" t="s">
        <v>19</v>
      </c>
      <c r="F136" s="157" t="s">
        <v>251</v>
      </c>
      <c r="H136" s="158">
        <v>-1.7729999999999999</v>
      </c>
      <c r="I136" s="159"/>
      <c r="L136" s="155"/>
      <c r="M136" s="160"/>
      <c r="T136" s="161"/>
      <c r="AT136" s="156" t="s">
        <v>197</v>
      </c>
      <c r="AU136" s="156" t="s">
        <v>81</v>
      </c>
      <c r="AV136" s="13" t="s">
        <v>81</v>
      </c>
      <c r="AW136" s="13" t="s">
        <v>33</v>
      </c>
      <c r="AX136" s="13" t="s">
        <v>72</v>
      </c>
      <c r="AY136" s="156" t="s">
        <v>122</v>
      </c>
    </row>
    <row r="137" spans="2:65" s="13" customFormat="1">
      <c r="B137" s="155"/>
      <c r="D137" s="149" t="s">
        <v>197</v>
      </c>
      <c r="E137" s="156" t="s">
        <v>19</v>
      </c>
      <c r="F137" s="157" t="s">
        <v>252</v>
      </c>
      <c r="H137" s="158">
        <v>-11.55</v>
      </c>
      <c r="I137" s="159"/>
      <c r="L137" s="155"/>
      <c r="M137" s="160"/>
      <c r="T137" s="161"/>
      <c r="AT137" s="156" t="s">
        <v>197</v>
      </c>
      <c r="AU137" s="156" t="s">
        <v>81</v>
      </c>
      <c r="AV137" s="13" t="s">
        <v>81</v>
      </c>
      <c r="AW137" s="13" t="s">
        <v>33</v>
      </c>
      <c r="AX137" s="13" t="s">
        <v>72</v>
      </c>
      <c r="AY137" s="156" t="s">
        <v>122</v>
      </c>
    </row>
    <row r="138" spans="2:65" s="13" customFormat="1">
      <c r="B138" s="155"/>
      <c r="D138" s="149" t="s">
        <v>197</v>
      </c>
      <c r="E138" s="156" t="s">
        <v>19</v>
      </c>
      <c r="F138" s="157" t="s">
        <v>253</v>
      </c>
      <c r="H138" s="158">
        <v>-1.89</v>
      </c>
      <c r="I138" s="159"/>
      <c r="L138" s="155"/>
      <c r="M138" s="160"/>
      <c r="T138" s="161"/>
      <c r="AT138" s="156" t="s">
        <v>197</v>
      </c>
      <c r="AU138" s="156" t="s">
        <v>81</v>
      </c>
      <c r="AV138" s="13" t="s">
        <v>81</v>
      </c>
      <c r="AW138" s="13" t="s">
        <v>33</v>
      </c>
      <c r="AX138" s="13" t="s">
        <v>72</v>
      </c>
      <c r="AY138" s="156" t="s">
        <v>122</v>
      </c>
    </row>
    <row r="139" spans="2:65" s="13" customFormat="1">
      <c r="B139" s="155"/>
      <c r="D139" s="149" t="s">
        <v>197</v>
      </c>
      <c r="E139" s="156" t="s">
        <v>19</v>
      </c>
      <c r="F139" s="157" t="s">
        <v>254</v>
      </c>
      <c r="H139" s="158">
        <v>1.53</v>
      </c>
      <c r="I139" s="159"/>
      <c r="L139" s="155"/>
      <c r="M139" s="160"/>
      <c r="T139" s="161"/>
      <c r="AT139" s="156" t="s">
        <v>197</v>
      </c>
      <c r="AU139" s="156" t="s">
        <v>81</v>
      </c>
      <c r="AV139" s="13" t="s">
        <v>81</v>
      </c>
      <c r="AW139" s="13" t="s">
        <v>33</v>
      </c>
      <c r="AX139" s="13" t="s">
        <v>72</v>
      </c>
      <c r="AY139" s="156" t="s">
        <v>122</v>
      </c>
    </row>
    <row r="140" spans="2:65" s="13" customFormat="1">
      <c r="B140" s="155"/>
      <c r="D140" s="149" t="s">
        <v>197</v>
      </c>
      <c r="E140" s="156" t="s">
        <v>19</v>
      </c>
      <c r="F140" s="157" t="s">
        <v>255</v>
      </c>
      <c r="H140" s="158">
        <v>-5.04</v>
      </c>
      <c r="I140" s="159"/>
      <c r="L140" s="155"/>
      <c r="M140" s="160"/>
      <c r="T140" s="161"/>
      <c r="AT140" s="156" t="s">
        <v>197</v>
      </c>
      <c r="AU140" s="156" t="s">
        <v>81</v>
      </c>
      <c r="AV140" s="13" t="s">
        <v>81</v>
      </c>
      <c r="AW140" s="13" t="s">
        <v>33</v>
      </c>
      <c r="AX140" s="13" t="s">
        <v>72</v>
      </c>
      <c r="AY140" s="156" t="s">
        <v>122</v>
      </c>
    </row>
    <row r="141" spans="2:65" s="13" customFormat="1">
      <c r="B141" s="155"/>
      <c r="D141" s="149" t="s">
        <v>197</v>
      </c>
      <c r="E141" s="156" t="s">
        <v>19</v>
      </c>
      <c r="F141" s="157" t="s">
        <v>256</v>
      </c>
      <c r="H141" s="158">
        <v>1.7250000000000001</v>
      </c>
      <c r="I141" s="159"/>
      <c r="L141" s="155"/>
      <c r="M141" s="160"/>
      <c r="T141" s="161"/>
      <c r="AT141" s="156" t="s">
        <v>197</v>
      </c>
      <c r="AU141" s="156" t="s">
        <v>81</v>
      </c>
      <c r="AV141" s="13" t="s">
        <v>81</v>
      </c>
      <c r="AW141" s="13" t="s">
        <v>33</v>
      </c>
      <c r="AX141" s="13" t="s">
        <v>72</v>
      </c>
      <c r="AY141" s="156" t="s">
        <v>122</v>
      </c>
    </row>
    <row r="142" spans="2:65" s="13" customFormat="1">
      <c r="B142" s="155"/>
      <c r="D142" s="149" t="s">
        <v>197</v>
      </c>
      <c r="E142" s="156" t="s">
        <v>19</v>
      </c>
      <c r="F142" s="157" t="s">
        <v>257</v>
      </c>
      <c r="H142" s="158">
        <v>-6.3040000000000003</v>
      </c>
      <c r="I142" s="159"/>
      <c r="L142" s="155"/>
      <c r="M142" s="160"/>
      <c r="T142" s="161"/>
      <c r="AT142" s="156" t="s">
        <v>197</v>
      </c>
      <c r="AU142" s="156" t="s">
        <v>81</v>
      </c>
      <c r="AV142" s="13" t="s">
        <v>81</v>
      </c>
      <c r="AW142" s="13" t="s">
        <v>33</v>
      </c>
      <c r="AX142" s="13" t="s">
        <v>72</v>
      </c>
      <c r="AY142" s="156" t="s">
        <v>122</v>
      </c>
    </row>
    <row r="143" spans="2:65" s="13" customFormat="1">
      <c r="B143" s="155"/>
      <c r="D143" s="149" t="s">
        <v>197</v>
      </c>
      <c r="E143" s="156" t="s">
        <v>19</v>
      </c>
      <c r="F143" s="157" t="s">
        <v>258</v>
      </c>
      <c r="H143" s="158">
        <v>-4.41</v>
      </c>
      <c r="I143" s="159"/>
      <c r="L143" s="155"/>
      <c r="M143" s="160"/>
      <c r="T143" s="161"/>
      <c r="AT143" s="156" t="s">
        <v>197</v>
      </c>
      <c r="AU143" s="156" t="s">
        <v>81</v>
      </c>
      <c r="AV143" s="13" t="s">
        <v>81</v>
      </c>
      <c r="AW143" s="13" t="s">
        <v>33</v>
      </c>
      <c r="AX143" s="13" t="s">
        <v>72</v>
      </c>
      <c r="AY143" s="156" t="s">
        <v>122</v>
      </c>
    </row>
    <row r="144" spans="2:65" s="13" customFormat="1">
      <c r="B144" s="155"/>
      <c r="D144" s="149" t="s">
        <v>197</v>
      </c>
      <c r="E144" s="156" t="s">
        <v>19</v>
      </c>
      <c r="F144" s="157" t="s">
        <v>259</v>
      </c>
      <c r="H144" s="158">
        <v>2.4569999999999999</v>
      </c>
      <c r="I144" s="159"/>
      <c r="L144" s="155"/>
      <c r="M144" s="160"/>
      <c r="T144" s="161"/>
      <c r="AT144" s="156" t="s">
        <v>197</v>
      </c>
      <c r="AU144" s="156" t="s">
        <v>81</v>
      </c>
      <c r="AV144" s="13" t="s">
        <v>81</v>
      </c>
      <c r="AW144" s="13" t="s">
        <v>33</v>
      </c>
      <c r="AX144" s="13" t="s">
        <v>72</v>
      </c>
      <c r="AY144" s="156" t="s">
        <v>122</v>
      </c>
    </row>
    <row r="145" spans="2:51" s="15" customFormat="1">
      <c r="B145" s="169"/>
      <c r="D145" s="149" t="s">
        <v>197</v>
      </c>
      <c r="E145" s="170" t="s">
        <v>19</v>
      </c>
      <c r="F145" s="171" t="s">
        <v>260</v>
      </c>
      <c r="H145" s="172">
        <v>456.54399999999998</v>
      </c>
      <c r="I145" s="173"/>
      <c r="L145" s="169"/>
      <c r="M145" s="174"/>
      <c r="T145" s="175"/>
      <c r="AT145" s="170" t="s">
        <v>197</v>
      </c>
      <c r="AU145" s="170" t="s">
        <v>81</v>
      </c>
      <c r="AV145" s="15" t="s">
        <v>140</v>
      </c>
      <c r="AW145" s="15" t="s">
        <v>33</v>
      </c>
      <c r="AX145" s="15" t="s">
        <v>72</v>
      </c>
      <c r="AY145" s="170" t="s">
        <v>122</v>
      </c>
    </row>
    <row r="146" spans="2:51" s="12" customFormat="1">
      <c r="B146" s="148"/>
      <c r="D146" s="149" t="s">
        <v>197</v>
      </c>
      <c r="E146" s="150" t="s">
        <v>19</v>
      </c>
      <c r="F146" s="151" t="s">
        <v>227</v>
      </c>
      <c r="H146" s="150" t="s">
        <v>19</v>
      </c>
      <c r="I146" s="152"/>
      <c r="L146" s="148"/>
      <c r="M146" s="153"/>
      <c r="T146" s="154"/>
      <c r="AT146" s="150" t="s">
        <v>197</v>
      </c>
      <c r="AU146" s="150" t="s">
        <v>81</v>
      </c>
      <c r="AV146" s="12" t="s">
        <v>79</v>
      </c>
      <c r="AW146" s="12" t="s">
        <v>33</v>
      </c>
      <c r="AX146" s="12" t="s">
        <v>72</v>
      </c>
      <c r="AY146" s="150" t="s">
        <v>122</v>
      </c>
    </row>
    <row r="147" spans="2:51" s="13" customFormat="1" ht="22.5">
      <c r="B147" s="155"/>
      <c r="D147" s="149" t="s">
        <v>197</v>
      </c>
      <c r="E147" s="156" t="s">
        <v>19</v>
      </c>
      <c r="F147" s="157" t="s">
        <v>261</v>
      </c>
      <c r="H147" s="158">
        <v>368.238</v>
      </c>
      <c r="I147" s="159"/>
      <c r="L147" s="155"/>
      <c r="M147" s="160"/>
      <c r="T147" s="161"/>
      <c r="AT147" s="156" t="s">
        <v>197</v>
      </c>
      <c r="AU147" s="156" t="s">
        <v>81</v>
      </c>
      <c r="AV147" s="13" t="s">
        <v>81</v>
      </c>
      <c r="AW147" s="13" t="s">
        <v>33</v>
      </c>
      <c r="AX147" s="13" t="s">
        <v>72</v>
      </c>
      <c r="AY147" s="156" t="s">
        <v>122</v>
      </c>
    </row>
    <row r="148" spans="2:51" s="13" customFormat="1">
      <c r="B148" s="155"/>
      <c r="D148" s="149" t="s">
        <v>197</v>
      </c>
      <c r="E148" s="156" t="s">
        <v>19</v>
      </c>
      <c r="F148" s="157" t="s">
        <v>262</v>
      </c>
      <c r="H148" s="158">
        <v>-9.1</v>
      </c>
      <c r="I148" s="159"/>
      <c r="L148" s="155"/>
      <c r="M148" s="160"/>
      <c r="T148" s="161"/>
      <c r="AT148" s="156" t="s">
        <v>197</v>
      </c>
      <c r="AU148" s="156" t="s">
        <v>81</v>
      </c>
      <c r="AV148" s="13" t="s">
        <v>81</v>
      </c>
      <c r="AW148" s="13" t="s">
        <v>33</v>
      </c>
      <c r="AX148" s="13" t="s">
        <v>72</v>
      </c>
      <c r="AY148" s="156" t="s">
        <v>122</v>
      </c>
    </row>
    <row r="149" spans="2:51" s="13" customFormat="1">
      <c r="B149" s="155"/>
      <c r="D149" s="149" t="s">
        <v>197</v>
      </c>
      <c r="E149" s="156" t="s">
        <v>19</v>
      </c>
      <c r="F149" s="157" t="s">
        <v>263</v>
      </c>
      <c r="H149" s="158">
        <v>-33.095999999999997</v>
      </c>
      <c r="I149" s="159"/>
      <c r="L149" s="155"/>
      <c r="M149" s="160"/>
      <c r="T149" s="161"/>
      <c r="AT149" s="156" t="s">
        <v>197</v>
      </c>
      <c r="AU149" s="156" t="s">
        <v>81</v>
      </c>
      <c r="AV149" s="13" t="s">
        <v>81</v>
      </c>
      <c r="AW149" s="13" t="s">
        <v>33</v>
      </c>
      <c r="AX149" s="13" t="s">
        <v>72</v>
      </c>
      <c r="AY149" s="156" t="s">
        <v>122</v>
      </c>
    </row>
    <row r="150" spans="2:51" s="13" customFormat="1">
      <c r="B150" s="155"/>
      <c r="D150" s="149" t="s">
        <v>197</v>
      </c>
      <c r="E150" s="156" t="s">
        <v>19</v>
      </c>
      <c r="F150" s="157" t="s">
        <v>264</v>
      </c>
      <c r="H150" s="158">
        <v>-1.1819999999999999</v>
      </c>
      <c r="I150" s="159"/>
      <c r="L150" s="155"/>
      <c r="M150" s="160"/>
      <c r="T150" s="161"/>
      <c r="AT150" s="156" t="s">
        <v>197</v>
      </c>
      <c r="AU150" s="156" t="s">
        <v>81</v>
      </c>
      <c r="AV150" s="13" t="s">
        <v>81</v>
      </c>
      <c r="AW150" s="13" t="s">
        <v>33</v>
      </c>
      <c r="AX150" s="13" t="s">
        <v>72</v>
      </c>
      <c r="AY150" s="156" t="s">
        <v>122</v>
      </c>
    </row>
    <row r="151" spans="2:51" s="13" customFormat="1">
      <c r="B151" s="155"/>
      <c r="D151" s="149" t="s">
        <v>197</v>
      </c>
      <c r="E151" s="156" t="s">
        <v>19</v>
      </c>
      <c r="F151" s="157" t="s">
        <v>253</v>
      </c>
      <c r="H151" s="158">
        <v>-1.89</v>
      </c>
      <c r="I151" s="159"/>
      <c r="L151" s="155"/>
      <c r="M151" s="160"/>
      <c r="T151" s="161"/>
      <c r="AT151" s="156" t="s">
        <v>197</v>
      </c>
      <c r="AU151" s="156" t="s">
        <v>81</v>
      </c>
      <c r="AV151" s="13" t="s">
        <v>81</v>
      </c>
      <c r="AW151" s="13" t="s">
        <v>33</v>
      </c>
      <c r="AX151" s="13" t="s">
        <v>72</v>
      </c>
      <c r="AY151" s="156" t="s">
        <v>122</v>
      </c>
    </row>
    <row r="152" spans="2:51" s="13" customFormat="1">
      <c r="B152" s="155"/>
      <c r="D152" s="149" t="s">
        <v>197</v>
      </c>
      <c r="E152" s="156" t="s">
        <v>19</v>
      </c>
      <c r="F152" s="157" t="s">
        <v>265</v>
      </c>
      <c r="H152" s="158">
        <v>1.7849999999999999</v>
      </c>
      <c r="I152" s="159"/>
      <c r="L152" s="155"/>
      <c r="M152" s="160"/>
      <c r="T152" s="161"/>
      <c r="AT152" s="156" t="s">
        <v>197</v>
      </c>
      <c r="AU152" s="156" t="s">
        <v>81</v>
      </c>
      <c r="AV152" s="13" t="s">
        <v>81</v>
      </c>
      <c r="AW152" s="13" t="s">
        <v>33</v>
      </c>
      <c r="AX152" s="13" t="s">
        <v>72</v>
      </c>
      <c r="AY152" s="156" t="s">
        <v>122</v>
      </c>
    </row>
    <row r="153" spans="2:51" s="13" customFormat="1">
      <c r="B153" s="155"/>
      <c r="D153" s="149" t="s">
        <v>197</v>
      </c>
      <c r="E153" s="156" t="s">
        <v>19</v>
      </c>
      <c r="F153" s="157" t="s">
        <v>266</v>
      </c>
      <c r="H153" s="158">
        <v>-2.94</v>
      </c>
      <c r="I153" s="159"/>
      <c r="L153" s="155"/>
      <c r="M153" s="160"/>
      <c r="T153" s="161"/>
      <c r="AT153" s="156" t="s">
        <v>197</v>
      </c>
      <c r="AU153" s="156" t="s">
        <v>81</v>
      </c>
      <c r="AV153" s="13" t="s">
        <v>81</v>
      </c>
      <c r="AW153" s="13" t="s">
        <v>33</v>
      </c>
      <c r="AX153" s="13" t="s">
        <v>72</v>
      </c>
      <c r="AY153" s="156" t="s">
        <v>122</v>
      </c>
    </row>
    <row r="154" spans="2:51" s="13" customFormat="1">
      <c r="B154" s="155"/>
      <c r="D154" s="149" t="s">
        <v>197</v>
      </c>
      <c r="E154" s="156" t="s">
        <v>19</v>
      </c>
      <c r="F154" s="157" t="s">
        <v>267</v>
      </c>
      <c r="H154" s="158">
        <v>1.2250000000000001</v>
      </c>
      <c r="I154" s="159"/>
      <c r="L154" s="155"/>
      <c r="M154" s="160"/>
      <c r="T154" s="161"/>
      <c r="AT154" s="156" t="s">
        <v>197</v>
      </c>
      <c r="AU154" s="156" t="s">
        <v>81</v>
      </c>
      <c r="AV154" s="13" t="s">
        <v>81</v>
      </c>
      <c r="AW154" s="13" t="s">
        <v>33</v>
      </c>
      <c r="AX154" s="13" t="s">
        <v>72</v>
      </c>
      <c r="AY154" s="156" t="s">
        <v>122</v>
      </c>
    </row>
    <row r="155" spans="2:51" s="13" customFormat="1">
      <c r="B155" s="155"/>
      <c r="D155" s="149" t="s">
        <v>197</v>
      </c>
      <c r="E155" s="156" t="s">
        <v>19</v>
      </c>
      <c r="F155" s="157" t="s">
        <v>268</v>
      </c>
      <c r="H155" s="158">
        <v>1.7</v>
      </c>
      <c r="I155" s="159"/>
      <c r="L155" s="155"/>
      <c r="M155" s="160"/>
      <c r="T155" s="161"/>
      <c r="AT155" s="156" t="s">
        <v>197</v>
      </c>
      <c r="AU155" s="156" t="s">
        <v>81</v>
      </c>
      <c r="AV155" s="13" t="s">
        <v>81</v>
      </c>
      <c r="AW155" s="13" t="s">
        <v>33</v>
      </c>
      <c r="AX155" s="13" t="s">
        <v>72</v>
      </c>
      <c r="AY155" s="156" t="s">
        <v>122</v>
      </c>
    </row>
    <row r="156" spans="2:51" s="13" customFormat="1">
      <c r="B156" s="155"/>
      <c r="D156" s="149" t="s">
        <v>197</v>
      </c>
      <c r="E156" s="156" t="s">
        <v>19</v>
      </c>
      <c r="F156" s="157" t="s">
        <v>269</v>
      </c>
      <c r="H156" s="158">
        <v>29.911999999999999</v>
      </c>
      <c r="I156" s="159"/>
      <c r="L156" s="155"/>
      <c r="M156" s="160"/>
      <c r="T156" s="161"/>
      <c r="AT156" s="156" t="s">
        <v>197</v>
      </c>
      <c r="AU156" s="156" t="s">
        <v>81</v>
      </c>
      <c r="AV156" s="13" t="s">
        <v>81</v>
      </c>
      <c r="AW156" s="13" t="s">
        <v>33</v>
      </c>
      <c r="AX156" s="13" t="s">
        <v>72</v>
      </c>
      <c r="AY156" s="156" t="s">
        <v>122</v>
      </c>
    </row>
    <row r="157" spans="2:51" s="13" customFormat="1">
      <c r="B157" s="155"/>
      <c r="D157" s="149" t="s">
        <v>197</v>
      </c>
      <c r="E157" s="156" t="s">
        <v>19</v>
      </c>
      <c r="F157" s="157" t="s">
        <v>270</v>
      </c>
      <c r="H157" s="158">
        <v>-3.1520000000000001</v>
      </c>
      <c r="I157" s="159"/>
      <c r="L157" s="155"/>
      <c r="M157" s="160"/>
      <c r="T157" s="161"/>
      <c r="AT157" s="156" t="s">
        <v>197</v>
      </c>
      <c r="AU157" s="156" t="s">
        <v>81</v>
      </c>
      <c r="AV157" s="13" t="s">
        <v>81</v>
      </c>
      <c r="AW157" s="13" t="s">
        <v>33</v>
      </c>
      <c r="AX157" s="13" t="s">
        <v>72</v>
      </c>
      <c r="AY157" s="156" t="s">
        <v>122</v>
      </c>
    </row>
    <row r="158" spans="2:51" s="13" customFormat="1">
      <c r="B158" s="155"/>
      <c r="D158" s="149" t="s">
        <v>197</v>
      </c>
      <c r="E158" s="156" t="s">
        <v>19</v>
      </c>
      <c r="F158" s="157" t="s">
        <v>251</v>
      </c>
      <c r="H158" s="158">
        <v>-1.7729999999999999</v>
      </c>
      <c r="I158" s="159"/>
      <c r="L158" s="155"/>
      <c r="M158" s="160"/>
      <c r="T158" s="161"/>
      <c r="AT158" s="156" t="s">
        <v>197</v>
      </c>
      <c r="AU158" s="156" t="s">
        <v>81</v>
      </c>
      <c r="AV158" s="13" t="s">
        <v>81</v>
      </c>
      <c r="AW158" s="13" t="s">
        <v>33</v>
      </c>
      <c r="AX158" s="13" t="s">
        <v>72</v>
      </c>
      <c r="AY158" s="156" t="s">
        <v>122</v>
      </c>
    </row>
    <row r="159" spans="2:51" s="13" customFormat="1">
      <c r="B159" s="155"/>
      <c r="D159" s="149" t="s">
        <v>197</v>
      </c>
      <c r="E159" s="156" t="s">
        <v>19</v>
      </c>
      <c r="F159" s="157" t="s">
        <v>271</v>
      </c>
      <c r="H159" s="158">
        <v>1.794</v>
      </c>
      <c r="I159" s="159"/>
      <c r="L159" s="155"/>
      <c r="M159" s="160"/>
      <c r="T159" s="161"/>
      <c r="AT159" s="156" t="s">
        <v>197</v>
      </c>
      <c r="AU159" s="156" t="s">
        <v>81</v>
      </c>
      <c r="AV159" s="13" t="s">
        <v>81</v>
      </c>
      <c r="AW159" s="13" t="s">
        <v>33</v>
      </c>
      <c r="AX159" s="13" t="s">
        <v>72</v>
      </c>
      <c r="AY159" s="156" t="s">
        <v>122</v>
      </c>
    </row>
    <row r="160" spans="2:51" s="13" customFormat="1">
      <c r="B160" s="155"/>
      <c r="D160" s="149" t="s">
        <v>197</v>
      </c>
      <c r="E160" s="156" t="s">
        <v>19</v>
      </c>
      <c r="F160" s="157" t="s">
        <v>272</v>
      </c>
      <c r="H160" s="158">
        <v>-1.47</v>
      </c>
      <c r="I160" s="159"/>
      <c r="L160" s="155"/>
      <c r="M160" s="160"/>
      <c r="T160" s="161"/>
      <c r="AT160" s="156" t="s">
        <v>197</v>
      </c>
      <c r="AU160" s="156" t="s">
        <v>81</v>
      </c>
      <c r="AV160" s="13" t="s">
        <v>81</v>
      </c>
      <c r="AW160" s="13" t="s">
        <v>33</v>
      </c>
      <c r="AX160" s="13" t="s">
        <v>72</v>
      </c>
      <c r="AY160" s="156" t="s">
        <v>122</v>
      </c>
    </row>
    <row r="161" spans="2:65" s="15" customFormat="1">
      <c r="B161" s="169"/>
      <c r="D161" s="149" t="s">
        <v>197</v>
      </c>
      <c r="E161" s="170" t="s">
        <v>19</v>
      </c>
      <c r="F161" s="171" t="s">
        <v>260</v>
      </c>
      <c r="H161" s="172">
        <v>350.05099999999993</v>
      </c>
      <c r="I161" s="173"/>
      <c r="L161" s="169"/>
      <c r="M161" s="174"/>
      <c r="T161" s="175"/>
      <c r="AT161" s="170" t="s">
        <v>197</v>
      </c>
      <c r="AU161" s="170" t="s">
        <v>81</v>
      </c>
      <c r="AV161" s="15" t="s">
        <v>140</v>
      </c>
      <c r="AW161" s="15" t="s">
        <v>33</v>
      </c>
      <c r="AX161" s="15" t="s">
        <v>72</v>
      </c>
      <c r="AY161" s="170" t="s">
        <v>122</v>
      </c>
    </row>
    <row r="162" spans="2:65" s="12" customFormat="1">
      <c r="B162" s="148"/>
      <c r="D162" s="149" t="s">
        <v>197</v>
      </c>
      <c r="E162" s="150" t="s">
        <v>19</v>
      </c>
      <c r="F162" s="151" t="s">
        <v>273</v>
      </c>
      <c r="H162" s="150" t="s">
        <v>19</v>
      </c>
      <c r="I162" s="152"/>
      <c r="L162" s="148"/>
      <c r="M162" s="153"/>
      <c r="T162" s="154"/>
      <c r="AT162" s="150" t="s">
        <v>197</v>
      </c>
      <c r="AU162" s="150" t="s">
        <v>81</v>
      </c>
      <c r="AV162" s="12" t="s">
        <v>79</v>
      </c>
      <c r="AW162" s="12" t="s">
        <v>33</v>
      </c>
      <c r="AX162" s="12" t="s">
        <v>72</v>
      </c>
      <c r="AY162" s="150" t="s">
        <v>122</v>
      </c>
    </row>
    <row r="163" spans="2:65" s="13" customFormat="1">
      <c r="B163" s="155"/>
      <c r="D163" s="149" t="s">
        <v>197</v>
      </c>
      <c r="E163" s="156" t="s">
        <v>19</v>
      </c>
      <c r="F163" s="157" t="s">
        <v>274</v>
      </c>
      <c r="H163" s="158">
        <v>260.88400000000001</v>
      </c>
      <c r="I163" s="159"/>
      <c r="L163" s="155"/>
      <c r="M163" s="160"/>
      <c r="T163" s="161"/>
      <c r="AT163" s="156" t="s">
        <v>197</v>
      </c>
      <c r="AU163" s="156" t="s">
        <v>81</v>
      </c>
      <c r="AV163" s="13" t="s">
        <v>81</v>
      </c>
      <c r="AW163" s="13" t="s">
        <v>33</v>
      </c>
      <c r="AX163" s="13" t="s">
        <v>72</v>
      </c>
      <c r="AY163" s="156" t="s">
        <v>122</v>
      </c>
    </row>
    <row r="164" spans="2:65" s="13" customFormat="1">
      <c r="B164" s="155"/>
      <c r="D164" s="149" t="s">
        <v>197</v>
      </c>
      <c r="E164" s="156" t="s">
        <v>19</v>
      </c>
      <c r="F164" s="157" t="s">
        <v>275</v>
      </c>
      <c r="H164" s="158">
        <v>-26.792000000000002</v>
      </c>
      <c r="I164" s="159"/>
      <c r="L164" s="155"/>
      <c r="M164" s="160"/>
      <c r="T164" s="161"/>
      <c r="AT164" s="156" t="s">
        <v>197</v>
      </c>
      <c r="AU164" s="156" t="s">
        <v>81</v>
      </c>
      <c r="AV164" s="13" t="s">
        <v>81</v>
      </c>
      <c r="AW164" s="13" t="s">
        <v>33</v>
      </c>
      <c r="AX164" s="13" t="s">
        <v>72</v>
      </c>
      <c r="AY164" s="156" t="s">
        <v>122</v>
      </c>
    </row>
    <row r="165" spans="2:65" s="13" customFormat="1">
      <c r="B165" s="155"/>
      <c r="D165" s="149" t="s">
        <v>197</v>
      </c>
      <c r="E165" s="156" t="s">
        <v>19</v>
      </c>
      <c r="F165" s="157" t="s">
        <v>276</v>
      </c>
      <c r="H165" s="158">
        <v>27.195</v>
      </c>
      <c r="I165" s="159"/>
      <c r="L165" s="155"/>
      <c r="M165" s="160"/>
      <c r="T165" s="161"/>
      <c r="AT165" s="156" t="s">
        <v>197</v>
      </c>
      <c r="AU165" s="156" t="s">
        <v>81</v>
      </c>
      <c r="AV165" s="13" t="s">
        <v>81</v>
      </c>
      <c r="AW165" s="13" t="s">
        <v>33</v>
      </c>
      <c r="AX165" s="13" t="s">
        <v>72</v>
      </c>
      <c r="AY165" s="156" t="s">
        <v>122</v>
      </c>
    </row>
    <row r="166" spans="2:65" s="13" customFormat="1">
      <c r="B166" s="155"/>
      <c r="D166" s="149" t="s">
        <v>197</v>
      </c>
      <c r="E166" s="156" t="s">
        <v>19</v>
      </c>
      <c r="F166" s="157" t="s">
        <v>270</v>
      </c>
      <c r="H166" s="158">
        <v>-3.1520000000000001</v>
      </c>
      <c r="I166" s="159"/>
      <c r="L166" s="155"/>
      <c r="M166" s="160"/>
      <c r="T166" s="161"/>
      <c r="AT166" s="156" t="s">
        <v>197</v>
      </c>
      <c r="AU166" s="156" t="s">
        <v>81</v>
      </c>
      <c r="AV166" s="13" t="s">
        <v>81</v>
      </c>
      <c r="AW166" s="13" t="s">
        <v>33</v>
      </c>
      <c r="AX166" s="13" t="s">
        <v>72</v>
      </c>
      <c r="AY166" s="156" t="s">
        <v>122</v>
      </c>
    </row>
    <row r="167" spans="2:65" s="13" customFormat="1">
      <c r="B167" s="155"/>
      <c r="D167" s="149" t="s">
        <v>197</v>
      </c>
      <c r="E167" s="156" t="s">
        <v>19</v>
      </c>
      <c r="F167" s="157" t="s">
        <v>251</v>
      </c>
      <c r="H167" s="158">
        <v>-1.7729999999999999</v>
      </c>
      <c r="I167" s="159"/>
      <c r="L167" s="155"/>
      <c r="M167" s="160"/>
      <c r="T167" s="161"/>
      <c r="AT167" s="156" t="s">
        <v>197</v>
      </c>
      <c r="AU167" s="156" t="s">
        <v>81</v>
      </c>
      <c r="AV167" s="13" t="s">
        <v>81</v>
      </c>
      <c r="AW167" s="13" t="s">
        <v>33</v>
      </c>
      <c r="AX167" s="13" t="s">
        <v>72</v>
      </c>
      <c r="AY167" s="156" t="s">
        <v>122</v>
      </c>
    </row>
    <row r="168" spans="2:65" s="13" customFormat="1">
      <c r="B168" s="155"/>
      <c r="D168" s="149" t="s">
        <v>197</v>
      </c>
      <c r="E168" s="156" t="s">
        <v>19</v>
      </c>
      <c r="F168" s="157" t="s">
        <v>277</v>
      </c>
      <c r="H168" s="158">
        <v>1.831</v>
      </c>
      <c r="I168" s="159"/>
      <c r="L168" s="155"/>
      <c r="M168" s="160"/>
      <c r="T168" s="161"/>
      <c r="AT168" s="156" t="s">
        <v>197</v>
      </c>
      <c r="AU168" s="156" t="s">
        <v>81</v>
      </c>
      <c r="AV168" s="13" t="s">
        <v>81</v>
      </c>
      <c r="AW168" s="13" t="s">
        <v>33</v>
      </c>
      <c r="AX168" s="13" t="s">
        <v>72</v>
      </c>
      <c r="AY168" s="156" t="s">
        <v>122</v>
      </c>
    </row>
    <row r="169" spans="2:65" s="13" customFormat="1">
      <c r="B169" s="155"/>
      <c r="D169" s="149" t="s">
        <v>197</v>
      </c>
      <c r="E169" s="156" t="s">
        <v>19</v>
      </c>
      <c r="F169" s="157" t="s">
        <v>253</v>
      </c>
      <c r="H169" s="158">
        <v>-1.89</v>
      </c>
      <c r="I169" s="159"/>
      <c r="L169" s="155"/>
      <c r="M169" s="160"/>
      <c r="T169" s="161"/>
      <c r="AT169" s="156" t="s">
        <v>197</v>
      </c>
      <c r="AU169" s="156" t="s">
        <v>81</v>
      </c>
      <c r="AV169" s="13" t="s">
        <v>81</v>
      </c>
      <c r="AW169" s="13" t="s">
        <v>33</v>
      </c>
      <c r="AX169" s="13" t="s">
        <v>72</v>
      </c>
      <c r="AY169" s="156" t="s">
        <v>122</v>
      </c>
    </row>
    <row r="170" spans="2:65" s="13" customFormat="1">
      <c r="B170" s="155"/>
      <c r="D170" s="149" t="s">
        <v>197</v>
      </c>
      <c r="E170" s="156" t="s">
        <v>19</v>
      </c>
      <c r="F170" s="157" t="s">
        <v>265</v>
      </c>
      <c r="H170" s="158">
        <v>1.7849999999999999</v>
      </c>
      <c r="I170" s="159"/>
      <c r="L170" s="155"/>
      <c r="M170" s="160"/>
      <c r="T170" s="161"/>
      <c r="AT170" s="156" t="s">
        <v>197</v>
      </c>
      <c r="AU170" s="156" t="s">
        <v>81</v>
      </c>
      <c r="AV170" s="13" t="s">
        <v>81</v>
      </c>
      <c r="AW170" s="13" t="s">
        <v>33</v>
      </c>
      <c r="AX170" s="13" t="s">
        <v>72</v>
      </c>
      <c r="AY170" s="156" t="s">
        <v>122</v>
      </c>
    </row>
    <row r="171" spans="2:65" s="13" customFormat="1">
      <c r="B171" s="155"/>
      <c r="D171" s="149" t="s">
        <v>197</v>
      </c>
      <c r="E171" s="156" t="s">
        <v>19</v>
      </c>
      <c r="F171" s="157" t="s">
        <v>264</v>
      </c>
      <c r="H171" s="158">
        <v>-1.1819999999999999</v>
      </c>
      <c r="I171" s="159"/>
      <c r="L171" s="155"/>
      <c r="M171" s="160"/>
      <c r="T171" s="161"/>
      <c r="AT171" s="156" t="s">
        <v>197</v>
      </c>
      <c r="AU171" s="156" t="s">
        <v>81</v>
      </c>
      <c r="AV171" s="13" t="s">
        <v>81</v>
      </c>
      <c r="AW171" s="13" t="s">
        <v>33</v>
      </c>
      <c r="AX171" s="13" t="s">
        <v>72</v>
      </c>
      <c r="AY171" s="156" t="s">
        <v>122</v>
      </c>
    </row>
    <row r="172" spans="2:65" s="13" customFormat="1">
      <c r="B172" s="155"/>
      <c r="D172" s="149" t="s">
        <v>197</v>
      </c>
      <c r="E172" s="156" t="s">
        <v>19</v>
      </c>
      <c r="F172" s="157" t="s">
        <v>278</v>
      </c>
      <c r="H172" s="158">
        <v>1.726</v>
      </c>
      <c r="I172" s="159"/>
      <c r="L172" s="155"/>
      <c r="M172" s="160"/>
      <c r="T172" s="161"/>
      <c r="AT172" s="156" t="s">
        <v>197</v>
      </c>
      <c r="AU172" s="156" t="s">
        <v>81</v>
      </c>
      <c r="AV172" s="13" t="s">
        <v>81</v>
      </c>
      <c r="AW172" s="13" t="s">
        <v>33</v>
      </c>
      <c r="AX172" s="13" t="s">
        <v>72</v>
      </c>
      <c r="AY172" s="156" t="s">
        <v>122</v>
      </c>
    </row>
    <row r="173" spans="2:65" s="15" customFormat="1">
      <c r="B173" s="169"/>
      <c r="D173" s="149" t="s">
        <v>197</v>
      </c>
      <c r="E173" s="170" t="s">
        <v>19</v>
      </c>
      <c r="F173" s="171" t="s">
        <v>260</v>
      </c>
      <c r="H173" s="172">
        <v>258.63200000000006</v>
      </c>
      <c r="I173" s="173"/>
      <c r="L173" s="169"/>
      <c r="M173" s="174"/>
      <c r="T173" s="175"/>
      <c r="AT173" s="170" t="s">
        <v>197</v>
      </c>
      <c r="AU173" s="170" t="s">
        <v>81</v>
      </c>
      <c r="AV173" s="15" t="s">
        <v>140</v>
      </c>
      <c r="AW173" s="15" t="s">
        <v>33</v>
      </c>
      <c r="AX173" s="15" t="s">
        <v>72</v>
      </c>
      <c r="AY173" s="170" t="s">
        <v>122</v>
      </c>
    </row>
    <row r="174" spans="2:65" s="14" customFormat="1">
      <c r="B174" s="162"/>
      <c r="D174" s="149" t="s">
        <v>197</v>
      </c>
      <c r="E174" s="163" t="s">
        <v>19</v>
      </c>
      <c r="F174" s="164" t="s">
        <v>231</v>
      </c>
      <c r="H174" s="165">
        <v>1065.2269999999999</v>
      </c>
      <c r="I174" s="166"/>
      <c r="L174" s="162"/>
      <c r="M174" s="167"/>
      <c r="T174" s="168"/>
      <c r="AT174" s="163" t="s">
        <v>197</v>
      </c>
      <c r="AU174" s="163" t="s">
        <v>81</v>
      </c>
      <c r="AV174" s="14" t="s">
        <v>144</v>
      </c>
      <c r="AW174" s="14" t="s">
        <v>33</v>
      </c>
      <c r="AX174" s="14" t="s">
        <v>79</v>
      </c>
      <c r="AY174" s="163" t="s">
        <v>122</v>
      </c>
    </row>
    <row r="175" spans="2:65" s="1" customFormat="1" ht="24.2" customHeight="1">
      <c r="B175" s="33"/>
      <c r="C175" s="128" t="s">
        <v>279</v>
      </c>
      <c r="D175" s="128" t="s">
        <v>125</v>
      </c>
      <c r="E175" s="129" t="s">
        <v>280</v>
      </c>
      <c r="F175" s="130" t="s">
        <v>281</v>
      </c>
      <c r="G175" s="131" t="s">
        <v>193</v>
      </c>
      <c r="H175" s="132">
        <v>67.007999999999996</v>
      </c>
      <c r="I175" s="133"/>
      <c r="J175" s="134">
        <f>ROUND(I175*H175,2)</f>
        <v>0</v>
      </c>
      <c r="K175" s="130" t="s">
        <v>194</v>
      </c>
      <c r="L175" s="33"/>
      <c r="M175" s="135" t="s">
        <v>19</v>
      </c>
      <c r="N175" s="136" t="s">
        <v>43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144</v>
      </c>
      <c r="AT175" s="139" t="s">
        <v>125</v>
      </c>
      <c r="AU175" s="139" t="s">
        <v>81</v>
      </c>
      <c r="AY175" s="18" t="s">
        <v>122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79</v>
      </c>
      <c r="BK175" s="140">
        <f>ROUND(I175*H175,2)</f>
        <v>0</v>
      </c>
      <c r="BL175" s="18" t="s">
        <v>144</v>
      </c>
      <c r="BM175" s="139" t="s">
        <v>282</v>
      </c>
    </row>
    <row r="176" spans="2:65" s="1" customFormat="1">
      <c r="B176" s="33"/>
      <c r="D176" s="141" t="s">
        <v>132</v>
      </c>
      <c r="F176" s="142" t="s">
        <v>283</v>
      </c>
      <c r="I176" s="143"/>
      <c r="L176" s="33"/>
      <c r="M176" s="144"/>
      <c r="T176" s="54"/>
      <c r="AT176" s="18" t="s">
        <v>132</v>
      </c>
      <c r="AU176" s="18" t="s">
        <v>81</v>
      </c>
    </row>
    <row r="177" spans="2:65" s="12" customFormat="1">
      <c r="B177" s="148"/>
      <c r="D177" s="149" t="s">
        <v>197</v>
      </c>
      <c r="E177" s="150" t="s">
        <v>19</v>
      </c>
      <c r="F177" s="151" t="s">
        <v>225</v>
      </c>
      <c r="H177" s="150" t="s">
        <v>19</v>
      </c>
      <c r="I177" s="152"/>
      <c r="L177" s="148"/>
      <c r="M177" s="153"/>
      <c r="T177" s="154"/>
      <c r="AT177" s="150" t="s">
        <v>197</v>
      </c>
      <c r="AU177" s="150" t="s">
        <v>81</v>
      </c>
      <c r="AV177" s="12" t="s">
        <v>79</v>
      </c>
      <c r="AW177" s="12" t="s">
        <v>33</v>
      </c>
      <c r="AX177" s="12" t="s">
        <v>72</v>
      </c>
      <c r="AY177" s="150" t="s">
        <v>122</v>
      </c>
    </row>
    <row r="178" spans="2:65" s="13" customFormat="1">
      <c r="B178" s="155"/>
      <c r="D178" s="149" t="s">
        <v>197</v>
      </c>
      <c r="E178" s="156" t="s">
        <v>19</v>
      </c>
      <c r="F178" s="157" t="s">
        <v>284</v>
      </c>
      <c r="H178" s="158">
        <v>5.04</v>
      </c>
      <c r="I178" s="159"/>
      <c r="L178" s="155"/>
      <c r="M178" s="160"/>
      <c r="T178" s="161"/>
      <c r="AT178" s="156" t="s">
        <v>197</v>
      </c>
      <c r="AU178" s="156" t="s">
        <v>81</v>
      </c>
      <c r="AV178" s="13" t="s">
        <v>81</v>
      </c>
      <c r="AW178" s="13" t="s">
        <v>33</v>
      </c>
      <c r="AX178" s="13" t="s">
        <v>72</v>
      </c>
      <c r="AY178" s="156" t="s">
        <v>122</v>
      </c>
    </row>
    <row r="179" spans="2:65" s="13" customFormat="1">
      <c r="B179" s="155"/>
      <c r="D179" s="149" t="s">
        <v>197</v>
      </c>
      <c r="E179" s="156" t="s">
        <v>19</v>
      </c>
      <c r="F179" s="157" t="s">
        <v>285</v>
      </c>
      <c r="H179" s="158">
        <v>11.55</v>
      </c>
      <c r="I179" s="159"/>
      <c r="L179" s="155"/>
      <c r="M179" s="160"/>
      <c r="T179" s="161"/>
      <c r="AT179" s="156" t="s">
        <v>197</v>
      </c>
      <c r="AU179" s="156" t="s">
        <v>81</v>
      </c>
      <c r="AV179" s="13" t="s">
        <v>81</v>
      </c>
      <c r="AW179" s="13" t="s">
        <v>33</v>
      </c>
      <c r="AX179" s="13" t="s">
        <v>72</v>
      </c>
      <c r="AY179" s="156" t="s">
        <v>122</v>
      </c>
    </row>
    <row r="180" spans="2:65" s="13" customFormat="1">
      <c r="B180" s="155"/>
      <c r="D180" s="149" t="s">
        <v>197</v>
      </c>
      <c r="E180" s="156" t="s">
        <v>19</v>
      </c>
      <c r="F180" s="157" t="s">
        <v>286</v>
      </c>
      <c r="H180" s="158">
        <v>22.408000000000001</v>
      </c>
      <c r="I180" s="159"/>
      <c r="L180" s="155"/>
      <c r="M180" s="160"/>
      <c r="T180" s="161"/>
      <c r="AT180" s="156" t="s">
        <v>197</v>
      </c>
      <c r="AU180" s="156" t="s">
        <v>81</v>
      </c>
      <c r="AV180" s="13" t="s">
        <v>81</v>
      </c>
      <c r="AW180" s="13" t="s">
        <v>33</v>
      </c>
      <c r="AX180" s="13" t="s">
        <v>72</v>
      </c>
      <c r="AY180" s="156" t="s">
        <v>122</v>
      </c>
    </row>
    <row r="181" spans="2:65" s="12" customFormat="1">
      <c r="B181" s="148"/>
      <c r="D181" s="149" t="s">
        <v>197</v>
      </c>
      <c r="E181" s="150" t="s">
        <v>19</v>
      </c>
      <c r="F181" s="151" t="s">
        <v>227</v>
      </c>
      <c r="H181" s="150" t="s">
        <v>19</v>
      </c>
      <c r="I181" s="152"/>
      <c r="L181" s="148"/>
      <c r="M181" s="153"/>
      <c r="T181" s="154"/>
      <c r="AT181" s="150" t="s">
        <v>197</v>
      </c>
      <c r="AU181" s="150" t="s">
        <v>81</v>
      </c>
      <c r="AV181" s="12" t="s">
        <v>79</v>
      </c>
      <c r="AW181" s="12" t="s">
        <v>33</v>
      </c>
      <c r="AX181" s="12" t="s">
        <v>72</v>
      </c>
      <c r="AY181" s="150" t="s">
        <v>122</v>
      </c>
    </row>
    <row r="182" spans="2:65" s="13" customFormat="1">
      <c r="B182" s="155"/>
      <c r="D182" s="149" t="s">
        <v>197</v>
      </c>
      <c r="E182" s="156" t="s">
        <v>19</v>
      </c>
      <c r="F182" s="157" t="s">
        <v>287</v>
      </c>
      <c r="H182" s="158">
        <v>2.94</v>
      </c>
      <c r="I182" s="159"/>
      <c r="L182" s="155"/>
      <c r="M182" s="160"/>
      <c r="T182" s="161"/>
      <c r="AT182" s="156" t="s">
        <v>197</v>
      </c>
      <c r="AU182" s="156" t="s">
        <v>81</v>
      </c>
      <c r="AV182" s="13" t="s">
        <v>81</v>
      </c>
      <c r="AW182" s="13" t="s">
        <v>33</v>
      </c>
      <c r="AX182" s="13" t="s">
        <v>72</v>
      </c>
      <c r="AY182" s="156" t="s">
        <v>122</v>
      </c>
    </row>
    <row r="183" spans="2:65" s="13" customFormat="1">
      <c r="B183" s="155"/>
      <c r="D183" s="149" t="s">
        <v>197</v>
      </c>
      <c r="E183" s="156" t="s">
        <v>19</v>
      </c>
      <c r="F183" s="157" t="s">
        <v>285</v>
      </c>
      <c r="H183" s="158">
        <v>11.55</v>
      </c>
      <c r="I183" s="159"/>
      <c r="L183" s="155"/>
      <c r="M183" s="160"/>
      <c r="T183" s="161"/>
      <c r="AT183" s="156" t="s">
        <v>197</v>
      </c>
      <c r="AU183" s="156" t="s">
        <v>81</v>
      </c>
      <c r="AV183" s="13" t="s">
        <v>81</v>
      </c>
      <c r="AW183" s="13" t="s">
        <v>33</v>
      </c>
      <c r="AX183" s="13" t="s">
        <v>72</v>
      </c>
      <c r="AY183" s="156" t="s">
        <v>122</v>
      </c>
    </row>
    <row r="184" spans="2:65" s="13" customFormat="1">
      <c r="B184" s="155"/>
      <c r="D184" s="149" t="s">
        <v>197</v>
      </c>
      <c r="E184" s="156" t="s">
        <v>19</v>
      </c>
      <c r="F184" s="157" t="s">
        <v>288</v>
      </c>
      <c r="H184" s="158">
        <v>13.52</v>
      </c>
      <c r="I184" s="159"/>
      <c r="L184" s="155"/>
      <c r="M184" s="160"/>
      <c r="T184" s="161"/>
      <c r="AT184" s="156" t="s">
        <v>197</v>
      </c>
      <c r="AU184" s="156" t="s">
        <v>81</v>
      </c>
      <c r="AV184" s="13" t="s">
        <v>81</v>
      </c>
      <c r="AW184" s="13" t="s">
        <v>33</v>
      </c>
      <c r="AX184" s="13" t="s">
        <v>72</v>
      </c>
      <c r="AY184" s="156" t="s">
        <v>122</v>
      </c>
    </row>
    <row r="185" spans="2:65" s="14" customFormat="1">
      <c r="B185" s="162"/>
      <c r="D185" s="149" t="s">
        <v>197</v>
      </c>
      <c r="E185" s="163" t="s">
        <v>19</v>
      </c>
      <c r="F185" s="164" t="s">
        <v>231</v>
      </c>
      <c r="H185" s="165">
        <v>67.007999999999996</v>
      </c>
      <c r="I185" s="166"/>
      <c r="L185" s="162"/>
      <c r="M185" s="167"/>
      <c r="T185" s="168"/>
      <c r="AT185" s="163" t="s">
        <v>197</v>
      </c>
      <c r="AU185" s="163" t="s">
        <v>81</v>
      </c>
      <c r="AV185" s="14" t="s">
        <v>144</v>
      </c>
      <c r="AW185" s="14" t="s">
        <v>33</v>
      </c>
      <c r="AX185" s="14" t="s">
        <v>79</v>
      </c>
      <c r="AY185" s="163" t="s">
        <v>122</v>
      </c>
    </row>
    <row r="186" spans="2:65" s="1" customFormat="1" ht="16.5" customHeight="1">
      <c r="B186" s="33"/>
      <c r="C186" s="128" t="s">
        <v>289</v>
      </c>
      <c r="D186" s="128" t="s">
        <v>125</v>
      </c>
      <c r="E186" s="129" t="s">
        <v>290</v>
      </c>
      <c r="F186" s="130" t="s">
        <v>291</v>
      </c>
      <c r="G186" s="131" t="s">
        <v>193</v>
      </c>
      <c r="H186" s="132">
        <v>93.561999999999998</v>
      </c>
      <c r="I186" s="133"/>
      <c r="J186" s="134">
        <f>ROUND(I186*H186,2)</f>
        <v>0</v>
      </c>
      <c r="K186" s="130" t="s">
        <v>19</v>
      </c>
      <c r="L186" s="33"/>
      <c r="M186" s="135" t="s">
        <v>19</v>
      </c>
      <c r="N186" s="136" t="s">
        <v>43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144</v>
      </c>
      <c r="AT186" s="139" t="s">
        <v>125</v>
      </c>
      <c r="AU186" s="139" t="s">
        <v>81</v>
      </c>
      <c r="AY186" s="18" t="s">
        <v>122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8" t="s">
        <v>79</v>
      </c>
      <c r="BK186" s="140">
        <f>ROUND(I186*H186,2)</f>
        <v>0</v>
      </c>
      <c r="BL186" s="18" t="s">
        <v>144</v>
      </c>
      <c r="BM186" s="139" t="s">
        <v>292</v>
      </c>
    </row>
    <row r="187" spans="2:65" s="1" customFormat="1" ht="16.5" customHeight="1">
      <c r="B187" s="33"/>
      <c r="C187" s="128" t="s">
        <v>293</v>
      </c>
      <c r="D187" s="128" t="s">
        <v>125</v>
      </c>
      <c r="E187" s="129" t="s">
        <v>294</v>
      </c>
      <c r="F187" s="130" t="s">
        <v>295</v>
      </c>
      <c r="G187" s="131" t="s">
        <v>193</v>
      </c>
      <c r="H187" s="132">
        <v>93.561999999999998</v>
      </c>
      <c r="I187" s="133"/>
      <c r="J187" s="134">
        <f>ROUND(I187*H187,2)</f>
        <v>0</v>
      </c>
      <c r="K187" s="130" t="s">
        <v>194</v>
      </c>
      <c r="L187" s="33"/>
      <c r="M187" s="135" t="s">
        <v>19</v>
      </c>
      <c r="N187" s="136" t="s">
        <v>43</v>
      </c>
      <c r="P187" s="137">
        <f>O187*H187</f>
        <v>0</v>
      </c>
      <c r="Q187" s="137">
        <v>3.0599999999999999E-2</v>
      </c>
      <c r="R187" s="137">
        <f>Q187*H187</f>
        <v>2.8629971999999997</v>
      </c>
      <c r="S187" s="137">
        <v>0</v>
      </c>
      <c r="T187" s="138">
        <f>S187*H187</f>
        <v>0</v>
      </c>
      <c r="AR187" s="139" t="s">
        <v>144</v>
      </c>
      <c r="AT187" s="139" t="s">
        <v>125</v>
      </c>
      <c r="AU187" s="139" t="s">
        <v>81</v>
      </c>
      <c r="AY187" s="18" t="s">
        <v>122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79</v>
      </c>
      <c r="BK187" s="140">
        <f>ROUND(I187*H187,2)</f>
        <v>0</v>
      </c>
      <c r="BL187" s="18" t="s">
        <v>144</v>
      </c>
      <c r="BM187" s="139" t="s">
        <v>296</v>
      </c>
    </row>
    <row r="188" spans="2:65" s="1" customFormat="1">
      <c r="B188" s="33"/>
      <c r="D188" s="141" t="s">
        <v>132</v>
      </c>
      <c r="F188" s="142" t="s">
        <v>297</v>
      </c>
      <c r="I188" s="143"/>
      <c r="L188" s="33"/>
      <c r="M188" s="144"/>
      <c r="T188" s="54"/>
      <c r="AT188" s="18" t="s">
        <v>132</v>
      </c>
      <c r="AU188" s="18" t="s">
        <v>81</v>
      </c>
    </row>
    <row r="189" spans="2:65" s="12" customFormat="1">
      <c r="B189" s="148"/>
      <c r="D189" s="149" t="s">
        <v>197</v>
      </c>
      <c r="E189" s="150" t="s">
        <v>19</v>
      </c>
      <c r="F189" s="151" t="s">
        <v>298</v>
      </c>
      <c r="H189" s="150" t="s">
        <v>19</v>
      </c>
      <c r="I189" s="152"/>
      <c r="L189" s="148"/>
      <c r="M189" s="153"/>
      <c r="T189" s="154"/>
      <c r="AT189" s="150" t="s">
        <v>197</v>
      </c>
      <c r="AU189" s="150" t="s">
        <v>81</v>
      </c>
      <c r="AV189" s="12" t="s">
        <v>79</v>
      </c>
      <c r="AW189" s="12" t="s">
        <v>33</v>
      </c>
      <c r="AX189" s="12" t="s">
        <v>72</v>
      </c>
      <c r="AY189" s="150" t="s">
        <v>122</v>
      </c>
    </row>
    <row r="190" spans="2:65" s="12" customFormat="1">
      <c r="B190" s="148"/>
      <c r="D190" s="149" t="s">
        <v>197</v>
      </c>
      <c r="E190" s="150" t="s">
        <v>19</v>
      </c>
      <c r="F190" s="151" t="s">
        <v>299</v>
      </c>
      <c r="H190" s="150" t="s">
        <v>19</v>
      </c>
      <c r="I190" s="152"/>
      <c r="L190" s="148"/>
      <c r="M190" s="153"/>
      <c r="T190" s="154"/>
      <c r="AT190" s="150" t="s">
        <v>197</v>
      </c>
      <c r="AU190" s="150" t="s">
        <v>81</v>
      </c>
      <c r="AV190" s="12" t="s">
        <v>79</v>
      </c>
      <c r="AW190" s="12" t="s">
        <v>33</v>
      </c>
      <c r="AX190" s="12" t="s">
        <v>72</v>
      </c>
      <c r="AY190" s="150" t="s">
        <v>122</v>
      </c>
    </row>
    <row r="191" spans="2:65" s="12" customFormat="1">
      <c r="B191" s="148"/>
      <c r="D191" s="149" t="s">
        <v>197</v>
      </c>
      <c r="E191" s="150" t="s">
        <v>19</v>
      </c>
      <c r="F191" s="151" t="s">
        <v>300</v>
      </c>
      <c r="H191" s="150" t="s">
        <v>19</v>
      </c>
      <c r="I191" s="152"/>
      <c r="L191" s="148"/>
      <c r="M191" s="153"/>
      <c r="T191" s="154"/>
      <c r="AT191" s="150" t="s">
        <v>197</v>
      </c>
      <c r="AU191" s="150" t="s">
        <v>81</v>
      </c>
      <c r="AV191" s="12" t="s">
        <v>79</v>
      </c>
      <c r="AW191" s="12" t="s">
        <v>33</v>
      </c>
      <c r="AX191" s="12" t="s">
        <v>72</v>
      </c>
      <c r="AY191" s="150" t="s">
        <v>122</v>
      </c>
    </row>
    <row r="192" spans="2:65" s="13" customFormat="1">
      <c r="B192" s="155"/>
      <c r="D192" s="149" t="s">
        <v>197</v>
      </c>
      <c r="E192" s="156" t="s">
        <v>19</v>
      </c>
      <c r="F192" s="157" t="s">
        <v>301</v>
      </c>
      <c r="H192" s="158">
        <v>33.61</v>
      </c>
      <c r="I192" s="159"/>
      <c r="L192" s="155"/>
      <c r="M192" s="160"/>
      <c r="T192" s="161"/>
      <c r="AT192" s="156" t="s">
        <v>197</v>
      </c>
      <c r="AU192" s="156" t="s">
        <v>81</v>
      </c>
      <c r="AV192" s="13" t="s">
        <v>81</v>
      </c>
      <c r="AW192" s="13" t="s">
        <v>33</v>
      </c>
      <c r="AX192" s="13" t="s">
        <v>72</v>
      </c>
      <c r="AY192" s="156" t="s">
        <v>122</v>
      </c>
    </row>
    <row r="193" spans="2:65" s="12" customFormat="1">
      <c r="B193" s="148"/>
      <c r="D193" s="149" t="s">
        <v>197</v>
      </c>
      <c r="E193" s="150" t="s">
        <v>19</v>
      </c>
      <c r="F193" s="151" t="s">
        <v>302</v>
      </c>
      <c r="H193" s="150" t="s">
        <v>19</v>
      </c>
      <c r="I193" s="152"/>
      <c r="L193" s="148"/>
      <c r="M193" s="153"/>
      <c r="T193" s="154"/>
      <c r="AT193" s="150" t="s">
        <v>197</v>
      </c>
      <c r="AU193" s="150" t="s">
        <v>81</v>
      </c>
      <c r="AV193" s="12" t="s">
        <v>79</v>
      </c>
      <c r="AW193" s="12" t="s">
        <v>33</v>
      </c>
      <c r="AX193" s="12" t="s">
        <v>72</v>
      </c>
      <c r="AY193" s="150" t="s">
        <v>122</v>
      </c>
    </row>
    <row r="194" spans="2:65" s="12" customFormat="1">
      <c r="B194" s="148"/>
      <c r="D194" s="149" t="s">
        <v>197</v>
      </c>
      <c r="E194" s="150" t="s">
        <v>19</v>
      </c>
      <c r="F194" s="151" t="s">
        <v>224</v>
      </c>
      <c r="H194" s="150" t="s">
        <v>19</v>
      </c>
      <c r="I194" s="152"/>
      <c r="L194" s="148"/>
      <c r="M194" s="153"/>
      <c r="T194" s="154"/>
      <c r="AT194" s="150" t="s">
        <v>197</v>
      </c>
      <c r="AU194" s="150" t="s">
        <v>81</v>
      </c>
      <c r="AV194" s="12" t="s">
        <v>79</v>
      </c>
      <c r="AW194" s="12" t="s">
        <v>33</v>
      </c>
      <c r="AX194" s="12" t="s">
        <v>72</v>
      </c>
      <c r="AY194" s="150" t="s">
        <v>122</v>
      </c>
    </row>
    <row r="195" spans="2:65" s="13" customFormat="1" ht="22.5">
      <c r="B195" s="155"/>
      <c r="D195" s="149" t="s">
        <v>197</v>
      </c>
      <c r="E195" s="156" t="s">
        <v>19</v>
      </c>
      <c r="F195" s="157" t="s">
        <v>303</v>
      </c>
      <c r="H195" s="158">
        <v>22.184000000000001</v>
      </c>
      <c r="I195" s="159"/>
      <c r="L195" s="155"/>
      <c r="M195" s="160"/>
      <c r="T195" s="161"/>
      <c r="AT195" s="156" t="s">
        <v>197</v>
      </c>
      <c r="AU195" s="156" t="s">
        <v>81</v>
      </c>
      <c r="AV195" s="13" t="s">
        <v>81</v>
      </c>
      <c r="AW195" s="13" t="s">
        <v>33</v>
      </c>
      <c r="AX195" s="13" t="s">
        <v>72</v>
      </c>
      <c r="AY195" s="156" t="s">
        <v>122</v>
      </c>
    </row>
    <row r="196" spans="2:65" s="13" customFormat="1">
      <c r="B196" s="155"/>
      <c r="D196" s="149" t="s">
        <v>197</v>
      </c>
      <c r="E196" s="156" t="s">
        <v>19</v>
      </c>
      <c r="F196" s="157" t="s">
        <v>304</v>
      </c>
      <c r="H196" s="158">
        <v>10.114000000000001</v>
      </c>
      <c r="I196" s="159"/>
      <c r="L196" s="155"/>
      <c r="M196" s="160"/>
      <c r="T196" s="161"/>
      <c r="AT196" s="156" t="s">
        <v>197</v>
      </c>
      <c r="AU196" s="156" t="s">
        <v>81</v>
      </c>
      <c r="AV196" s="13" t="s">
        <v>81</v>
      </c>
      <c r="AW196" s="13" t="s">
        <v>33</v>
      </c>
      <c r="AX196" s="13" t="s">
        <v>72</v>
      </c>
      <c r="AY196" s="156" t="s">
        <v>122</v>
      </c>
    </row>
    <row r="197" spans="2:65" s="12" customFormat="1">
      <c r="B197" s="148"/>
      <c r="D197" s="149" t="s">
        <v>197</v>
      </c>
      <c r="E197" s="150" t="s">
        <v>19</v>
      </c>
      <c r="F197" s="151" t="s">
        <v>305</v>
      </c>
      <c r="H197" s="150" t="s">
        <v>19</v>
      </c>
      <c r="I197" s="152"/>
      <c r="L197" s="148"/>
      <c r="M197" s="153"/>
      <c r="T197" s="154"/>
      <c r="AT197" s="150" t="s">
        <v>197</v>
      </c>
      <c r="AU197" s="150" t="s">
        <v>81</v>
      </c>
      <c r="AV197" s="12" t="s">
        <v>79</v>
      </c>
      <c r="AW197" s="12" t="s">
        <v>33</v>
      </c>
      <c r="AX197" s="12" t="s">
        <v>72</v>
      </c>
      <c r="AY197" s="150" t="s">
        <v>122</v>
      </c>
    </row>
    <row r="198" spans="2:65" s="12" customFormat="1">
      <c r="B198" s="148"/>
      <c r="D198" s="149" t="s">
        <v>197</v>
      </c>
      <c r="E198" s="150" t="s">
        <v>19</v>
      </c>
      <c r="F198" s="151" t="s">
        <v>300</v>
      </c>
      <c r="H198" s="150" t="s">
        <v>19</v>
      </c>
      <c r="I198" s="152"/>
      <c r="L198" s="148"/>
      <c r="M198" s="153"/>
      <c r="T198" s="154"/>
      <c r="AT198" s="150" t="s">
        <v>197</v>
      </c>
      <c r="AU198" s="150" t="s">
        <v>81</v>
      </c>
      <c r="AV198" s="12" t="s">
        <v>79</v>
      </c>
      <c r="AW198" s="12" t="s">
        <v>33</v>
      </c>
      <c r="AX198" s="12" t="s">
        <v>72</v>
      </c>
      <c r="AY198" s="150" t="s">
        <v>122</v>
      </c>
    </row>
    <row r="199" spans="2:65" s="13" customFormat="1">
      <c r="B199" s="155"/>
      <c r="D199" s="149" t="s">
        <v>197</v>
      </c>
      <c r="E199" s="156" t="s">
        <v>19</v>
      </c>
      <c r="F199" s="157" t="s">
        <v>306</v>
      </c>
      <c r="H199" s="158">
        <v>27.654</v>
      </c>
      <c r="I199" s="159"/>
      <c r="L199" s="155"/>
      <c r="M199" s="160"/>
      <c r="T199" s="161"/>
      <c r="AT199" s="156" t="s">
        <v>197</v>
      </c>
      <c r="AU199" s="156" t="s">
        <v>81</v>
      </c>
      <c r="AV199" s="13" t="s">
        <v>81</v>
      </c>
      <c r="AW199" s="13" t="s">
        <v>33</v>
      </c>
      <c r="AX199" s="13" t="s">
        <v>72</v>
      </c>
      <c r="AY199" s="156" t="s">
        <v>122</v>
      </c>
    </row>
    <row r="200" spans="2:65" s="14" customFormat="1">
      <c r="B200" s="162"/>
      <c r="D200" s="149" t="s">
        <v>197</v>
      </c>
      <c r="E200" s="163" t="s">
        <v>19</v>
      </c>
      <c r="F200" s="164" t="s">
        <v>231</v>
      </c>
      <c r="H200" s="165">
        <v>93.561999999999998</v>
      </c>
      <c r="I200" s="166"/>
      <c r="L200" s="162"/>
      <c r="M200" s="167"/>
      <c r="T200" s="168"/>
      <c r="AT200" s="163" t="s">
        <v>197</v>
      </c>
      <c r="AU200" s="163" t="s">
        <v>81</v>
      </c>
      <c r="AV200" s="14" t="s">
        <v>144</v>
      </c>
      <c r="AW200" s="14" t="s">
        <v>33</v>
      </c>
      <c r="AX200" s="14" t="s">
        <v>79</v>
      </c>
      <c r="AY200" s="163" t="s">
        <v>122</v>
      </c>
    </row>
    <row r="201" spans="2:65" s="1" customFormat="1" ht="16.5" customHeight="1">
      <c r="B201" s="33"/>
      <c r="C201" s="128" t="s">
        <v>307</v>
      </c>
      <c r="D201" s="128" t="s">
        <v>125</v>
      </c>
      <c r="E201" s="129" t="s">
        <v>308</v>
      </c>
      <c r="F201" s="130" t="s">
        <v>309</v>
      </c>
      <c r="G201" s="131" t="s">
        <v>193</v>
      </c>
      <c r="H201" s="132">
        <v>490.51</v>
      </c>
      <c r="I201" s="133"/>
      <c r="J201" s="134">
        <f>ROUND(I201*H201,2)</f>
        <v>0</v>
      </c>
      <c r="K201" s="130" t="s">
        <v>19</v>
      </c>
      <c r="L201" s="33"/>
      <c r="M201" s="135" t="s">
        <v>19</v>
      </c>
      <c r="N201" s="136" t="s">
        <v>43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144</v>
      </c>
      <c r="AT201" s="139" t="s">
        <v>125</v>
      </c>
      <c r="AU201" s="139" t="s">
        <v>81</v>
      </c>
      <c r="AY201" s="18" t="s">
        <v>122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8" t="s">
        <v>79</v>
      </c>
      <c r="BK201" s="140">
        <f>ROUND(I201*H201,2)</f>
        <v>0</v>
      </c>
      <c r="BL201" s="18" t="s">
        <v>144</v>
      </c>
      <c r="BM201" s="139" t="s">
        <v>310</v>
      </c>
    </row>
    <row r="202" spans="2:65" s="1" customFormat="1" ht="16.5" customHeight="1">
      <c r="B202" s="33"/>
      <c r="C202" s="128" t="s">
        <v>311</v>
      </c>
      <c r="D202" s="128" t="s">
        <v>125</v>
      </c>
      <c r="E202" s="129" t="s">
        <v>312</v>
      </c>
      <c r="F202" s="130" t="s">
        <v>313</v>
      </c>
      <c r="G202" s="131" t="s">
        <v>193</v>
      </c>
      <c r="H202" s="132">
        <v>490.51</v>
      </c>
      <c r="I202" s="133"/>
      <c r="J202" s="134">
        <f>ROUND(I202*H202,2)</f>
        <v>0</v>
      </c>
      <c r="K202" s="130" t="s">
        <v>194</v>
      </c>
      <c r="L202" s="33"/>
      <c r="M202" s="135" t="s">
        <v>19</v>
      </c>
      <c r="N202" s="136" t="s">
        <v>43</v>
      </c>
      <c r="P202" s="137">
        <f>O202*H202</f>
        <v>0</v>
      </c>
      <c r="Q202" s="137">
        <v>1.0200000000000001E-2</v>
      </c>
      <c r="R202" s="137">
        <f>Q202*H202</f>
        <v>5.0032019999999999</v>
      </c>
      <c r="S202" s="137">
        <v>0</v>
      </c>
      <c r="T202" s="138">
        <f>S202*H202</f>
        <v>0</v>
      </c>
      <c r="AR202" s="139" t="s">
        <v>144</v>
      </c>
      <c r="AT202" s="139" t="s">
        <v>125</v>
      </c>
      <c r="AU202" s="139" t="s">
        <v>81</v>
      </c>
      <c r="AY202" s="18" t="s">
        <v>122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79</v>
      </c>
      <c r="BK202" s="140">
        <f>ROUND(I202*H202,2)</f>
        <v>0</v>
      </c>
      <c r="BL202" s="18" t="s">
        <v>144</v>
      </c>
      <c r="BM202" s="139" t="s">
        <v>314</v>
      </c>
    </row>
    <row r="203" spans="2:65" s="1" customFormat="1">
      <c r="B203" s="33"/>
      <c r="D203" s="141" t="s">
        <v>132</v>
      </c>
      <c r="F203" s="142" t="s">
        <v>315</v>
      </c>
      <c r="I203" s="143"/>
      <c r="L203" s="33"/>
      <c r="M203" s="144"/>
      <c r="T203" s="54"/>
      <c r="AT203" s="18" t="s">
        <v>132</v>
      </c>
      <c r="AU203" s="18" t="s">
        <v>81</v>
      </c>
    </row>
    <row r="204" spans="2:65" s="12" customFormat="1">
      <c r="B204" s="148"/>
      <c r="D204" s="149" t="s">
        <v>197</v>
      </c>
      <c r="E204" s="150" t="s">
        <v>19</v>
      </c>
      <c r="F204" s="151" t="s">
        <v>316</v>
      </c>
      <c r="H204" s="150" t="s">
        <v>19</v>
      </c>
      <c r="I204" s="152"/>
      <c r="L204" s="148"/>
      <c r="M204" s="153"/>
      <c r="T204" s="154"/>
      <c r="AT204" s="150" t="s">
        <v>197</v>
      </c>
      <c r="AU204" s="150" t="s">
        <v>81</v>
      </c>
      <c r="AV204" s="12" t="s">
        <v>79</v>
      </c>
      <c r="AW204" s="12" t="s">
        <v>33</v>
      </c>
      <c r="AX204" s="12" t="s">
        <v>72</v>
      </c>
      <c r="AY204" s="150" t="s">
        <v>122</v>
      </c>
    </row>
    <row r="205" spans="2:65" s="13" customFormat="1">
      <c r="B205" s="155"/>
      <c r="D205" s="149" t="s">
        <v>197</v>
      </c>
      <c r="E205" s="156" t="s">
        <v>19</v>
      </c>
      <c r="F205" s="157" t="s">
        <v>317</v>
      </c>
      <c r="H205" s="158">
        <v>168.05</v>
      </c>
      <c r="I205" s="159"/>
      <c r="L205" s="155"/>
      <c r="M205" s="160"/>
      <c r="T205" s="161"/>
      <c r="AT205" s="156" t="s">
        <v>197</v>
      </c>
      <c r="AU205" s="156" t="s">
        <v>81</v>
      </c>
      <c r="AV205" s="13" t="s">
        <v>81</v>
      </c>
      <c r="AW205" s="13" t="s">
        <v>33</v>
      </c>
      <c r="AX205" s="13" t="s">
        <v>72</v>
      </c>
      <c r="AY205" s="156" t="s">
        <v>122</v>
      </c>
    </row>
    <row r="206" spans="2:65" s="12" customFormat="1">
      <c r="B206" s="148"/>
      <c r="D206" s="149" t="s">
        <v>197</v>
      </c>
      <c r="E206" s="150" t="s">
        <v>19</v>
      </c>
      <c r="F206" s="151" t="s">
        <v>318</v>
      </c>
      <c r="H206" s="150" t="s">
        <v>19</v>
      </c>
      <c r="I206" s="152"/>
      <c r="L206" s="148"/>
      <c r="M206" s="153"/>
      <c r="T206" s="154"/>
      <c r="AT206" s="150" t="s">
        <v>197</v>
      </c>
      <c r="AU206" s="150" t="s">
        <v>81</v>
      </c>
      <c r="AV206" s="12" t="s">
        <v>79</v>
      </c>
      <c r="AW206" s="12" t="s">
        <v>33</v>
      </c>
      <c r="AX206" s="12" t="s">
        <v>72</v>
      </c>
      <c r="AY206" s="150" t="s">
        <v>122</v>
      </c>
    </row>
    <row r="207" spans="2:65" s="13" customFormat="1">
      <c r="B207" s="155"/>
      <c r="D207" s="149" t="s">
        <v>197</v>
      </c>
      <c r="E207" s="156" t="s">
        <v>19</v>
      </c>
      <c r="F207" s="157" t="s">
        <v>319</v>
      </c>
      <c r="H207" s="158">
        <v>184.19</v>
      </c>
      <c r="I207" s="159"/>
      <c r="L207" s="155"/>
      <c r="M207" s="160"/>
      <c r="T207" s="161"/>
      <c r="AT207" s="156" t="s">
        <v>197</v>
      </c>
      <c r="AU207" s="156" t="s">
        <v>81</v>
      </c>
      <c r="AV207" s="13" t="s">
        <v>81</v>
      </c>
      <c r="AW207" s="13" t="s">
        <v>33</v>
      </c>
      <c r="AX207" s="13" t="s">
        <v>72</v>
      </c>
      <c r="AY207" s="156" t="s">
        <v>122</v>
      </c>
    </row>
    <row r="208" spans="2:65" s="12" customFormat="1">
      <c r="B208" s="148"/>
      <c r="D208" s="149" t="s">
        <v>197</v>
      </c>
      <c r="E208" s="150" t="s">
        <v>19</v>
      </c>
      <c r="F208" s="151" t="s">
        <v>320</v>
      </c>
      <c r="H208" s="150" t="s">
        <v>19</v>
      </c>
      <c r="I208" s="152"/>
      <c r="L208" s="148"/>
      <c r="M208" s="153"/>
      <c r="T208" s="154"/>
      <c r="AT208" s="150" t="s">
        <v>197</v>
      </c>
      <c r="AU208" s="150" t="s">
        <v>81</v>
      </c>
      <c r="AV208" s="12" t="s">
        <v>79</v>
      </c>
      <c r="AW208" s="12" t="s">
        <v>33</v>
      </c>
      <c r="AX208" s="12" t="s">
        <v>72</v>
      </c>
      <c r="AY208" s="150" t="s">
        <v>122</v>
      </c>
    </row>
    <row r="209" spans="2:65" s="13" customFormat="1">
      <c r="B209" s="155"/>
      <c r="D209" s="149" t="s">
        <v>197</v>
      </c>
      <c r="E209" s="156" t="s">
        <v>19</v>
      </c>
      <c r="F209" s="157" t="s">
        <v>321</v>
      </c>
      <c r="H209" s="158">
        <v>138.27000000000001</v>
      </c>
      <c r="I209" s="159"/>
      <c r="L209" s="155"/>
      <c r="M209" s="160"/>
      <c r="T209" s="161"/>
      <c r="AT209" s="156" t="s">
        <v>197</v>
      </c>
      <c r="AU209" s="156" t="s">
        <v>81</v>
      </c>
      <c r="AV209" s="13" t="s">
        <v>81</v>
      </c>
      <c r="AW209" s="13" t="s">
        <v>33</v>
      </c>
      <c r="AX209" s="13" t="s">
        <v>72</v>
      </c>
      <c r="AY209" s="156" t="s">
        <v>122</v>
      </c>
    </row>
    <row r="210" spans="2:65" s="14" customFormat="1">
      <c r="B210" s="162"/>
      <c r="D210" s="149" t="s">
        <v>197</v>
      </c>
      <c r="E210" s="163" t="s">
        <v>19</v>
      </c>
      <c r="F210" s="164" t="s">
        <v>231</v>
      </c>
      <c r="H210" s="165">
        <v>490.51</v>
      </c>
      <c r="I210" s="166"/>
      <c r="L210" s="162"/>
      <c r="M210" s="167"/>
      <c r="T210" s="168"/>
      <c r="AT210" s="163" t="s">
        <v>197</v>
      </c>
      <c r="AU210" s="163" t="s">
        <v>81</v>
      </c>
      <c r="AV210" s="14" t="s">
        <v>144</v>
      </c>
      <c r="AW210" s="14" t="s">
        <v>33</v>
      </c>
      <c r="AX210" s="14" t="s">
        <v>79</v>
      </c>
      <c r="AY210" s="163" t="s">
        <v>122</v>
      </c>
    </row>
    <row r="211" spans="2:65" s="11" customFormat="1" ht="22.9" customHeight="1">
      <c r="B211" s="116"/>
      <c r="D211" s="117" t="s">
        <v>71</v>
      </c>
      <c r="E211" s="126" t="s">
        <v>279</v>
      </c>
      <c r="F211" s="126" t="s">
        <v>322</v>
      </c>
      <c r="I211" s="119"/>
      <c r="J211" s="127">
        <f>BK211</f>
        <v>0</v>
      </c>
      <c r="L211" s="116"/>
      <c r="M211" s="121"/>
      <c r="P211" s="122">
        <f>SUM(P212:P298)</f>
        <v>0</v>
      </c>
      <c r="R211" s="122">
        <f>SUM(R212:R298)</f>
        <v>8.3386699999999994E-2</v>
      </c>
      <c r="T211" s="123">
        <f>SUM(T212:T298)</f>
        <v>10.632256000000002</v>
      </c>
      <c r="AR211" s="117" t="s">
        <v>79</v>
      </c>
      <c r="AT211" s="124" t="s">
        <v>71</v>
      </c>
      <c r="AU211" s="124" t="s">
        <v>79</v>
      </c>
      <c r="AY211" s="117" t="s">
        <v>122</v>
      </c>
      <c r="BK211" s="125">
        <f>SUM(BK212:BK298)</f>
        <v>0</v>
      </c>
    </row>
    <row r="212" spans="2:65" s="1" customFormat="1" ht="24.2" customHeight="1">
      <c r="B212" s="33"/>
      <c r="C212" s="128" t="s">
        <v>323</v>
      </c>
      <c r="D212" s="128" t="s">
        <v>125</v>
      </c>
      <c r="E212" s="129" t="s">
        <v>324</v>
      </c>
      <c r="F212" s="130" t="s">
        <v>325</v>
      </c>
      <c r="G212" s="131" t="s">
        <v>193</v>
      </c>
      <c r="H212" s="132">
        <v>93.561999999999998</v>
      </c>
      <c r="I212" s="133"/>
      <c r="J212" s="134">
        <f>ROUND(I212*H212,2)</f>
        <v>0</v>
      </c>
      <c r="K212" s="130" t="s">
        <v>194</v>
      </c>
      <c r="L212" s="33"/>
      <c r="M212" s="135" t="s">
        <v>19</v>
      </c>
      <c r="N212" s="136" t="s">
        <v>43</v>
      </c>
      <c r="P212" s="137">
        <f>O212*H212</f>
        <v>0</v>
      </c>
      <c r="Q212" s="137">
        <v>0</v>
      </c>
      <c r="R212" s="137">
        <f>Q212*H212</f>
        <v>0</v>
      </c>
      <c r="S212" s="137">
        <v>3.5000000000000003E-2</v>
      </c>
      <c r="T212" s="138">
        <f>S212*H212</f>
        <v>3.2746700000000004</v>
      </c>
      <c r="AR212" s="139" t="s">
        <v>144</v>
      </c>
      <c r="AT212" s="139" t="s">
        <v>125</v>
      </c>
      <c r="AU212" s="139" t="s">
        <v>81</v>
      </c>
      <c r="AY212" s="18" t="s">
        <v>122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8" t="s">
        <v>79</v>
      </c>
      <c r="BK212" s="140">
        <f>ROUND(I212*H212,2)</f>
        <v>0</v>
      </c>
      <c r="BL212" s="18" t="s">
        <v>144</v>
      </c>
      <c r="BM212" s="139" t="s">
        <v>326</v>
      </c>
    </row>
    <row r="213" spans="2:65" s="1" customFormat="1">
      <c r="B213" s="33"/>
      <c r="D213" s="141" t="s">
        <v>132</v>
      </c>
      <c r="F213" s="142" t="s">
        <v>327</v>
      </c>
      <c r="I213" s="143"/>
      <c r="L213" s="33"/>
      <c r="M213" s="144"/>
      <c r="T213" s="54"/>
      <c r="AT213" s="18" t="s">
        <v>132</v>
      </c>
      <c r="AU213" s="18" t="s">
        <v>81</v>
      </c>
    </row>
    <row r="214" spans="2:65" s="12" customFormat="1">
      <c r="B214" s="148"/>
      <c r="D214" s="149" t="s">
        <v>197</v>
      </c>
      <c r="E214" s="150" t="s">
        <v>19</v>
      </c>
      <c r="F214" s="151" t="s">
        <v>299</v>
      </c>
      <c r="H214" s="150" t="s">
        <v>19</v>
      </c>
      <c r="I214" s="152"/>
      <c r="L214" s="148"/>
      <c r="M214" s="153"/>
      <c r="T214" s="154"/>
      <c r="AT214" s="150" t="s">
        <v>197</v>
      </c>
      <c r="AU214" s="150" t="s">
        <v>81</v>
      </c>
      <c r="AV214" s="12" t="s">
        <v>79</v>
      </c>
      <c r="AW214" s="12" t="s">
        <v>33</v>
      </c>
      <c r="AX214" s="12" t="s">
        <v>72</v>
      </c>
      <c r="AY214" s="150" t="s">
        <v>122</v>
      </c>
    </row>
    <row r="215" spans="2:65" s="12" customFormat="1">
      <c r="B215" s="148"/>
      <c r="D215" s="149" t="s">
        <v>197</v>
      </c>
      <c r="E215" s="150" t="s">
        <v>19</v>
      </c>
      <c r="F215" s="151" t="s">
        <v>300</v>
      </c>
      <c r="H215" s="150" t="s">
        <v>19</v>
      </c>
      <c r="I215" s="152"/>
      <c r="L215" s="148"/>
      <c r="M215" s="153"/>
      <c r="T215" s="154"/>
      <c r="AT215" s="150" t="s">
        <v>197</v>
      </c>
      <c r="AU215" s="150" t="s">
        <v>81</v>
      </c>
      <c r="AV215" s="12" t="s">
        <v>79</v>
      </c>
      <c r="AW215" s="12" t="s">
        <v>33</v>
      </c>
      <c r="AX215" s="12" t="s">
        <v>72</v>
      </c>
      <c r="AY215" s="150" t="s">
        <v>122</v>
      </c>
    </row>
    <row r="216" spans="2:65" s="13" customFormat="1">
      <c r="B216" s="155"/>
      <c r="D216" s="149" t="s">
        <v>197</v>
      </c>
      <c r="E216" s="156" t="s">
        <v>19</v>
      </c>
      <c r="F216" s="157" t="s">
        <v>301</v>
      </c>
      <c r="H216" s="158">
        <v>33.61</v>
      </c>
      <c r="I216" s="159"/>
      <c r="L216" s="155"/>
      <c r="M216" s="160"/>
      <c r="T216" s="161"/>
      <c r="AT216" s="156" t="s">
        <v>197</v>
      </c>
      <c r="AU216" s="156" t="s">
        <v>81</v>
      </c>
      <c r="AV216" s="13" t="s">
        <v>81</v>
      </c>
      <c r="AW216" s="13" t="s">
        <v>33</v>
      </c>
      <c r="AX216" s="13" t="s">
        <v>72</v>
      </c>
      <c r="AY216" s="156" t="s">
        <v>122</v>
      </c>
    </row>
    <row r="217" spans="2:65" s="15" customFormat="1">
      <c r="B217" s="169"/>
      <c r="D217" s="149" t="s">
        <v>197</v>
      </c>
      <c r="E217" s="170" t="s">
        <v>19</v>
      </c>
      <c r="F217" s="171" t="s">
        <v>260</v>
      </c>
      <c r="H217" s="172">
        <v>33.61</v>
      </c>
      <c r="I217" s="173"/>
      <c r="L217" s="169"/>
      <c r="M217" s="174"/>
      <c r="T217" s="175"/>
      <c r="AT217" s="170" t="s">
        <v>197</v>
      </c>
      <c r="AU217" s="170" t="s">
        <v>81</v>
      </c>
      <c r="AV217" s="15" t="s">
        <v>140</v>
      </c>
      <c r="AW217" s="15" t="s">
        <v>33</v>
      </c>
      <c r="AX217" s="15" t="s">
        <v>72</v>
      </c>
      <c r="AY217" s="170" t="s">
        <v>122</v>
      </c>
    </row>
    <row r="218" spans="2:65" s="12" customFormat="1">
      <c r="B218" s="148"/>
      <c r="D218" s="149" t="s">
        <v>197</v>
      </c>
      <c r="E218" s="150" t="s">
        <v>19</v>
      </c>
      <c r="F218" s="151" t="s">
        <v>302</v>
      </c>
      <c r="H218" s="150" t="s">
        <v>19</v>
      </c>
      <c r="I218" s="152"/>
      <c r="L218" s="148"/>
      <c r="M218" s="153"/>
      <c r="T218" s="154"/>
      <c r="AT218" s="150" t="s">
        <v>197</v>
      </c>
      <c r="AU218" s="150" t="s">
        <v>81</v>
      </c>
      <c r="AV218" s="12" t="s">
        <v>79</v>
      </c>
      <c r="AW218" s="12" t="s">
        <v>33</v>
      </c>
      <c r="AX218" s="12" t="s">
        <v>72</v>
      </c>
      <c r="AY218" s="150" t="s">
        <v>122</v>
      </c>
    </row>
    <row r="219" spans="2:65" s="12" customFormat="1">
      <c r="B219" s="148"/>
      <c r="D219" s="149" t="s">
        <v>197</v>
      </c>
      <c r="E219" s="150" t="s">
        <v>19</v>
      </c>
      <c r="F219" s="151" t="s">
        <v>224</v>
      </c>
      <c r="H219" s="150" t="s">
        <v>19</v>
      </c>
      <c r="I219" s="152"/>
      <c r="L219" s="148"/>
      <c r="M219" s="153"/>
      <c r="T219" s="154"/>
      <c r="AT219" s="150" t="s">
        <v>197</v>
      </c>
      <c r="AU219" s="150" t="s">
        <v>81</v>
      </c>
      <c r="AV219" s="12" t="s">
        <v>79</v>
      </c>
      <c r="AW219" s="12" t="s">
        <v>33</v>
      </c>
      <c r="AX219" s="12" t="s">
        <v>72</v>
      </c>
      <c r="AY219" s="150" t="s">
        <v>122</v>
      </c>
    </row>
    <row r="220" spans="2:65" s="13" customFormat="1" ht="22.5">
      <c r="B220" s="155"/>
      <c r="D220" s="149" t="s">
        <v>197</v>
      </c>
      <c r="E220" s="156" t="s">
        <v>19</v>
      </c>
      <c r="F220" s="157" t="s">
        <v>303</v>
      </c>
      <c r="H220" s="158">
        <v>22.184000000000001</v>
      </c>
      <c r="I220" s="159"/>
      <c r="L220" s="155"/>
      <c r="M220" s="160"/>
      <c r="T220" s="161"/>
      <c r="AT220" s="156" t="s">
        <v>197</v>
      </c>
      <c r="AU220" s="156" t="s">
        <v>81</v>
      </c>
      <c r="AV220" s="13" t="s">
        <v>81</v>
      </c>
      <c r="AW220" s="13" t="s">
        <v>33</v>
      </c>
      <c r="AX220" s="13" t="s">
        <v>72</v>
      </c>
      <c r="AY220" s="156" t="s">
        <v>122</v>
      </c>
    </row>
    <row r="221" spans="2:65" s="13" customFormat="1">
      <c r="B221" s="155"/>
      <c r="D221" s="149" t="s">
        <v>197</v>
      </c>
      <c r="E221" s="156" t="s">
        <v>19</v>
      </c>
      <c r="F221" s="157" t="s">
        <v>304</v>
      </c>
      <c r="H221" s="158">
        <v>10.114000000000001</v>
      </c>
      <c r="I221" s="159"/>
      <c r="L221" s="155"/>
      <c r="M221" s="160"/>
      <c r="T221" s="161"/>
      <c r="AT221" s="156" t="s">
        <v>197</v>
      </c>
      <c r="AU221" s="156" t="s">
        <v>81</v>
      </c>
      <c r="AV221" s="13" t="s">
        <v>81</v>
      </c>
      <c r="AW221" s="13" t="s">
        <v>33</v>
      </c>
      <c r="AX221" s="13" t="s">
        <v>72</v>
      </c>
      <c r="AY221" s="156" t="s">
        <v>122</v>
      </c>
    </row>
    <row r="222" spans="2:65" s="15" customFormat="1">
      <c r="B222" s="169"/>
      <c r="D222" s="149" t="s">
        <v>197</v>
      </c>
      <c r="E222" s="170" t="s">
        <v>19</v>
      </c>
      <c r="F222" s="171" t="s">
        <v>260</v>
      </c>
      <c r="H222" s="172">
        <v>32.298000000000002</v>
      </c>
      <c r="I222" s="173"/>
      <c r="L222" s="169"/>
      <c r="M222" s="174"/>
      <c r="T222" s="175"/>
      <c r="AT222" s="170" t="s">
        <v>197</v>
      </c>
      <c r="AU222" s="170" t="s">
        <v>81</v>
      </c>
      <c r="AV222" s="15" t="s">
        <v>140</v>
      </c>
      <c r="AW222" s="15" t="s">
        <v>33</v>
      </c>
      <c r="AX222" s="15" t="s">
        <v>72</v>
      </c>
      <c r="AY222" s="170" t="s">
        <v>122</v>
      </c>
    </row>
    <row r="223" spans="2:65" s="12" customFormat="1">
      <c r="B223" s="148"/>
      <c r="D223" s="149" t="s">
        <v>197</v>
      </c>
      <c r="E223" s="150" t="s">
        <v>19</v>
      </c>
      <c r="F223" s="151" t="s">
        <v>305</v>
      </c>
      <c r="H223" s="150" t="s">
        <v>19</v>
      </c>
      <c r="I223" s="152"/>
      <c r="L223" s="148"/>
      <c r="M223" s="153"/>
      <c r="T223" s="154"/>
      <c r="AT223" s="150" t="s">
        <v>197</v>
      </c>
      <c r="AU223" s="150" t="s">
        <v>81</v>
      </c>
      <c r="AV223" s="12" t="s">
        <v>79</v>
      </c>
      <c r="AW223" s="12" t="s">
        <v>33</v>
      </c>
      <c r="AX223" s="12" t="s">
        <v>72</v>
      </c>
      <c r="AY223" s="150" t="s">
        <v>122</v>
      </c>
    </row>
    <row r="224" spans="2:65" s="12" customFormat="1">
      <c r="B224" s="148"/>
      <c r="D224" s="149" t="s">
        <v>197</v>
      </c>
      <c r="E224" s="150" t="s">
        <v>19</v>
      </c>
      <c r="F224" s="151" t="s">
        <v>300</v>
      </c>
      <c r="H224" s="150" t="s">
        <v>19</v>
      </c>
      <c r="I224" s="152"/>
      <c r="L224" s="148"/>
      <c r="M224" s="153"/>
      <c r="T224" s="154"/>
      <c r="AT224" s="150" t="s">
        <v>197</v>
      </c>
      <c r="AU224" s="150" t="s">
        <v>81</v>
      </c>
      <c r="AV224" s="12" t="s">
        <v>79</v>
      </c>
      <c r="AW224" s="12" t="s">
        <v>33</v>
      </c>
      <c r="AX224" s="12" t="s">
        <v>72</v>
      </c>
      <c r="AY224" s="150" t="s">
        <v>122</v>
      </c>
    </row>
    <row r="225" spans="2:65" s="13" customFormat="1">
      <c r="B225" s="155"/>
      <c r="D225" s="149" t="s">
        <v>197</v>
      </c>
      <c r="E225" s="156" t="s">
        <v>19</v>
      </c>
      <c r="F225" s="157" t="s">
        <v>306</v>
      </c>
      <c r="H225" s="158">
        <v>27.654</v>
      </c>
      <c r="I225" s="159"/>
      <c r="L225" s="155"/>
      <c r="M225" s="160"/>
      <c r="T225" s="161"/>
      <c r="AT225" s="156" t="s">
        <v>197</v>
      </c>
      <c r="AU225" s="156" t="s">
        <v>81</v>
      </c>
      <c r="AV225" s="13" t="s">
        <v>81</v>
      </c>
      <c r="AW225" s="13" t="s">
        <v>33</v>
      </c>
      <c r="AX225" s="13" t="s">
        <v>72</v>
      </c>
      <c r="AY225" s="156" t="s">
        <v>122</v>
      </c>
    </row>
    <row r="226" spans="2:65" s="15" customFormat="1">
      <c r="B226" s="169"/>
      <c r="D226" s="149" t="s">
        <v>197</v>
      </c>
      <c r="E226" s="170" t="s">
        <v>19</v>
      </c>
      <c r="F226" s="171" t="s">
        <v>260</v>
      </c>
      <c r="H226" s="172">
        <v>27.654</v>
      </c>
      <c r="I226" s="173"/>
      <c r="L226" s="169"/>
      <c r="M226" s="174"/>
      <c r="T226" s="175"/>
      <c r="AT226" s="170" t="s">
        <v>197</v>
      </c>
      <c r="AU226" s="170" t="s">
        <v>81</v>
      </c>
      <c r="AV226" s="15" t="s">
        <v>140</v>
      </c>
      <c r="AW226" s="15" t="s">
        <v>33</v>
      </c>
      <c r="AX226" s="15" t="s">
        <v>72</v>
      </c>
      <c r="AY226" s="170" t="s">
        <v>122</v>
      </c>
    </row>
    <row r="227" spans="2:65" s="14" customFormat="1">
      <c r="B227" s="162"/>
      <c r="D227" s="149" t="s">
        <v>197</v>
      </c>
      <c r="E227" s="163" t="s">
        <v>19</v>
      </c>
      <c r="F227" s="164" t="s">
        <v>231</v>
      </c>
      <c r="H227" s="165">
        <v>93.561999999999998</v>
      </c>
      <c r="I227" s="166"/>
      <c r="L227" s="162"/>
      <c r="M227" s="167"/>
      <c r="T227" s="168"/>
      <c r="AT227" s="163" t="s">
        <v>197</v>
      </c>
      <c r="AU227" s="163" t="s">
        <v>81</v>
      </c>
      <c r="AV227" s="14" t="s">
        <v>144</v>
      </c>
      <c r="AW227" s="14" t="s">
        <v>33</v>
      </c>
      <c r="AX227" s="14" t="s">
        <v>79</v>
      </c>
      <c r="AY227" s="163" t="s">
        <v>122</v>
      </c>
    </row>
    <row r="228" spans="2:65" s="1" customFormat="1" ht="16.5" customHeight="1">
      <c r="B228" s="33"/>
      <c r="C228" s="128" t="s">
        <v>8</v>
      </c>
      <c r="D228" s="128" t="s">
        <v>125</v>
      </c>
      <c r="E228" s="129" t="s">
        <v>328</v>
      </c>
      <c r="F228" s="130" t="s">
        <v>329</v>
      </c>
      <c r="G228" s="131" t="s">
        <v>330</v>
      </c>
      <c r="H228" s="132">
        <v>318.08999999999997</v>
      </c>
      <c r="I228" s="133"/>
      <c r="J228" s="134">
        <f>ROUND(I228*H228,2)</f>
        <v>0</v>
      </c>
      <c r="K228" s="130" t="s">
        <v>194</v>
      </c>
      <c r="L228" s="33"/>
      <c r="M228" s="135" t="s">
        <v>19</v>
      </c>
      <c r="N228" s="136" t="s">
        <v>43</v>
      </c>
      <c r="P228" s="137">
        <f>O228*H228</f>
        <v>0</v>
      </c>
      <c r="Q228" s="137">
        <v>0</v>
      </c>
      <c r="R228" s="137">
        <f>Q228*H228</f>
        <v>0</v>
      </c>
      <c r="S228" s="137">
        <v>8.9999999999999993E-3</v>
      </c>
      <c r="T228" s="138">
        <f>S228*H228</f>
        <v>2.8628099999999996</v>
      </c>
      <c r="AR228" s="139" t="s">
        <v>144</v>
      </c>
      <c r="AT228" s="139" t="s">
        <v>125</v>
      </c>
      <c r="AU228" s="139" t="s">
        <v>81</v>
      </c>
      <c r="AY228" s="18" t="s">
        <v>122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8" t="s">
        <v>79</v>
      </c>
      <c r="BK228" s="140">
        <f>ROUND(I228*H228,2)</f>
        <v>0</v>
      </c>
      <c r="BL228" s="18" t="s">
        <v>144</v>
      </c>
      <c r="BM228" s="139" t="s">
        <v>331</v>
      </c>
    </row>
    <row r="229" spans="2:65" s="1" customFormat="1">
      <c r="B229" s="33"/>
      <c r="D229" s="141" t="s">
        <v>132</v>
      </c>
      <c r="F229" s="142" t="s">
        <v>332</v>
      </c>
      <c r="I229" s="143"/>
      <c r="L229" s="33"/>
      <c r="M229" s="144"/>
      <c r="T229" s="54"/>
      <c r="AT229" s="18" t="s">
        <v>132</v>
      </c>
      <c r="AU229" s="18" t="s">
        <v>81</v>
      </c>
    </row>
    <row r="230" spans="2:65" s="12" customFormat="1">
      <c r="B230" s="148"/>
      <c r="D230" s="149" t="s">
        <v>197</v>
      </c>
      <c r="E230" s="150" t="s">
        <v>19</v>
      </c>
      <c r="F230" s="151" t="s">
        <v>225</v>
      </c>
      <c r="H230" s="150" t="s">
        <v>19</v>
      </c>
      <c r="I230" s="152"/>
      <c r="L230" s="148"/>
      <c r="M230" s="153"/>
      <c r="T230" s="154"/>
      <c r="AT230" s="150" t="s">
        <v>197</v>
      </c>
      <c r="AU230" s="150" t="s">
        <v>81</v>
      </c>
      <c r="AV230" s="12" t="s">
        <v>79</v>
      </c>
      <c r="AW230" s="12" t="s">
        <v>33</v>
      </c>
      <c r="AX230" s="12" t="s">
        <v>72</v>
      </c>
      <c r="AY230" s="150" t="s">
        <v>122</v>
      </c>
    </row>
    <row r="231" spans="2:65" s="13" customFormat="1" ht="22.5">
      <c r="B231" s="155"/>
      <c r="D231" s="149" t="s">
        <v>197</v>
      </c>
      <c r="E231" s="156" t="s">
        <v>19</v>
      </c>
      <c r="F231" s="157" t="s">
        <v>333</v>
      </c>
      <c r="H231" s="158">
        <v>22.01</v>
      </c>
      <c r="I231" s="159"/>
      <c r="L231" s="155"/>
      <c r="M231" s="160"/>
      <c r="T231" s="161"/>
      <c r="AT231" s="156" t="s">
        <v>197</v>
      </c>
      <c r="AU231" s="156" t="s">
        <v>81</v>
      </c>
      <c r="AV231" s="13" t="s">
        <v>81</v>
      </c>
      <c r="AW231" s="13" t="s">
        <v>33</v>
      </c>
      <c r="AX231" s="13" t="s">
        <v>72</v>
      </c>
      <c r="AY231" s="156" t="s">
        <v>122</v>
      </c>
    </row>
    <row r="232" spans="2:65" s="13" customFormat="1" ht="22.5">
      <c r="B232" s="155"/>
      <c r="D232" s="149" t="s">
        <v>197</v>
      </c>
      <c r="E232" s="156" t="s">
        <v>19</v>
      </c>
      <c r="F232" s="157" t="s">
        <v>334</v>
      </c>
      <c r="H232" s="158">
        <v>73.28</v>
      </c>
      <c r="I232" s="159"/>
      <c r="L232" s="155"/>
      <c r="M232" s="160"/>
      <c r="T232" s="161"/>
      <c r="AT232" s="156" t="s">
        <v>197</v>
      </c>
      <c r="AU232" s="156" t="s">
        <v>81</v>
      </c>
      <c r="AV232" s="13" t="s">
        <v>81</v>
      </c>
      <c r="AW232" s="13" t="s">
        <v>33</v>
      </c>
      <c r="AX232" s="13" t="s">
        <v>72</v>
      </c>
      <c r="AY232" s="156" t="s">
        <v>122</v>
      </c>
    </row>
    <row r="233" spans="2:65" s="13" customFormat="1">
      <c r="B233" s="155"/>
      <c r="D233" s="149" t="s">
        <v>197</v>
      </c>
      <c r="E233" s="156" t="s">
        <v>19</v>
      </c>
      <c r="F233" s="157" t="s">
        <v>335</v>
      </c>
      <c r="H233" s="158">
        <v>6.24</v>
      </c>
      <c r="I233" s="159"/>
      <c r="L233" s="155"/>
      <c r="M233" s="160"/>
      <c r="T233" s="161"/>
      <c r="AT233" s="156" t="s">
        <v>197</v>
      </c>
      <c r="AU233" s="156" t="s">
        <v>81</v>
      </c>
      <c r="AV233" s="13" t="s">
        <v>81</v>
      </c>
      <c r="AW233" s="13" t="s">
        <v>33</v>
      </c>
      <c r="AX233" s="13" t="s">
        <v>72</v>
      </c>
      <c r="AY233" s="156" t="s">
        <v>122</v>
      </c>
    </row>
    <row r="234" spans="2:65" s="15" customFormat="1">
      <c r="B234" s="169"/>
      <c r="D234" s="149" t="s">
        <v>197</v>
      </c>
      <c r="E234" s="170" t="s">
        <v>19</v>
      </c>
      <c r="F234" s="171" t="s">
        <v>260</v>
      </c>
      <c r="H234" s="172">
        <v>101.53</v>
      </c>
      <c r="I234" s="173"/>
      <c r="L234" s="169"/>
      <c r="M234" s="174"/>
      <c r="T234" s="175"/>
      <c r="AT234" s="170" t="s">
        <v>197</v>
      </c>
      <c r="AU234" s="170" t="s">
        <v>81</v>
      </c>
      <c r="AV234" s="15" t="s">
        <v>140</v>
      </c>
      <c r="AW234" s="15" t="s">
        <v>33</v>
      </c>
      <c r="AX234" s="15" t="s">
        <v>72</v>
      </c>
      <c r="AY234" s="170" t="s">
        <v>122</v>
      </c>
    </row>
    <row r="235" spans="2:65" s="12" customFormat="1">
      <c r="B235" s="148"/>
      <c r="D235" s="149" t="s">
        <v>197</v>
      </c>
      <c r="E235" s="150" t="s">
        <v>19</v>
      </c>
      <c r="F235" s="151" t="s">
        <v>227</v>
      </c>
      <c r="H235" s="150" t="s">
        <v>19</v>
      </c>
      <c r="I235" s="152"/>
      <c r="L235" s="148"/>
      <c r="M235" s="153"/>
      <c r="T235" s="154"/>
      <c r="AT235" s="150" t="s">
        <v>197</v>
      </c>
      <c r="AU235" s="150" t="s">
        <v>81</v>
      </c>
      <c r="AV235" s="12" t="s">
        <v>79</v>
      </c>
      <c r="AW235" s="12" t="s">
        <v>33</v>
      </c>
      <c r="AX235" s="12" t="s">
        <v>72</v>
      </c>
      <c r="AY235" s="150" t="s">
        <v>122</v>
      </c>
    </row>
    <row r="236" spans="2:65" s="13" customFormat="1" ht="22.5">
      <c r="B236" s="155"/>
      <c r="D236" s="149" t="s">
        <v>197</v>
      </c>
      <c r="E236" s="156" t="s">
        <v>19</v>
      </c>
      <c r="F236" s="157" t="s">
        <v>336</v>
      </c>
      <c r="H236" s="158">
        <v>36.549999999999997</v>
      </c>
      <c r="I236" s="159"/>
      <c r="L236" s="155"/>
      <c r="M236" s="160"/>
      <c r="T236" s="161"/>
      <c r="AT236" s="156" t="s">
        <v>197</v>
      </c>
      <c r="AU236" s="156" t="s">
        <v>81</v>
      </c>
      <c r="AV236" s="13" t="s">
        <v>81</v>
      </c>
      <c r="AW236" s="13" t="s">
        <v>33</v>
      </c>
      <c r="AX236" s="13" t="s">
        <v>72</v>
      </c>
      <c r="AY236" s="156" t="s">
        <v>122</v>
      </c>
    </row>
    <row r="237" spans="2:65" s="13" customFormat="1" ht="22.5">
      <c r="B237" s="155"/>
      <c r="D237" s="149" t="s">
        <v>197</v>
      </c>
      <c r="E237" s="156" t="s">
        <v>19</v>
      </c>
      <c r="F237" s="157" t="s">
        <v>337</v>
      </c>
      <c r="H237" s="158">
        <v>36.04</v>
      </c>
      <c r="I237" s="159"/>
      <c r="L237" s="155"/>
      <c r="M237" s="160"/>
      <c r="T237" s="161"/>
      <c r="AT237" s="156" t="s">
        <v>197</v>
      </c>
      <c r="AU237" s="156" t="s">
        <v>81</v>
      </c>
      <c r="AV237" s="13" t="s">
        <v>81</v>
      </c>
      <c r="AW237" s="13" t="s">
        <v>33</v>
      </c>
      <c r="AX237" s="13" t="s">
        <v>72</v>
      </c>
      <c r="AY237" s="156" t="s">
        <v>122</v>
      </c>
    </row>
    <row r="238" spans="2:65" s="13" customFormat="1" ht="22.5">
      <c r="B238" s="155"/>
      <c r="D238" s="149" t="s">
        <v>197</v>
      </c>
      <c r="E238" s="156" t="s">
        <v>19</v>
      </c>
      <c r="F238" s="157" t="s">
        <v>338</v>
      </c>
      <c r="H238" s="158">
        <v>28.52</v>
      </c>
      <c r="I238" s="159"/>
      <c r="L238" s="155"/>
      <c r="M238" s="160"/>
      <c r="T238" s="161"/>
      <c r="AT238" s="156" t="s">
        <v>197</v>
      </c>
      <c r="AU238" s="156" t="s">
        <v>81</v>
      </c>
      <c r="AV238" s="13" t="s">
        <v>81</v>
      </c>
      <c r="AW238" s="13" t="s">
        <v>33</v>
      </c>
      <c r="AX238" s="13" t="s">
        <v>72</v>
      </c>
      <c r="AY238" s="156" t="s">
        <v>122</v>
      </c>
    </row>
    <row r="239" spans="2:65" s="13" customFormat="1">
      <c r="B239" s="155"/>
      <c r="D239" s="149" t="s">
        <v>197</v>
      </c>
      <c r="E239" s="156" t="s">
        <v>19</v>
      </c>
      <c r="F239" s="157" t="s">
        <v>339</v>
      </c>
      <c r="H239" s="158">
        <v>20.87</v>
      </c>
      <c r="I239" s="159"/>
      <c r="L239" s="155"/>
      <c r="M239" s="160"/>
      <c r="T239" s="161"/>
      <c r="AT239" s="156" t="s">
        <v>197</v>
      </c>
      <c r="AU239" s="156" t="s">
        <v>81</v>
      </c>
      <c r="AV239" s="13" t="s">
        <v>81</v>
      </c>
      <c r="AW239" s="13" t="s">
        <v>33</v>
      </c>
      <c r="AX239" s="13" t="s">
        <v>72</v>
      </c>
      <c r="AY239" s="156" t="s">
        <v>122</v>
      </c>
    </row>
    <row r="240" spans="2:65" s="15" customFormat="1">
      <c r="B240" s="169"/>
      <c r="D240" s="149" t="s">
        <v>197</v>
      </c>
      <c r="E240" s="170" t="s">
        <v>19</v>
      </c>
      <c r="F240" s="171" t="s">
        <v>260</v>
      </c>
      <c r="H240" s="172">
        <v>121.98</v>
      </c>
      <c r="I240" s="173"/>
      <c r="L240" s="169"/>
      <c r="M240" s="174"/>
      <c r="T240" s="175"/>
      <c r="AT240" s="170" t="s">
        <v>197</v>
      </c>
      <c r="AU240" s="170" t="s">
        <v>81</v>
      </c>
      <c r="AV240" s="15" t="s">
        <v>140</v>
      </c>
      <c r="AW240" s="15" t="s">
        <v>33</v>
      </c>
      <c r="AX240" s="15" t="s">
        <v>72</v>
      </c>
      <c r="AY240" s="170" t="s">
        <v>122</v>
      </c>
    </row>
    <row r="241" spans="2:65" s="12" customFormat="1">
      <c r="B241" s="148"/>
      <c r="D241" s="149" t="s">
        <v>197</v>
      </c>
      <c r="E241" s="150" t="s">
        <v>19</v>
      </c>
      <c r="F241" s="151" t="s">
        <v>229</v>
      </c>
      <c r="H241" s="150" t="s">
        <v>19</v>
      </c>
      <c r="I241" s="152"/>
      <c r="L241" s="148"/>
      <c r="M241" s="153"/>
      <c r="T241" s="154"/>
      <c r="AT241" s="150" t="s">
        <v>197</v>
      </c>
      <c r="AU241" s="150" t="s">
        <v>81</v>
      </c>
      <c r="AV241" s="12" t="s">
        <v>79</v>
      </c>
      <c r="AW241" s="12" t="s">
        <v>33</v>
      </c>
      <c r="AX241" s="12" t="s">
        <v>72</v>
      </c>
      <c r="AY241" s="150" t="s">
        <v>122</v>
      </c>
    </row>
    <row r="242" spans="2:65" s="13" customFormat="1" ht="22.5">
      <c r="B242" s="155"/>
      <c r="D242" s="149" t="s">
        <v>197</v>
      </c>
      <c r="E242" s="156" t="s">
        <v>19</v>
      </c>
      <c r="F242" s="157" t="s">
        <v>340</v>
      </c>
      <c r="H242" s="158">
        <v>79.36</v>
      </c>
      <c r="I242" s="159"/>
      <c r="L242" s="155"/>
      <c r="M242" s="160"/>
      <c r="T242" s="161"/>
      <c r="AT242" s="156" t="s">
        <v>197</v>
      </c>
      <c r="AU242" s="156" t="s">
        <v>81</v>
      </c>
      <c r="AV242" s="13" t="s">
        <v>81</v>
      </c>
      <c r="AW242" s="13" t="s">
        <v>33</v>
      </c>
      <c r="AX242" s="13" t="s">
        <v>72</v>
      </c>
      <c r="AY242" s="156" t="s">
        <v>122</v>
      </c>
    </row>
    <row r="243" spans="2:65" s="13" customFormat="1" ht="22.5">
      <c r="B243" s="155"/>
      <c r="D243" s="149" t="s">
        <v>197</v>
      </c>
      <c r="E243" s="156" t="s">
        <v>19</v>
      </c>
      <c r="F243" s="157" t="s">
        <v>341</v>
      </c>
      <c r="H243" s="158">
        <v>-1.42</v>
      </c>
      <c r="I243" s="159"/>
      <c r="L243" s="155"/>
      <c r="M243" s="160"/>
      <c r="T243" s="161"/>
      <c r="AT243" s="156" t="s">
        <v>197</v>
      </c>
      <c r="AU243" s="156" t="s">
        <v>81</v>
      </c>
      <c r="AV243" s="13" t="s">
        <v>81</v>
      </c>
      <c r="AW243" s="13" t="s">
        <v>33</v>
      </c>
      <c r="AX243" s="13" t="s">
        <v>72</v>
      </c>
      <c r="AY243" s="156" t="s">
        <v>122</v>
      </c>
    </row>
    <row r="244" spans="2:65" s="13" customFormat="1">
      <c r="B244" s="155"/>
      <c r="D244" s="149" t="s">
        <v>197</v>
      </c>
      <c r="E244" s="156" t="s">
        <v>19</v>
      </c>
      <c r="F244" s="157" t="s">
        <v>342</v>
      </c>
      <c r="H244" s="158">
        <v>16.64</v>
      </c>
      <c r="I244" s="159"/>
      <c r="L244" s="155"/>
      <c r="M244" s="160"/>
      <c r="T244" s="161"/>
      <c r="AT244" s="156" t="s">
        <v>197</v>
      </c>
      <c r="AU244" s="156" t="s">
        <v>81</v>
      </c>
      <c r="AV244" s="13" t="s">
        <v>81</v>
      </c>
      <c r="AW244" s="13" t="s">
        <v>33</v>
      </c>
      <c r="AX244" s="13" t="s">
        <v>72</v>
      </c>
      <c r="AY244" s="156" t="s">
        <v>122</v>
      </c>
    </row>
    <row r="245" spans="2:65" s="15" customFormat="1">
      <c r="B245" s="169"/>
      <c r="D245" s="149" t="s">
        <v>197</v>
      </c>
      <c r="E245" s="170" t="s">
        <v>19</v>
      </c>
      <c r="F245" s="171" t="s">
        <v>260</v>
      </c>
      <c r="H245" s="172">
        <v>94.58</v>
      </c>
      <c r="I245" s="173"/>
      <c r="L245" s="169"/>
      <c r="M245" s="174"/>
      <c r="T245" s="175"/>
      <c r="AT245" s="170" t="s">
        <v>197</v>
      </c>
      <c r="AU245" s="170" t="s">
        <v>81</v>
      </c>
      <c r="AV245" s="15" t="s">
        <v>140</v>
      </c>
      <c r="AW245" s="15" t="s">
        <v>33</v>
      </c>
      <c r="AX245" s="15" t="s">
        <v>72</v>
      </c>
      <c r="AY245" s="170" t="s">
        <v>122</v>
      </c>
    </row>
    <row r="246" spans="2:65" s="14" customFormat="1">
      <c r="B246" s="162"/>
      <c r="D246" s="149" t="s">
        <v>197</v>
      </c>
      <c r="E246" s="163" t="s">
        <v>19</v>
      </c>
      <c r="F246" s="164" t="s">
        <v>231</v>
      </c>
      <c r="H246" s="165">
        <v>318.08999999999997</v>
      </c>
      <c r="I246" s="166"/>
      <c r="L246" s="162"/>
      <c r="M246" s="167"/>
      <c r="T246" s="168"/>
      <c r="AT246" s="163" t="s">
        <v>197</v>
      </c>
      <c r="AU246" s="163" t="s">
        <v>81</v>
      </c>
      <c r="AV246" s="14" t="s">
        <v>144</v>
      </c>
      <c r="AW246" s="14" t="s">
        <v>33</v>
      </c>
      <c r="AX246" s="14" t="s">
        <v>79</v>
      </c>
      <c r="AY246" s="163" t="s">
        <v>122</v>
      </c>
    </row>
    <row r="247" spans="2:65" s="1" customFormat="1" ht="16.5" customHeight="1">
      <c r="B247" s="33"/>
      <c r="C247" s="128" t="s">
        <v>245</v>
      </c>
      <c r="D247" s="128" t="s">
        <v>125</v>
      </c>
      <c r="E247" s="129" t="s">
        <v>343</v>
      </c>
      <c r="F247" s="130" t="s">
        <v>344</v>
      </c>
      <c r="G247" s="131" t="s">
        <v>330</v>
      </c>
      <c r="H247" s="132">
        <v>22.4</v>
      </c>
      <c r="I247" s="133"/>
      <c r="J247" s="134">
        <f>ROUND(I247*H247,2)</f>
        <v>0</v>
      </c>
      <c r="K247" s="130" t="s">
        <v>194</v>
      </c>
      <c r="L247" s="33"/>
      <c r="M247" s="135" t="s">
        <v>19</v>
      </c>
      <c r="N247" s="136" t="s">
        <v>43</v>
      </c>
      <c r="P247" s="137">
        <f>O247*H247</f>
        <v>0</v>
      </c>
      <c r="Q247" s="137">
        <v>0</v>
      </c>
      <c r="R247" s="137">
        <f>Q247*H247</f>
        <v>0</v>
      </c>
      <c r="S247" s="137">
        <v>1.2E-2</v>
      </c>
      <c r="T247" s="138">
        <f>S247*H247</f>
        <v>0.26879999999999998</v>
      </c>
      <c r="AR247" s="139" t="s">
        <v>144</v>
      </c>
      <c r="AT247" s="139" t="s">
        <v>125</v>
      </c>
      <c r="AU247" s="139" t="s">
        <v>81</v>
      </c>
      <c r="AY247" s="18" t="s">
        <v>122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79</v>
      </c>
      <c r="BK247" s="140">
        <f>ROUND(I247*H247,2)</f>
        <v>0</v>
      </c>
      <c r="BL247" s="18" t="s">
        <v>144</v>
      </c>
      <c r="BM247" s="139" t="s">
        <v>345</v>
      </c>
    </row>
    <row r="248" spans="2:65" s="1" customFormat="1">
      <c r="B248" s="33"/>
      <c r="D248" s="141" t="s">
        <v>132</v>
      </c>
      <c r="F248" s="142" t="s">
        <v>346</v>
      </c>
      <c r="I248" s="143"/>
      <c r="L248" s="33"/>
      <c r="M248" s="144"/>
      <c r="T248" s="54"/>
      <c r="AT248" s="18" t="s">
        <v>132</v>
      </c>
      <c r="AU248" s="18" t="s">
        <v>81</v>
      </c>
    </row>
    <row r="249" spans="2:65" s="12" customFormat="1">
      <c r="B249" s="148"/>
      <c r="D249" s="149" t="s">
        <v>197</v>
      </c>
      <c r="E249" s="150" t="s">
        <v>19</v>
      </c>
      <c r="F249" s="151" t="s">
        <v>225</v>
      </c>
      <c r="H249" s="150" t="s">
        <v>19</v>
      </c>
      <c r="I249" s="152"/>
      <c r="L249" s="148"/>
      <c r="M249" s="153"/>
      <c r="T249" s="154"/>
      <c r="AT249" s="150" t="s">
        <v>197</v>
      </c>
      <c r="AU249" s="150" t="s">
        <v>81</v>
      </c>
      <c r="AV249" s="12" t="s">
        <v>79</v>
      </c>
      <c r="AW249" s="12" t="s">
        <v>33</v>
      </c>
      <c r="AX249" s="12" t="s">
        <v>72</v>
      </c>
      <c r="AY249" s="150" t="s">
        <v>122</v>
      </c>
    </row>
    <row r="250" spans="2:65" s="13" customFormat="1">
      <c r="B250" s="155"/>
      <c r="D250" s="149" t="s">
        <v>197</v>
      </c>
      <c r="E250" s="156" t="s">
        <v>19</v>
      </c>
      <c r="F250" s="157" t="s">
        <v>347</v>
      </c>
      <c r="H250" s="158">
        <v>6.4</v>
      </c>
      <c r="I250" s="159"/>
      <c r="L250" s="155"/>
      <c r="M250" s="160"/>
      <c r="T250" s="161"/>
      <c r="AT250" s="156" t="s">
        <v>197</v>
      </c>
      <c r="AU250" s="156" t="s">
        <v>81</v>
      </c>
      <c r="AV250" s="13" t="s">
        <v>81</v>
      </c>
      <c r="AW250" s="13" t="s">
        <v>33</v>
      </c>
      <c r="AX250" s="13" t="s">
        <v>72</v>
      </c>
      <c r="AY250" s="156" t="s">
        <v>122</v>
      </c>
    </row>
    <row r="251" spans="2:65" s="12" customFormat="1">
      <c r="B251" s="148"/>
      <c r="D251" s="149" t="s">
        <v>197</v>
      </c>
      <c r="E251" s="150" t="s">
        <v>19</v>
      </c>
      <c r="F251" s="151" t="s">
        <v>227</v>
      </c>
      <c r="H251" s="150" t="s">
        <v>19</v>
      </c>
      <c r="I251" s="152"/>
      <c r="L251" s="148"/>
      <c r="M251" s="153"/>
      <c r="T251" s="154"/>
      <c r="AT251" s="150" t="s">
        <v>197</v>
      </c>
      <c r="AU251" s="150" t="s">
        <v>81</v>
      </c>
      <c r="AV251" s="12" t="s">
        <v>79</v>
      </c>
      <c r="AW251" s="12" t="s">
        <v>33</v>
      </c>
      <c r="AX251" s="12" t="s">
        <v>72</v>
      </c>
      <c r="AY251" s="150" t="s">
        <v>122</v>
      </c>
    </row>
    <row r="252" spans="2:65" s="13" customFormat="1">
      <c r="B252" s="155"/>
      <c r="D252" s="149" t="s">
        <v>197</v>
      </c>
      <c r="E252" s="156" t="s">
        <v>19</v>
      </c>
      <c r="F252" s="157" t="s">
        <v>347</v>
      </c>
      <c r="H252" s="158">
        <v>6.4</v>
      </c>
      <c r="I252" s="159"/>
      <c r="L252" s="155"/>
      <c r="M252" s="160"/>
      <c r="T252" s="161"/>
      <c r="AT252" s="156" t="s">
        <v>197</v>
      </c>
      <c r="AU252" s="156" t="s">
        <v>81</v>
      </c>
      <c r="AV252" s="13" t="s">
        <v>81</v>
      </c>
      <c r="AW252" s="13" t="s">
        <v>33</v>
      </c>
      <c r="AX252" s="13" t="s">
        <v>72</v>
      </c>
      <c r="AY252" s="156" t="s">
        <v>122</v>
      </c>
    </row>
    <row r="253" spans="2:65" s="13" customFormat="1">
      <c r="B253" s="155"/>
      <c r="D253" s="149" t="s">
        <v>197</v>
      </c>
      <c r="E253" s="156" t="s">
        <v>19</v>
      </c>
      <c r="F253" s="157" t="s">
        <v>348</v>
      </c>
      <c r="H253" s="158">
        <v>4.8</v>
      </c>
      <c r="I253" s="159"/>
      <c r="L253" s="155"/>
      <c r="M253" s="160"/>
      <c r="T253" s="161"/>
      <c r="AT253" s="156" t="s">
        <v>197</v>
      </c>
      <c r="AU253" s="156" t="s">
        <v>81</v>
      </c>
      <c r="AV253" s="13" t="s">
        <v>81</v>
      </c>
      <c r="AW253" s="13" t="s">
        <v>33</v>
      </c>
      <c r="AX253" s="13" t="s">
        <v>72</v>
      </c>
      <c r="AY253" s="156" t="s">
        <v>122</v>
      </c>
    </row>
    <row r="254" spans="2:65" s="12" customFormat="1">
      <c r="B254" s="148"/>
      <c r="D254" s="149" t="s">
        <v>197</v>
      </c>
      <c r="E254" s="150" t="s">
        <v>19</v>
      </c>
      <c r="F254" s="151" t="s">
        <v>229</v>
      </c>
      <c r="H254" s="150" t="s">
        <v>19</v>
      </c>
      <c r="I254" s="152"/>
      <c r="L254" s="148"/>
      <c r="M254" s="153"/>
      <c r="T254" s="154"/>
      <c r="AT254" s="150" t="s">
        <v>197</v>
      </c>
      <c r="AU254" s="150" t="s">
        <v>81</v>
      </c>
      <c r="AV254" s="12" t="s">
        <v>79</v>
      </c>
      <c r="AW254" s="12" t="s">
        <v>33</v>
      </c>
      <c r="AX254" s="12" t="s">
        <v>72</v>
      </c>
      <c r="AY254" s="150" t="s">
        <v>122</v>
      </c>
    </row>
    <row r="255" spans="2:65" s="13" customFormat="1">
      <c r="B255" s="155"/>
      <c r="D255" s="149" t="s">
        <v>197</v>
      </c>
      <c r="E255" s="156" t="s">
        <v>19</v>
      </c>
      <c r="F255" s="157" t="s">
        <v>348</v>
      </c>
      <c r="H255" s="158">
        <v>4.8</v>
      </c>
      <c r="I255" s="159"/>
      <c r="L255" s="155"/>
      <c r="M255" s="160"/>
      <c r="T255" s="161"/>
      <c r="AT255" s="156" t="s">
        <v>197</v>
      </c>
      <c r="AU255" s="156" t="s">
        <v>81</v>
      </c>
      <c r="AV255" s="13" t="s">
        <v>81</v>
      </c>
      <c r="AW255" s="13" t="s">
        <v>33</v>
      </c>
      <c r="AX255" s="13" t="s">
        <v>72</v>
      </c>
      <c r="AY255" s="156" t="s">
        <v>122</v>
      </c>
    </row>
    <row r="256" spans="2:65" s="14" customFormat="1">
      <c r="B256" s="162"/>
      <c r="D256" s="149" t="s">
        <v>197</v>
      </c>
      <c r="E256" s="163" t="s">
        <v>19</v>
      </c>
      <c r="F256" s="164" t="s">
        <v>231</v>
      </c>
      <c r="H256" s="165">
        <v>22.400000000000002</v>
      </c>
      <c r="I256" s="166"/>
      <c r="L256" s="162"/>
      <c r="M256" s="167"/>
      <c r="T256" s="168"/>
      <c r="AT256" s="163" t="s">
        <v>197</v>
      </c>
      <c r="AU256" s="163" t="s">
        <v>81</v>
      </c>
      <c r="AV256" s="14" t="s">
        <v>144</v>
      </c>
      <c r="AW256" s="14" t="s">
        <v>33</v>
      </c>
      <c r="AX256" s="14" t="s">
        <v>79</v>
      </c>
      <c r="AY256" s="163" t="s">
        <v>122</v>
      </c>
    </row>
    <row r="257" spans="2:65" s="1" customFormat="1" ht="24.2" customHeight="1">
      <c r="B257" s="33"/>
      <c r="C257" s="128" t="s">
        <v>349</v>
      </c>
      <c r="D257" s="128" t="s">
        <v>125</v>
      </c>
      <c r="E257" s="129" t="s">
        <v>350</v>
      </c>
      <c r="F257" s="130" t="s">
        <v>351</v>
      </c>
      <c r="G257" s="131" t="s">
        <v>193</v>
      </c>
      <c r="H257" s="132">
        <v>8.6669999999999998</v>
      </c>
      <c r="I257" s="133"/>
      <c r="J257" s="134">
        <f>ROUND(I257*H257,2)</f>
        <v>0</v>
      </c>
      <c r="K257" s="130" t="s">
        <v>194</v>
      </c>
      <c r="L257" s="33"/>
      <c r="M257" s="135" t="s">
        <v>19</v>
      </c>
      <c r="N257" s="136" t="s">
        <v>43</v>
      </c>
      <c r="P257" s="137">
        <f>O257*H257</f>
        <v>0</v>
      </c>
      <c r="Q257" s="137">
        <v>0</v>
      </c>
      <c r="R257" s="137">
        <f>Q257*H257</f>
        <v>0</v>
      </c>
      <c r="S257" s="137">
        <v>0.13100000000000001</v>
      </c>
      <c r="T257" s="138">
        <f>S257*H257</f>
        <v>1.1353770000000001</v>
      </c>
      <c r="AR257" s="139" t="s">
        <v>144</v>
      </c>
      <c r="AT257" s="139" t="s">
        <v>125</v>
      </c>
      <c r="AU257" s="139" t="s">
        <v>81</v>
      </c>
      <c r="AY257" s="18" t="s">
        <v>122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8" t="s">
        <v>79</v>
      </c>
      <c r="BK257" s="140">
        <f>ROUND(I257*H257,2)</f>
        <v>0</v>
      </c>
      <c r="BL257" s="18" t="s">
        <v>144</v>
      </c>
      <c r="BM257" s="139" t="s">
        <v>352</v>
      </c>
    </row>
    <row r="258" spans="2:65" s="1" customFormat="1">
      <c r="B258" s="33"/>
      <c r="D258" s="141" t="s">
        <v>132</v>
      </c>
      <c r="F258" s="142" t="s">
        <v>353</v>
      </c>
      <c r="I258" s="143"/>
      <c r="L258" s="33"/>
      <c r="M258" s="144"/>
      <c r="T258" s="54"/>
      <c r="AT258" s="18" t="s">
        <v>132</v>
      </c>
      <c r="AU258" s="18" t="s">
        <v>81</v>
      </c>
    </row>
    <row r="259" spans="2:65" s="12" customFormat="1">
      <c r="B259" s="148"/>
      <c r="D259" s="149" t="s">
        <v>197</v>
      </c>
      <c r="E259" s="150" t="s">
        <v>19</v>
      </c>
      <c r="F259" s="151" t="s">
        <v>225</v>
      </c>
      <c r="H259" s="150" t="s">
        <v>19</v>
      </c>
      <c r="I259" s="152"/>
      <c r="L259" s="148"/>
      <c r="M259" s="153"/>
      <c r="T259" s="154"/>
      <c r="AT259" s="150" t="s">
        <v>197</v>
      </c>
      <c r="AU259" s="150" t="s">
        <v>81</v>
      </c>
      <c r="AV259" s="12" t="s">
        <v>79</v>
      </c>
      <c r="AW259" s="12" t="s">
        <v>33</v>
      </c>
      <c r="AX259" s="12" t="s">
        <v>72</v>
      </c>
      <c r="AY259" s="150" t="s">
        <v>122</v>
      </c>
    </row>
    <row r="260" spans="2:65" s="13" customFormat="1">
      <c r="B260" s="155"/>
      <c r="D260" s="149" t="s">
        <v>197</v>
      </c>
      <c r="E260" s="156" t="s">
        <v>19</v>
      </c>
      <c r="F260" s="157" t="s">
        <v>354</v>
      </c>
      <c r="H260" s="158">
        <v>5.2249999999999996</v>
      </c>
      <c r="I260" s="159"/>
      <c r="L260" s="155"/>
      <c r="M260" s="160"/>
      <c r="T260" s="161"/>
      <c r="AT260" s="156" t="s">
        <v>197</v>
      </c>
      <c r="AU260" s="156" t="s">
        <v>81</v>
      </c>
      <c r="AV260" s="13" t="s">
        <v>81</v>
      </c>
      <c r="AW260" s="13" t="s">
        <v>33</v>
      </c>
      <c r="AX260" s="13" t="s">
        <v>72</v>
      </c>
      <c r="AY260" s="156" t="s">
        <v>122</v>
      </c>
    </row>
    <row r="261" spans="2:65" s="13" customFormat="1">
      <c r="B261" s="155"/>
      <c r="D261" s="149" t="s">
        <v>197</v>
      </c>
      <c r="E261" s="156" t="s">
        <v>19</v>
      </c>
      <c r="F261" s="157" t="s">
        <v>251</v>
      </c>
      <c r="H261" s="158">
        <v>-1.7729999999999999</v>
      </c>
      <c r="I261" s="159"/>
      <c r="L261" s="155"/>
      <c r="M261" s="160"/>
      <c r="T261" s="161"/>
      <c r="AT261" s="156" t="s">
        <v>197</v>
      </c>
      <c r="AU261" s="156" t="s">
        <v>81</v>
      </c>
      <c r="AV261" s="13" t="s">
        <v>81</v>
      </c>
      <c r="AW261" s="13" t="s">
        <v>33</v>
      </c>
      <c r="AX261" s="13" t="s">
        <v>72</v>
      </c>
      <c r="AY261" s="156" t="s">
        <v>122</v>
      </c>
    </row>
    <row r="262" spans="2:65" s="12" customFormat="1">
      <c r="B262" s="148"/>
      <c r="D262" s="149" t="s">
        <v>197</v>
      </c>
      <c r="E262" s="150" t="s">
        <v>19</v>
      </c>
      <c r="F262" s="151" t="s">
        <v>227</v>
      </c>
      <c r="H262" s="150" t="s">
        <v>19</v>
      </c>
      <c r="I262" s="152"/>
      <c r="L262" s="148"/>
      <c r="M262" s="153"/>
      <c r="T262" s="154"/>
      <c r="AT262" s="150" t="s">
        <v>197</v>
      </c>
      <c r="AU262" s="150" t="s">
        <v>81</v>
      </c>
      <c r="AV262" s="12" t="s">
        <v>79</v>
      </c>
      <c r="AW262" s="12" t="s">
        <v>33</v>
      </c>
      <c r="AX262" s="12" t="s">
        <v>72</v>
      </c>
      <c r="AY262" s="150" t="s">
        <v>122</v>
      </c>
    </row>
    <row r="263" spans="2:65" s="13" customFormat="1">
      <c r="B263" s="155"/>
      <c r="D263" s="149" t="s">
        <v>197</v>
      </c>
      <c r="E263" s="156" t="s">
        <v>19</v>
      </c>
      <c r="F263" s="157" t="s">
        <v>355</v>
      </c>
      <c r="H263" s="158">
        <v>6.7910000000000004</v>
      </c>
      <c r="I263" s="159"/>
      <c r="L263" s="155"/>
      <c r="M263" s="160"/>
      <c r="T263" s="161"/>
      <c r="AT263" s="156" t="s">
        <v>197</v>
      </c>
      <c r="AU263" s="156" t="s">
        <v>81</v>
      </c>
      <c r="AV263" s="13" t="s">
        <v>81</v>
      </c>
      <c r="AW263" s="13" t="s">
        <v>33</v>
      </c>
      <c r="AX263" s="13" t="s">
        <v>72</v>
      </c>
      <c r="AY263" s="156" t="s">
        <v>122</v>
      </c>
    </row>
    <row r="264" spans="2:65" s="13" customFormat="1">
      <c r="B264" s="155"/>
      <c r="D264" s="149" t="s">
        <v>197</v>
      </c>
      <c r="E264" s="156" t="s">
        <v>19</v>
      </c>
      <c r="F264" s="157" t="s">
        <v>356</v>
      </c>
      <c r="H264" s="158">
        <v>-1.5760000000000001</v>
      </c>
      <c r="I264" s="159"/>
      <c r="L264" s="155"/>
      <c r="M264" s="160"/>
      <c r="T264" s="161"/>
      <c r="AT264" s="156" t="s">
        <v>197</v>
      </c>
      <c r="AU264" s="156" t="s">
        <v>81</v>
      </c>
      <c r="AV264" s="13" t="s">
        <v>81</v>
      </c>
      <c r="AW264" s="13" t="s">
        <v>33</v>
      </c>
      <c r="AX264" s="13" t="s">
        <v>72</v>
      </c>
      <c r="AY264" s="156" t="s">
        <v>122</v>
      </c>
    </row>
    <row r="265" spans="2:65" s="14" customFormat="1">
      <c r="B265" s="162"/>
      <c r="D265" s="149" t="s">
        <v>197</v>
      </c>
      <c r="E265" s="163" t="s">
        <v>19</v>
      </c>
      <c r="F265" s="164" t="s">
        <v>231</v>
      </c>
      <c r="H265" s="165">
        <v>8.6669999999999998</v>
      </c>
      <c r="I265" s="166"/>
      <c r="L265" s="162"/>
      <c r="M265" s="167"/>
      <c r="T265" s="168"/>
      <c r="AT265" s="163" t="s">
        <v>197</v>
      </c>
      <c r="AU265" s="163" t="s">
        <v>81</v>
      </c>
      <c r="AV265" s="14" t="s">
        <v>144</v>
      </c>
      <c r="AW265" s="14" t="s">
        <v>33</v>
      </c>
      <c r="AX265" s="14" t="s">
        <v>79</v>
      </c>
      <c r="AY265" s="163" t="s">
        <v>122</v>
      </c>
    </row>
    <row r="266" spans="2:65" s="1" customFormat="1" ht="24.2" customHeight="1">
      <c r="B266" s="33"/>
      <c r="C266" s="128" t="s">
        <v>357</v>
      </c>
      <c r="D266" s="128" t="s">
        <v>125</v>
      </c>
      <c r="E266" s="129" t="s">
        <v>358</v>
      </c>
      <c r="F266" s="130" t="s">
        <v>359</v>
      </c>
      <c r="G266" s="131" t="s">
        <v>193</v>
      </c>
      <c r="H266" s="132">
        <v>5.2149999999999999</v>
      </c>
      <c r="I266" s="133"/>
      <c r="J266" s="134">
        <f>ROUND(I266*H266,2)</f>
        <v>0</v>
      </c>
      <c r="K266" s="130" t="s">
        <v>194</v>
      </c>
      <c r="L266" s="33"/>
      <c r="M266" s="135" t="s">
        <v>19</v>
      </c>
      <c r="N266" s="136" t="s">
        <v>43</v>
      </c>
      <c r="P266" s="137">
        <f>O266*H266</f>
        <v>0</v>
      </c>
      <c r="Q266" s="137">
        <v>0</v>
      </c>
      <c r="R266" s="137">
        <f>Q266*H266</f>
        <v>0</v>
      </c>
      <c r="S266" s="137">
        <v>0.26100000000000001</v>
      </c>
      <c r="T266" s="138">
        <f>S266*H266</f>
        <v>1.3611150000000001</v>
      </c>
      <c r="AR266" s="139" t="s">
        <v>144</v>
      </c>
      <c r="AT266" s="139" t="s">
        <v>125</v>
      </c>
      <c r="AU266" s="139" t="s">
        <v>81</v>
      </c>
      <c r="AY266" s="18" t="s">
        <v>122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8" t="s">
        <v>79</v>
      </c>
      <c r="BK266" s="140">
        <f>ROUND(I266*H266,2)</f>
        <v>0</v>
      </c>
      <c r="BL266" s="18" t="s">
        <v>144</v>
      </c>
      <c r="BM266" s="139" t="s">
        <v>360</v>
      </c>
    </row>
    <row r="267" spans="2:65" s="1" customFormat="1">
      <c r="B267" s="33"/>
      <c r="D267" s="141" t="s">
        <v>132</v>
      </c>
      <c r="F267" s="142" t="s">
        <v>361</v>
      </c>
      <c r="I267" s="143"/>
      <c r="L267" s="33"/>
      <c r="M267" s="144"/>
      <c r="T267" s="54"/>
      <c r="AT267" s="18" t="s">
        <v>132</v>
      </c>
      <c r="AU267" s="18" t="s">
        <v>81</v>
      </c>
    </row>
    <row r="268" spans="2:65" s="12" customFormat="1">
      <c r="B268" s="148"/>
      <c r="D268" s="149" t="s">
        <v>197</v>
      </c>
      <c r="E268" s="150" t="s">
        <v>19</v>
      </c>
      <c r="F268" s="151" t="s">
        <v>227</v>
      </c>
      <c r="H268" s="150" t="s">
        <v>19</v>
      </c>
      <c r="I268" s="152"/>
      <c r="L268" s="148"/>
      <c r="M268" s="153"/>
      <c r="T268" s="154"/>
      <c r="AT268" s="150" t="s">
        <v>197</v>
      </c>
      <c r="AU268" s="150" t="s">
        <v>81</v>
      </c>
      <c r="AV268" s="12" t="s">
        <v>79</v>
      </c>
      <c r="AW268" s="12" t="s">
        <v>33</v>
      </c>
      <c r="AX268" s="12" t="s">
        <v>72</v>
      </c>
      <c r="AY268" s="150" t="s">
        <v>122</v>
      </c>
    </row>
    <row r="269" spans="2:65" s="13" customFormat="1">
      <c r="B269" s="155"/>
      <c r="D269" s="149" t="s">
        <v>197</v>
      </c>
      <c r="E269" s="156" t="s">
        <v>19</v>
      </c>
      <c r="F269" s="157" t="s">
        <v>355</v>
      </c>
      <c r="H269" s="158">
        <v>6.7910000000000004</v>
      </c>
      <c r="I269" s="159"/>
      <c r="L269" s="155"/>
      <c r="M269" s="160"/>
      <c r="T269" s="161"/>
      <c r="AT269" s="156" t="s">
        <v>197</v>
      </c>
      <c r="AU269" s="156" t="s">
        <v>81</v>
      </c>
      <c r="AV269" s="13" t="s">
        <v>81</v>
      </c>
      <c r="AW269" s="13" t="s">
        <v>33</v>
      </c>
      <c r="AX269" s="13" t="s">
        <v>72</v>
      </c>
      <c r="AY269" s="156" t="s">
        <v>122</v>
      </c>
    </row>
    <row r="270" spans="2:65" s="13" customFormat="1">
      <c r="B270" s="155"/>
      <c r="D270" s="149" t="s">
        <v>197</v>
      </c>
      <c r="E270" s="156" t="s">
        <v>19</v>
      </c>
      <c r="F270" s="157" t="s">
        <v>356</v>
      </c>
      <c r="H270" s="158">
        <v>-1.5760000000000001</v>
      </c>
      <c r="I270" s="159"/>
      <c r="L270" s="155"/>
      <c r="M270" s="160"/>
      <c r="T270" s="161"/>
      <c r="AT270" s="156" t="s">
        <v>197</v>
      </c>
      <c r="AU270" s="156" t="s">
        <v>81</v>
      </c>
      <c r="AV270" s="13" t="s">
        <v>81</v>
      </c>
      <c r="AW270" s="13" t="s">
        <v>33</v>
      </c>
      <c r="AX270" s="13" t="s">
        <v>72</v>
      </c>
      <c r="AY270" s="156" t="s">
        <v>122</v>
      </c>
    </row>
    <row r="271" spans="2:65" s="14" customFormat="1">
      <c r="B271" s="162"/>
      <c r="D271" s="149" t="s">
        <v>197</v>
      </c>
      <c r="E271" s="163" t="s">
        <v>19</v>
      </c>
      <c r="F271" s="164" t="s">
        <v>231</v>
      </c>
      <c r="H271" s="165">
        <v>5.2149999999999999</v>
      </c>
      <c r="I271" s="166"/>
      <c r="L271" s="162"/>
      <c r="M271" s="167"/>
      <c r="T271" s="168"/>
      <c r="AT271" s="163" t="s">
        <v>197</v>
      </c>
      <c r="AU271" s="163" t="s">
        <v>81</v>
      </c>
      <c r="AV271" s="14" t="s">
        <v>144</v>
      </c>
      <c r="AW271" s="14" t="s">
        <v>33</v>
      </c>
      <c r="AX271" s="14" t="s">
        <v>79</v>
      </c>
      <c r="AY271" s="163" t="s">
        <v>122</v>
      </c>
    </row>
    <row r="272" spans="2:65" s="1" customFormat="1" ht="24.2" customHeight="1">
      <c r="B272" s="33"/>
      <c r="C272" s="128" t="s">
        <v>362</v>
      </c>
      <c r="D272" s="128" t="s">
        <v>125</v>
      </c>
      <c r="E272" s="129" t="s">
        <v>363</v>
      </c>
      <c r="F272" s="130" t="s">
        <v>364</v>
      </c>
      <c r="G272" s="131" t="s">
        <v>193</v>
      </c>
      <c r="H272" s="132">
        <v>1.54</v>
      </c>
      <c r="I272" s="133"/>
      <c r="J272" s="134">
        <f>ROUND(I272*H272,2)</f>
        <v>0</v>
      </c>
      <c r="K272" s="130" t="s">
        <v>194</v>
      </c>
      <c r="L272" s="33"/>
      <c r="M272" s="135" t="s">
        <v>19</v>
      </c>
      <c r="N272" s="136" t="s">
        <v>43</v>
      </c>
      <c r="P272" s="137">
        <f>O272*H272</f>
        <v>0</v>
      </c>
      <c r="Q272" s="137">
        <v>0</v>
      </c>
      <c r="R272" s="137">
        <f>Q272*H272</f>
        <v>0</v>
      </c>
      <c r="S272" s="137">
        <v>0.18</v>
      </c>
      <c r="T272" s="138">
        <f>S272*H272</f>
        <v>0.2772</v>
      </c>
      <c r="AR272" s="139" t="s">
        <v>144</v>
      </c>
      <c r="AT272" s="139" t="s">
        <v>125</v>
      </c>
      <c r="AU272" s="139" t="s">
        <v>81</v>
      </c>
      <c r="AY272" s="18" t="s">
        <v>122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8" t="s">
        <v>79</v>
      </c>
      <c r="BK272" s="140">
        <f>ROUND(I272*H272,2)</f>
        <v>0</v>
      </c>
      <c r="BL272" s="18" t="s">
        <v>144</v>
      </c>
      <c r="BM272" s="139" t="s">
        <v>365</v>
      </c>
    </row>
    <row r="273" spans="2:65" s="1" customFormat="1">
      <c r="B273" s="33"/>
      <c r="D273" s="141" t="s">
        <v>132</v>
      </c>
      <c r="F273" s="142" t="s">
        <v>366</v>
      </c>
      <c r="I273" s="143"/>
      <c r="L273" s="33"/>
      <c r="M273" s="144"/>
      <c r="T273" s="54"/>
      <c r="AT273" s="18" t="s">
        <v>132</v>
      </c>
      <c r="AU273" s="18" t="s">
        <v>81</v>
      </c>
    </row>
    <row r="274" spans="2:65" s="12" customFormat="1">
      <c r="B274" s="148"/>
      <c r="D274" s="149" t="s">
        <v>197</v>
      </c>
      <c r="E274" s="150" t="s">
        <v>19</v>
      </c>
      <c r="F274" s="151" t="s">
        <v>198</v>
      </c>
      <c r="H274" s="150" t="s">
        <v>19</v>
      </c>
      <c r="I274" s="152"/>
      <c r="L274" s="148"/>
      <c r="M274" s="153"/>
      <c r="T274" s="154"/>
      <c r="AT274" s="150" t="s">
        <v>197</v>
      </c>
      <c r="AU274" s="150" t="s">
        <v>81</v>
      </c>
      <c r="AV274" s="12" t="s">
        <v>79</v>
      </c>
      <c r="AW274" s="12" t="s">
        <v>33</v>
      </c>
      <c r="AX274" s="12" t="s">
        <v>72</v>
      </c>
      <c r="AY274" s="150" t="s">
        <v>122</v>
      </c>
    </row>
    <row r="275" spans="2:65" s="13" customFormat="1">
      <c r="B275" s="155"/>
      <c r="D275" s="149" t="s">
        <v>197</v>
      </c>
      <c r="E275" s="156" t="s">
        <v>19</v>
      </c>
      <c r="F275" s="157" t="s">
        <v>367</v>
      </c>
      <c r="H275" s="158">
        <v>1.54</v>
      </c>
      <c r="I275" s="159"/>
      <c r="L275" s="155"/>
      <c r="M275" s="160"/>
      <c r="T275" s="161"/>
      <c r="AT275" s="156" t="s">
        <v>197</v>
      </c>
      <c r="AU275" s="156" t="s">
        <v>81</v>
      </c>
      <c r="AV275" s="13" t="s">
        <v>81</v>
      </c>
      <c r="AW275" s="13" t="s">
        <v>33</v>
      </c>
      <c r="AX275" s="13" t="s">
        <v>79</v>
      </c>
      <c r="AY275" s="156" t="s">
        <v>122</v>
      </c>
    </row>
    <row r="276" spans="2:65" s="1" customFormat="1" ht="24.2" customHeight="1">
      <c r="B276" s="33"/>
      <c r="C276" s="128" t="s">
        <v>368</v>
      </c>
      <c r="D276" s="128" t="s">
        <v>125</v>
      </c>
      <c r="E276" s="129" t="s">
        <v>369</v>
      </c>
      <c r="F276" s="130" t="s">
        <v>370</v>
      </c>
      <c r="G276" s="131" t="s">
        <v>193</v>
      </c>
      <c r="H276" s="132">
        <v>19.109000000000002</v>
      </c>
      <c r="I276" s="133"/>
      <c r="J276" s="134">
        <f>ROUND(I276*H276,2)</f>
        <v>0</v>
      </c>
      <c r="K276" s="130" t="s">
        <v>194</v>
      </c>
      <c r="L276" s="33"/>
      <c r="M276" s="135" t="s">
        <v>19</v>
      </c>
      <c r="N276" s="136" t="s">
        <v>43</v>
      </c>
      <c r="P276" s="137">
        <f>O276*H276</f>
        <v>0</v>
      </c>
      <c r="Q276" s="137">
        <v>0</v>
      </c>
      <c r="R276" s="137">
        <f>Q276*H276</f>
        <v>0</v>
      </c>
      <c r="S276" s="137">
        <v>7.5999999999999998E-2</v>
      </c>
      <c r="T276" s="138">
        <f>S276*H276</f>
        <v>1.4522840000000001</v>
      </c>
      <c r="AR276" s="139" t="s">
        <v>144</v>
      </c>
      <c r="AT276" s="139" t="s">
        <v>125</v>
      </c>
      <c r="AU276" s="139" t="s">
        <v>81</v>
      </c>
      <c r="AY276" s="18" t="s">
        <v>122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8" t="s">
        <v>79</v>
      </c>
      <c r="BK276" s="140">
        <f>ROUND(I276*H276,2)</f>
        <v>0</v>
      </c>
      <c r="BL276" s="18" t="s">
        <v>144</v>
      </c>
      <c r="BM276" s="139" t="s">
        <v>371</v>
      </c>
    </row>
    <row r="277" spans="2:65" s="1" customFormat="1">
      <c r="B277" s="33"/>
      <c r="D277" s="141" t="s">
        <v>132</v>
      </c>
      <c r="F277" s="142" t="s">
        <v>372</v>
      </c>
      <c r="I277" s="143"/>
      <c r="L277" s="33"/>
      <c r="M277" s="144"/>
      <c r="T277" s="54"/>
      <c r="AT277" s="18" t="s">
        <v>132</v>
      </c>
      <c r="AU277" s="18" t="s">
        <v>81</v>
      </c>
    </row>
    <row r="278" spans="2:65" s="12" customFormat="1">
      <c r="B278" s="148"/>
      <c r="D278" s="149" t="s">
        <v>197</v>
      </c>
      <c r="E278" s="150" t="s">
        <v>19</v>
      </c>
      <c r="F278" s="151" t="s">
        <v>225</v>
      </c>
      <c r="H278" s="150" t="s">
        <v>19</v>
      </c>
      <c r="I278" s="152"/>
      <c r="L278" s="148"/>
      <c r="M278" s="153"/>
      <c r="T278" s="154"/>
      <c r="AT278" s="150" t="s">
        <v>197</v>
      </c>
      <c r="AU278" s="150" t="s">
        <v>81</v>
      </c>
      <c r="AV278" s="12" t="s">
        <v>79</v>
      </c>
      <c r="AW278" s="12" t="s">
        <v>33</v>
      </c>
      <c r="AX278" s="12" t="s">
        <v>72</v>
      </c>
      <c r="AY278" s="150" t="s">
        <v>122</v>
      </c>
    </row>
    <row r="279" spans="2:65" s="13" customFormat="1">
      <c r="B279" s="155"/>
      <c r="D279" s="149" t="s">
        <v>197</v>
      </c>
      <c r="E279" s="156" t="s">
        <v>19</v>
      </c>
      <c r="F279" s="157" t="s">
        <v>373</v>
      </c>
      <c r="H279" s="158">
        <v>1.7729999999999999</v>
      </c>
      <c r="I279" s="159"/>
      <c r="L279" s="155"/>
      <c r="M279" s="160"/>
      <c r="T279" s="161"/>
      <c r="AT279" s="156" t="s">
        <v>197</v>
      </c>
      <c r="AU279" s="156" t="s">
        <v>81</v>
      </c>
      <c r="AV279" s="13" t="s">
        <v>81</v>
      </c>
      <c r="AW279" s="13" t="s">
        <v>33</v>
      </c>
      <c r="AX279" s="13" t="s">
        <v>72</v>
      </c>
      <c r="AY279" s="156" t="s">
        <v>122</v>
      </c>
    </row>
    <row r="280" spans="2:65" s="12" customFormat="1">
      <c r="B280" s="148"/>
      <c r="D280" s="149" t="s">
        <v>197</v>
      </c>
      <c r="E280" s="150" t="s">
        <v>19</v>
      </c>
      <c r="F280" s="151" t="s">
        <v>227</v>
      </c>
      <c r="H280" s="150" t="s">
        <v>19</v>
      </c>
      <c r="I280" s="152"/>
      <c r="L280" s="148"/>
      <c r="M280" s="153"/>
      <c r="T280" s="154"/>
      <c r="AT280" s="150" t="s">
        <v>197</v>
      </c>
      <c r="AU280" s="150" t="s">
        <v>81</v>
      </c>
      <c r="AV280" s="12" t="s">
        <v>79</v>
      </c>
      <c r="AW280" s="12" t="s">
        <v>33</v>
      </c>
      <c r="AX280" s="12" t="s">
        <v>72</v>
      </c>
      <c r="AY280" s="150" t="s">
        <v>122</v>
      </c>
    </row>
    <row r="281" spans="2:65" s="13" customFormat="1">
      <c r="B281" s="155"/>
      <c r="D281" s="149" t="s">
        <v>197</v>
      </c>
      <c r="E281" s="156" t="s">
        <v>19</v>
      </c>
      <c r="F281" s="157" t="s">
        <v>374</v>
      </c>
      <c r="H281" s="158">
        <v>11.032</v>
      </c>
      <c r="I281" s="159"/>
      <c r="L281" s="155"/>
      <c r="M281" s="160"/>
      <c r="T281" s="161"/>
      <c r="AT281" s="156" t="s">
        <v>197</v>
      </c>
      <c r="AU281" s="156" t="s">
        <v>81</v>
      </c>
      <c r="AV281" s="13" t="s">
        <v>81</v>
      </c>
      <c r="AW281" s="13" t="s">
        <v>33</v>
      </c>
      <c r="AX281" s="13" t="s">
        <v>72</v>
      </c>
      <c r="AY281" s="156" t="s">
        <v>122</v>
      </c>
    </row>
    <row r="282" spans="2:65" s="13" customFormat="1">
      <c r="B282" s="155"/>
      <c r="D282" s="149" t="s">
        <v>197</v>
      </c>
      <c r="E282" s="156" t="s">
        <v>19</v>
      </c>
      <c r="F282" s="157" t="s">
        <v>373</v>
      </c>
      <c r="H282" s="158">
        <v>1.7729999999999999</v>
      </c>
      <c r="I282" s="159"/>
      <c r="L282" s="155"/>
      <c r="M282" s="160"/>
      <c r="T282" s="161"/>
      <c r="AT282" s="156" t="s">
        <v>197</v>
      </c>
      <c r="AU282" s="156" t="s">
        <v>81</v>
      </c>
      <c r="AV282" s="13" t="s">
        <v>81</v>
      </c>
      <c r="AW282" s="13" t="s">
        <v>33</v>
      </c>
      <c r="AX282" s="13" t="s">
        <v>72</v>
      </c>
      <c r="AY282" s="156" t="s">
        <v>122</v>
      </c>
    </row>
    <row r="283" spans="2:65" s="13" customFormat="1">
      <c r="B283" s="155"/>
      <c r="D283" s="149" t="s">
        <v>197</v>
      </c>
      <c r="E283" s="156" t="s">
        <v>19</v>
      </c>
      <c r="F283" s="157" t="s">
        <v>375</v>
      </c>
      <c r="H283" s="158">
        <v>1.1819999999999999</v>
      </c>
      <c r="I283" s="159"/>
      <c r="L283" s="155"/>
      <c r="M283" s="160"/>
      <c r="T283" s="161"/>
      <c r="AT283" s="156" t="s">
        <v>197</v>
      </c>
      <c r="AU283" s="156" t="s">
        <v>81</v>
      </c>
      <c r="AV283" s="13" t="s">
        <v>81</v>
      </c>
      <c r="AW283" s="13" t="s">
        <v>33</v>
      </c>
      <c r="AX283" s="13" t="s">
        <v>72</v>
      </c>
      <c r="AY283" s="156" t="s">
        <v>122</v>
      </c>
    </row>
    <row r="284" spans="2:65" s="12" customFormat="1">
      <c r="B284" s="148"/>
      <c r="D284" s="149" t="s">
        <v>197</v>
      </c>
      <c r="E284" s="150" t="s">
        <v>19</v>
      </c>
      <c r="F284" s="151" t="s">
        <v>229</v>
      </c>
      <c r="H284" s="150" t="s">
        <v>19</v>
      </c>
      <c r="I284" s="152"/>
      <c r="L284" s="148"/>
      <c r="M284" s="153"/>
      <c r="T284" s="154"/>
      <c r="AT284" s="150" t="s">
        <v>197</v>
      </c>
      <c r="AU284" s="150" t="s">
        <v>81</v>
      </c>
      <c r="AV284" s="12" t="s">
        <v>79</v>
      </c>
      <c r="AW284" s="12" t="s">
        <v>33</v>
      </c>
      <c r="AX284" s="12" t="s">
        <v>72</v>
      </c>
      <c r="AY284" s="150" t="s">
        <v>122</v>
      </c>
    </row>
    <row r="285" spans="2:65" s="13" customFormat="1">
      <c r="B285" s="155"/>
      <c r="D285" s="149" t="s">
        <v>197</v>
      </c>
      <c r="E285" s="156" t="s">
        <v>19</v>
      </c>
      <c r="F285" s="157" t="s">
        <v>376</v>
      </c>
      <c r="H285" s="158">
        <v>1.5760000000000001</v>
      </c>
      <c r="I285" s="159"/>
      <c r="L285" s="155"/>
      <c r="M285" s="160"/>
      <c r="T285" s="161"/>
      <c r="AT285" s="156" t="s">
        <v>197</v>
      </c>
      <c r="AU285" s="156" t="s">
        <v>81</v>
      </c>
      <c r="AV285" s="13" t="s">
        <v>81</v>
      </c>
      <c r="AW285" s="13" t="s">
        <v>33</v>
      </c>
      <c r="AX285" s="13" t="s">
        <v>72</v>
      </c>
      <c r="AY285" s="156" t="s">
        <v>122</v>
      </c>
    </row>
    <row r="286" spans="2:65" s="13" customFormat="1">
      <c r="B286" s="155"/>
      <c r="D286" s="149" t="s">
        <v>197</v>
      </c>
      <c r="E286" s="156" t="s">
        <v>19</v>
      </c>
      <c r="F286" s="157" t="s">
        <v>373</v>
      </c>
      <c r="H286" s="158">
        <v>1.7729999999999999</v>
      </c>
      <c r="I286" s="159"/>
      <c r="L286" s="155"/>
      <c r="M286" s="160"/>
      <c r="T286" s="161"/>
      <c r="AT286" s="156" t="s">
        <v>197</v>
      </c>
      <c r="AU286" s="156" t="s">
        <v>81</v>
      </c>
      <c r="AV286" s="13" t="s">
        <v>81</v>
      </c>
      <c r="AW286" s="13" t="s">
        <v>33</v>
      </c>
      <c r="AX286" s="13" t="s">
        <v>72</v>
      </c>
      <c r="AY286" s="156" t="s">
        <v>122</v>
      </c>
    </row>
    <row r="287" spans="2:65" s="14" customFormat="1">
      <c r="B287" s="162"/>
      <c r="D287" s="149" t="s">
        <v>197</v>
      </c>
      <c r="E287" s="163" t="s">
        <v>19</v>
      </c>
      <c r="F287" s="164" t="s">
        <v>231</v>
      </c>
      <c r="H287" s="165">
        <v>19.108999999999998</v>
      </c>
      <c r="I287" s="166"/>
      <c r="L287" s="162"/>
      <c r="M287" s="167"/>
      <c r="T287" s="168"/>
      <c r="AT287" s="163" t="s">
        <v>197</v>
      </c>
      <c r="AU287" s="163" t="s">
        <v>81</v>
      </c>
      <c r="AV287" s="14" t="s">
        <v>144</v>
      </c>
      <c r="AW287" s="14" t="s">
        <v>33</v>
      </c>
      <c r="AX287" s="14" t="s">
        <v>79</v>
      </c>
      <c r="AY287" s="163" t="s">
        <v>122</v>
      </c>
    </row>
    <row r="288" spans="2:65" s="1" customFormat="1" ht="24.2" customHeight="1">
      <c r="B288" s="33"/>
      <c r="C288" s="128" t="s">
        <v>7</v>
      </c>
      <c r="D288" s="128" t="s">
        <v>125</v>
      </c>
      <c r="E288" s="129" t="s">
        <v>377</v>
      </c>
      <c r="F288" s="130" t="s">
        <v>378</v>
      </c>
      <c r="G288" s="131" t="s">
        <v>193</v>
      </c>
      <c r="H288" s="132">
        <v>490.51</v>
      </c>
      <c r="I288" s="133"/>
      <c r="J288" s="134">
        <f>ROUND(I288*H288,2)</f>
        <v>0</v>
      </c>
      <c r="K288" s="130" t="s">
        <v>194</v>
      </c>
      <c r="L288" s="33"/>
      <c r="M288" s="135" t="s">
        <v>19</v>
      </c>
      <c r="N288" s="136" t="s">
        <v>43</v>
      </c>
      <c r="P288" s="137">
        <f>O288*H288</f>
        <v>0</v>
      </c>
      <c r="Q288" s="137">
        <v>1.2999999999999999E-4</v>
      </c>
      <c r="R288" s="137">
        <f>Q288*H288</f>
        <v>6.3766299999999998E-2</v>
      </c>
      <c r="S288" s="137">
        <v>0</v>
      </c>
      <c r="T288" s="138">
        <f>S288*H288</f>
        <v>0</v>
      </c>
      <c r="AR288" s="139" t="s">
        <v>144</v>
      </c>
      <c r="AT288" s="139" t="s">
        <v>125</v>
      </c>
      <c r="AU288" s="139" t="s">
        <v>81</v>
      </c>
      <c r="AY288" s="18" t="s">
        <v>122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8" t="s">
        <v>79</v>
      </c>
      <c r="BK288" s="140">
        <f>ROUND(I288*H288,2)</f>
        <v>0</v>
      </c>
      <c r="BL288" s="18" t="s">
        <v>144</v>
      </c>
      <c r="BM288" s="139" t="s">
        <v>379</v>
      </c>
    </row>
    <row r="289" spans="2:65" s="1" customFormat="1">
      <c r="B289" s="33"/>
      <c r="D289" s="141" t="s">
        <v>132</v>
      </c>
      <c r="F289" s="142" t="s">
        <v>380</v>
      </c>
      <c r="I289" s="143"/>
      <c r="L289" s="33"/>
      <c r="M289" s="144"/>
      <c r="T289" s="54"/>
      <c r="AT289" s="18" t="s">
        <v>132</v>
      </c>
      <c r="AU289" s="18" t="s">
        <v>81</v>
      </c>
    </row>
    <row r="290" spans="2:65" s="12" customFormat="1">
      <c r="B290" s="148"/>
      <c r="D290" s="149" t="s">
        <v>197</v>
      </c>
      <c r="E290" s="150" t="s">
        <v>19</v>
      </c>
      <c r="F290" s="151" t="s">
        <v>381</v>
      </c>
      <c r="H290" s="150" t="s">
        <v>19</v>
      </c>
      <c r="I290" s="152"/>
      <c r="L290" s="148"/>
      <c r="M290" s="153"/>
      <c r="T290" s="154"/>
      <c r="AT290" s="150" t="s">
        <v>197</v>
      </c>
      <c r="AU290" s="150" t="s">
        <v>81</v>
      </c>
      <c r="AV290" s="12" t="s">
        <v>79</v>
      </c>
      <c r="AW290" s="12" t="s">
        <v>33</v>
      </c>
      <c r="AX290" s="12" t="s">
        <v>72</v>
      </c>
      <c r="AY290" s="150" t="s">
        <v>122</v>
      </c>
    </row>
    <row r="291" spans="2:65" s="13" customFormat="1">
      <c r="B291" s="155"/>
      <c r="D291" s="149" t="s">
        <v>197</v>
      </c>
      <c r="E291" s="156" t="s">
        <v>19</v>
      </c>
      <c r="F291" s="157" t="s">
        <v>317</v>
      </c>
      <c r="H291" s="158">
        <v>168.05</v>
      </c>
      <c r="I291" s="159"/>
      <c r="L291" s="155"/>
      <c r="M291" s="160"/>
      <c r="T291" s="161"/>
      <c r="AT291" s="156" t="s">
        <v>197</v>
      </c>
      <c r="AU291" s="156" t="s">
        <v>81</v>
      </c>
      <c r="AV291" s="13" t="s">
        <v>81</v>
      </c>
      <c r="AW291" s="13" t="s">
        <v>33</v>
      </c>
      <c r="AX291" s="13" t="s">
        <v>72</v>
      </c>
      <c r="AY291" s="156" t="s">
        <v>122</v>
      </c>
    </row>
    <row r="292" spans="2:65" s="12" customFormat="1">
      <c r="B292" s="148"/>
      <c r="D292" s="149" t="s">
        <v>197</v>
      </c>
      <c r="E292" s="150" t="s">
        <v>19</v>
      </c>
      <c r="F292" s="151" t="s">
        <v>382</v>
      </c>
      <c r="H292" s="150" t="s">
        <v>19</v>
      </c>
      <c r="I292" s="152"/>
      <c r="L292" s="148"/>
      <c r="M292" s="153"/>
      <c r="T292" s="154"/>
      <c r="AT292" s="150" t="s">
        <v>197</v>
      </c>
      <c r="AU292" s="150" t="s">
        <v>81</v>
      </c>
      <c r="AV292" s="12" t="s">
        <v>79</v>
      </c>
      <c r="AW292" s="12" t="s">
        <v>33</v>
      </c>
      <c r="AX292" s="12" t="s">
        <v>72</v>
      </c>
      <c r="AY292" s="150" t="s">
        <v>122</v>
      </c>
    </row>
    <row r="293" spans="2:65" s="13" customFormat="1">
      <c r="B293" s="155"/>
      <c r="D293" s="149" t="s">
        <v>197</v>
      </c>
      <c r="E293" s="156" t="s">
        <v>19</v>
      </c>
      <c r="F293" s="157" t="s">
        <v>319</v>
      </c>
      <c r="H293" s="158">
        <v>184.19</v>
      </c>
      <c r="I293" s="159"/>
      <c r="L293" s="155"/>
      <c r="M293" s="160"/>
      <c r="T293" s="161"/>
      <c r="AT293" s="156" t="s">
        <v>197</v>
      </c>
      <c r="AU293" s="156" t="s">
        <v>81</v>
      </c>
      <c r="AV293" s="13" t="s">
        <v>81</v>
      </c>
      <c r="AW293" s="13" t="s">
        <v>33</v>
      </c>
      <c r="AX293" s="13" t="s">
        <v>72</v>
      </c>
      <c r="AY293" s="156" t="s">
        <v>122</v>
      </c>
    </row>
    <row r="294" spans="2:65" s="12" customFormat="1">
      <c r="B294" s="148"/>
      <c r="D294" s="149" t="s">
        <v>197</v>
      </c>
      <c r="E294" s="150" t="s">
        <v>19</v>
      </c>
      <c r="F294" s="151" t="s">
        <v>383</v>
      </c>
      <c r="H294" s="150" t="s">
        <v>19</v>
      </c>
      <c r="I294" s="152"/>
      <c r="L294" s="148"/>
      <c r="M294" s="153"/>
      <c r="T294" s="154"/>
      <c r="AT294" s="150" t="s">
        <v>197</v>
      </c>
      <c r="AU294" s="150" t="s">
        <v>81</v>
      </c>
      <c r="AV294" s="12" t="s">
        <v>79</v>
      </c>
      <c r="AW294" s="12" t="s">
        <v>33</v>
      </c>
      <c r="AX294" s="12" t="s">
        <v>72</v>
      </c>
      <c r="AY294" s="150" t="s">
        <v>122</v>
      </c>
    </row>
    <row r="295" spans="2:65" s="13" customFormat="1">
      <c r="B295" s="155"/>
      <c r="D295" s="149" t="s">
        <v>197</v>
      </c>
      <c r="E295" s="156" t="s">
        <v>19</v>
      </c>
      <c r="F295" s="157" t="s">
        <v>321</v>
      </c>
      <c r="H295" s="158">
        <v>138.27000000000001</v>
      </c>
      <c r="I295" s="159"/>
      <c r="L295" s="155"/>
      <c r="M295" s="160"/>
      <c r="T295" s="161"/>
      <c r="AT295" s="156" t="s">
        <v>197</v>
      </c>
      <c r="AU295" s="156" t="s">
        <v>81</v>
      </c>
      <c r="AV295" s="13" t="s">
        <v>81</v>
      </c>
      <c r="AW295" s="13" t="s">
        <v>33</v>
      </c>
      <c r="AX295" s="13" t="s">
        <v>72</v>
      </c>
      <c r="AY295" s="156" t="s">
        <v>122</v>
      </c>
    </row>
    <row r="296" spans="2:65" s="14" customFormat="1">
      <c r="B296" s="162"/>
      <c r="D296" s="149" t="s">
        <v>197</v>
      </c>
      <c r="E296" s="163" t="s">
        <v>19</v>
      </c>
      <c r="F296" s="164" t="s">
        <v>231</v>
      </c>
      <c r="H296" s="165">
        <v>490.51</v>
      </c>
      <c r="I296" s="166"/>
      <c r="L296" s="162"/>
      <c r="M296" s="167"/>
      <c r="T296" s="168"/>
      <c r="AT296" s="163" t="s">
        <v>197</v>
      </c>
      <c r="AU296" s="163" t="s">
        <v>81</v>
      </c>
      <c r="AV296" s="14" t="s">
        <v>144</v>
      </c>
      <c r="AW296" s="14" t="s">
        <v>33</v>
      </c>
      <c r="AX296" s="14" t="s">
        <v>79</v>
      </c>
      <c r="AY296" s="163" t="s">
        <v>122</v>
      </c>
    </row>
    <row r="297" spans="2:65" s="1" customFormat="1" ht="24.2" customHeight="1">
      <c r="B297" s="33"/>
      <c r="C297" s="128" t="s">
        <v>384</v>
      </c>
      <c r="D297" s="128" t="s">
        <v>125</v>
      </c>
      <c r="E297" s="129" t="s">
        <v>385</v>
      </c>
      <c r="F297" s="130" t="s">
        <v>386</v>
      </c>
      <c r="G297" s="131" t="s">
        <v>193</v>
      </c>
      <c r="H297" s="132">
        <v>490.51</v>
      </c>
      <c r="I297" s="133"/>
      <c r="J297" s="134">
        <f>ROUND(I297*H297,2)</f>
        <v>0</v>
      </c>
      <c r="K297" s="130" t="s">
        <v>194</v>
      </c>
      <c r="L297" s="33"/>
      <c r="M297" s="135" t="s">
        <v>19</v>
      </c>
      <c r="N297" s="136" t="s">
        <v>43</v>
      </c>
      <c r="P297" s="137">
        <f>O297*H297</f>
        <v>0</v>
      </c>
      <c r="Q297" s="137">
        <v>4.0000000000000003E-5</v>
      </c>
      <c r="R297" s="137">
        <f>Q297*H297</f>
        <v>1.96204E-2</v>
      </c>
      <c r="S297" s="137">
        <v>0</v>
      </c>
      <c r="T297" s="138">
        <f>S297*H297</f>
        <v>0</v>
      </c>
      <c r="AR297" s="139" t="s">
        <v>144</v>
      </c>
      <c r="AT297" s="139" t="s">
        <v>125</v>
      </c>
      <c r="AU297" s="139" t="s">
        <v>81</v>
      </c>
      <c r="AY297" s="18" t="s">
        <v>122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18" t="s">
        <v>79</v>
      </c>
      <c r="BK297" s="140">
        <f>ROUND(I297*H297,2)</f>
        <v>0</v>
      </c>
      <c r="BL297" s="18" t="s">
        <v>144</v>
      </c>
      <c r="BM297" s="139" t="s">
        <v>387</v>
      </c>
    </row>
    <row r="298" spans="2:65" s="1" customFormat="1">
      <c r="B298" s="33"/>
      <c r="D298" s="141" t="s">
        <v>132</v>
      </c>
      <c r="F298" s="142" t="s">
        <v>388</v>
      </c>
      <c r="I298" s="143"/>
      <c r="L298" s="33"/>
      <c r="M298" s="144"/>
      <c r="T298" s="54"/>
      <c r="AT298" s="18" t="s">
        <v>132</v>
      </c>
      <c r="AU298" s="18" t="s">
        <v>81</v>
      </c>
    </row>
    <row r="299" spans="2:65" s="11" customFormat="1" ht="22.9" customHeight="1">
      <c r="B299" s="116"/>
      <c r="D299" s="117" t="s">
        <v>71</v>
      </c>
      <c r="E299" s="126" t="s">
        <v>389</v>
      </c>
      <c r="F299" s="126" t="s">
        <v>390</v>
      </c>
      <c r="I299" s="119"/>
      <c r="J299" s="127">
        <f>BK299</f>
        <v>0</v>
      </c>
      <c r="L299" s="116"/>
      <c r="M299" s="121"/>
      <c r="P299" s="122">
        <f>SUM(P300:P310)</f>
        <v>0</v>
      </c>
      <c r="R299" s="122">
        <f>SUM(R300:R310)</f>
        <v>0</v>
      </c>
      <c r="T299" s="123">
        <f>SUM(T300:T310)</f>
        <v>0</v>
      </c>
      <c r="AR299" s="117" t="s">
        <v>79</v>
      </c>
      <c r="AT299" s="124" t="s">
        <v>71</v>
      </c>
      <c r="AU299" s="124" t="s">
        <v>79</v>
      </c>
      <c r="AY299" s="117" t="s">
        <v>122</v>
      </c>
      <c r="BK299" s="125">
        <f>SUM(BK300:BK310)</f>
        <v>0</v>
      </c>
    </row>
    <row r="300" spans="2:65" s="1" customFormat="1" ht="24.2" customHeight="1">
      <c r="B300" s="33"/>
      <c r="C300" s="128" t="s">
        <v>391</v>
      </c>
      <c r="D300" s="128" t="s">
        <v>125</v>
      </c>
      <c r="E300" s="129" t="s">
        <v>392</v>
      </c>
      <c r="F300" s="130" t="s">
        <v>393</v>
      </c>
      <c r="G300" s="131" t="s">
        <v>202</v>
      </c>
      <c r="H300" s="132">
        <v>11.491</v>
      </c>
      <c r="I300" s="133"/>
      <c r="J300" s="134">
        <f>ROUND(I300*H300,2)</f>
        <v>0</v>
      </c>
      <c r="K300" s="130" t="s">
        <v>194</v>
      </c>
      <c r="L300" s="33"/>
      <c r="M300" s="135" t="s">
        <v>19</v>
      </c>
      <c r="N300" s="136" t="s">
        <v>43</v>
      </c>
      <c r="P300" s="137">
        <f>O300*H300</f>
        <v>0</v>
      </c>
      <c r="Q300" s="137">
        <v>0</v>
      </c>
      <c r="R300" s="137">
        <f>Q300*H300</f>
        <v>0</v>
      </c>
      <c r="S300" s="137">
        <v>0</v>
      </c>
      <c r="T300" s="138">
        <f>S300*H300</f>
        <v>0</v>
      </c>
      <c r="AR300" s="139" t="s">
        <v>144</v>
      </c>
      <c r="AT300" s="139" t="s">
        <v>125</v>
      </c>
      <c r="AU300" s="139" t="s">
        <v>81</v>
      </c>
      <c r="AY300" s="18" t="s">
        <v>122</v>
      </c>
      <c r="BE300" s="140">
        <f>IF(N300="základní",J300,0)</f>
        <v>0</v>
      </c>
      <c r="BF300" s="140">
        <f>IF(N300="snížená",J300,0)</f>
        <v>0</v>
      </c>
      <c r="BG300" s="140">
        <f>IF(N300="zákl. přenesená",J300,0)</f>
        <v>0</v>
      </c>
      <c r="BH300" s="140">
        <f>IF(N300="sníž. přenesená",J300,0)</f>
        <v>0</v>
      </c>
      <c r="BI300" s="140">
        <f>IF(N300="nulová",J300,0)</f>
        <v>0</v>
      </c>
      <c r="BJ300" s="18" t="s">
        <v>79</v>
      </c>
      <c r="BK300" s="140">
        <f>ROUND(I300*H300,2)</f>
        <v>0</v>
      </c>
      <c r="BL300" s="18" t="s">
        <v>144</v>
      </c>
      <c r="BM300" s="139" t="s">
        <v>394</v>
      </c>
    </row>
    <row r="301" spans="2:65" s="1" customFormat="1">
      <c r="B301" s="33"/>
      <c r="D301" s="141" t="s">
        <v>132</v>
      </c>
      <c r="F301" s="142" t="s">
        <v>395</v>
      </c>
      <c r="I301" s="143"/>
      <c r="L301" s="33"/>
      <c r="M301" s="144"/>
      <c r="T301" s="54"/>
      <c r="AT301" s="18" t="s">
        <v>132</v>
      </c>
      <c r="AU301" s="18" t="s">
        <v>81</v>
      </c>
    </row>
    <row r="302" spans="2:65" s="1" customFormat="1" ht="16.5" customHeight="1">
      <c r="B302" s="33"/>
      <c r="C302" s="128" t="s">
        <v>396</v>
      </c>
      <c r="D302" s="128" t="s">
        <v>125</v>
      </c>
      <c r="E302" s="129" t="s">
        <v>397</v>
      </c>
      <c r="F302" s="130" t="s">
        <v>398</v>
      </c>
      <c r="G302" s="131" t="s">
        <v>202</v>
      </c>
      <c r="H302" s="132">
        <v>11.491</v>
      </c>
      <c r="I302" s="133"/>
      <c r="J302" s="134">
        <f>ROUND(I302*H302,2)</f>
        <v>0</v>
      </c>
      <c r="K302" s="130" t="s">
        <v>194</v>
      </c>
      <c r="L302" s="33"/>
      <c r="M302" s="135" t="s">
        <v>19</v>
      </c>
      <c r="N302" s="136" t="s">
        <v>43</v>
      </c>
      <c r="P302" s="137">
        <f>O302*H302</f>
        <v>0</v>
      </c>
      <c r="Q302" s="137">
        <v>0</v>
      </c>
      <c r="R302" s="137">
        <f>Q302*H302</f>
        <v>0</v>
      </c>
      <c r="S302" s="137">
        <v>0</v>
      </c>
      <c r="T302" s="138">
        <f>S302*H302</f>
        <v>0</v>
      </c>
      <c r="AR302" s="139" t="s">
        <v>144</v>
      </c>
      <c r="AT302" s="139" t="s">
        <v>125</v>
      </c>
      <c r="AU302" s="139" t="s">
        <v>81</v>
      </c>
      <c r="AY302" s="18" t="s">
        <v>122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8" t="s">
        <v>79</v>
      </c>
      <c r="BK302" s="140">
        <f>ROUND(I302*H302,2)</f>
        <v>0</v>
      </c>
      <c r="BL302" s="18" t="s">
        <v>144</v>
      </c>
      <c r="BM302" s="139" t="s">
        <v>399</v>
      </c>
    </row>
    <row r="303" spans="2:65" s="1" customFormat="1">
      <c r="B303" s="33"/>
      <c r="D303" s="141" t="s">
        <v>132</v>
      </c>
      <c r="F303" s="142" t="s">
        <v>400</v>
      </c>
      <c r="I303" s="143"/>
      <c r="L303" s="33"/>
      <c r="M303" s="144"/>
      <c r="T303" s="54"/>
      <c r="AT303" s="18" t="s">
        <v>132</v>
      </c>
      <c r="AU303" s="18" t="s">
        <v>81</v>
      </c>
    </row>
    <row r="304" spans="2:65" s="1" customFormat="1" ht="21.75" customHeight="1">
      <c r="B304" s="33"/>
      <c r="C304" s="128" t="s">
        <v>401</v>
      </c>
      <c r="D304" s="128" t="s">
        <v>125</v>
      </c>
      <c r="E304" s="129" t="s">
        <v>402</v>
      </c>
      <c r="F304" s="130" t="s">
        <v>403</v>
      </c>
      <c r="G304" s="131" t="s">
        <v>202</v>
      </c>
      <c r="H304" s="132">
        <v>11.491</v>
      </c>
      <c r="I304" s="133"/>
      <c r="J304" s="134">
        <f>ROUND(I304*H304,2)</f>
        <v>0</v>
      </c>
      <c r="K304" s="130" t="s">
        <v>194</v>
      </c>
      <c r="L304" s="33"/>
      <c r="M304" s="135" t="s">
        <v>19</v>
      </c>
      <c r="N304" s="136" t="s">
        <v>43</v>
      </c>
      <c r="P304" s="137">
        <f>O304*H304</f>
        <v>0</v>
      </c>
      <c r="Q304" s="137">
        <v>0</v>
      </c>
      <c r="R304" s="137">
        <f>Q304*H304</f>
        <v>0</v>
      </c>
      <c r="S304" s="137">
        <v>0</v>
      </c>
      <c r="T304" s="138">
        <f>S304*H304</f>
        <v>0</v>
      </c>
      <c r="AR304" s="139" t="s">
        <v>144</v>
      </c>
      <c r="AT304" s="139" t="s">
        <v>125</v>
      </c>
      <c r="AU304" s="139" t="s">
        <v>81</v>
      </c>
      <c r="AY304" s="18" t="s">
        <v>122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8" t="s">
        <v>79</v>
      </c>
      <c r="BK304" s="140">
        <f>ROUND(I304*H304,2)</f>
        <v>0</v>
      </c>
      <c r="BL304" s="18" t="s">
        <v>144</v>
      </c>
      <c r="BM304" s="139" t="s">
        <v>404</v>
      </c>
    </row>
    <row r="305" spans="2:65" s="1" customFormat="1">
      <c r="B305" s="33"/>
      <c r="D305" s="141" t="s">
        <v>132</v>
      </c>
      <c r="F305" s="142" t="s">
        <v>405</v>
      </c>
      <c r="I305" s="143"/>
      <c r="L305" s="33"/>
      <c r="M305" s="144"/>
      <c r="T305" s="54"/>
      <c r="AT305" s="18" t="s">
        <v>132</v>
      </c>
      <c r="AU305" s="18" t="s">
        <v>81</v>
      </c>
    </row>
    <row r="306" spans="2:65" s="1" customFormat="1" ht="24.2" customHeight="1">
      <c r="B306" s="33"/>
      <c r="C306" s="128" t="s">
        <v>406</v>
      </c>
      <c r="D306" s="128" t="s">
        <v>125</v>
      </c>
      <c r="E306" s="129" t="s">
        <v>407</v>
      </c>
      <c r="F306" s="130" t="s">
        <v>408</v>
      </c>
      <c r="G306" s="131" t="s">
        <v>202</v>
      </c>
      <c r="H306" s="132">
        <v>287.27499999999998</v>
      </c>
      <c r="I306" s="133"/>
      <c r="J306" s="134">
        <f>ROUND(I306*H306,2)</f>
        <v>0</v>
      </c>
      <c r="K306" s="130" t="s">
        <v>194</v>
      </c>
      <c r="L306" s="33"/>
      <c r="M306" s="135" t="s">
        <v>19</v>
      </c>
      <c r="N306" s="136" t="s">
        <v>43</v>
      </c>
      <c r="P306" s="137">
        <f>O306*H306</f>
        <v>0</v>
      </c>
      <c r="Q306" s="137">
        <v>0</v>
      </c>
      <c r="R306" s="137">
        <f>Q306*H306</f>
        <v>0</v>
      </c>
      <c r="S306" s="137">
        <v>0</v>
      </c>
      <c r="T306" s="138">
        <f>S306*H306</f>
        <v>0</v>
      </c>
      <c r="AR306" s="139" t="s">
        <v>144</v>
      </c>
      <c r="AT306" s="139" t="s">
        <v>125</v>
      </c>
      <c r="AU306" s="139" t="s">
        <v>81</v>
      </c>
      <c r="AY306" s="18" t="s">
        <v>122</v>
      </c>
      <c r="BE306" s="140">
        <f>IF(N306="základní",J306,0)</f>
        <v>0</v>
      </c>
      <c r="BF306" s="140">
        <f>IF(N306="snížená",J306,0)</f>
        <v>0</v>
      </c>
      <c r="BG306" s="140">
        <f>IF(N306="zákl. přenesená",J306,0)</f>
        <v>0</v>
      </c>
      <c r="BH306" s="140">
        <f>IF(N306="sníž. přenesená",J306,0)</f>
        <v>0</v>
      </c>
      <c r="BI306" s="140">
        <f>IF(N306="nulová",J306,0)</f>
        <v>0</v>
      </c>
      <c r="BJ306" s="18" t="s">
        <v>79</v>
      </c>
      <c r="BK306" s="140">
        <f>ROUND(I306*H306,2)</f>
        <v>0</v>
      </c>
      <c r="BL306" s="18" t="s">
        <v>144</v>
      </c>
      <c r="BM306" s="139" t="s">
        <v>409</v>
      </c>
    </row>
    <row r="307" spans="2:65" s="1" customFormat="1">
      <c r="B307" s="33"/>
      <c r="D307" s="141" t="s">
        <v>132</v>
      </c>
      <c r="F307" s="142" t="s">
        <v>410</v>
      </c>
      <c r="I307" s="143"/>
      <c r="L307" s="33"/>
      <c r="M307" s="144"/>
      <c r="T307" s="54"/>
      <c r="AT307" s="18" t="s">
        <v>132</v>
      </c>
      <c r="AU307" s="18" t="s">
        <v>81</v>
      </c>
    </row>
    <row r="308" spans="2:65" s="13" customFormat="1">
      <c r="B308" s="155"/>
      <c r="D308" s="149" t="s">
        <v>197</v>
      </c>
      <c r="E308" s="156" t="s">
        <v>19</v>
      </c>
      <c r="F308" s="157" t="s">
        <v>411</v>
      </c>
      <c r="H308" s="158">
        <v>287.27499999999998</v>
      </c>
      <c r="I308" s="159"/>
      <c r="L308" s="155"/>
      <c r="M308" s="160"/>
      <c r="T308" s="161"/>
      <c r="AT308" s="156" t="s">
        <v>197</v>
      </c>
      <c r="AU308" s="156" t="s">
        <v>81</v>
      </c>
      <c r="AV308" s="13" t="s">
        <v>81</v>
      </c>
      <c r="AW308" s="13" t="s">
        <v>33</v>
      </c>
      <c r="AX308" s="13" t="s">
        <v>79</v>
      </c>
      <c r="AY308" s="156" t="s">
        <v>122</v>
      </c>
    </row>
    <row r="309" spans="2:65" s="1" customFormat="1" ht="24.2" customHeight="1">
      <c r="B309" s="33"/>
      <c r="C309" s="128" t="s">
        <v>412</v>
      </c>
      <c r="D309" s="128" t="s">
        <v>125</v>
      </c>
      <c r="E309" s="129" t="s">
        <v>413</v>
      </c>
      <c r="F309" s="130" t="s">
        <v>414</v>
      </c>
      <c r="G309" s="131" t="s">
        <v>202</v>
      </c>
      <c r="H309" s="132">
        <v>11.491</v>
      </c>
      <c r="I309" s="133"/>
      <c r="J309" s="134">
        <f>ROUND(I309*H309,2)</f>
        <v>0</v>
      </c>
      <c r="K309" s="130" t="s">
        <v>194</v>
      </c>
      <c r="L309" s="33"/>
      <c r="M309" s="135" t="s">
        <v>19</v>
      </c>
      <c r="N309" s="136" t="s">
        <v>43</v>
      </c>
      <c r="P309" s="137">
        <f>O309*H309</f>
        <v>0</v>
      </c>
      <c r="Q309" s="137">
        <v>0</v>
      </c>
      <c r="R309" s="137">
        <f>Q309*H309</f>
        <v>0</v>
      </c>
      <c r="S309" s="137">
        <v>0</v>
      </c>
      <c r="T309" s="138">
        <f>S309*H309</f>
        <v>0</v>
      </c>
      <c r="AR309" s="139" t="s">
        <v>144</v>
      </c>
      <c r="AT309" s="139" t="s">
        <v>125</v>
      </c>
      <c r="AU309" s="139" t="s">
        <v>81</v>
      </c>
      <c r="AY309" s="18" t="s">
        <v>122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8" t="s">
        <v>79</v>
      </c>
      <c r="BK309" s="140">
        <f>ROUND(I309*H309,2)</f>
        <v>0</v>
      </c>
      <c r="BL309" s="18" t="s">
        <v>144</v>
      </c>
      <c r="BM309" s="139" t="s">
        <v>415</v>
      </c>
    </row>
    <row r="310" spans="2:65" s="1" customFormat="1">
      <c r="B310" s="33"/>
      <c r="D310" s="141" t="s">
        <v>132</v>
      </c>
      <c r="F310" s="142" t="s">
        <v>416</v>
      </c>
      <c r="I310" s="143"/>
      <c r="L310" s="33"/>
      <c r="M310" s="144"/>
      <c r="T310" s="54"/>
      <c r="AT310" s="18" t="s">
        <v>132</v>
      </c>
      <c r="AU310" s="18" t="s">
        <v>81</v>
      </c>
    </row>
    <row r="311" spans="2:65" s="11" customFormat="1" ht="22.9" customHeight="1">
      <c r="B311" s="116"/>
      <c r="D311" s="117" t="s">
        <v>71</v>
      </c>
      <c r="E311" s="126" t="s">
        <v>417</v>
      </c>
      <c r="F311" s="126" t="s">
        <v>418</v>
      </c>
      <c r="I311" s="119"/>
      <c r="J311" s="127">
        <f>BK311</f>
        <v>0</v>
      </c>
      <c r="L311" s="116"/>
      <c r="M311" s="121"/>
      <c r="P311" s="122">
        <f>SUM(P312:P313)</f>
        <v>0</v>
      </c>
      <c r="R311" s="122">
        <f>SUM(R312:R313)</f>
        <v>0</v>
      </c>
      <c r="T311" s="123">
        <f>SUM(T312:T313)</f>
        <v>0</v>
      </c>
      <c r="AR311" s="117" t="s">
        <v>79</v>
      </c>
      <c r="AT311" s="124" t="s">
        <v>71</v>
      </c>
      <c r="AU311" s="124" t="s">
        <v>79</v>
      </c>
      <c r="AY311" s="117" t="s">
        <v>122</v>
      </c>
      <c r="BK311" s="125">
        <f>SUM(BK312:BK313)</f>
        <v>0</v>
      </c>
    </row>
    <row r="312" spans="2:65" s="1" customFormat="1" ht="33" customHeight="1">
      <c r="B312" s="33"/>
      <c r="C312" s="128" t="s">
        <v>419</v>
      </c>
      <c r="D312" s="128" t="s">
        <v>125</v>
      </c>
      <c r="E312" s="129" t="s">
        <v>420</v>
      </c>
      <c r="F312" s="130" t="s">
        <v>421</v>
      </c>
      <c r="G312" s="131" t="s">
        <v>202</v>
      </c>
      <c r="H312" s="132">
        <v>11.029</v>
      </c>
      <c r="I312" s="133"/>
      <c r="J312" s="134">
        <f>ROUND(I312*H312,2)</f>
        <v>0</v>
      </c>
      <c r="K312" s="130" t="s">
        <v>194</v>
      </c>
      <c r="L312" s="33"/>
      <c r="M312" s="135" t="s">
        <v>19</v>
      </c>
      <c r="N312" s="136" t="s">
        <v>43</v>
      </c>
      <c r="P312" s="137">
        <f>O312*H312</f>
        <v>0</v>
      </c>
      <c r="Q312" s="137">
        <v>0</v>
      </c>
      <c r="R312" s="137">
        <f>Q312*H312</f>
        <v>0</v>
      </c>
      <c r="S312" s="137">
        <v>0</v>
      </c>
      <c r="T312" s="138">
        <f>S312*H312</f>
        <v>0</v>
      </c>
      <c r="AR312" s="139" t="s">
        <v>144</v>
      </c>
      <c r="AT312" s="139" t="s">
        <v>125</v>
      </c>
      <c r="AU312" s="139" t="s">
        <v>81</v>
      </c>
      <c r="AY312" s="18" t="s">
        <v>122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8" t="s">
        <v>79</v>
      </c>
      <c r="BK312" s="140">
        <f>ROUND(I312*H312,2)</f>
        <v>0</v>
      </c>
      <c r="BL312" s="18" t="s">
        <v>144</v>
      </c>
      <c r="BM312" s="139" t="s">
        <v>422</v>
      </c>
    </row>
    <row r="313" spans="2:65" s="1" customFormat="1">
      <c r="B313" s="33"/>
      <c r="D313" s="141" t="s">
        <v>132</v>
      </c>
      <c r="F313" s="142" t="s">
        <v>423</v>
      </c>
      <c r="I313" s="143"/>
      <c r="L313" s="33"/>
      <c r="M313" s="144"/>
      <c r="T313" s="54"/>
      <c r="AT313" s="18" t="s">
        <v>132</v>
      </c>
      <c r="AU313" s="18" t="s">
        <v>81</v>
      </c>
    </row>
    <row r="314" spans="2:65" s="11" customFormat="1" ht="25.9" customHeight="1">
      <c r="B314" s="116"/>
      <c r="D314" s="117" t="s">
        <v>71</v>
      </c>
      <c r="E314" s="118" t="s">
        <v>424</v>
      </c>
      <c r="F314" s="118" t="s">
        <v>425</v>
      </c>
      <c r="I314" s="119"/>
      <c r="J314" s="120">
        <f>BK314</f>
        <v>0</v>
      </c>
      <c r="L314" s="116"/>
      <c r="M314" s="121"/>
      <c r="P314" s="122">
        <f>P315+P379+P415+P444+P506+P511</f>
        <v>0</v>
      </c>
      <c r="R314" s="122">
        <f>R315+R379+R415+R444+R506+R511</f>
        <v>3.0685866800000001</v>
      </c>
      <c r="T314" s="123">
        <f>T315+T379+T415+T444+T506+T511</f>
        <v>0.8584159400000001</v>
      </c>
      <c r="AR314" s="117" t="s">
        <v>81</v>
      </c>
      <c r="AT314" s="124" t="s">
        <v>71</v>
      </c>
      <c r="AU314" s="124" t="s">
        <v>72</v>
      </c>
      <c r="AY314" s="117" t="s">
        <v>122</v>
      </c>
      <c r="BK314" s="125">
        <f>BK315+BK379+BK415+BK444+BK506+BK511</f>
        <v>0</v>
      </c>
    </row>
    <row r="315" spans="2:65" s="11" customFormat="1" ht="22.9" customHeight="1">
      <c r="B315" s="116"/>
      <c r="D315" s="117" t="s">
        <v>71</v>
      </c>
      <c r="E315" s="126" t="s">
        <v>426</v>
      </c>
      <c r="F315" s="126" t="s">
        <v>427</v>
      </c>
      <c r="I315" s="119"/>
      <c r="J315" s="127">
        <f>BK315</f>
        <v>0</v>
      </c>
      <c r="L315" s="116"/>
      <c r="M315" s="121"/>
      <c r="P315" s="122">
        <f>SUM(P316:P378)</f>
        <v>0</v>
      </c>
      <c r="R315" s="122">
        <f>SUM(R316:R378)</f>
        <v>0</v>
      </c>
      <c r="T315" s="123">
        <f>SUM(T316:T378)</f>
        <v>0.56339694000000007</v>
      </c>
      <c r="AR315" s="117" t="s">
        <v>81</v>
      </c>
      <c r="AT315" s="124" t="s">
        <v>71</v>
      </c>
      <c r="AU315" s="124" t="s">
        <v>79</v>
      </c>
      <c r="AY315" s="117" t="s">
        <v>122</v>
      </c>
      <c r="BK315" s="125">
        <f>SUM(BK316:BK378)</f>
        <v>0</v>
      </c>
    </row>
    <row r="316" spans="2:65" s="1" customFormat="1" ht="16.5" customHeight="1">
      <c r="B316" s="33"/>
      <c r="C316" s="128" t="s">
        <v>428</v>
      </c>
      <c r="D316" s="128" t="s">
        <v>125</v>
      </c>
      <c r="E316" s="129" t="s">
        <v>429</v>
      </c>
      <c r="F316" s="130" t="s">
        <v>430</v>
      </c>
      <c r="G316" s="131" t="s">
        <v>193</v>
      </c>
      <c r="H316" s="132">
        <v>16.812999999999999</v>
      </c>
      <c r="I316" s="133"/>
      <c r="J316" s="134">
        <f>ROUND(I316*H316,2)</f>
        <v>0</v>
      </c>
      <c r="K316" s="130" t="s">
        <v>194</v>
      </c>
      <c r="L316" s="33"/>
      <c r="M316" s="135" t="s">
        <v>19</v>
      </c>
      <c r="N316" s="136" t="s">
        <v>43</v>
      </c>
      <c r="P316" s="137">
        <f>O316*H316</f>
        <v>0</v>
      </c>
      <c r="Q316" s="137">
        <v>0</v>
      </c>
      <c r="R316" s="137">
        <f>Q316*H316</f>
        <v>0</v>
      </c>
      <c r="S316" s="137">
        <v>1.6379999999999999E-2</v>
      </c>
      <c r="T316" s="138">
        <f>S316*H316</f>
        <v>0.27539693999999998</v>
      </c>
      <c r="AR316" s="139" t="s">
        <v>245</v>
      </c>
      <c r="AT316" s="139" t="s">
        <v>125</v>
      </c>
      <c r="AU316" s="139" t="s">
        <v>81</v>
      </c>
      <c r="AY316" s="18" t="s">
        <v>122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18" t="s">
        <v>79</v>
      </c>
      <c r="BK316" s="140">
        <f>ROUND(I316*H316,2)</f>
        <v>0</v>
      </c>
      <c r="BL316" s="18" t="s">
        <v>245</v>
      </c>
      <c r="BM316" s="139" t="s">
        <v>431</v>
      </c>
    </row>
    <row r="317" spans="2:65" s="1" customFormat="1">
      <c r="B317" s="33"/>
      <c r="D317" s="141" t="s">
        <v>132</v>
      </c>
      <c r="F317" s="142" t="s">
        <v>432</v>
      </c>
      <c r="I317" s="143"/>
      <c r="L317" s="33"/>
      <c r="M317" s="144"/>
      <c r="T317" s="54"/>
      <c r="AT317" s="18" t="s">
        <v>132</v>
      </c>
      <c r="AU317" s="18" t="s">
        <v>81</v>
      </c>
    </row>
    <row r="318" spans="2:65" s="12" customFormat="1">
      <c r="B318" s="148"/>
      <c r="D318" s="149" t="s">
        <v>197</v>
      </c>
      <c r="E318" s="150" t="s">
        <v>19</v>
      </c>
      <c r="F318" s="151" t="s">
        <v>433</v>
      </c>
      <c r="H318" s="150" t="s">
        <v>19</v>
      </c>
      <c r="I318" s="152"/>
      <c r="L318" s="148"/>
      <c r="M318" s="153"/>
      <c r="T318" s="154"/>
      <c r="AT318" s="150" t="s">
        <v>197</v>
      </c>
      <c r="AU318" s="150" t="s">
        <v>81</v>
      </c>
      <c r="AV318" s="12" t="s">
        <v>79</v>
      </c>
      <c r="AW318" s="12" t="s">
        <v>33</v>
      </c>
      <c r="AX318" s="12" t="s">
        <v>72</v>
      </c>
      <c r="AY318" s="150" t="s">
        <v>122</v>
      </c>
    </row>
    <row r="319" spans="2:65" s="13" customFormat="1">
      <c r="B319" s="155"/>
      <c r="D319" s="149" t="s">
        <v>197</v>
      </c>
      <c r="E319" s="156" t="s">
        <v>19</v>
      </c>
      <c r="F319" s="157" t="s">
        <v>434</v>
      </c>
      <c r="H319" s="158">
        <v>16.812999999999999</v>
      </c>
      <c r="I319" s="159"/>
      <c r="L319" s="155"/>
      <c r="M319" s="160"/>
      <c r="T319" s="161"/>
      <c r="AT319" s="156" t="s">
        <v>197</v>
      </c>
      <c r="AU319" s="156" t="s">
        <v>81</v>
      </c>
      <c r="AV319" s="13" t="s">
        <v>81</v>
      </c>
      <c r="AW319" s="13" t="s">
        <v>33</v>
      </c>
      <c r="AX319" s="13" t="s">
        <v>79</v>
      </c>
      <c r="AY319" s="156" t="s">
        <v>122</v>
      </c>
    </row>
    <row r="320" spans="2:65" s="1" customFormat="1" ht="24.2" customHeight="1">
      <c r="B320" s="33"/>
      <c r="C320" s="128" t="s">
        <v>435</v>
      </c>
      <c r="D320" s="128" t="s">
        <v>125</v>
      </c>
      <c r="E320" s="129" t="s">
        <v>436</v>
      </c>
      <c r="F320" s="130" t="s">
        <v>437</v>
      </c>
      <c r="G320" s="131" t="s">
        <v>239</v>
      </c>
      <c r="H320" s="132">
        <v>12</v>
      </c>
      <c r="I320" s="133"/>
      <c r="J320" s="134">
        <f>ROUND(I320*H320,2)</f>
        <v>0</v>
      </c>
      <c r="K320" s="130" t="s">
        <v>194</v>
      </c>
      <c r="L320" s="33"/>
      <c r="M320" s="135" t="s">
        <v>19</v>
      </c>
      <c r="N320" s="136" t="s">
        <v>43</v>
      </c>
      <c r="P320" s="137">
        <f>O320*H320</f>
        <v>0</v>
      </c>
      <c r="Q320" s="137">
        <v>0</v>
      </c>
      <c r="R320" s="137">
        <f>Q320*H320</f>
        <v>0</v>
      </c>
      <c r="S320" s="137">
        <v>2.4E-2</v>
      </c>
      <c r="T320" s="138">
        <f>S320*H320</f>
        <v>0.28800000000000003</v>
      </c>
      <c r="AR320" s="139" t="s">
        <v>245</v>
      </c>
      <c r="AT320" s="139" t="s">
        <v>125</v>
      </c>
      <c r="AU320" s="139" t="s">
        <v>81</v>
      </c>
      <c r="AY320" s="18" t="s">
        <v>122</v>
      </c>
      <c r="BE320" s="140">
        <f>IF(N320="základní",J320,0)</f>
        <v>0</v>
      </c>
      <c r="BF320" s="140">
        <f>IF(N320="snížená",J320,0)</f>
        <v>0</v>
      </c>
      <c r="BG320" s="140">
        <f>IF(N320="zákl. přenesená",J320,0)</f>
        <v>0</v>
      </c>
      <c r="BH320" s="140">
        <f>IF(N320="sníž. přenesená",J320,0)</f>
        <v>0</v>
      </c>
      <c r="BI320" s="140">
        <f>IF(N320="nulová",J320,0)</f>
        <v>0</v>
      </c>
      <c r="BJ320" s="18" t="s">
        <v>79</v>
      </c>
      <c r="BK320" s="140">
        <f>ROUND(I320*H320,2)</f>
        <v>0</v>
      </c>
      <c r="BL320" s="18" t="s">
        <v>245</v>
      </c>
      <c r="BM320" s="139" t="s">
        <v>438</v>
      </c>
    </row>
    <row r="321" spans="2:65" s="1" customFormat="1">
      <c r="B321" s="33"/>
      <c r="D321" s="141" t="s">
        <v>132</v>
      </c>
      <c r="F321" s="142" t="s">
        <v>439</v>
      </c>
      <c r="I321" s="143"/>
      <c r="L321" s="33"/>
      <c r="M321" s="144"/>
      <c r="T321" s="54"/>
      <c r="AT321" s="18" t="s">
        <v>132</v>
      </c>
      <c r="AU321" s="18" t="s">
        <v>81</v>
      </c>
    </row>
    <row r="322" spans="2:65" s="12" customFormat="1">
      <c r="B322" s="148"/>
      <c r="D322" s="149" t="s">
        <v>197</v>
      </c>
      <c r="E322" s="150" t="s">
        <v>19</v>
      </c>
      <c r="F322" s="151" t="s">
        <v>225</v>
      </c>
      <c r="H322" s="150" t="s">
        <v>19</v>
      </c>
      <c r="I322" s="152"/>
      <c r="L322" s="148"/>
      <c r="M322" s="153"/>
      <c r="T322" s="154"/>
      <c r="AT322" s="150" t="s">
        <v>197</v>
      </c>
      <c r="AU322" s="150" t="s">
        <v>81</v>
      </c>
      <c r="AV322" s="12" t="s">
        <v>79</v>
      </c>
      <c r="AW322" s="12" t="s">
        <v>33</v>
      </c>
      <c r="AX322" s="12" t="s">
        <v>72</v>
      </c>
      <c r="AY322" s="150" t="s">
        <v>122</v>
      </c>
    </row>
    <row r="323" spans="2:65" s="13" customFormat="1">
      <c r="B323" s="155"/>
      <c r="D323" s="149" t="s">
        <v>197</v>
      </c>
      <c r="E323" s="156" t="s">
        <v>19</v>
      </c>
      <c r="F323" s="157" t="s">
        <v>79</v>
      </c>
      <c r="H323" s="158">
        <v>1</v>
      </c>
      <c r="I323" s="159"/>
      <c r="L323" s="155"/>
      <c r="M323" s="160"/>
      <c r="T323" s="161"/>
      <c r="AT323" s="156" t="s">
        <v>197</v>
      </c>
      <c r="AU323" s="156" t="s">
        <v>81</v>
      </c>
      <c r="AV323" s="13" t="s">
        <v>81</v>
      </c>
      <c r="AW323" s="13" t="s">
        <v>33</v>
      </c>
      <c r="AX323" s="13" t="s">
        <v>72</v>
      </c>
      <c r="AY323" s="156" t="s">
        <v>122</v>
      </c>
    </row>
    <row r="324" spans="2:65" s="12" customFormat="1">
      <c r="B324" s="148"/>
      <c r="D324" s="149" t="s">
        <v>197</v>
      </c>
      <c r="E324" s="150" t="s">
        <v>19</v>
      </c>
      <c r="F324" s="151" t="s">
        <v>227</v>
      </c>
      <c r="H324" s="150" t="s">
        <v>19</v>
      </c>
      <c r="I324" s="152"/>
      <c r="L324" s="148"/>
      <c r="M324" s="153"/>
      <c r="T324" s="154"/>
      <c r="AT324" s="150" t="s">
        <v>197</v>
      </c>
      <c r="AU324" s="150" t="s">
        <v>81</v>
      </c>
      <c r="AV324" s="12" t="s">
        <v>79</v>
      </c>
      <c r="AW324" s="12" t="s">
        <v>33</v>
      </c>
      <c r="AX324" s="12" t="s">
        <v>72</v>
      </c>
      <c r="AY324" s="150" t="s">
        <v>122</v>
      </c>
    </row>
    <row r="325" spans="2:65" s="13" customFormat="1">
      <c r="B325" s="155"/>
      <c r="D325" s="149" t="s">
        <v>197</v>
      </c>
      <c r="E325" s="156" t="s">
        <v>19</v>
      </c>
      <c r="F325" s="157" t="s">
        <v>279</v>
      </c>
      <c r="H325" s="158">
        <v>9</v>
      </c>
      <c r="I325" s="159"/>
      <c r="L325" s="155"/>
      <c r="M325" s="160"/>
      <c r="T325" s="161"/>
      <c r="AT325" s="156" t="s">
        <v>197</v>
      </c>
      <c r="AU325" s="156" t="s">
        <v>81</v>
      </c>
      <c r="AV325" s="13" t="s">
        <v>81</v>
      </c>
      <c r="AW325" s="13" t="s">
        <v>33</v>
      </c>
      <c r="AX325" s="13" t="s">
        <v>72</v>
      </c>
      <c r="AY325" s="156" t="s">
        <v>122</v>
      </c>
    </row>
    <row r="326" spans="2:65" s="12" customFormat="1">
      <c r="B326" s="148"/>
      <c r="D326" s="149" t="s">
        <v>197</v>
      </c>
      <c r="E326" s="150" t="s">
        <v>19</v>
      </c>
      <c r="F326" s="151" t="s">
        <v>229</v>
      </c>
      <c r="H326" s="150" t="s">
        <v>19</v>
      </c>
      <c r="I326" s="152"/>
      <c r="L326" s="148"/>
      <c r="M326" s="153"/>
      <c r="T326" s="154"/>
      <c r="AT326" s="150" t="s">
        <v>197</v>
      </c>
      <c r="AU326" s="150" t="s">
        <v>81</v>
      </c>
      <c r="AV326" s="12" t="s">
        <v>79</v>
      </c>
      <c r="AW326" s="12" t="s">
        <v>33</v>
      </c>
      <c r="AX326" s="12" t="s">
        <v>72</v>
      </c>
      <c r="AY326" s="150" t="s">
        <v>122</v>
      </c>
    </row>
    <row r="327" spans="2:65" s="13" customFormat="1">
      <c r="B327" s="155"/>
      <c r="D327" s="149" t="s">
        <v>197</v>
      </c>
      <c r="E327" s="156" t="s">
        <v>19</v>
      </c>
      <c r="F327" s="157" t="s">
        <v>81</v>
      </c>
      <c r="H327" s="158">
        <v>2</v>
      </c>
      <c r="I327" s="159"/>
      <c r="L327" s="155"/>
      <c r="M327" s="160"/>
      <c r="T327" s="161"/>
      <c r="AT327" s="156" t="s">
        <v>197</v>
      </c>
      <c r="AU327" s="156" t="s">
        <v>81</v>
      </c>
      <c r="AV327" s="13" t="s">
        <v>81</v>
      </c>
      <c r="AW327" s="13" t="s">
        <v>33</v>
      </c>
      <c r="AX327" s="13" t="s">
        <v>72</v>
      </c>
      <c r="AY327" s="156" t="s">
        <v>122</v>
      </c>
    </row>
    <row r="328" spans="2:65" s="14" customFormat="1">
      <c r="B328" s="162"/>
      <c r="D328" s="149" t="s">
        <v>197</v>
      </c>
      <c r="E328" s="163" t="s">
        <v>19</v>
      </c>
      <c r="F328" s="164" t="s">
        <v>231</v>
      </c>
      <c r="H328" s="165">
        <v>12</v>
      </c>
      <c r="I328" s="166"/>
      <c r="L328" s="162"/>
      <c r="M328" s="167"/>
      <c r="T328" s="168"/>
      <c r="AT328" s="163" t="s">
        <v>197</v>
      </c>
      <c r="AU328" s="163" t="s">
        <v>81</v>
      </c>
      <c r="AV328" s="14" t="s">
        <v>144</v>
      </c>
      <c r="AW328" s="14" t="s">
        <v>33</v>
      </c>
      <c r="AX328" s="14" t="s">
        <v>79</v>
      </c>
      <c r="AY328" s="163" t="s">
        <v>122</v>
      </c>
    </row>
    <row r="329" spans="2:65" s="1" customFormat="1" ht="33" customHeight="1">
      <c r="B329" s="33"/>
      <c r="C329" s="128" t="s">
        <v>440</v>
      </c>
      <c r="D329" s="128" t="s">
        <v>125</v>
      </c>
      <c r="E329" s="129" t="s">
        <v>441</v>
      </c>
      <c r="F329" s="130" t="s">
        <v>442</v>
      </c>
      <c r="G329" s="131" t="s">
        <v>239</v>
      </c>
      <c r="H329" s="132">
        <v>1</v>
      </c>
      <c r="I329" s="133"/>
      <c r="J329" s="134">
        <f t="shared" ref="J329:J360" si="0">ROUND(I329*H329,2)</f>
        <v>0</v>
      </c>
      <c r="K329" s="130" t="s">
        <v>19</v>
      </c>
      <c r="L329" s="33"/>
      <c r="M329" s="135" t="s">
        <v>19</v>
      </c>
      <c r="N329" s="136" t="s">
        <v>43</v>
      </c>
      <c r="P329" s="137">
        <f t="shared" ref="P329:P360" si="1">O329*H329</f>
        <v>0</v>
      </c>
      <c r="Q329" s="137">
        <v>0</v>
      </c>
      <c r="R329" s="137">
        <f t="shared" ref="R329:R360" si="2">Q329*H329</f>
        <v>0</v>
      </c>
      <c r="S329" s="137">
        <v>0</v>
      </c>
      <c r="T329" s="138">
        <f t="shared" ref="T329:T360" si="3">S329*H329</f>
        <v>0</v>
      </c>
      <c r="AR329" s="139" t="s">
        <v>245</v>
      </c>
      <c r="AT329" s="139" t="s">
        <v>125</v>
      </c>
      <c r="AU329" s="139" t="s">
        <v>81</v>
      </c>
      <c r="AY329" s="18" t="s">
        <v>122</v>
      </c>
      <c r="BE329" s="140">
        <f t="shared" ref="BE329:BE360" si="4">IF(N329="základní",J329,0)</f>
        <v>0</v>
      </c>
      <c r="BF329" s="140">
        <f t="shared" ref="BF329:BF360" si="5">IF(N329="snížená",J329,0)</f>
        <v>0</v>
      </c>
      <c r="BG329" s="140">
        <f t="shared" ref="BG329:BG360" si="6">IF(N329="zákl. přenesená",J329,0)</f>
        <v>0</v>
      </c>
      <c r="BH329" s="140">
        <f t="shared" ref="BH329:BH360" si="7">IF(N329="sníž. přenesená",J329,0)</f>
        <v>0</v>
      </c>
      <c r="BI329" s="140">
        <f t="shared" ref="BI329:BI360" si="8">IF(N329="nulová",J329,0)</f>
        <v>0</v>
      </c>
      <c r="BJ329" s="18" t="s">
        <v>79</v>
      </c>
      <c r="BK329" s="140">
        <f t="shared" ref="BK329:BK360" si="9">ROUND(I329*H329,2)</f>
        <v>0</v>
      </c>
      <c r="BL329" s="18" t="s">
        <v>245</v>
      </c>
      <c r="BM329" s="139" t="s">
        <v>443</v>
      </c>
    </row>
    <row r="330" spans="2:65" s="1" customFormat="1" ht="24.2" customHeight="1">
      <c r="B330" s="33"/>
      <c r="C330" s="128" t="s">
        <v>444</v>
      </c>
      <c r="D330" s="128" t="s">
        <v>125</v>
      </c>
      <c r="E330" s="129" t="s">
        <v>445</v>
      </c>
      <c r="F330" s="130" t="s">
        <v>446</v>
      </c>
      <c r="G330" s="131" t="s">
        <v>239</v>
      </c>
      <c r="H330" s="132">
        <v>1</v>
      </c>
      <c r="I330" s="133"/>
      <c r="J330" s="134">
        <f t="shared" si="0"/>
        <v>0</v>
      </c>
      <c r="K330" s="130" t="s">
        <v>19</v>
      </c>
      <c r="L330" s="33"/>
      <c r="M330" s="135" t="s">
        <v>19</v>
      </c>
      <c r="N330" s="136" t="s">
        <v>43</v>
      </c>
      <c r="P330" s="137">
        <f t="shared" si="1"/>
        <v>0</v>
      </c>
      <c r="Q330" s="137">
        <v>0</v>
      </c>
      <c r="R330" s="137">
        <f t="shared" si="2"/>
        <v>0</v>
      </c>
      <c r="S330" s="137">
        <v>0</v>
      </c>
      <c r="T330" s="138">
        <f t="shared" si="3"/>
        <v>0</v>
      </c>
      <c r="AR330" s="139" t="s">
        <v>245</v>
      </c>
      <c r="AT330" s="139" t="s">
        <v>125</v>
      </c>
      <c r="AU330" s="139" t="s">
        <v>81</v>
      </c>
      <c r="AY330" s="18" t="s">
        <v>122</v>
      </c>
      <c r="BE330" s="140">
        <f t="shared" si="4"/>
        <v>0</v>
      </c>
      <c r="BF330" s="140">
        <f t="shared" si="5"/>
        <v>0</v>
      </c>
      <c r="BG330" s="140">
        <f t="shared" si="6"/>
        <v>0</v>
      </c>
      <c r="BH330" s="140">
        <f t="shared" si="7"/>
        <v>0</v>
      </c>
      <c r="BI330" s="140">
        <f t="shared" si="8"/>
        <v>0</v>
      </c>
      <c r="BJ330" s="18" t="s">
        <v>79</v>
      </c>
      <c r="BK330" s="140">
        <f t="shared" si="9"/>
        <v>0</v>
      </c>
      <c r="BL330" s="18" t="s">
        <v>245</v>
      </c>
      <c r="BM330" s="139" t="s">
        <v>447</v>
      </c>
    </row>
    <row r="331" spans="2:65" s="1" customFormat="1" ht="24.2" customHeight="1">
      <c r="B331" s="33"/>
      <c r="C331" s="128" t="s">
        <v>448</v>
      </c>
      <c r="D331" s="128" t="s">
        <v>125</v>
      </c>
      <c r="E331" s="129" t="s">
        <v>449</v>
      </c>
      <c r="F331" s="130" t="s">
        <v>450</v>
      </c>
      <c r="G331" s="131" t="s">
        <v>239</v>
      </c>
      <c r="H331" s="132">
        <v>1</v>
      </c>
      <c r="I331" s="133"/>
      <c r="J331" s="134">
        <f t="shared" si="0"/>
        <v>0</v>
      </c>
      <c r="K331" s="130" t="s">
        <v>19</v>
      </c>
      <c r="L331" s="33"/>
      <c r="M331" s="135" t="s">
        <v>19</v>
      </c>
      <c r="N331" s="136" t="s">
        <v>43</v>
      </c>
      <c r="P331" s="137">
        <f t="shared" si="1"/>
        <v>0</v>
      </c>
      <c r="Q331" s="137">
        <v>0</v>
      </c>
      <c r="R331" s="137">
        <f t="shared" si="2"/>
        <v>0</v>
      </c>
      <c r="S331" s="137">
        <v>0</v>
      </c>
      <c r="T331" s="138">
        <f t="shared" si="3"/>
        <v>0</v>
      </c>
      <c r="AR331" s="139" t="s">
        <v>245</v>
      </c>
      <c r="AT331" s="139" t="s">
        <v>125</v>
      </c>
      <c r="AU331" s="139" t="s">
        <v>81</v>
      </c>
      <c r="AY331" s="18" t="s">
        <v>122</v>
      </c>
      <c r="BE331" s="140">
        <f t="shared" si="4"/>
        <v>0</v>
      </c>
      <c r="BF331" s="140">
        <f t="shared" si="5"/>
        <v>0</v>
      </c>
      <c r="BG331" s="140">
        <f t="shared" si="6"/>
        <v>0</v>
      </c>
      <c r="BH331" s="140">
        <f t="shared" si="7"/>
        <v>0</v>
      </c>
      <c r="BI331" s="140">
        <f t="shared" si="8"/>
        <v>0</v>
      </c>
      <c r="BJ331" s="18" t="s">
        <v>79</v>
      </c>
      <c r="BK331" s="140">
        <f t="shared" si="9"/>
        <v>0</v>
      </c>
      <c r="BL331" s="18" t="s">
        <v>245</v>
      </c>
      <c r="BM331" s="139" t="s">
        <v>451</v>
      </c>
    </row>
    <row r="332" spans="2:65" s="1" customFormat="1" ht="24.2" customHeight="1">
      <c r="B332" s="33"/>
      <c r="C332" s="128" t="s">
        <v>452</v>
      </c>
      <c r="D332" s="128" t="s">
        <v>125</v>
      </c>
      <c r="E332" s="129" t="s">
        <v>453</v>
      </c>
      <c r="F332" s="130" t="s">
        <v>454</v>
      </c>
      <c r="G332" s="131" t="s">
        <v>239</v>
      </c>
      <c r="H332" s="132">
        <v>3</v>
      </c>
      <c r="I332" s="133"/>
      <c r="J332" s="134">
        <f t="shared" si="0"/>
        <v>0</v>
      </c>
      <c r="K332" s="130" t="s">
        <v>19</v>
      </c>
      <c r="L332" s="33"/>
      <c r="M332" s="135" t="s">
        <v>19</v>
      </c>
      <c r="N332" s="136" t="s">
        <v>43</v>
      </c>
      <c r="P332" s="137">
        <f t="shared" si="1"/>
        <v>0</v>
      </c>
      <c r="Q332" s="137">
        <v>0</v>
      </c>
      <c r="R332" s="137">
        <f t="shared" si="2"/>
        <v>0</v>
      </c>
      <c r="S332" s="137">
        <v>0</v>
      </c>
      <c r="T332" s="138">
        <f t="shared" si="3"/>
        <v>0</v>
      </c>
      <c r="AR332" s="139" t="s">
        <v>245</v>
      </c>
      <c r="AT332" s="139" t="s">
        <v>125</v>
      </c>
      <c r="AU332" s="139" t="s">
        <v>81</v>
      </c>
      <c r="AY332" s="18" t="s">
        <v>122</v>
      </c>
      <c r="BE332" s="140">
        <f t="shared" si="4"/>
        <v>0</v>
      </c>
      <c r="BF332" s="140">
        <f t="shared" si="5"/>
        <v>0</v>
      </c>
      <c r="BG332" s="140">
        <f t="shared" si="6"/>
        <v>0</v>
      </c>
      <c r="BH332" s="140">
        <f t="shared" si="7"/>
        <v>0</v>
      </c>
      <c r="BI332" s="140">
        <f t="shared" si="8"/>
        <v>0</v>
      </c>
      <c r="BJ332" s="18" t="s">
        <v>79</v>
      </c>
      <c r="BK332" s="140">
        <f t="shared" si="9"/>
        <v>0</v>
      </c>
      <c r="BL332" s="18" t="s">
        <v>245</v>
      </c>
      <c r="BM332" s="139" t="s">
        <v>455</v>
      </c>
    </row>
    <row r="333" spans="2:65" s="1" customFormat="1" ht="24.2" customHeight="1">
      <c r="B333" s="33"/>
      <c r="C333" s="128" t="s">
        <v>456</v>
      </c>
      <c r="D333" s="128" t="s">
        <v>125</v>
      </c>
      <c r="E333" s="129" t="s">
        <v>457</v>
      </c>
      <c r="F333" s="130" t="s">
        <v>458</v>
      </c>
      <c r="G333" s="131" t="s">
        <v>239</v>
      </c>
      <c r="H333" s="132">
        <v>1</v>
      </c>
      <c r="I333" s="133"/>
      <c r="J333" s="134">
        <f t="shared" si="0"/>
        <v>0</v>
      </c>
      <c r="K333" s="130" t="s">
        <v>19</v>
      </c>
      <c r="L333" s="33"/>
      <c r="M333" s="135" t="s">
        <v>19</v>
      </c>
      <c r="N333" s="136" t="s">
        <v>43</v>
      </c>
      <c r="P333" s="137">
        <f t="shared" si="1"/>
        <v>0</v>
      </c>
      <c r="Q333" s="137">
        <v>0</v>
      </c>
      <c r="R333" s="137">
        <f t="shared" si="2"/>
        <v>0</v>
      </c>
      <c r="S333" s="137">
        <v>0</v>
      </c>
      <c r="T333" s="138">
        <f t="shared" si="3"/>
        <v>0</v>
      </c>
      <c r="AR333" s="139" t="s">
        <v>245</v>
      </c>
      <c r="AT333" s="139" t="s">
        <v>125</v>
      </c>
      <c r="AU333" s="139" t="s">
        <v>81</v>
      </c>
      <c r="AY333" s="18" t="s">
        <v>122</v>
      </c>
      <c r="BE333" s="140">
        <f t="shared" si="4"/>
        <v>0</v>
      </c>
      <c r="BF333" s="140">
        <f t="shared" si="5"/>
        <v>0</v>
      </c>
      <c r="BG333" s="140">
        <f t="shared" si="6"/>
        <v>0</v>
      </c>
      <c r="BH333" s="140">
        <f t="shared" si="7"/>
        <v>0</v>
      </c>
      <c r="BI333" s="140">
        <f t="shared" si="8"/>
        <v>0</v>
      </c>
      <c r="BJ333" s="18" t="s">
        <v>79</v>
      </c>
      <c r="BK333" s="140">
        <f t="shared" si="9"/>
        <v>0</v>
      </c>
      <c r="BL333" s="18" t="s">
        <v>245</v>
      </c>
      <c r="BM333" s="139" t="s">
        <v>459</v>
      </c>
    </row>
    <row r="334" spans="2:65" s="1" customFormat="1" ht="33" customHeight="1">
      <c r="B334" s="33"/>
      <c r="C334" s="128" t="s">
        <v>460</v>
      </c>
      <c r="D334" s="128" t="s">
        <v>125</v>
      </c>
      <c r="E334" s="129" t="s">
        <v>461</v>
      </c>
      <c r="F334" s="130" t="s">
        <v>462</v>
      </c>
      <c r="G334" s="131" t="s">
        <v>239</v>
      </c>
      <c r="H334" s="132">
        <v>1</v>
      </c>
      <c r="I334" s="133"/>
      <c r="J334" s="134">
        <f t="shared" si="0"/>
        <v>0</v>
      </c>
      <c r="K334" s="130" t="s">
        <v>19</v>
      </c>
      <c r="L334" s="33"/>
      <c r="M334" s="135" t="s">
        <v>19</v>
      </c>
      <c r="N334" s="136" t="s">
        <v>43</v>
      </c>
      <c r="P334" s="137">
        <f t="shared" si="1"/>
        <v>0</v>
      </c>
      <c r="Q334" s="137">
        <v>0</v>
      </c>
      <c r="R334" s="137">
        <f t="shared" si="2"/>
        <v>0</v>
      </c>
      <c r="S334" s="137">
        <v>0</v>
      </c>
      <c r="T334" s="138">
        <f t="shared" si="3"/>
        <v>0</v>
      </c>
      <c r="AR334" s="139" t="s">
        <v>245</v>
      </c>
      <c r="AT334" s="139" t="s">
        <v>125</v>
      </c>
      <c r="AU334" s="139" t="s">
        <v>81</v>
      </c>
      <c r="AY334" s="18" t="s">
        <v>122</v>
      </c>
      <c r="BE334" s="140">
        <f t="shared" si="4"/>
        <v>0</v>
      </c>
      <c r="BF334" s="140">
        <f t="shared" si="5"/>
        <v>0</v>
      </c>
      <c r="BG334" s="140">
        <f t="shared" si="6"/>
        <v>0</v>
      </c>
      <c r="BH334" s="140">
        <f t="shared" si="7"/>
        <v>0</v>
      </c>
      <c r="BI334" s="140">
        <f t="shared" si="8"/>
        <v>0</v>
      </c>
      <c r="BJ334" s="18" t="s">
        <v>79</v>
      </c>
      <c r="BK334" s="140">
        <f t="shared" si="9"/>
        <v>0</v>
      </c>
      <c r="BL334" s="18" t="s">
        <v>245</v>
      </c>
      <c r="BM334" s="139" t="s">
        <v>463</v>
      </c>
    </row>
    <row r="335" spans="2:65" s="1" customFormat="1" ht="33" customHeight="1">
      <c r="B335" s="33"/>
      <c r="C335" s="128" t="s">
        <v>464</v>
      </c>
      <c r="D335" s="128" t="s">
        <v>125</v>
      </c>
      <c r="E335" s="129" t="s">
        <v>465</v>
      </c>
      <c r="F335" s="130" t="s">
        <v>466</v>
      </c>
      <c r="G335" s="131" t="s">
        <v>239</v>
      </c>
      <c r="H335" s="132">
        <v>1</v>
      </c>
      <c r="I335" s="133"/>
      <c r="J335" s="134">
        <f t="shared" si="0"/>
        <v>0</v>
      </c>
      <c r="K335" s="130" t="s">
        <v>19</v>
      </c>
      <c r="L335" s="33"/>
      <c r="M335" s="135" t="s">
        <v>19</v>
      </c>
      <c r="N335" s="136" t="s">
        <v>43</v>
      </c>
      <c r="P335" s="137">
        <f t="shared" si="1"/>
        <v>0</v>
      </c>
      <c r="Q335" s="137">
        <v>0</v>
      </c>
      <c r="R335" s="137">
        <f t="shared" si="2"/>
        <v>0</v>
      </c>
      <c r="S335" s="137">
        <v>0</v>
      </c>
      <c r="T335" s="138">
        <f t="shared" si="3"/>
        <v>0</v>
      </c>
      <c r="AR335" s="139" t="s">
        <v>245</v>
      </c>
      <c r="AT335" s="139" t="s">
        <v>125</v>
      </c>
      <c r="AU335" s="139" t="s">
        <v>81</v>
      </c>
      <c r="AY335" s="18" t="s">
        <v>122</v>
      </c>
      <c r="BE335" s="140">
        <f t="shared" si="4"/>
        <v>0</v>
      </c>
      <c r="BF335" s="140">
        <f t="shared" si="5"/>
        <v>0</v>
      </c>
      <c r="BG335" s="140">
        <f t="shared" si="6"/>
        <v>0</v>
      </c>
      <c r="BH335" s="140">
        <f t="shared" si="7"/>
        <v>0</v>
      </c>
      <c r="BI335" s="140">
        <f t="shared" si="8"/>
        <v>0</v>
      </c>
      <c r="BJ335" s="18" t="s">
        <v>79</v>
      </c>
      <c r="BK335" s="140">
        <f t="shared" si="9"/>
        <v>0</v>
      </c>
      <c r="BL335" s="18" t="s">
        <v>245</v>
      </c>
      <c r="BM335" s="139" t="s">
        <v>467</v>
      </c>
    </row>
    <row r="336" spans="2:65" s="1" customFormat="1" ht="24.2" customHeight="1">
      <c r="B336" s="33"/>
      <c r="C336" s="128" t="s">
        <v>468</v>
      </c>
      <c r="D336" s="128" t="s">
        <v>125</v>
      </c>
      <c r="E336" s="129" t="s">
        <v>469</v>
      </c>
      <c r="F336" s="130" t="s">
        <v>470</v>
      </c>
      <c r="G336" s="131" t="s">
        <v>239</v>
      </c>
      <c r="H336" s="132">
        <v>1</v>
      </c>
      <c r="I336" s="133"/>
      <c r="J336" s="134">
        <f t="shared" si="0"/>
        <v>0</v>
      </c>
      <c r="K336" s="130" t="s">
        <v>19</v>
      </c>
      <c r="L336" s="33"/>
      <c r="M336" s="135" t="s">
        <v>19</v>
      </c>
      <c r="N336" s="136" t="s">
        <v>43</v>
      </c>
      <c r="P336" s="137">
        <f t="shared" si="1"/>
        <v>0</v>
      </c>
      <c r="Q336" s="137">
        <v>0</v>
      </c>
      <c r="R336" s="137">
        <f t="shared" si="2"/>
        <v>0</v>
      </c>
      <c r="S336" s="137">
        <v>0</v>
      </c>
      <c r="T336" s="138">
        <f t="shared" si="3"/>
        <v>0</v>
      </c>
      <c r="AR336" s="139" t="s">
        <v>245</v>
      </c>
      <c r="AT336" s="139" t="s">
        <v>125</v>
      </c>
      <c r="AU336" s="139" t="s">
        <v>81</v>
      </c>
      <c r="AY336" s="18" t="s">
        <v>122</v>
      </c>
      <c r="BE336" s="140">
        <f t="shared" si="4"/>
        <v>0</v>
      </c>
      <c r="BF336" s="140">
        <f t="shared" si="5"/>
        <v>0</v>
      </c>
      <c r="BG336" s="140">
        <f t="shared" si="6"/>
        <v>0</v>
      </c>
      <c r="BH336" s="140">
        <f t="shared" si="7"/>
        <v>0</v>
      </c>
      <c r="BI336" s="140">
        <f t="shared" si="8"/>
        <v>0</v>
      </c>
      <c r="BJ336" s="18" t="s">
        <v>79</v>
      </c>
      <c r="BK336" s="140">
        <f t="shared" si="9"/>
        <v>0</v>
      </c>
      <c r="BL336" s="18" t="s">
        <v>245</v>
      </c>
      <c r="BM336" s="139" t="s">
        <v>471</v>
      </c>
    </row>
    <row r="337" spans="2:65" s="1" customFormat="1" ht="33" customHeight="1">
      <c r="B337" s="33"/>
      <c r="C337" s="128" t="s">
        <v>472</v>
      </c>
      <c r="D337" s="128" t="s">
        <v>125</v>
      </c>
      <c r="E337" s="129" t="s">
        <v>473</v>
      </c>
      <c r="F337" s="130" t="s">
        <v>474</v>
      </c>
      <c r="G337" s="131" t="s">
        <v>239</v>
      </c>
      <c r="H337" s="132">
        <v>3</v>
      </c>
      <c r="I337" s="133"/>
      <c r="J337" s="134">
        <f t="shared" si="0"/>
        <v>0</v>
      </c>
      <c r="K337" s="130" t="s">
        <v>19</v>
      </c>
      <c r="L337" s="33"/>
      <c r="M337" s="135" t="s">
        <v>19</v>
      </c>
      <c r="N337" s="136" t="s">
        <v>43</v>
      </c>
      <c r="P337" s="137">
        <f t="shared" si="1"/>
        <v>0</v>
      </c>
      <c r="Q337" s="137">
        <v>0</v>
      </c>
      <c r="R337" s="137">
        <f t="shared" si="2"/>
        <v>0</v>
      </c>
      <c r="S337" s="137">
        <v>0</v>
      </c>
      <c r="T337" s="138">
        <f t="shared" si="3"/>
        <v>0</v>
      </c>
      <c r="AR337" s="139" t="s">
        <v>245</v>
      </c>
      <c r="AT337" s="139" t="s">
        <v>125</v>
      </c>
      <c r="AU337" s="139" t="s">
        <v>81</v>
      </c>
      <c r="AY337" s="18" t="s">
        <v>122</v>
      </c>
      <c r="BE337" s="140">
        <f t="shared" si="4"/>
        <v>0</v>
      </c>
      <c r="BF337" s="140">
        <f t="shared" si="5"/>
        <v>0</v>
      </c>
      <c r="BG337" s="140">
        <f t="shared" si="6"/>
        <v>0</v>
      </c>
      <c r="BH337" s="140">
        <f t="shared" si="7"/>
        <v>0</v>
      </c>
      <c r="BI337" s="140">
        <f t="shared" si="8"/>
        <v>0</v>
      </c>
      <c r="BJ337" s="18" t="s">
        <v>79</v>
      </c>
      <c r="BK337" s="140">
        <f t="shared" si="9"/>
        <v>0</v>
      </c>
      <c r="BL337" s="18" t="s">
        <v>245</v>
      </c>
      <c r="BM337" s="139" t="s">
        <v>475</v>
      </c>
    </row>
    <row r="338" spans="2:65" s="1" customFormat="1" ht="24.2" customHeight="1">
      <c r="B338" s="33"/>
      <c r="C338" s="128" t="s">
        <v>476</v>
      </c>
      <c r="D338" s="128" t="s">
        <v>125</v>
      </c>
      <c r="E338" s="129" t="s">
        <v>477</v>
      </c>
      <c r="F338" s="130" t="s">
        <v>478</v>
      </c>
      <c r="G338" s="131" t="s">
        <v>239</v>
      </c>
      <c r="H338" s="132">
        <v>2</v>
      </c>
      <c r="I338" s="133"/>
      <c r="J338" s="134">
        <f t="shared" si="0"/>
        <v>0</v>
      </c>
      <c r="K338" s="130" t="s">
        <v>19</v>
      </c>
      <c r="L338" s="33"/>
      <c r="M338" s="135" t="s">
        <v>19</v>
      </c>
      <c r="N338" s="136" t="s">
        <v>43</v>
      </c>
      <c r="P338" s="137">
        <f t="shared" si="1"/>
        <v>0</v>
      </c>
      <c r="Q338" s="137">
        <v>0</v>
      </c>
      <c r="R338" s="137">
        <f t="shared" si="2"/>
        <v>0</v>
      </c>
      <c r="S338" s="137">
        <v>0</v>
      </c>
      <c r="T338" s="138">
        <f t="shared" si="3"/>
        <v>0</v>
      </c>
      <c r="AR338" s="139" t="s">
        <v>245</v>
      </c>
      <c r="AT338" s="139" t="s">
        <v>125</v>
      </c>
      <c r="AU338" s="139" t="s">
        <v>81</v>
      </c>
      <c r="AY338" s="18" t="s">
        <v>122</v>
      </c>
      <c r="BE338" s="140">
        <f t="shared" si="4"/>
        <v>0</v>
      </c>
      <c r="BF338" s="140">
        <f t="shared" si="5"/>
        <v>0</v>
      </c>
      <c r="BG338" s="140">
        <f t="shared" si="6"/>
        <v>0</v>
      </c>
      <c r="BH338" s="140">
        <f t="shared" si="7"/>
        <v>0</v>
      </c>
      <c r="BI338" s="140">
        <f t="shared" si="8"/>
        <v>0</v>
      </c>
      <c r="BJ338" s="18" t="s">
        <v>79</v>
      </c>
      <c r="BK338" s="140">
        <f t="shared" si="9"/>
        <v>0</v>
      </c>
      <c r="BL338" s="18" t="s">
        <v>245</v>
      </c>
      <c r="BM338" s="139" t="s">
        <v>479</v>
      </c>
    </row>
    <row r="339" spans="2:65" s="1" customFormat="1" ht="33" customHeight="1">
      <c r="B339" s="33"/>
      <c r="C339" s="128" t="s">
        <v>480</v>
      </c>
      <c r="D339" s="128" t="s">
        <v>125</v>
      </c>
      <c r="E339" s="129" t="s">
        <v>481</v>
      </c>
      <c r="F339" s="130" t="s">
        <v>482</v>
      </c>
      <c r="G339" s="131" t="s">
        <v>239</v>
      </c>
      <c r="H339" s="132">
        <v>1</v>
      </c>
      <c r="I339" s="133"/>
      <c r="J339" s="134">
        <f t="shared" si="0"/>
        <v>0</v>
      </c>
      <c r="K339" s="130" t="s">
        <v>19</v>
      </c>
      <c r="L339" s="33"/>
      <c r="M339" s="135" t="s">
        <v>19</v>
      </c>
      <c r="N339" s="136" t="s">
        <v>43</v>
      </c>
      <c r="P339" s="137">
        <f t="shared" si="1"/>
        <v>0</v>
      </c>
      <c r="Q339" s="137">
        <v>0</v>
      </c>
      <c r="R339" s="137">
        <f t="shared" si="2"/>
        <v>0</v>
      </c>
      <c r="S339" s="137">
        <v>0</v>
      </c>
      <c r="T339" s="138">
        <f t="shared" si="3"/>
        <v>0</v>
      </c>
      <c r="AR339" s="139" t="s">
        <v>245</v>
      </c>
      <c r="AT339" s="139" t="s">
        <v>125</v>
      </c>
      <c r="AU339" s="139" t="s">
        <v>81</v>
      </c>
      <c r="AY339" s="18" t="s">
        <v>122</v>
      </c>
      <c r="BE339" s="140">
        <f t="shared" si="4"/>
        <v>0</v>
      </c>
      <c r="BF339" s="140">
        <f t="shared" si="5"/>
        <v>0</v>
      </c>
      <c r="BG339" s="140">
        <f t="shared" si="6"/>
        <v>0</v>
      </c>
      <c r="BH339" s="140">
        <f t="shared" si="7"/>
        <v>0</v>
      </c>
      <c r="BI339" s="140">
        <f t="shared" si="8"/>
        <v>0</v>
      </c>
      <c r="BJ339" s="18" t="s">
        <v>79</v>
      </c>
      <c r="BK339" s="140">
        <f t="shared" si="9"/>
        <v>0</v>
      </c>
      <c r="BL339" s="18" t="s">
        <v>245</v>
      </c>
      <c r="BM339" s="139" t="s">
        <v>483</v>
      </c>
    </row>
    <row r="340" spans="2:65" s="1" customFormat="1" ht="24.2" customHeight="1">
      <c r="B340" s="33"/>
      <c r="C340" s="128" t="s">
        <v>484</v>
      </c>
      <c r="D340" s="128" t="s">
        <v>125</v>
      </c>
      <c r="E340" s="129" t="s">
        <v>485</v>
      </c>
      <c r="F340" s="130" t="s">
        <v>486</v>
      </c>
      <c r="G340" s="131" t="s">
        <v>239</v>
      </c>
      <c r="H340" s="132">
        <v>1</v>
      </c>
      <c r="I340" s="133"/>
      <c r="J340" s="134">
        <f t="shared" si="0"/>
        <v>0</v>
      </c>
      <c r="K340" s="130" t="s">
        <v>19</v>
      </c>
      <c r="L340" s="33"/>
      <c r="M340" s="135" t="s">
        <v>19</v>
      </c>
      <c r="N340" s="136" t="s">
        <v>43</v>
      </c>
      <c r="P340" s="137">
        <f t="shared" si="1"/>
        <v>0</v>
      </c>
      <c r="Q340" s="137">
        <v>0</v>
      </c>
      <c r="R340" s="137">
        <f t="shared" si="2"/>
        <v>0</v>
      </c>
      <c r="S340" s="137">
        <v>0</v>
      </c>
      <c r="T340" s="138">
        <f t="shared" si="3"/>
        <v>0</v>
      </c>
      <c r="AR340" s="139" t="s">
        <v>245</v>
      </c>
      <c r="AT340" s="139" t="s">
        <v>125</v>
      </c>
      <c r="AU340" s="139" t="s">
        <v>81</v>
      </c>
      <c r="AY340" s="18" t="s">
        <v>122</v>
      </c>
      <c r="BE340" s="140">
        <f t="shared" si="4"/>
        <v>0</v>
      </c>
      <c r="BF340" s="140">
        <f t="shared" si="5"/>
        <v>0</v>
      </c>
      <c r="BG340" s="140">
        <f t="shared" si="6"/>
        <v>0</v>
      </c>
      <c r="BH340" s="140">
        <f t="shared" si="7"/>
        <v>0</v>
      </c>
      <c r="BI340" s="140">
        <f t="shared" si="8"/>
        <v>0</v>
      </c>
      <c r="BJ340" s="18" t="s">
        <v>79</v>
      </c>
      <c r="BK340" s="140">
        <f t="shared" si="9"/>
        <v>0</v>
      </c>
      <c r="BL340" s="18" t="s">
        <v>245</v>
      </c>
      <c r="BM340" s="139" t="s">
        <v>487</v>
      </c>
    </row>
    <row r="341" spans="2:65" s="1" customFormat="1" ht="24.2" customHeight="1">
      <c r="B341" s="33"/>
      <c r="C341" s="128" t="s">
        <v>488</v>
      </c>
      <c r="D341" s="128" t="s">
        <v>125</v>
      </c>
      <c r="E341" s="129" t="s">
        <v>489</v>
      </c>
      <c r="F341" s="130" t="s">
        <v>490</v>
      </c>
      <c r="G341" s="131" t="s">
        <v>239</v>
      </c>
      <c r="H341" s="132">
        <v>1</v>
      </c>
      <c r="I341" s="133"/>
      <c r="J341" s="134">
        <f t="shared" si="0"/>
        <v>0</v>
      </c>
      <c r="K341" s="130" t="s">
        <v>19</v>
      </c>
      <c r="L341" s="33"/>
      <c r="M341" s="135" t="s">
        <v>19</v>
      </c>
      <c r="N341" s="136" t="s">
        <v>43</v>
      </c>
      <c r="P341" s="137">
        <f t="shared" si="1"/>
        <v>0</v>
      </c>
      <c r="Q341" s="137">
        <v>0</v>
      </c>
      <c r="R341" s="137">
        <f t="shared" si="2"/>
        <v>0</v>
      </c>
      <c r="S341" s="137">
        <v>0</v>
      </c>
      <c r="T341" s="138">
        <f t="shared" si="3"/>
        <v>0</v>
      </c>
      <c r="AR341" s="139" t="s">
        <v>245</v>
      </c>
      <c r="AT341" s="139" t="s">
        <v>125</v>
      </c>
      <c r="AU341" s="139" t="s">
        <v>81</v>
      </c>
      <c r="AY341" s="18" t="s">
        <v>122</v>
      </c>
      <c r="BE341" s="140">
        <f t="shared" si="4"/>
        <v>0</v>
      </c>
      <c r="BF341" s="140">
        <f t="shared" si="5"/>
        <v>0</v>
      </c>
      <c r="BG341" s="140">
        <f t="shared" si="6"/>
        <v>0</v>
      </c>
      <c r="BH341" s="140">
        <f t="shared" si="7"/>
        <v>0</v>
      </c>
      <c r="BI341" s="140">
        <f t="shared" si="8"/>
        <v>0</v>
      </c>
      <c r="BJ341" s="18" t="s">
        <v>79</v>
      </c>
      <c r="BK341" s="140">
        <f t="shared" si="9"/>
        <v>0</v>
      </c>
      <c r="BL341" s="18" t="s">
        <v>245</v>
      </c>
      <c r="BM341" s="139" t="s">
        <v>491</v>
      </c>
    </row>
    <row r="342" spans="2:65" s="1" customFormat="1" ht="24.2" customHeight="1">
      <c r="B342" s="33"/>
      <c r="C342" s="128" t="s">
        <v>492</v>
      </c>
      <c r="D342" s="128" t="s">
        <v>125</v>
      </c>
      <c r="E342" s="129" t="s">
        <v>493</v>
      </c>
      <c r="F342" s="130" t="s">
        <v>494</v>
      </c>
      <c r="G342" s="131" t="s">
        <v>239</v>
      </c>
      <c r="H342" s="132">
        <v>1</v>
      </c>
      <c r="I342" s="133"/>
      <c r="J342" s="134">
        <f t="shared" si="0"/>
        <v>0</v>
      </c>
      <c r="K342" s="130" t="s">
        <v>19</v>
      </c>
      <c r="L342" s="33"/>
      <c r="M342" s="135" t="s">
        <v>19</v>
      </c>
      <c r="N342" s="136" t="s">
        <v>43</v>
      </c>
      <c r="P342" s="137">
        <f t="shared" si="1"/>
        <v>0</v>
      </c>
      <c r="Q342" s="137">
        <v>0</v>
      </c>
      <c r="R342" s="137">
        <f t="shared" si="2"/>
        <v>0</v>
      </c>
      <c r="S342" s="137">
        <v>0</v>
      </c>
      <c r="T342" s="138">
        <f t="shared" si="3"/>
        <v>0</v>
      </c>
      <c r="AR342" s="139" t="s">
        <v>245</v>
      </c>
      <c r="AT342" s="139" t="s">
        <v>125</v>
      </c>
      <c r="AU342" s="139" t="s">
        <v>81</v>
      </c>
      <c r="AY342" s="18" t="s">
        <v>122</v>
      </c>
      <c r="BE342" s="140">
        <f t="shared" si="4"/>
        <v>0</v>
      </c>
      <c r="BF342" s="140">
        <f t="shared" si="5"/>
        <v>0</v>
      </c>
      <c r="BG342" s="140">
        <f t="shared" si="6"/>
        <v>0</v>
      </c>
      <c r="BH342" s="140">
        <f t="shared" si="7"/>
        <v>0</v>
      </c>
      <c r="BI342" s="140">
        <f t="shared" si="8"/>
        <v>0</v>
      </c>
      <c r="BJ342" s="18" t="s">
        <v>79</v>
      </c>
      <c r="BK342" s="140">
        <f t="shared" si="9"/>
        <v>0</v>
      </c>
      <c r="BL342" s="18" t="s">
        <v>245</v>
      </c>
      <c r="BM342" s="139" t="s">
        <v>495</v>
      </c>
    </row>
    <row r="343" spans="2:65" s="1" customFormat="1" ht="24.2" customHeight="1">
      <c r="B343" s="33"/>
      <c r="C343" s="128" t="s">
        <v>496</v>
      </c>
      <c r="D343" s="128" t="s">
        <v>125</v>
      </c>
      <c r="E343" s="129" t="s">
        <v>497</v>
      </c>
      <c r="F343" s="130" t="s">
        <v>498</v>
      </c>
      <c r="G343" s="131" t="s">
        <v>239</v>
      </c>
      <c r="H343" s="132">
        <v>1</v>
      </c>
      <c r="I343" s="133"/>
      <c r="J343" s="134">
        <f t="shared" si="0"/>
        <v>0</v>
      </c>
      <c r="K343" s="130" t="s">
        <v>19</v>
      </c>
      <c r="L343" s="33"/>
      <c r="M343" s="135" t="s">
        <v>19</v>
      </c>
      <c r="N343" s="136" t="s">
        <v>43</v>
      </c>
      <c r="P343" s="137">
        <f t="shared" si="1"/>
        <v>0</v>
      </c>
      <c r="Q343" s="137">
        <v>0</v>
      </c>
      <c r="R343" s="137">
        <f t="shared" si="2"/>
        <v>0</v>
      </c>
      <c r="S343" s="137">
        <v>0</v>
      </c>
      <c r="T343" s="138">
        <f t="shared" si="3"/>
        <v>0</v>
      </c>
      <c r="AR343" s="139" t="s">
        <v>245</v>
      </c>
      <c r="AT343" s="139" t="s">
        <v>125</v>
      </c>
      <c r="AU343" s="139" t="s">
        <v>81</v>
      </c>
      <c r="AY343" s="18" t="s">
        <v>122</v>
      </c>
      <c r="BE343" s="140">
        <f t="shared" si="4"/>
        <v>0</v>
      </c>
      <c r="BF343" s="140">
        <f t="shared" si="5"/>
        <v>0</v>
      </c>
      <c r="BG343" s="140">
        <f t="shared" si="6"/>
        <v>0</v>
      </c>
      <c r="BH343" s="140">
        <f t="shared" si="7"/>
        <v>0</v>
      </c>
      <c r="BI343" s="140">
        <f t="shared" si="8"/>
        <v>0</v>
      </c>
      <c r="BJ343" s="18" t="s">
        <v>79</v>
      </c>
      <c r="BK343" s="140">
        <f t="shared" si="9"/>
        <v>0</v>
      </c>
      <c r="BL343" s="18" t="s">
        <v>245</v>
      </c>
      <c r="BM343" s="139" t="s">
        <v>499</v>
      </c>
    </row>
    <row r="344" spans="2:65" s="1" customFormat="1" ht="24.2" customHeight="1">
      <c r="B344" s="33"/>
      <c r="C344" s="128" t="s">
        <v>500</v>
      </c>
      <c r="D344" s="128" t="s">
        <v>125</v>
      </c>
      <c r="E344" s="129" t="s">
        <v>501</v>
      </c>
      <c r="F344" s="130" t="s">
        <v>502</v>
      </c>
      <c r="G344" s="131" t="s">
        <v>239</v>
      </c>
      <c r="H344" s="132">
        <v>1</v>
      </c>
      <c r="I344" s="133"/>
      <c r="J344" s="134">
        <f t="shared" si="0"/>
        <v>0</v>
      </c>
      <c r="K344" s="130" t="s">
        <v>19</v>
      </c>
      <c r="L344" s="33"/>
      <c r="M344" s="135" t="s">
        <v>19</v>
      </c>
      <c r="N344" s="136" t="s">
        <v>43</v>
      </c>
      <c r="P344" s="137">
        <f t="shared" si="1"/>
        <v>0</v>
      </c>
      <c r="Q344" s="137">
        <v>0</v>
      </c>
      <c r="R344" s="137">
        <f t="shared" si="2"/>
        <v>0</v>
      </c>
      <c r="S344" s="137">
        <v>0</v>
      </c>
      <c r="T344" s="138">
        <f t="shared" si="3"/>
        <v>0</v>
      </c>
      <c r="AR344" s="139" t="s">
        <v>245</v>
      </c>
      <c r="AT344" s="139" t="s">
        <v>125</v>
      </c>
      <c r="AU344" s="139" t="s">
        <v>81</v>
      </c>
      <c r="AY344" s="18" t="s">
        <v>122</v>
      </c>
      <c r="BE344" s="140">
        <f t="shared" si="4"/>
        <v>0</v>
      </c>
      <c r="BF344" s="140">
        <f t="shared" si="5"/>
        <v>0</v>
      </c>
      <c r="BG344" s="140">
        <f t="shared" si="6"/>
        <v>0</v>
      </c>
      <c r="BH344" s="140">
        <f t="shared" si="7"/>
        <v>0</v>
      </c>
      <c r="BI344" s="140">
        <f t="shared" si="8"/>
        <v>0</v>
      </c>
      <c r="BJ344" s="18" t="s">
        <v>79</v>
      </c>
      <c r="BK344" s="140">
        <f t="shared" si="9"/>
        <v>0</v>
      </c>
      <c r="BL344" s="18" t="s">
        <v>245</v>
      </c>
      <c r="BM344" s="139" t="s">
        <v>503</v>
      </c>
    </row>
    <row r="345" spans="2:65" s="1" customFormat="1" ht="24.2" customHeight="1">
      <c r="B345" s="33"/>
      <c r="C345" s="128" t="s">
        <v>504</v>
      </c>
      <c r="D345" s="128" t="s">
        <v>125</v>
      </c>
      <c r="E345" s="129" t="s">
        <v>505</v>
      </c>
      <c r="F345" s="130" t="s">
        <v>506</v>
      </c>
      <c r="G345" s="131" t="s">
        <v>239</v>
      </c>
      <c r="H345" s="132">
        <v>1</v>
      </c>
      <c r="I345" s="133"/>
      <c r="J345" s="134">
        <f t="shared" si="0"/>
        <v>0</v>
      </c>
      <c r="K345" s="130" t="s">
        <v>19</v>
      </c>
      <c r="L345" s="33"/>
      <c r="M345" s="135" t="s">
        <v>19</v>
      </c>
      <c r="N345" s="136" t="s">
        <v>43</v>
      </c>
      <c r="P345" s="137">
        <f t="shared" si="1"/>
        <v>0</v>
      </c>
      <c r="Q345" s="137">
        <v>0</v>
      </c>
      <c r="R345" s="137">
        <f t="shared" si="2"/>
        <v>0</v>
      </c>
      <c r="S345" s="137">
        <v>0</v>
      </c>
      <c r="T345" s="138">
        <f t="shared" si="3"/>
        <v>0</v>
      </c>
      <c r="AR345" s="139" t="s">
        <v>245</v>
      </c>
      <c r="AT345" s="139" t="s">
        <v>125</v>
      </c>
      <c r="AU345" s="139" t="s">
        <v>81</v>
      </c>
      <c r="AY345" s="18" t="s">
        <v>122</v>
      </c>
      <c r="BE345" s="140">
        <f t="shared" si="4"/>
        <v>0</v>
      </c>
      <c r="BF345" s="140">
        <f t="shared" si="5"/>
        <v>0</v>
      </c>
      <c r="BG345" s="140">
        <f t="shared" si="6"/>
        <v>0</v>
      </c>
      <c r="BH345" s="140">
        <f t="shared" si="7"/>
        <v>0</v>
      </c>
      <c r="BI345" s="140">
        <f t="shared" si="8"/>
        <v>0</v>
      </c>
      <c r="BJ345" s="18" t="s">
        <v>79</v>
      </c>
      <c r="BK345" s="140">
        <f t="shared" si="9"/>
        <v>0</v>
      </c>
      <c r="BL345" s="18" t="s">
        <v>245</v>
      </c>
      <c r="BM345" s="139" t="s">
        <v>507</v>
      </c>
    </row>
    <row r="346" spans="2:65" s="1" customFormat="1" ht="33" customHeight="1">
      <c r="B346" s="33"/>
      <c r="C346" s="128" t="s">
        <v>508</v>
      </c>
      <c r="D346" s="128" t="s">
        <v>125</v>
      </c>
      <c r="E346" s="129" t="s">
        <v>509</v>
      </c>
      <c r="F346" s="130" t="s">
        <v>510</v>
      </c>
      <c r="G346" s="131" t="s">
        <v>239</v>
      </c>
      <c r="H346" s="132">
        <v>2</v>
      </c>
      <c r="I346" s="133"/>
      <c r="J346" s="134">
        <f t="shared" si="0"/>
        <v>0</v>
      </c>
      <c r="K346" s="130" t="s">
        <v>19</v>
      </c>
      <c r="L346" s="33"/>
      <c r="M346" s="135" t="s">
        <v>19</v>
      </c>
      <c r="N346" s="136" t="s">
        <v>43</v>
      </c>
      <c r="P346" s="137">
        <f t="shared" si="1"/>
        <v>0</v>
      </c>
      <c r="Q346" s="137">
        <v>0</v>
      </c>
      <c r="R346" s="137">
        <f t="shared" si="2"/>
        <v>0</v>
      </c>
      <c r="S346" s="137">
        <v>0</v>
      </c>
      <c r="T346" s="138">
        <f t="shared" si="3"/>
        <v>0</v>
      </c>
      <c r="AR346" s="139" t="s">
        <v>245</v>
      </c>
      <c r="AT346" s="139" t="s">
        <v>125</v>
      </c>
      <c r="AU346" s="139" t="s">
        <v>81</v>
      </c>
      <c r="AY346" s="18" t="s">
        <v>122</v>
      </c>
      <c r="BE346" s="140">
        <f t="shared" si="4"/>
        <v>0</v>
      </c>
      <c r="BF346" s="140">
        <f t="shared" si="5"/>
        <v>0</v>
      </c>
      <c r="BG346" s="140">
        <f t="shared" si="6"/>
        <v>0</v>
      </c>
      <c r="BH346" s="140">
        <f t="shared" si="7"/>
        <v>0</v>
      </c>
      <c r="BI346" s="140">
        <f t="shared" si="8"/>
        <v>0</v>
      </c>
      <c r="BJ346" s="18" t="s">
        <v>79</v>
      </c>
      <c r="BK346" s="140">
        <f t="shared" si="9"/>
        <v>0</v>
      </c>
      <c r="BL346" s="18" t="s">
        <v>245</v>
      </c>
      <c r="BM346" s="139" t="s">
        <v>511</v>
      </c>
    </row>
    <row r="347" spans="2:65" s="1" customFormat="1" ht="24.2" customHeight="1">
      <c r="B347" s="33"/>
      <c r="C347" s="128" t="s">
        <v>512</v>
      </c>
      <c r="D347" s="128" t="s">
        <v>125</v>
      </c>
      <c r="E347" s="129" t="s">
        <v>513</v>
      </c>
      <c r="F347" s="130" t="s">
        <v>514</v>
      </c>
      <c r="G347" s="131" t="s">
        <v>239</v>
      </c>
      <c r="H347" s="132">
        <v>2</v>
      </c>
      <c r="I347" s="133"/>
      <c r="J347" s="134">
        <f t="shared" si="0"/>
        <v>0</v>
      </c>
      <c r="K347" s="130" t="s">
        <v>19</v>
      </c>
      <c r="L347" s="33"/>
      <c r="M347" s="135" t="s">
        <v>19</v>
      </c>
      <c r="N347" s="136" t="s">
        <v>43</v>
      </c>
      <c r="P347" s="137">
        <f t="shared" si="1"/>
        <v>0</v>
      </c>
      <c r="Q347" s="137">
        <v>0</v>
      </c>
      <c r="R347" s="137">
        <f t="shared" si="2"/>
        <v>0</v>
      </c>
      <c r="S347" s="137">
        <v>0</v>
      </c>
      <c r="T347" s="138">
        <f t="shared" si="3"/>
        <v>0</v>
      </c>
      <c r="AR347" s="139" t="s">
        <v>245</v>
      </c>
      <c r="AT347" s="139" t="s">
        <v>125</v>
      </c>
      <c r="AU347" s="139" t="s">
        <v>81</v>
      </c>
      <c r="AY347" s="18" t="s">
        <v>122</v>
      </c>
      <c r="BE347" s="140">
        <f t="shared" si="4"/>
        <v>0</v>
      </c>
      <c r="BF347" s="140">
        <f t="shared" si="5"/>
        <v>0</v>
      </c>
      <c r="BG347" s="140">
        <f t="shared" si="6"/>
        <v>0</v>
      </c>
      <c r="BH347" s="140">
        <f t="shared" si="7"/>
        <v>0</v>
      </c>
      <c r="BI347" s="140">
        <f t="shared" si="8"/>
        <v>0</v>
      </c>
      <c r="BJ347" s="18" t="s">
        <v>79</v>
      </c>
      <c r="BK347" s="140">
        <f t="shared" si="9"/>
        <v>0</v>
      </c>
      <c r="BL347" s="18" t="s">
        <v>245</v>
      </c>
      <c r="BM347" s="139" t="s">
        <v>515</v>
      </c>
    </row>
    <row r="348" spans="2:65" s="1" customFormat="1" ht="16.5" customHeight="1">
      <c r="B348" s="33"/>
      <c r="C348" s="128" t="s">
        <v>516</v>
      </c>
      <c r="D348" s="128" t="s">
        <v>125</v>
      </c>
      <c r="E348" s="129" t="s">
        <v>517</v>
      </c>
      <c r="F348" s="130" t="s">
        <v>518</v>
      </c>
      <c r="G348" s="131" t="s">
        <v>239</v>
      </c>
      <c r="H348" s="132">
        <v>1</v>
      </c>
      <c r="I348" s="133"/>
      <c r="J348" s="134">
        <f t="shared" si="0"/>
        <v>0</v>
      </c>
      <c r="K348" s="130" t="s">
        <v>19</v>
      </c>
      <c r="L348" s="33"/>
      <c r="M348" s="135" t="s">
        <v>19</v>
      </c>
      <c r="N348" s="136" t="s">
        <v>43</v>
      </c>
      <c r="P348" s="137">
        <f t="shared" si="1"/>
        <v>0</v>
      </c>
      <c r="Q348" s="137">
        <v>0</v>
      </c>
      <c r="R348" s="137">
        <f t="shared" si="2"/>
        <v>0</v>
      </c>
      <c r="S348" s="137">
        <v>0</v>
      </c>
      <c r="T348" s="138">
        <f t="shared" si="3"/>
        <v>0</v>
      </c>
      <c r="AR348" s="139" t="s">
        <v>245</v>
      </c>
      <c r="AT348" s="139" t="s">
        <v>125</v>
      </c>
      <c r="AU348" s="139" t="s">
        <v>81</v>
      </c>
      <c r="AY348" s="18" t="s">
        <v>122</v>
      </c>
      <c r="BE348" s="140">
        <f t="shared" si="4"/>
        <v>0</v>
      </c>
      <c r="BF348" s="140">
        <f t="shared" si="5"/>
        <v>0</v>
      </c>
      <c r="BG348" s="140">
        <f t="shared" si="6"/>
        <v>0</v>
      </c>
      <c r="BH348" s="140">
        <f t="shared" si="7"/>
        <v>0</v>
      </c>
      <c r="BI348" s="140">
        <f t="shared" si="8"/>
        <v>0</v>
      </c>
      <c r="BJ348" s="18" t="s">
        <v>79</v>
      </c>
      <c r="BK348" s="140">
        <f t="shared" si="9"/>
        <v>0</v>
      </c>
      <c r="BL348" s="18" t="s">
        <v>245</v>
      </c>
      <c r="BM348" s="139" t="s">
        <v>519</v>
      </c>
    </row>
    <row r="349" spans="2:65" s="1" customFormat="1" ht="16.5" customHeight="1">
      <c r="B349" s="33"/>
      <c r="C349" s="128" t="s">
        <v>520</v>
      </c>
      <c r="D349" s="128" t="s">
        <v>125</v>
      </c>
      <c r="E349" s="129" t="s">
        <v>521</v>
      </c>
      <c r="F349" s="130" t="s">
        <v>522</v>
      </c>
      <c r="G349" s="131" t="s">
        <v>239</v>
      </c>
      <c r="H349" s="132">
        <v>1</v>
      </c>
      <c r="I349" s="133"/>
      <c r="J349" s="134">
        <f t="shared" si="0"/>
        <v>0</v>
      </c>
      <c r="K349" s="130" t="s">
        <v>19</v>
      </c>
      <c r="L349" s="33"/>
      <c r="M349" s="135" t="s">
        <v>19</v>
      </c>
      <c r="N349" s="136" t="s">
        <v>43</v>
      </c>
      <c r="P349" s="137">
        <f t="shared" si="1"/>
        <v>0</v>
      </c>
      <c r="Q349" s="137">
        <v>0</v>
      </c>
      <c r="R349" s="137">
        <f t="shared" si="2"/>
        <v>0</v>
      </c>
      <c r="S349" s="137">
        <v>0</v>
      </c>
      <c r="T349" s="138">
        <f t="shared" si="3"/>
        <v>0</v>
      </c>
      <c r="AR349" s="139" t="s">
        <v>245</v>
      </c>
      <c r="AT349" s="139" t="s">
        <v>125</v>
      </c>
      <c r="AU349" s="139" t="s">
        <v>81</v>
      </c>
      <c r="AY349" s="18" t="s">
        <v>122</v>
      </c>
      <c r="BE349" s="140">
        <f t="shared" si="4"/>
        <v>0</v>
      </c>
      <c r="BF349" s="140">
        <f t="shared" si="5"/>
        <v>0</v>
      </c>
      <c r="BG349" s="140">
        <f t="shared" si="6"/>
        <v>0</v>
      </c>
      <c r="BH349" s="140">
        <f t="shared" si="7"/>
        <v>0</v>
      </c>
      <c r="BI349" s="140">
        <f t="shared" si="8"/>
        <v>0</v>
      </c>
      <c r="BJ349" s="18" t="s">
        <v>79</v>
      </c>
      <c r="BK349" s="140">
        <f t="shared" si="9"/>
        <v>0</v>
      </c>
      <c r="BL349" s="18" t="s">
        <v>245</v>
      </c>
      <c r="BM349" s="139" t="s">
        <v>523</v>
      </c>
    </row>
    <row r="350" spans="2:65" s="1" customFormat="1" ht="24.2" customHeight="1">
      <c r="B350" s="33"/>
      <c r="C350" s="128" t="s">
        <v>524</v>
      </c>
      <c r="D350" s="128" t="s">
        <v>125</v>
      </c>
      <c r="E350" s="129" t="s">
        <v>525</v>
      </c>
      <c r="F350" s="130" t="s">
        <v>526</v>
      </c>
      <c r="G350" s="131" t="s">
        <v>239</v>
      </c>
      <c r="H350" s="132">
        <v>1</v>
      </c>
      <c r="I350" s="133"/>
      <c r="J350" s="134">
        <f t="shared" si="0"/>
        <v>0</v>
      </c>
      <c r="K350" s="130" t="s">
        <v>19</v>
      </c>
      <c r="L350" s="33"/>
      <c r="M350" s="135" t="s">
        <v>19</v>
      </c>
      <c r="N350" s="136" t="s">
        <v>43</v>
      </c>
      <c r="P350" s="137">
        <f t="shared" si="1"/>
        <v>0</v>
      </c>
      <c r="Q350" s="137">
        <v>0</v>
      </c>
      <c r="R350" s="137">
        <f t="shared" si="2"/>
        <v>0</v>
      </c>
      <c r="S350" s="137">
        <v>0</v>
      </c>
      <c r="T350" s="138">
        <f t="shared" si="3"/>
        <v>0</v>
      </c>
      <c r="AR350" s="139" t="s">
        <v>245</v>
      </c>
      <c r="AT350" s="139" t="s">
        <v>125</v>
      </c>
      <c r="AU350" s="139" t="s">
        <v>81</v>
      </c>
      <c r="AY350" s="18" t="s">
        <v>122</v>
      </c>
      <c r="BE350" s="140">
        <f t="shared" si="4"/>
        <v>0</v>
      </c>
      <c r="BF350" s="140">
        <f t="shared" si="5"/>
        <v>0</v>
      </c>
      <c r="BG350" s="140">
        <f t="shared" si="6"/>
        <v>0</v>
      </c>
      <c r="BH350" s="140">
        <f t="shared" si="7"/>
        <v>0</v>
      </c>
      <c r="BI350" s="140">
        <f t="shared" si="8"/>
        <v>0</v>
      </c>
      <c r="BJ350" s="18" t="s">
        <v>79</v>
      </c>
      <c r="BK350" s="140">
        <f t="shared" si="9"/>
        <v>0</v>
      </c>
      <c r="BL350" s="18" t="s">
        <v>245</v>
      </c>
      <c r="BM350" s="139" t="s">
        <v>527</v>
      </c>
    </row>
    <row r="351" spans="2:65" s="1" customFormat="1" ht="24.2" customHeight="1">
      <c r="B351" s="33"/>
      <c r="C351" s="128" t="s">
        <v>528</v>
      </c>
      <c r="D351" s="128" t="s">
        <v>125</v>
      </c>
      <c r="E351" s="129" t="s">
        <v>529</v>
      </c>
      <c r="F351" s="130" t="s">
        <v>530</v>
      </c>
      <c r="G351" s="131" t="s">
        <v>239</v>
      </c>
      <c r="H351" s="132">
        <v>1</v>
      </c>
      <c r="I351" s="133"/>
      <c r="J351" s="134">
        <f t="shared" si="0"/>
        <v>0</v>
      </c>
      <c r="K351" s="130" t="s">
        <v>19</v>
      </c>
      <c r="L351" s="33"/>
      <c r="M351" s="135" t="s">
        <v>19</v>
      </c>
      <c r="N351" s="136" t="s">
        <v>43</v>
      </c>
      <c r="P351" s="137">
        <f t="shared" si="1"/>
        <v>0</v>
      </c>
      <c r="Q351" s="137">
        <v>0</v>
      </c>
      <c r="R351" s="137">
        <f t="shared" si="2"/>
        <v>0</v>
      </c>
      <c r="S351" s="137">
        <v>0</v>
      </c>
      <c r="T351" s="138">
        <f t="shared" si="3"/>
        <v>0</v>
      </c>
      <c r="AR351" s="139" t="s">
        <v>245</v>
      </c>
      <c r="AT351" s="139" t="s">
        <v>125</v>
      </c>
      <c r="AU351" s="139" t="s">
        <v>81</v>
      </c>
      <c r="AY351" s="18" t="s">
        <v>122</v>
      </c>
      <c r="BE351" s="140">
        <f t="shared" si="4"/>
        <v>0</v>
      </c>
      <c r="BF351" s="140">
        <f t="shared" si="5"/>
        <v>0</v>
      </c>
      <c r="BG351" s="140">
        <f t="shared" si="6"/>
        <v>0</v>
      </c>
      <c r="BH351" s="140">
        <f t="shared" si="7"/>
        <v>0</v>
      </c>
      <c r="BI351" s="140">
        <f t="shared" si="8"/>
        <v>0</v>
      </c>
      <c r="BJ351" s="18" t="s">
        <v>79</v>
      </c>
      <c r="BK351" s="140">
        <f t="shared" si="9"/>
        <v>0</v>
      </c>
      <c r="BL351" s="18" t="s">
        <v>245</v>
      </c>
      <c r="BM351" s="139" t="s">
        <v>531</v>
      </c>
    </row>
    <row r="352" spans="2:65" s="1" customFormat="1" ht="24.2" customHeight="1">
      <c r="B352" s="33"/>
      <c r="C352" s="128" t="s">
        <v>532</v>
      </c>
      <c r="D352" s="128" t="s">
        <v>125</v>
      </c>
      <c r="E352" s="129" t="s">
        <v>533</v>
      </c>
      <c r="F352" s="130" t="s">
        <v>534</v>
      </c>
      <c r="G352" s="131" t="s">
        <v>239</v>
      </c>
      <c r="H352" s="132">
        <v>1</v>
      </c>
      <c r="I352" s="133"/>
      <c r="J352" s="134">
        <f t="shared" si="0"/>
        <v>0</v>
      </c>
      <c r="K352" s="130" t="s">
        <v>19</v>
      </c>
      <c r="L352" s="33"/>
      <c r="M352" s="135" t="s">
        <v>19</v>
      </c>
      <c r="N352" s="136" t="s">
        <v>43</v>
      </c>
      <c r="P352" s="137">
        <f t="shared" si="1"/>
        <v>0</v>
      </c>
      <c r="Q352" s="137">
        <v>0</v>
      </c>
      <c r="R352" s="137">
        <f t="shared" si="2"/>
        <v>0</v>
      </c>
      <c r="S352" s="137">
        <v>0</v>
      </c>
      <c r="T352" s="138">
        <f t="shared" si="3"/>
        <v>0</v>
      </c>
      <c r="AR352" s="139" t="s">
        <v>245</v>
      </c>
      <c r="AT352" s="139" t="s">
        <v>125</v>
      </c>
      <c r="AU352" s="139" t="s">
        <v>81</v>
      </c>
      <c r="AY352" s="18" t="s">
        <v>122</v>
      </c>
      <c r="BE352" s="140">
        <f t="shared" si="4"/>
        <v>0</v>
      </c>
      <c r="BF352" s="140">
        <f t="shared" si="5"/>
        <v>0</v>
      </c>
      <c r="BG352" s="140">
        <f t="shared" si="6"/>
        <v>0</v>
      </c>
      <c r="BH352" s="140">
        <f t="shared" si="7"/>
        <v>0</v>
      </c>
      <c r="BI352" s="140">
        <f t="shared" si="8"/>
        <v>0</v>
      </c>
      <c r="BJ352" s="18" t="s">
        <v>79</v>
      </c>
      <c r="BK352" s="140">
        <f t="shared" si="9"/>
        <v>0</v>
      </c>
      <c r="BL352" s="18" t="s">
        <v>245</v>
      </c>
      <c r="BM352" s="139" t="s">
        <v>535</v>
      </c>
    </row>
    <row r="353" spans="2:65" s="1" customFormat="1" ht="24.2" customHeight="1">
      <c r="B353" s="33"/>
      <c r="C353" s="128" t="s">
        <v>536</v>
      </c>
      <c r="D353" s="128" t="s">
        <v>125</v>
      </c>
      <c r="E353" s="129" t="s">
        <v>537</v>
      </c>
      <c r="F353" s="130" t="s">
        <v>538</v>
      </c>
      <c r="G353" s="131" t="s">
        <v>239</v>
      </c>
      <c r="H353" s="132">
        <v>1</v>
      </c>
      <c r="I353" s="133"/>
      <c r="J353" s="134">
        <f t="shared" si="0"/>
        <v>0</v>
      </c>
      <c r="K353" s="130" t="s">
        <v>19</v>
      </c>
      <c r="L353" s="33"/>
      <c r="M353" s="135" t="s">
        <v>19</v>
      </c>
      <c r="N353" s="136" t="s">
        <v>43</v>
      </c>
      <c r="P353" s="137">
        <f t="shared" si="1"/>
        <v>0</v>
      </c>
      <c r="Q353" s="137">
        <v>0</v>
      </c>
      <c r="R353" s="137">
        <f t="shared" si="2"/>
        <v>0</v>
      </c>
      <c r="S353" s="137">
        <v>0</v>
      </c>
      <c r="T353" s="138">
        <f t="shared" si="3"/>
        <v>0</v>
      </c>
      <c r="AR353" s="139" t="s">
        <v>245</v>
      </c>
      <c r="AT353" s="139" t="s">
        <v>125</v>
      </c>
      <c r="AU353" s="139" t="s">
        <v>81</v>
      </c>
      <c r="AY353" s="18" t="s">
        <v>122</v>
      </c>
      <c r="BE353" s="140">
        <f t="shared" si="4"/>
        <v>0</v>
      </c>
      <c r="BF353" s="140">
        <f t="shared" si="5"/>
        <v>0</v>
      </c>
      <c r="BG353" s="140">
        <f t="shared" si="6"/>
        <v>0</v>
      </c>
      <c r="BH353" s="140">
        <f t="shared" si="7"/>
        <v>0</v>
      </c>
      <c r="BI353" s="140">
        <f t="shared" si="8"/>
        <v>0</v>
      </c>
      <c r="BJ353" s="18" t="s">
        <v>79</v>
      </c>
      <c r="BK353" s="140">
        <f t="shared" si="9"/>
        <v>0</v>
      </c>
      <c r="BL353" s="18" t="s">
        <v>245</v>
      </c>
      <c r="BM353" s="139" t="s">
        <v>539</v>
      </c>
    </row>
    <row r="354" spans="2:65" s="1" customFormat="1" ht="33" customHeight="1">
      <c r="B354" s="33"/>
      <c r="C354" s="128" t="s">
        <v>540</v>
      </c>
      <c r="D354" s="128" t="s">
        <v>125</v>
      </c>
      <c r="E354" s="129" t="s">
        <v>541</v>
      </c>
      <c r="F354" s="130" t="s">
        <v>542</v>
      </c>
      <c r="G354" s="131" t="s">
        <v>239</v>
      </c>
      <c r="H354" s="132">
        <v>3</v>
      </c>
      <c r="I354" s="133"/>
      <c r="J354" s="134">
        <f t="shared" si="0"/>
        <v>0</v>
      </c>
      <c r="K354" s="130" t="s">
        <v>19</v>
      </c>
      <c r="L354" s="33"/>
      <c r="M354" s="135" t="s">
        <v>19</v>
      </c>
      <c r="N354" s="136" t="s">
        <v>43</v>
      </c>
      <c r="P354" s="137">
        <f t="shared" si="1"/>
        <v>0</v>
      </c>
      <c r="Q354" s="137">
        <v>0</v>
      </c>
      <c r="R354" s="137">
        <f t="shared" si="2"/>
        <v>0</v>
      </c>
      <c r="S354" s="137">
        <v>0</v>
      </c>
      <c r="T354" s="138">
        <f t="shared" si="3"/>
        <v>0</v>
      </c>
      <c r="AR354" s="139" t="s">
        <v>245</v>
      </c>
      <c r="AT354" s="139" t="s">
        <v>125</v>
      </c>
      <c r="AU354" s="139" t="s">
        <v>81</v>
      </c>
      <c r="AY354" s="18" t="s">
        <v>122</v>
      </c>
      <c r="BE354" s="140">
        <f t="shared" si="4"/>
        <v>0</v>
      </c>
      <c r="BF354" s="140">
        <f t="shared" si="5"/>
        <v>0</v>
      </c>
      <c r="BG354" s="140">
        <f t="shared" si="6"/>
        <v>0</v>
      </c>
      <c r="BH354" s="140">
        <f t="shared" si="7"/>
        <v>0</v>
      </c>
      <c r="BI354" s="140">
        <f t="shared" si="8"/>
        <v>0</v>
      </c>
      <c r="BJ354" s="18" t="s">
        <v>79</v>
      </c>
      <c r="BK354" s="140">
        <f t="shared" si="9"/>
        <v>0</v>
      </c>
      <c r="BL354" s="18" t="s">
        <v>245</v>
      </c>
      <c r="BM354" s="139" t="s">
        <v>543</v>
      </c>
    </row>
    <row r="355" spans="2:65" s="1" customFormat="1" ht="33" customHeight="1">
      <c r="B355" s="33"/>
      <c r="C355" s="128" t="s">
        <v>544</v>
      </c>
      <c r="D355" s="128" t="s">
        <v>125</v>
      </c>
      <c r="E355" s="129" t="s">
        <v>545</v>
      </c>
      <c r="F355" s="130" t="s">
        <v>546</v>
      </c>
      <c r="G355" s="131" t="s">
        <v>239</v>
      </c>
      <c r="H355" s="132">
        <v>1</v>
      </c>
      <c r="I355" s="133"/>
      <c r="J355" s="134">
        <f t="shared" si="0"/>
        <v>0</v>
      </c>
      <c r="K355" s="130" t="s">
        <v>19</v>
      </c>
      <c r="L355" s="33"/>
      <c r="M355" s="135" t="s">
        <v>19</v>
      </c>
      <c r="N355" s="136" t="s">
        <v>43</v>
      </c>
      <c r="P355" s="137">
        <f t="shared" si="1"/>
        <v>0</v>
      </c>
      <c r="Q355" s="137">
        <v>0</v>
      </c>
      <c r="R355" s="137">
        <f t="shared" si="2"/>
        <v>0</v>
      </c>
      <c r="S355" s="137">
        <v>0</v>
      </c>
      <c r="T355" s="138">
        <f t="shared" si="3"/>
        <v>0</v>
      </c>
      <c r="AR355" s="139" t="s">
        <v>245</v>
      </c>
      <c r="AT355" s="139" t="s">
        <v>125</v>
      </c>
      <c r="AU355" s="139" t="s">
        <v>81</v>
      </c>
      <c r="AY355" s="18" t="s">
        <v>122</v>
      </c>
      <c r="BE355" s="140">
        <f t="shared" si="4"/>
        <v>0</v>
      </c>
      <c r="BF355" s="140">
        <f t="shared" si="5"/>
        <v>0</v>
      </c>
      <c r="BG355" s="140">
        <f t="shared" si="6"/>
        <v>0</v>
      </c>
      <c r="BH355" s="140">
        <f t="shared" si="7"/>
        <v>0</v>
      </c>
      <c r="BI355" s="140">
        <f t="shared" si="8"/>
        <v>0</v>
      </c>
      <c r="BJ355" s="18" t="s">
        <v>79</v>
      </c>
      <c r="BK355" s="140">
        <f t="shared" si="9"/>
        <v>0</v>
      </c>
      <c r="BL355" s="18" t="s">
        <v>245</v>
      </c>
      <c r="BM355" s="139" t="s">
        <v>547</v>
      </c>
    </row>
    <row r="356" spans="2:65" s="1" customFormat="1" ht="24.2" customHeight="1">
      <c r="B356" s="33"/>
      <c r="C356" s="128" t="s">
        <v>548</v>
      </c>
      <c r="D356" s="128" t="s">
        <v>125</v>
      </c>
      <c r="E356" s="129" t="s">
        <v>549</v>
      </c>
      <c r="F356" s="130" t="s">
        <v>550</v>
      </c>
      <c r="G356" s="131" t="s">
        <v>239</v>
      </c>
      <c r="H356" s="132">
        <v>1</v>
      </c>
      <c r="I356" s="133"/>
      <c r="J356" s="134">
        <f t="shared" si="0"/>
        <v>0</v>
      </c>
      <c r="K356" s="130" t="s">
        <v>19</v>
      </c>
      <c r="L356" s="33"/>
      <c r="M356" s="135" t="s">
        <v>19</v>
      </c>
      <c r="N356" s="136" t="s">
        <v>43</v>
      </c>
      <c r="P356" s="137">
        <f t="shared" si="1"/>
        <v>0</v>
      </c>
      <c r="Q356" s="137">
        <v>0</v>
      </c>
      <c r="R356" s="137">
        <f t="shared" si="2"/>
        <v>0</v>
      </c>
      <c r="S356" s="137">
        <v>0</v>
      </c>
      <c r="T356" s="138">
        <f t="shared" si="3"/>
        <v>0</v>
      </c>
      <c r="AR356" s="139" t="s">
        <v>245</v>
      </c>
      <c r="AT356" s="139" t="s">
        <v>125</v>
      </c>
      <c r="AU356" s="139" t="s">
        <v>81</v>
      </c>
      <c r="AY356" s="18" t="s">
        <v>122</v>
      </c>
      <c r="BE356" s="140">
        <f t="shared" si="4"/>
        <v>0</v>
      </c>
      <c r="BF356" s="140">
        <f t="shared" si="5"/>
        <v>0</v>
      </c>
      <c r="BG356" s="140">
        <f t="shared" si="6"/>
        <v>0</v>
      </c>
      <c r="BH356" s="140">
        <f t="shared" si="7"/>
        <v>0</v>
      </c>
      <c r="BI356" s="140">
        <f t="shared" si="8"/>
        <v>0</v>
      </c>
      <c r="BJ356" s="18" t="s">
        <v>79</v>
      </c>
      <c r="BK356" s="140">
        <f t="shared" si="9"/>
        <v>0</v>
      </c>
      <c r="BL356" s="18" t="s">
        <v>245</v>
      </c>
      <c r="BM356" s="139" t="s">
        <v>551</v>
      </c>
    </row>
    <row r="357" spans="2:65" s="1" customFormat="1" ht="24.2" customHeight="1">
      <c r="B357" s="33"/>
      <c r="C357" s="128" t="s">
        <v>552</v>
      </c>
      <c r="D357" s="128" t="s">
        <v>125</v>
      </c>
      <c r="E357" s="129" t="s">
        <v>553</v>
      </c>
      <c r="F357" s="130" t="s">
        <v>554</v>
      </c>
      <c r="G357" s="131" t="s">
        <v>239</v>
      </c>
      <c r="H357" s="132">
        <v>1</v>
      </c>
      <c r="I357" s="133"/>
      <c r="J357" s="134">
        <f t="shared" si="0"/>
        <v>0</v>
      </c>
      <c r="K357" s="130" t="s">
        <v>19</v>
      </c>
      <c r="L357" s="33"/>
      <c r="M357" s="135" t="s">
        <v>19</v>
      </c>
      <c r="N357" s="136" t="s">
        <v>43</v>
      </c>
      <c r="P357" s="137">
        <f t="shared" si="1"/>
        <v>0</v>
      </c>
      <c r="Q357" s="137">
        <v>0</v>
      </c>
      <c r="R357" s="137">
        <f t="shared" si="2"/>
        <v>0</v>
      </c>
      <c r="S357" s="137">
        <v>0</v>
      </c>
      <c r="T357" s="138">
        <f t="shared" si="3"/>
        <v>0</v>
      </c>
      <c r="AR357" s="139" t="s">
        <v>245</v>
      </c>
      <c r="AT357" s="139" t="s">
        <v>125</v>
      </c>
      <c r="AU357" s="139" t="s">
        <v>81</v>
      </c>
      <c r="AY357" s="18" t="s">
        <v>122</v>
      </c>
      <c r="BE357" s="140">
        <f t="shared" si="4"/>
        <v>0</v>
      </c>
      <c r="BF357" s="140">
        <f t="shared" si="5"/>
        <v>0</v>
      </c>
      <c r="BG357" s="140">
        <f t="shared" si="6"/>
        <v>0</v>
      </c>
      <c r="BH357" s="140">
        <f t="shared" si="7"/>
        <v>0</v>
      </c>
      <c r="BI357" s="140">
        <f t="shared" si="8"/>
        <v>0</v>
      </c>
      <c r="BJ357" s="18" t="s">
        <v>79</v>
      </c>
      <c r="BK357" s="140">
        <f t="shared" si="9"/>
        <v>0</v>
      </c>
      <c r="BL357" s="18" t="s">
        <v>245</v>
      </c>
      <c r="BM357" s="139" t="s">
        <v>555</v>
      </c>
    </row>
    <row r="358" spans="2:65" s="1" customFormat="1" ht="16.5" customHeight="1">
      <c r="B358" s="33"/>
      <c r="C358" s="128" t="s">
        <v>556</v>
      </c>
      <c r="D358" s="128" t="s">
        <v>125</v>
      </c>
      <c r="E358" s="129" t="s">
        <v>557</v>
      </c>
      <c r="F358" s="130" t="s">
        <v>558</v>
      </c>
      <c r="G358" s="131" t="s">
        <v>239</v>
      </c>
      <c r="H358" s="132">
        <v>3</v>
      </c>
      <c r="I358" s="133"/>
      <c r="J358" s="134">
        <f t="shared" si="0"/>
        <v>0</v>
      </c>
      <c r="K358" s="130" t="s">
        <v>19</v>
      </c>
      <c r="L358" s="33"/>
      <c r="M358" s="135" t="s">
        <v>19</v>
      </c>
      <c r="N358" s="136" t="s">
        <v>43</v>
      </c>
      <c r="P358" s="137">
        <f t="shared" si="1"/>
        <v>0</v>
      </c>
      <c r="Q358" s="137">
        <v>0</v>
      </c>
      <c r="R358" s="137">
        <f t="shared" si="2"/>
        <v>0</v>
      </c>
      <c r="S358" s="137">
        <v>0</v>
      </c>
      <c r="T358" s="138">
        <f t="shared" si="3"/>
        <v>0</v>
      </c>
      <c r="AR358" s="139" t="s">
        <v>245</v>
      </c>
      <c r="AT358" s="139" t="s">
        <v>125</v>
      </c>
      <c r="AU358" s="139" t="s">
        <v>81</v>
      </c>
      <c r="AY358" s="18" t="s">
        <v>122</v>
      </c>
      <c r="BE358" s="140">
        <f t="shared" si="4"/>
        <v>0</v>
      </c>
      <c r="BF358" s="140">
        <f t="shared" si="5"/>
        <v>0</v>
      </c>
      <c r="BG358" s="140">
        <f t="shared" si="6"/>
        <v>0</v>
      </c>
      <c r="BH358" s="140">
        <f t="shared" si="7"/>
        <v>0</v>
      </c>
      <c r="BI358" s="140">
        <f t="shared" si="8"/>
        <v>0</v>
      </c>
      <c r="BJ358" s="18" t="s">
        <v>79</v>
      </c>
      <c r="BK358" s="140">
        <f t="shared" si="9"/>
        <v>0</v>
      </c>
      <c r="BL358" s="18" t="s">
        <v>245</v>
      </c>
      <c r="BM358" s="139" t="s">
        <v>559</v>
      </c>
    </row>
    <row r="359" spans="2:65" s="1" customFormat="1" ht="24.2" customHeight="1">
      <c r="B359" s="33"/>
      <c r="C359" s="128" t="s">
        <v>560</v>
      </c>
      <c r="D359" s="128" t="s">
        <v>125</v>
      </c>
      <c r="E359" s="129" t="s">
        <v>561</v>
      </c>
      <c r="F359" s="130" t="s">
        <v>562</v>
      </c>
      <c r="G359" s="131" t="s">
        <v>239</v>
      </c>
      <c r="H359" s="132">
        <v>1</v>
      </c>
      <c r="I359" s="133"/>
      <c r="J359" s="134">
        <f t="shared" si="0"/>
        <v>0</v>
      </c>
      <c r="K359" s="130" t="s">
        <v>19</v>
      </c>
      <c r="L359" s="33"/>
      <c r="M359" s="135" t="s">
        <v>19</v>
      </c>
      <c r="N359" s="136" t="s">
        <v>43</v>
      </c>
      <c r="P359" s="137">
        <f t="shared" si="1"/>
        <v>0</v>
      </c>
      <c r="Q359" s="137">
        <v>0</v>
      </c>
      <c r="R359" s="137">
        <f t="shared" si="2"/>
        <v>0</v>
      </c>
      <c r="S359" s="137">
        <v>0</v>
      </c>
      <c r="T359" s="138">
        <f t="shared" si="3"/>
        <v>0</v>
      </c>
      <c r="AR359" s="139" t="s">
        <v>245</v>
      </c>
      <c r="AT359" s="139" t="s">
        <v>125</v>
      </c>
      <c r="AU359" s="139" t="s">
        <v>81</v>
      </c>
      <c r="AY359" s="18" t="s">
        <v>122</v>
      </c>
      <c r="BE359" s="140">
        <f t="shared" si="4"/>
        <v>0</v>
      </c>
      <c r="BF359" s="140">
        <f t="shared" si="5"/>
        <v>0</v>
      </c>
      <c r="BG359" s="140">
        <f t="shared" si="6"/>
        <v>0</v>
      </c>
      <c r="BH359" s="140">
        <f t="shared" si="7"/>
        <v>0</v>
      </c>
      <c r="BI359" s="140">
        <f t="shared" si="8"/>
        <v>0</v>
      </c>
      <c r="BJ359" s="18" t="s">
        <v>79</v>
      </c>
      <c r="BK359" s="140">
        <f t="shared" si="9"/>
        <v>0</v>
      </c>
      <c r="BL359" s="18" t="s">
        <v>245</v>
      </c>
      <c r="BM359" s="139" t="s">
        <v>563</v>
      </c>
    </row>
    <row r="360" spans="2:65" s="1" customFormat="1" ht="33" customHeight="1">
      <c r="B360" s="33"/>
      <c r="C360" s="128" t="s">
        <v>564</v>
      </c>
      <c r="D360" s="128" t="s">
        <v>125</v>
      </c>
      <c r="E360" s="129" t="s">
        <v>565</v>
      </c>
      <c r="F360" s="130" t="s">
        <v>566</v>
      </c>
      <c r="G360" s="131" t="s">
        <v>239</v>
      </c>
      <c r="H360" s="132">
        <v>4</v>
      </c>
      <c r="I360" s="133"/>
      <c r="J360" s="134">
        <f t="shared" si="0"/>
        <v>0</v>
      </c>
      <c r="K360" s="130" t="s">
        <v>19</v>
      </c>
      <c r="L360" s="33"/>
      <c r="M360" s="135" t="s">
        <v>19</v>
      </c>
      <c r="N360" s="136" t="s">
        <v>43</v>
      </c>
      <c r="P360" s="137">
        <f t="shared" si="1"/>
        <v>0</v>
      </c>
      <c r="Q360" s="137">
        <v>0</v>
      </c>
      <c r="R360" s="137">
        <f t="shared" si="2"/>
        <v>0</v>
      </c>
      <c r="S360" s="137">
        <v>0</v>
      </c>
      <c r="T360" s="138">
        <f t="shared" si="3"/>
        <v>0</v>
      </c>
      <c r="AR360" s="139" t="s">
        <v>245</v>
      </c>
      <c r="AT360" s="139" t="s">
        <v>125</v>
      </c>
      <c r="AU360" s="139" t="s">
        <v>81</v>
      </c>
      <c r="AY360" s="18" t="s">
        <v>122</v>
      </c>
      <c r="BE360" s="140">
        <f t="shared" si="4"/>
        <v>0</v>
      </c>
      <c r="BF360" s="140">
        <f t="shared" si="5"/>
        <v>0</v>
      </c>
      <c r="BG360" s="140">
        <f t="shared" si="6"/>
        <v>0</v>
      </c>
      <c r="BH360" s="140">
        <f t="shared" si="7"/>
        <v>0</v>
      </c>
      <c r="BI360" s="140">
        <f t="shared" si="8"/>
        <v>0</v>
      </c>
      <c r="BJ360" s="18" t="s">
        <v>79</v>
      </c>
      <c r="BK360" s="140">
        <f t="shared" si="9"/>
        <v>0</v>
      </c>
      <c r="BL360" s="18" t="s">
        <v>245</v>
      </c>
      <c r="BM360" s="139" t="s">
        <v>567</v>
      </c>
    </row>
    <row r="361" spans="2:65" s="1" customFormat="1" ht="33" customHeight="1">
      <c r="B361" s="33"/>
      <c r="C361" s="128" t="s">
        <v>568</v>
      </c>
      <c r="D361" s="128" t="s">
        <v>125</v>
      </c>
      <c r="E361" s="129" t="s">
        <v>569</v>
      </c>
      <c r="F361" s="130" t="s">
        <v>570</v>
      </c>
      <c r="G361" s="131" t="s">
        <v>239</v>
      </c>
      <c r="H361" s="132">
        <v>1</v>
      </c>
      <c r="I361" s="133"/>
      <c r="J361" s="134">
        <f t="shared" ref="J361:J377" si="10">ROUND(I361*H361,2)</f>
        <v>0</v>
      </c>
      <c r="K361" s="130" t="s">
        <v>19</v>
      </c>
      <c r="L361" s="33"/>
      <c r="M361" s="135" t="s">
        <v>19</v>
      </c>
      <c r="N361" s="136" t="s">
        <v>43</v>
      </c>
      <c r="P361" s="137">
        <f t="shared" ref="P361:P377" si="11">O361*H361</f>
        <v>0</v>
      </c>
      <c r="Q361" s="137">
        <v>0</v>
      </c>
      <c r="R361" s="137">
        <f t="shared" ref="R361:R377" si="12">Q361*H361</f>
        <v>0</v>
      </c>
      <c r="S361" s="137">
        <v>0</v>
      </c>
      <c r="T361" s="138">
        <f t="shared" ref="T361:T377" si="13">S361*H361</f>
        <v>0</v>
      </c>
      <c r="AR361" s="139" t="s">
        <v>245</v>
      </c>
      <c r="AT361" s="139" t="s">
        <v>125</v>
      </c>
      <c r="AU361" s="139" t="s">
        <v>81</v>
      </c>
      <c r="AY361" s="18" t="s">
        <v>122</v>
      </c>
      <c r="BE361" s="140">
        <f t="shared" ref="BE361:BE377" si="14">IF(N361="základní",J361,0)</f>
        <v>0</v>
      </c>
      <c r="BF361" s="140">
        <f t="shared" ref="BF361:BF377" si="15">IF(N361="snížená",J361,0)</f>
        <v>0</v>
      </c>
      <c r="BG361" s="140">
        <f t="shared" ref="BG361:BG377" si="16">IF(N361="zákl. přenesená",J361,0)</f>
        <v>0</v>
      </c>
      <c r="BH361" s="140">
        <f t="shared" ref="BH361:BH377" si="17">IF(N361="sníž. přenesená",J361,0)</f>
        <v>0</v>
      </c>
      <c r="BI361" s="140">
        <f t="shared" ref="BI361:BI377" si="18">IF(N361="nulová",J361,0)</f>
        <v>0</v>
      </c>
      <c r="BJ361" s="18" t="s">
        <v>79</v>
      </c>
      <c r="BK361" s="140">
        <f t="shared" ref="BK361:BK377" si="19">ROUND(I361*H361,2)</f>
        <v>0</v>
      </c>
      <c r="BL361" s="18" t="s">
        <v>245</v>
      </c>
      <c r="BM361" s="139" t="s">
        <v>571</v>
      </c>
    </row>
    <row r="362" spans="2:65" s="1" customFormat="1" ht="24.2" customHeight="1">
      <c r="B362" s="33"/>
      <c r="C362" s="128" t="s">
        <v>572</v>
      </c>
      <c r="D362" s="128" t="s">
        <v>125</v>
      </c>
      <c r="E362" s="129" t="s">
        <v>573</v>
      </c>
      <c r="F362" s="130" t="s">
        <v>574</v>
      </c>
      <c r="G362" s="131" t="s">
        <v>239</v>
      </c>
      <c r="H362" s="132">
        <v>1</v>
      </c>
      <c r="I362" s="133"/>
      <c r="J362" s="134">
        <f t="shared" si="10"/>
        <v>0</v>
      </c>
      <c r="K362" s="130" t="s">
        <v>19</v>
      </c>
      <c r="L362" s="33"/>
      <c r="M362" s="135" t="s">
        <v>19</v>
      </c>
      <c r="N362" s="136" t="s">
        <v>43</v>
      </c>
      <c r="P362" s="137">
        <f t="shared" si="11"/>
        <v>0</v>
      </c>
      <c r="Q362" s="137">
        <v>0</v>
      </c>
      <c r="R362" s="137">
        <f t="shared" si="12"/>
        <v>0</v>
      </c>
      <c r="S362" s="137">
        <v>0</v>
      </c>
      <c r="T362" s="138">
        <f t="shared" si="13"/>
        <v>0</v>
      </c>
      <c r="AR362" s="139" t="s">
        <v>245</v>
      </c>
      <c r="AT362" s="139" t="s">
        <v>125</v>
      </c>
      <c r="AU362" s="139" t="s">
        <v>81</v>
      </c>
      <c r="AY362" s="18" t="s">
        <v>122</v>
      </c>
      <c r="BE362" s="140">
        <f t="shared" si="14"/>
        <v>0</v>
      </c>
      <c r="BF362" s="140">
        <f t="shared" si="15"/>
        <v>0</v>
      </c>
      <c r="BG362" s="140">
        <f t="shared" si="16"/>
        <v>0</v>
      </c>
      <c r="BH362" s="140">
        <f t="shared" si="17"/>
        <v>0</v>
      </c>
      <c r="BI362" s="140">
        <f t="shared" si="18"/>
        <v>0</v>
      </c>
      <c r="BJ362" s="18" t="s">
        <v>79</v>
      </c>
      <c r="BK362" s="140">
        <f t="shared" si="19"/>
        <v>0</v>
      </c>
      <c r="BL362" s="18" t="s">
        <v>245</v>
      </c>
      <c r="BM362" s="139" t="s">
        <v>575</v>
      </c>
    </row>
    <row r="363" spans="2:65" s="1" customFormat="1" ht="16.5" customHeight="1">
      <c r="B363" s="33"/>
      <c r="C363" s="128" t="s">
        <v>576</v>
      </c>
      <c r="D363" s="128" t="s">
        <v>125</v>
      </c>
      <c r="E363" s="129" t="s">
        <v>577</v>
      </c>
      <c r="F363" s="130" t="s">
        <v>578</v>
      </c>
      <c r="G363" s="131" t="s">
        <v>239</v>
      </c>
      <c r="H363" s="132">
        <v>1</v>
      </c>
      <c r="I363" s="133"/>
      <c r="J363" s="134">
        <f t="shared" si="10"/>
        <v>0</v>
      </c>
      <c r="K363" s="130" t="s">
        <v>19</v>
      </c>
      <c r="L363" s="33"/>
      <c r="M363" s="135" t="s">
        <v>19</v>
      </c>
      <c r="N363" s="136" t="s">
        <v>43</v>
      </c>
      <c r="P363" s="137">
        <f t="shared" si="11"/>
        <v>0</v>
      </c>
      <c r="Q363" s="137">
        <v>0</v>
      </c>
      <c r="R363" s="137">
        <f t="shared" si="12"/>
        <v>0</v>
      </c>
      <c r="S363" s="137">
        <v>0</v>
      </c>
      <c r="T363" s="138">
        <f t="shared" si="13"/>
        <v>0</v>
      </c>
      <c r="AR363" s="139" t="s">
        <v>245</v>
      </c>
      <c r="AT363" s="139" t="s">
        <v>125</v>
      </c>
      <c r="AU363" s="139" t="s">
        <v>81</v>
      </c>
      <c r="AY363" s="18" t="s">
        <v>122</v>
      </c>
      <c r="BE363" s="140">
        <f t="shared" si="14"/>
        <v>0</v>
      </c>
      <c r="BF363" s="140">
        <f t="shared" si="15"/>
        <v>0</v>
      </c>
      <c r="BG363" s="140">
        <f t="shared" si="16"/>
        <v>0</v>
      </c>
      <c r="BH363" s="140">
        <f t="shared" si="17"/>
        <v>0</v>
      </c>
      <c r="BI363" s="140">
        <f t="shared" si="18"/>
        <v>0</v>
      </c>
      <c r="BJ363" s="18" t="s">
        <v>79</v>
      </c>
      <c r="BK363" s="140">
        <f t="shared" si="19"/>
        <v>0</v>
      </c>
      <c r="BL363" s="18" t="s">
        <v>245</v>
      </c>
      <c r="BM363" s="139" t="s">
        <v>579</v>
      </c>
    </row>
    <row r="364" spans="2:65" s="1" customFormat="1" ht="24.2" customHeight="1">
      <c r="B364" s="33"/>
      <c r="C364" s="128" t="s">
        <v>580</v>
      </c>
      <c r="D364" s="128" t="s">
        <v>125</v>
      </c>
      <c r="E364" s="129" t="s">
        <v>581</v>
      </c>
      <c r="F364" s="130" t="s">
        <v>582</v>
      </c>
      <c r="G364" s="131" t="s">
        <v>239</v>
      </c>
      <c r="H364" s="132">
        <v>1</v>
      </c>
      <c r="I364" s="133"/>
      <c r="J364" s="134">
        <f t="shared" si="10"/>
        <v>0</v>
      </c>
      <c r="K364" s="130" t="s">
        <v>19</v>
      </c>
      <c r="L364" s="33"/>
      <c r="M364" s="135" t="s">
        <v>19</v>
      </c>
      <c r="N364" s="136" t="s">
        <v>43</v>
      </c>
      <c r="P364" s="137">
        <f t="shared" si="11"/>
        <v>0</v>
      </c>
      <c r="Q364" s="137">
        <v>0</v>
      </c>
      <c r="R364" s="137">
        <f t="shared" si="12"/>
        <v>0</v>
      </c>
      <c r="S364" s="137">
        <v>0</v>
      </c>
      <c r="T364" s="138">
        <f t="shared" si="13"/>
        <v>0</v>
      </c>
      <c r="AR364" s="139" t="s">
        <v>245</v>
      </c>
      <c r="AT364" s="139" t="s">
        <v>125</v>
      </c>
      <c r="AU364" s="139" t="s">
        <v>81</v>
      </c>
      <c r="AY364" s="18" t="s">
        <v>122</v>
      </c>
      <c r="BE364" s="140">
        <f t="shared" si="14"/>
        <v>0</v>
      </c>
      <c r="BF364" s="140">
        <f t="shared" si="15"/>
        <v>0</v>
      </c>
      <c r="BG364" s="140">
        <f t="shared" si="16"/>
        <v>0</v>
      </c>
      <c r="BH364" s="140">
        <f t="shared" si="17"/>
        <v>0</v>
      </c>
      <c r="BI364" s="140">
        <f t="shared" si="18"/>
        <v>0</v>
      </c>
      <c r="BJ364" s="18" t="s">
        <v>79</v>
      </c>
      <c r="BK364" s="140">
        <f t="shared" si="19"/>
        <v>0</v>
      </c>
      <c r="BL364" s="18" t="s">
        <v>245</v>
      </c>
      <c r="BM364" s="139" t="s">
        <v>583</v>
      </c>
    </row>
    <row r="365" spans="2:65" s="1" customFormat="1" ht="24.2" customHeight="1">
      <c r="B365" s="33"/>
      <c r="C365" s="128" t="s">
        <v>584</v>
      </c>
      <c r="D365" s="128" t="s">
        <v>125</v>
      </c>
      <c r="E365" s="129" t="s">
        <v>585</v>
      </c>
      <c r="F365" s="130" t="s">
        <v>586</v>
      </c>
      <c r="G365" s="131" t="s">
        <v>239</v>
      </c>
      <c r="H365" s="132">
        <v>1</v>
      </c>
      <c r="I365" s="133"/>
      <c r="J365" s="134">
        <f t="shared" si="10"/>
        <v>0</v>
      </c>
      <c r="K365" s="130" t="s">
        <v>19</v>
      </c>
      <c r="L365" s="33"/>
      <c r="M365" s="135" t="s">
        <v>19</v>
      </c>
      <c r="N365" s="136" t="s">
        <v>43</v>
      </c>
      <c r="P365" s="137">
        <f t="shared" si="11"/>
        <v>0</v>
      </c>
      <c r="Q365" s="137">
        <v>0</v>
      </c>
      <c r="R365" s="137">
        <f t="shared" si="12"/>
        <v>0</v>
      </c>
      <c r="S365" s="137">
        <v>0</v>
      </c>
      <c r="T365" s="138">
        <f t="shared" si="13"/>
        <v>0</v>
      </c>
      <c r="AR365" s="139" t="s">
        <v>245</v>
      </c>
      <c r="AT365" s="139" t="s">
        <v>125</v>
      </c>
      <c r="AU365" s="139" t="s">
        <v>81</v>
      </c>
      <c r="AY365" s="18" t="s">
        <v>122</v>
      </c>
      <c r="BE365" s="140">
        <f t="shared" si="14"/>
        <v>0</v>
      </c>
      <c r="BF365" s="140">
        <f t="shared" si="15"/>
        <v>0</v>
      </c>
      <c r="BG365" s="140">
        <f t="shared" si="16"/>
        <v>0</v>
      </c>
      <c r="BH365" s="140">
        <f t="shared" si="17"/>
        <v>0</v>
      </c>
      <c r="BI365" s="140">
        <f t="shared" si="18"/>
        <v>0</v>
      </c>
      <c r="BJ365" s="18" t="s">
        <v>79</v>
      </c>
      <c r="BK365" s="140">
        <f t="shared" si="19"/>
        <v>0</v>
      </c>
      <c r="BL365" s="18" t="s">
        <v>245</v>
      </c>
      <c r="BM365" s="139" t="s">
        <v>587</v>
      </c>
    </row>
    <row r="366" spans="2:65" s="1" customFormat="1" ht="33" customHeight="1">
      <c r="B366" s="33"/>
      <c r="C366" s="128" t="s">
        <v>588</v>
      </c>
      <c r="D366" s="128" t="s">
        <v>125</v>
      </c>
      <c r="E366" s="129" t="s">
        <v>589</v>
      </c>
      <c r="F366" s="130" t="s">
        <v>590</v>
      </c>
      <c r="G366" s="131" t="s">
        <v>239</v>
      </c>
      <c r="H366" s="132">
        <v>3</v>
      </c>
      <c r="I366" s="133"/>
      <c r="J366" s="134">
        <f t="shared" si="10"/>
        <v>0</v>
      </c>
      <c r="K366" s="130" t="s">
        <v>19</v>
      </c>
      <c r="L366" s="33"/>
      <c r="M366" s="135" t="s">
        <v>19</v>
      </c>
      <c r="N366" s="136" t="s">
        <v>43</v>
      </c>
      <c r="P366" s="137">
        <f t="shared" si="11"/>
        <v>0</v>
      </c>
      <c r="Q366" s="137">
        <v>0</v>
      </c>
      <c r="R366" s="137">
        <f t="shared" si="12"/>
        <v>0</v>
      </c>
      <c r="S366" s="137">
        <v>0</v>
      </c>
      <c r="T366" s="138">
        <f t="shared" si="13"/>
        <v>0</v>
      </c>
      <c r="AR366" s="139" t="s">
        <v>245</v>
      </c>
      <c r="AT366" s="139" t="s">
        <v>125</v>
      </c>
      <c r="AU366" s="139" t="s">
        <v>81</v>
      </c>
      <c r="AY366" s="18" t="s">
        <v>122</v>
      </c>
      <c r="BE366" s="140">
        <f t="shared" si="14"/>
        <v>0</v>
      </c>
      <c r="BF366" s="140">
        <f t="shared" si="15"/>
        <v>0</v>
      </c>
      <c r="BG366" s="140">
        <f t="shared" si="16"/>
        <v>0</v>
      </c>
      <c r="BH366" s="140">
        <f t="shared" si="17"/>
        <v>0</v>
      </c>
      <c r="BI366" s="140">
        <f t="shared" si="18"/>
        <v>0</v>
      </c>
      <c r="BJ366" s="18" t="s">
        <v>79</v>
      </c>
      <c r="BK366" s="140">
        <f t="shared" si="19"/>
        <v>0</v>
      </c>
      <c r="BL366" s="18" t="s">
        <v>245</v>
      </c>
      <c r="BM366" s="139" t="s">
        <v>591</v>
      </c>
    </row>
    <row r="367" spans="2:65" s="1" customFormat="1" ht="16.5" customHeight="1">
      <c r="B367" s="33"/>
      <c r="C367" s="128" t="s">
        <v>592</v>
      </c>
      <c r="D367" s="128" t="s">
        <v>125</v>
      </c>
      <c r="E367" s="129" t="s">
        <v>593</v>
      </c>
      <c r="F367" s="130" t="s">
        <v>594</v>
      </c>
      <c r="G367" s="131" t="s">
        <v>239</v>
      </c>
      <c r="H367" s="132">
        <v>1</v>
      </c>
      <c r="I367" s="133"/>
      <c r="J367" s="134">
        <f t="shared" si="10"/>
        <v>0</v>
      </c>
      <c r="K367" s="130" t="s">
        <v>19</v>
      </c>
      <c r="L367" s="33"/>
      <c r="M367" s="135" t="s">
        <v>19</v>
      </c>
      <c r="N367" s="136" t="s">
        <v>43</v>
      </c>
      <c r="P367" s="137">
        <f t="shared" si="11"/>
        <v>0</v>
      </c>
      <c r="Q367" s="137">
        <v>0</v>
      </c>
      <c r="R367" s="137">
        <f t="shared" si="12"/>
        <v>0</v>
      </c>
      <c r="S367" s="137">
        <v>0</v>
      </c>
      <c r="T367" s="138">
        <f t="shared" si="13"/>
        <v>0</v>
      </c>
      <c r="AR367" s="139" t="s">
        <v>245</v>
      </c>
      <c r="AT367" s="139" t="s">
        <v>125</v>
      </c>
      <c r="AU367" s="139" t="s">
        <v>81</v>
      </c>
      <c r="AY367" s="18" t="s">
        <v>122</v>
      </c>
      <c r="BE367" s="140">
        <f t="shared" si="14"/>
        <v>0</v>
      </c>
      <c r="BF367" s="140">
        <f t="shared" si="15"/>
        <v>0</v>
      </c>
      <c r="BG367" s="140">
        <f t="shared" si="16"/>
        <v>0</v>
      </c>
      <c r="BH367" s="140">
        <f t="shared" si="17"/>
        <v>0</v>
      </c>
      <c r="BI367" s="140">
        <f t="shared" si="18"/>
        <v>0</v>
      </c>
      <c r="BJ367" s="18" t="s">
        <v>79</v>
      </c>
      <c r="BK367" s="140">
        <f t="shared" si="19"/>
        <v>0</v>
      </c>
      <c r="BL367" s="18" t="s">
        <v>245</v>
      </c>
      <c r="BM367" s="139" t="s">
        <v>595</v>
      </c>
    </row>
    <row r="368" spans="2:65" s="1" customFormat="1" ht="16.5" customHeight="1">
      <c r="B368" s="33"/>
      <c r="C368" s="128" t="s">
        <v>596</v>
      </c>
      <c r="D368" s="128" t="s">
        <v>125</v>
      </c>
      <c r="E368" s="129" t="s">
        <v>597</v>
      </c>
      <c r="F368" s="130" t="s">
        <v>598</v>
      </c>
      <c r="G368" s="131" t="s">
        <v>239</v>
      </c>
      <c r="H368" s="132">
        <v>1</v>
      </c>
      <c r="I368" s="133"/>
      <c r="J368" s="134">
        <f t="shared" si="10"/>
        <v>0</v>
      </c>
      <c r="K368" s="130" t="s">
        <v>19</v>
      </c>
      <c r="L368" s="33"/>
      <c r="M368" s="135" t="s">
        <v>19</v>
      </c>
      <c r="N368" s="136" t="s">
        <v>43</v>
      </c>
      <c r="P368" s="137">
        <f t="shared" si="11"/>
        <v>0</v>
      </c>
      <c r="Q368" s="137">
        <v>0</v>
      </c>
      <c r="R368" s="137">
        <f t="shared" si="12"/>
        <v>0</v>
      </c>
      <c r="S368" s="137">
        <v>0</v>
      </c>
      <c r="T368" s="138">
        <f t="shared" si="13"/>
        <v>0</v>
      </c>
      <c r="AR368" s="139" t="s">
        <v>245</v>
      </c>
      <c r="AT368" s="139" t="s">
        <v>125</v>
      </c>
      <c r="AU368" s="139" t="s">
        <v>81</v>
      </c>
      <c r="AY368" s="18" t="s">
        <v>122</v>
      </c>
      <c r="BE368" s="140">
        <f t="shared" si="14"/>
        <v>0</v>
      </c>
      <c r="BF368" s="140">
        <f t="shared" si="15"/>
        <v>0</v>
      </c>
      <c r="BG368" s="140">
        <f t="shared" si="16"/>
        <v>0</v>
      </c>
      <c r="BH368" s="140">
        <f t="shared" si="17"/>
        <v>0</v>
      </c>
      <c r="BI368" s="140">
        <f t="shared" si="18"/>
        <v>0</v>
      </c>
      <c r="BJ368" s="18" t="s">
        <v>79</v>
      </c>
      <c r="BK368" s="140">
        <f t="shared" si="19"/>
        <v>0</v>
      </c>
      <c r="BL368" s="18" t="s">
        <v>245</v>
      </c>
      <c r="BM368" s="139" t="s">
        <v>599</v>
      </c>
    </row>
    <row r="369" spans="2:65" s="1" customFormat="1" ht="24.2" customHeight="1">
      <c r="B369" s="33"/>
      <c r="C369" s="128" t="s">
        <v>600</v>
      </c>
      <c r="D369" s="128" t="s">
        <v>125</v>
      </c>
      <c r="E369" s="129" t="s">
        <v>601</v>
      </c>
      <c r="F369" s="130" t="s">
        <v>602</v>
      </c>
      <c r="G369" s="131" t="s">
        <v>239</v>
      </c>
      <c r="H369" s="132">
        <v>1</v>
      </c>
      <c r="I369" s="133"/>
      <c r="J369" s="134">
        <f t="shared" si="10"/>
        <v>0</v>
      </c>
      <c r="K369" s="130" t="s">
        <v>19</v>
      </c>
      <c r="L369" s="33"/>
      <c r="M369" s="135" t="s">
        <v>19</v>
      </c>
      <c r="N369" s="136" t="s">
        <v>43</v>
      </c>
      <c r="P369" s="137">
        <f t="shared" si="11"/>
        <v>0</v>
      </c>
      <c r="Q369" s="137">
        <v>0</v>
      </c>
      <c r="R369" s="137">
        <f t="shared" si="12"/>
        <v>0</v>
      </c>
      <c r="S369" s="137">
        <v>0</v>
      </c>
      <c r="T369" s="138">
        <f t="shared" si="13"/>
        <v>0</v>
      </c>
      <c r="AR369" s="139" t="s">
        <v>245</v>
      </c>
      <c r="AT369" s="139" t="s">
        <v>125</v>
      </c>
      <c r="AU369" s="139" t="s">
        <v>81</v>
      </c>
      <c r="AY369" s="18" t="s">
        <v>122</v>
      </c>
      <c r="BE369" s="140">
        <f t="shared" si="14"/>
        <v>0</v>
      </c>
      <c r="BF369" s="140">
        <f t="shared" si="15"/>
        <v>0</v>
      </c>
      <c r="BG369" s="140">
        <f t="shared" si="16"/>
        <v>0</v>
      </c>
      <c r="BH369" s="140">
        <f t="shared" si="17"/>
        <v>0</v>
      </c>
      <c r="BI369" s="140">
        <f t="shared" si="18"/>
        <v>0</v>
      </c>
      <c r="BJ369" s="18" t="s">
        <v>79</v>
      </c>
      <c r="BK369" s="140">
        <f t="shared" si="19"/>
        <v>0</v>
      </c>
      <c r="BL369" s="18" t="s">
        <v>245</v>
      </c>
      <c r="BM369" s="139" t="s">
        <v>603</v>
      </c>
    </row>
    <row r="370" spans="2:65" s="1" customFormat="1" ht="24.2" customHeight="1">
      <c r="B370" s="33"/>
      <c r="C370" s="128" t="s">
        <v>604</v>
      </c>
      <c r="D370" s="128" t="s">
        <v>125</v>
      </c>
      <c r="E370" s="129" t="s">
        <v>605</v>
      </c>
      <c r="F370" s="130" t="s">
        <v>606</v>
      </c>
      <c r="G370" s="131" t="s">
        <v>239</v>
      </c>
      <c r="H370" s="132">
        <v>1</v>
      </c>
      <c r="I370" s="133"/>
      <c r="J370" s="134">
        <f t="shared" si="10"/>
        <v>0</v>
      </c>
      <c r="K370" s="130" t="s">
        <v>19</v>
      </c>
      <c r="L370" s="33"/>
      <c r="M370" s="135" t="s">
        <v>19</v>
      </c>
      <c r="N370" s="136" t="s">
        <v>43</v>
      </c>
      <c r="P370" s="137">
        <f t="shared" si="11"/>
        <v>0</v>
      </c>
      <c r="Q370" s="137">
        <v>0</v>
      </c>
      <c r="R370" s="137">
        <f t="shared" si="12"/>
        <v>0</v>
      </c>
      <c r="S370" s="137">
        <v>0</v>
      </c>
      <c r="T370" s="138">
        <f t="shared" si="13"/>
        <v>0</v>
      </c>
      <c r="AR370" s="139" t="s">
        <v>245</v>
      </c>
      <c r="AT370" s="139" t="s">
        <v>125</v>
      </c>
      <c r="AU370" s="139" t="s">
        <v>81</v>
      </c>
      <c r="AY370" s="18" t="s">
        <v>122</v>
      </c>
      <c r="BE370" s="140">
        <f t="shared" si="14"/>
        <v>0</v>
      </c>
      <c r="BF370" s="140">
        <f t="shared" si="15"/>
        <v>0</v>
      </c>
      <c r="BG370" s="140">
        <f t="shared" si="16"/>
        <v>0</v>
      </c>
      <c r="BH370" s="140">
        <f t="shared" si="17"/>
        <v>0</v>
      </c>
      <c r="BI370" s="140">
        <f t="shared" si="18"/>
        <v>0</v>
      </c>
      <c r="BJ370" s="18" t="s">
        <v>79</v>
      </c>
      <c r="BK370" s="140">
        <f t="shared" si="19"/>
        <v>0</v>
      </c>
      <c r="BL370" s="18" t="s">
        <v>245</v>
      </c>
      <c r="BM370" s="139" t="s">
        <v>607</v>
      </c>
    </row>
    <row r="371" spans="2:65" s="1" customFormat="1" ht="24.2" customHeight="1">
      <c r="B371" s="33"/>
      <c r="C371" s="128" t="s">
        <v>608</v>
      </c>
      <c r="D371" s="128" t="s">
        <v>125</v>
      </c>
      <c r="E371" s="129" t="s">
        <v>609</v>
      </c>
      <c r="F371" s="130" t="s">
        <v>610</v>
      </c>
      <c r="G371" s="131" t="s">
        <v>239</v>
      </c>
      <c r="H371" s="132">
        <v>1</v>
      </c>
      <c r="I371" s="133"/>
      <c r="J371" s="134">
        <f t="shared" si="10"/>
        <v>0</v>
      </c>
      <c r="K371" s="130" t="s">
        <v>19</v>
      </c>
      <c r="L371" s="33"/>
      <c r="M371" s="135" t="s">
        <v>19</v>
      </c>
      <c r="N371" s="136" t="s">
        <v>43</v>
      </c>
      <c r="P371" s="137">
        <f t="shared" si="11"/>
        <v>0</v>
      </c>
      <c r="Q371" s="137">
        <v>0</v>
      </c>
      <c r="R371" s="137">
        <f t="shared" si="12"/>
        <v>0</v>
      </c>
      <c r="S371" s="137">
        <v>0</v>
      </c>
      <c r="T371" s="138">
        <f t="shared" si="13"/>
        <v>0</v>
      </c>
      <c r="AR371" s="139" t="s">
        <v>245</v>
      </c>
      <c r="AT371" s="139" t="s">
        <v>125</v>
      </c>
      <c r="AU371" s="139" t="s">
        <v>81</v>
      </c>
      <c r="AY371" s="18" t="s">
        <v>122</v>
      </c>
      <c r="BE371" s="140">
        <f t="shared" si="14"/>
        <v>0</v>
      </c>
      <c r="BF371" s="140">
        <f t="shared" si="15"/>
        <v>0</v>
      </c>
      <c r="BG371" s="140">
        <f t="shared" si="16"/>
        <v>0</v>
      </c>
      <c r="BH371" s="140">
        <f t="shared" si="17"/>
        <v>0</v>
      </c>
      <c r="BI371" s="140">
        <f t="shared" si="18"/>
        <v>0</v>
      </c>
      <c r="BJ371" s="18" t="s">
        <v>79</v>
      </c>
      <c r="BK371" s="140">
        <f t="shared" si="19"/>
        <v>0</v>
      </c>
      <c r="BL371" s="18" t="s">
        <v>245</v>
      </c>
      <c r="BM371" s="139" t="s">
        <v>611</v>
      </c>
    </row>
    <row r="372" spans="2:65" s="1" customFormat="1" ht="24.2" customHeight="1">
      <c r="B372" s="33"/>
      <c r="C372" s="128" t="s">
        <v>612</v>
      </c>
      <c r="D372" s="128" t="s">
        <v>125</v>
      </c>
      <c r="E372" s="129" t="s">
        <v>613</v>
      </c>
      <c r="F372" s="130" t="s">
        <v>614</v>
      </c>
      <c r="G372" s="131" t="s">
        <v>239</v>
      </c>
      <c r="H372" s="132">
        <v>1</v>
      </c>
      <c r="I372" s="133"/>
      <c r="J372" s="134">
        <f t="shared" si="10"/>
        <v>0</v>
      </c>
      <c r="K372" s="130" t="s">
        <v>19</v>
      </c>
      <c r="L372" s="33"/>
      <c r="M372" s="135" t="s">
        <v>19</v>
      </c>
      <c r="N372" s="136" t="s">
        <v>43</v>
      </c>
      <c r="P372" s="137">
        <f t="shared" si="11"/>
        <v>0</v>
      </c>
      <c r="Q372" s="137">
        <v>0</v>
      </c>
      <c r="R372" s="137">
        <f t="shared" si="12"/>
        <v>0</v>
      </c>
      <c r="S372" s="137">
        <v>0</v>
      </c>
      <c r="T372" s="138">
        <f t="shared" si="13"/>
        <v>0</v>
      </c>
      <c r="AR372" s="139" t="s">
        <v>245</v>
      </c>
      <c r="AT372" s="139" t="s">
        <v>125</v>
      </c>
      <c r="AU372" s="139" t="s">
        <v>81</v>
      </c>
      <c r="AY372" s="18" t="s">
        <v>122</v>
      </c>
      <c r="BE372" s="140">
        <f t="shared" si="14"/>
        <v>0</v>
      </c>
      <c r="BF372" s="140">
        <f t="shared" si="15"/>
        <v>0</v>
      </c>
      <c r="BG372" s="140">
        <f t="shared" si="16"/>
        <v>0</v>
      </c>
      <c r="BH372" s="140">
        <f t="shared" si="17"/>
        <v>0</v>
      </c>
      <c r="BI372" s="140">
        <f t="shared" si="18"/>
        <v>0</v>
      </c>
      <c r="BJ372" s="18" t="s">
        <v>79</v>
      </c>
      <c r="BK372" s="140">
        <f t="shared" si="19"/>
        <v>0</v>
      </c>
      <c r="BL372" s="18" t="s">
        <v>245</v>
      </c>
      <c r="BM372" s="139" t="s">
        <v>615</v>
      </c>
    </row>
    <row r="373" spans="2:65" s="1" customFormat="1" ht="33" customHeight="1">
      <c r="B373" s="33"/>
      <c r="C373" s="128" t="s">
        <v>616</v>
      </c>
      <c r="D373" s="128" t="s">
        <v>125</v>
      </c>
      <c r="E373" s="129" t="s">
        <v>617</v>
      </c>
      <c r="F373" s="130" t="s">
        <v>618</v>
      </c>
      <c r="G373" s="131" t="s">
        <v>239</v>
      </c>
      <c r="H373" s="132">
        <v>7</v>
      </c>
      <c r="I373" s="133"/>
      <c r="J373" s="134">
        <f t="shared" si="10"/>
        <v>0</v>
      </c>
      <c r="K373" s="130" t="s">
        <v>19</v>
      </c>
      <c r="L373" s="33"/>
      <c r="M373" s="135" t="s">
        <v>19</v>
      </c>
      <c r="N373" s="136" t="s">
        <v>43</v>
      </c>
      <c r="P373" s="137">
        <f t="shared" si="11"/>
        <v>0</v>
      </c>
      <c r="Q373" s="137">
        <v>0</v>
      </c>
      <c r="R373" s="137">
        <f t="shared" si="12"/>
        <v>0</v>
      </c>
      <c r="S373" s="137">
        <v>0</v>
      </c>
      <c r="T373" s="138">
        <f t="shared" si="13"/>
        <v>0</v>
      </c>
      <c r="AR373" s="139" t="s">
        <v>245</v>
      </c>
      <c r="AT373" s="139" t="s">
        <v>125</v>
      </c>
      <c r="AU373" s="139" t="s">
        <v>81</v>
      </c>
      <c r="AY373" s="18" t="s">
        <v>122</v>
      </c>
      <c r="BE373" s="140">
        <f t="shared" si="14"/>
        <v>0</v>
      </c>
      <c r="BF373" s="140">
        <f t="shared" si="15"/>
        <v>0</v>
      </c>
      <c r="BG373" s="140">
        <f t="shared" si="16"/>
        <v>0</v>
      </c>
      <c r="BH373" s="140">
        <f t="shared" si="17"/>
        <v>0</v>
      </c>
      <c r="BI373" s="140">
        <f t="shared" si="18"/>
        <v>0</v>
      </c>
      <c r="BJ373" s="18" t="s">
        <v>79</v>
      </c>
      <c r="BK373" s="140">
        <f t="shared" si="19"/>
        <v>0</v>
      </c>
      <c r="BL373" s="18" t="s">
        <v>245</v>
      </c>
      <c r="BM373" s="139" t="s">
        <v>619</v>
      </c>
    </row>
    <row r="374" spans="2:65" s="1" customFormat="1" ht="24.2" customHeight="1">
      <c r="B374" s="33"/>
      <c r="C374" s="128" t="s">
        <v>620</v>
      </c>
      <c r="D374" s="128" t="s">
        <v>125</v>
      </c>
      <c r="E374" s="129" t="s">
        <v>621</v>
      </c>
      <c r="F374" s="130" t="s">
        <v>622</v>
      </c>
      <c r="G374" s="131" t="s">
        <v>239</v>
      </c>
      <c r="H374" s="132">
        <v>1</v>
      </c>
      <c r="I374" s="133"/>
      <c r="J374" s="134">
        <f t="shared" si="10"/>
        <v>0</v>
      </c>
      <c r="K374" s="130" t="s">
        <v>19</v>
      </c>
      <c r="L374" s="33"/>
      <c r="M374" s="135" t="s">
        <v>19</v>
      </c>
      <c r="N374" s="136" t="s">
        <v>43</v>
      </c>
      <c r="P374" s="137">
        <f t="shared" si="11"/>
        <v>0</v>
      </c>
      <c r="Q374" s="137">
        <v>0</v>
      </c>
      <c r="R374" s="137">
        <f t="shared" si="12"/>
        <v>0</v>
      </c>
      <c r="S374" s="137">
        <v>0</v>
      </c>
      <c r="T374" s="138">
        <f t="shared" si="13"/>
        <v>0</v>
      </c>
      <c r="AR374" s="139" t="s">
        <v>245</v>
      </c>
      <c r="AT374" s="139" t="s">
        <v>125</v>
      </c>
      <c r="AU374" s="139" t="s">
        <v>81</v>
      </c>
      <c r="AY374" s="18" t="s">
        <v>122</v>
      </c>
      <c r="BE374" s="140">
        <f t="shared" si="14"/>
        <v>0</v>
      </c>
      <c r="BF374" s="140">
        <f t="shared" si="15"/>
        <v>0</v>
      </c>
      <c r="BG374" s="140">
        <f t="shared" si="16"/>
        <v>0</v>
      </c>
      <c r="BH374" s="140">
        <f t="shared" si="17"/>
        <v>0</v>
      </c>
      <c r="BI374" s="140">
        <f t="shared" si="18"/>
        <v>0</v>
      </c>
      <c r="BJ374" s="18" t="s">
        <v>79</v>
      </c>
      <c r="BK374" s="140">
        <f t="shared" si="19"/>
        <v>0</v>
      </c>
      <c r="BL374" s="18" t="s">
        <v>245</v>
      </c>
      <c r="BM374" s="139" t="s">
        <v>623</v>
      </c>
    </row>
    <row r="375" spans="2:65" s="1" customFormat="1" ht="16.5" customHeight="1">
      <c r="B375" s="33"/>
      <c r="C375" s="128" t="s">
        <v>624</v>
      </c>
      <c r="D375" s="128" t="s">
        <v>125</v>
      </c>
      <c r="E375" s="129" t="s">
        <v>625</v>
      </c>
      <c r="F375" s="130" t="s">
        <v>626</v>
      </c>
      <c r="G375" s="131" t="s">
        <v>239</v>
      </c>
      <c r="H375" s="132">
        <v>2</v>
      </c>
      <c r="I375" s="133"/>
      <c r="J375" s="134">
        <f t="shared" si="10"/>
        <v>0</v>
      </c>
      <c r="K375" s="130" t="s">
        <v>19</v>
      </c>
      <c r="L375" s="33"/>
      <c r="M375" s="135" t="s">
        <v>19</v>
      </c>
      <c r="N375" s="136" t="s">
        <v>43</v>
      </c>
      <c r="P375" s="137">
        <f t="shared" si="11"/>
        <v>0</v>
      </c>
      <c r="Q375" s="137">
        <v>0</v>
      </c>
      <c r="R375" s="137">
        <f t="shared" si="12"/>
        <v>0</v>
      </c>
      <c r="S375" s="137">
        <v>0</v>
      </c>
      <c r="T375" s="138">
        <f t="shared" si="13"/>
        <v>0</v>
      </c>
      <c r="AR375" s="139" t="s">
        <v>245</v>
      </c>
      <c r="AT375" s="139" t="s">
        <v>125</v>
      </c>
      <c r="AU375" s="139" t="s">
        <v>81</v>
      </c>
      <c r="AY375" s="18" t="s">
        <v>122</v>
      </c>
      <c r="BE375" s="140">
        <f t="shared" si="14"/>
        <v>0</v>
      </c>
      <c r="BF375" s="140">
        <f t="shared" si="15"/>
        <v>0</v>
      </c>
      <c r="BG375" s="140">
        <f t="shared" si="16"/>
        <v>0</v>
      </c>
      <c r="BH375" s="140">
        <f t="shared" si="17"/>
        <v>0</v>
      </c>
      <c r="BI375" s="140">
        <f t="shared" si="18"/>
        <v>0</v>
      </c>
      <c r="BJ375" s="18" t="s">
        <v>79</v>
      </c>
      <c r="BK375" s="140">
        <f t="shared" si="19"/>
        <v>0</v>
      </c>
      <c r="BL375" s="18" t="s">
        <v>245</v>
      </c>
      <c r="BM375" s="139" t="s">
        <v>627</v>
      </c>
    </row>
    <row r="376" spans="2:65" s="1" customFormat="1" ht="24.2" customHeight="1">
      <c r="B376" s="33"/>
      <c r="C376" s="128" t="s">
        <v>628</v>
      </c>
      <c r="D376" s="128" t="s">
        <v>125</v>
      </c>
      <c r="E376" s="129" t="s">
        <v>629</v>
      </c>
      <c r="F376" s="130" t="s">
        <v>630</v>
      </c>
      <c r="G376" s="131" t="s">
        <v>239</v>
      </c>
      <c r="H376" s="132">
        <v>1</v>
      </c>
      <c r="I376" s="133"/>
      <c r="J376" s="134">
        <f t="shared" si="10"/>
        <v>0</v>
      </c>
      <c r="K376" s="130" t="s">
        <v>19</v>
      </c>
      <c r="L376" s="33"/>
      <c r="M376" s="135" t="s">
        <v>19</v>
      </c>
      <c r="N376" s="136" t="s">
        <v>43</v>
      </c>
      <c r="P376" s="137">
        <f t="shared" si="11"/>
        <v>0</v>
      </c>
      <c r="Q376" s="137">
        <v>0</v>
      </c>
      <c r="R376" s="137">
        <f t="shared" si="12"/>
        <v>0</v>
      </c>
      <c r="S376" s="137">
        <v>0</v>
      </c>
      <c r="T376" s="138">
        <f t="shared" si="13"/>
        <v>0</v>
      </c>
      <c r="AR376" s="139" t="s">
        <v>245</v>
      </c>
      <c r="AT376" s="139" t="s">
        <v>125</v>
      </c>
      <c r="AU376" s="139" t="s">
        <v>81</v>
      </c>
      <c r="AY376" s="18" t="s">
        <v>122</v>
      </c>
      <c r="BE376" s="140">
        <f t="shared" si="14"/>
        <v>0</v>
      </c>
      <c r="BF376" s="140">
        <f t="shared" si="15"/>
        <v>0</v>
      </c>
      <c r="BG376" s="140">
        <f t="shared" si="16"/>
        <v>0</v>
      </c>
      <c r="BH376" s="140">
        <f t="shared" si="17"/>
        <v>0</v>
      </c>
      <c r="BI376" s="140">
        <f t="shared" si="18"/>
        <v>0</v>
      </c>
      <c r="BJ376" s="18" t="s">
        <v>79</v>
      </c>
      <c r="BK376" s="140">
        <f t="shared" si="19"/>
        <v>0</v>
      </c>
      <c r="BL376" s="18" t="s">
        <v>245</v>
      </c>
      <c r="BM376" s="139" t="s">
        <v>631</v>
      </c>
    </row>
    <row r="377" spans="2:65" s="1" customFormat="1" ht="24.2" customHeight="1">
      <c r="B377" s="33"/>
      <c r="C377" s="128">
        <v>79</v>
      </c>
      <c r="D377" s="128" t="s">
        <v>125</v>
      </c>
      <c r="E377" s="129" t="s">
        <v>632</v>
      </c>
      <c r="F377" s="130" t="s">
        <v>633</v>
      </c>
      <c r="G377" s="131" t="s">
        <v>634</v>
      </c>
      <c r="H377" s="176"/>
      <c r="I377" s="133"/>
      <c r="J377" s="134">
        <f t="shared" si="10"/>
        <v>0</v>
      </c>
      <c r="K377" s="130" t="s">
        <v>194</v>
      </c>
      <c r="L377" s="33"/>
      <c r="M377" s="135" t="s">
        <v>19</v>
      </c>
      <c r="N377" s="136" t="s">
        <v>43</v>
      </c>
      <c r="P377" s="137">
        <f t="shared" si="11"/>
        <v>0</v>
      </c>
      <c r="Q377" s="137">
        <v>0</v>
      </c>
      <c r="R377" s="137">
        <f t="shared" si="12"/>
        <v>0</v>
      </c>
      <c r="S377" s="137">
        <v>0</v>
      </c>
      <c r="T377" s="138">
        <f t="shared" si="13"/>
        <v>0</v>
      </c>
      <c r="AR377" s="139" t="s">
        <v>245</v>
      </c>
      <c r="AT377" s="139" t="s">
        <v>125</v>
      </c>
      <c r="AU377" s="139" t="s">
        <v>81</v>
      </c>
      <c r="AY377" s="18" t="s">
        <v>122</v>
      </c>
      <c r="BE377" s="140">
        <f t="shared" si="14"/>
        <v>0</v>
      </c>
      <c r="BF377" s="140">
        <f t="shared" si="15"/>
        <v>0</v>
      </c>
      <c r="BG377" s="140">
        <f t="shared" si="16"/>
        <v>0</v>
      </c>
      <c r="BH377" s="140">
        <f t="shared" si="17"/>
        <v>0</v>
      </c>
      <c r="BI377" s="140">
        <f t="shared" si="18"/>
        <v>0</v>
      </c>
      <c r="BJ377" s="18" t="s">
        <v>79</v>
      </c>
      <c r="BK377" s="140">
        <f t="shared" si="19"/>
        <v>0</v>
      </c>
      <c r="BL377" s="18" t="s">
        <v>245</v>
      </c>
      <c r="BM377" s="139" t="s">
        <v>635</v>
      </c>
    </row>
    <row r="378" spans="2:65" s="1" customFormat="1">
      <c r="B378" s="33"/>
      <c r="D378" s="141" t="s">
        <v>132</v>
      </c>
      <c r="F378" s="142" t="s">
        <v>636</v>
      </c>
      <c r="I378" s="143"/>
      <c r="L378" s="33"/>
      <c r="M378" s="144"/>
      <c r="T378" s="54"/>
      <c r="AT378" s="18" t="s">
        <v>132</v>
      </c>
      <c r="AU378" s="18" t="s">
        <v>81</v>
      </c>
    </row>
    <row r="379" spans="2:65" s="11" customFormat="1" ht="22.9" customHeight="1">
      <c r="B379" s="116"/>
      <c r="D379" s="117" t="s">
        <v>71</v>
      </c>
      <c r="E379" s="126" t="s">
        <v>637</v>
      </c>
      <c r="F379" s="126" t="s">
        <v>638</v>
      </c>
      <c r="I379" s="119"/>
      <c r="J379" s="127">
        <f>BK379</f>
        <v>0</v>
      </c>
      <c r="L379" s="116"/>
      <c r="M379" s="121"/>
      <c r="P379" s="122">
        <f>SUM(P380:P414)</f>
        <v>0</v>
      </c>
      <c r="R379" s="122">
        <f>SUM(R380:R414)</f>
        <v>0</v>
      </c>
      <c r="T379" s="123">
        <f>SUM(T380:T414)</f>
        <v>0.25947600000000004</v>
      </c>
      <c r="AR379" s="117" t="s">
        <v>81</v>
      </c>
      <c r="AT379" s="124" t="s">
        <v>71</v>
      </c>
      <c r="AU379" s="124" t="s">
        <v>79</v>
      </c>
      <c r="AY379" s="117" t="s">
        <v>122</v>
      </c>
      <c r="BK379" s="125">
        <f>SUM(BK380:BK414)</f>
        <v>0</v>
      </c>
    </row>
    <row r="380" spans="2:65" s="1" customFormat="1" ht="16.5" customHeight="1">
      <c r="B380" s="33"/>
      <c r="C380" s="128">
        <v>80</v>
      </c>
      <c r="D380" s="128" t="s">
        <v>125</v>
      </c>
      <c r="E380" s="129" t="s">
        <v>639</v>
      </c>
      <c r="F380" s="130" t="s">
        <v>640</v>
      </c>
      <c r="G380" s="131" t="s">
        <v>193</v>
      </c>
      <c r="H380" s="132">
        <v>12.9</v>
      </c>
      <c r="I380" s="133"/>
      <c r="J380" s="134">
        <f>ROUND(I380*H380,2)</f>
        <v>0</v>
      </c>
      <c r="K380" s="130" t="s">
        <v>194</v>
      </c>
      <c r="L380" s="33"/>
      <c r="M380" s="135" t="s">
        <v>19</v>
      </c>
      <c r="N380" s="136" t="s">
        <v>43</v>
      </c>
      <c r="P380" s="137">
        <f>O380*H380</f>
        <v>0</v>
      </c>
      <c r="Q380" s="137">
        <v>0</v>
      </c>
      <c r="R380" s="137">
        <f>Q380*H380</f>
        <v>0</v>
      </c>
      <c r="S380" s="137">
        <v>1.7000000000000001E-2</v>
      </c>
      <c r="T380" s="138">
        <f>S380*H380</f>
        <v>0.21930000000000002</v>
      </c>
      <c r="AR380" s="139" t="s">
        <v>245</v>
      </c>
      <c r="AT380" s="139" t="s">
        <v>125</v>
      </c>
      <c r="AU380" s="139" t="s">
        <v>81</v>
      </c>
      <c r="AY380" s="18" t="s">
        <v>122</v>
      </c>
      <c r="BE380" s="140">
        <f>IF(N380="základní",J380,0)</f>
        <v>0</v>
      </c>
      <c r="BF380" s="140">
        <f>IF(N380="snížená",J380,0)</f>
        <v>0</v>
      </c>
      <c r="BG380" s="140">
        <f>IF(N380="zákl. přenesená",J380,0)</f>
        <v>0</v>
      </c>
      <c r="BH380" s="140">
        <f>IF(N380="sníž. přenesená",J380,0)</f>
        <v>0</v>
      </c>
      <c r="BI380" s="140">
        <f>IF(N380="nulová",J380,0)</f>
        <v>0</v>
      </c>
      <c r="BJ380" s="18" t="s">
        <v>79</v>
      </c>
      <c r="BK380" s="140">
        <f>ROUND(I380*H380,2)</f>
        <v>0</v>
      </c>
      <c r="BL380" s="18" t="s">
        <v>245</v>
      </c>
      <c r="BM380" s="139" t="s">
        <v>641</v>
      </c>
    </row>
    <row r="381" spans="2:65" s="1" customFormat="1">
      <c r="B381" s="33"/>
      <c r="D381" s="141" t="s">
        <v>132</v>
      </c>
      <c r="F381" s="142" t="s">
        <v>642</v>
      </c>
      <c r="I381" s="143"/>
      <c r="L381" s="33"/>
      <c r="M381" s="144"/>
      <c r="T381" s="54"/>
      <c r="AT381" s="18" t="s">
        <v>132</v>
      </c>
      <c r="AU381" s="18" t="s">
        <v>81</v>
      </c>
    </row>
    <row r="382" spans="2:65" s="12" customFormat="1">
      <c r="B382" s="148"/>
      <c r="D382" s="149" t="s">
        <v>197</v>
      </c>
      <c r="E382" s="150" t="s">
        <v>19</v>
      </c>
      <c r="F382" s="151" t="s">
        <v>643</v>
      </c>
      <c r="H382" s="150" t="s">
        <v>19</v>
      </c>
      <c r="I382" s="152"/>
      <c r="L382" s="148"/>
      <c r="M382" s="153"/>
      <c r="T382" s="154"/>
      <c r="AT382" s="150" t="s">
        <v>197</v>
      </c>
      <c r="AU382" s="150" t="s">
        <v>81</v>
      </c>
      <c r="AV382" s="12" t="s">
        <v>79</v>
      </c>
      <c r="AW382" s="12" t="s">
        <v>33</v>
      </c>
      <c r="AX382" s="12" t="s">
        <v>72</v>
      </c>
      <c r="AY382" s="150" t="s">
        <v>122</v>
      </c>
    </row>
    <row r="383" spans="2:65" s="13" customFormat="1">
      <c r="B383" s="155"/>
      <c r="D383" s="149" t="s">
        <v>197</v>
      </c>
      <c r="E383" s="156" t="s">
        <v>19</v>
      </c>
      <c r="F383" s="157" t="s">
        <v>644</v>
      </c>
      <c r="H383" s="158">
        <v>19.62</v>
      </c>
      <c r="I383" s="159"/>
      <c r="L383" s="155"/>
      <c r="M383" s="160"/>
      <c r="T383" s="161"/>
      <c r="AT383" s="156" t="s">
        <v>197</v>
      </c>
      <c r="AU383" s="156" t="s">
        <v>81</v>
      </c>
      <c r="AV383" s="13" t="s">
        <v>81</v>
      </c>
      <c r="AW383" s="13" t="s">
        <v>33</v>
      </c>
      <c r="AX383" s="13" t="s">
        <v>72</v>
      </c>
      <c r="AY383" s="156" t="s">
        <v>122</v>
      </c>
    </row>
    <row r="384" spans="2:65" s="13" customFormat="1">
      <c r="B384" s="155"/>
      <c r="D384" s="149" t="s">
        <v>197</v>
      </c>
      <c r="E384" s="156" t="s">
        <v>19</v>
      </c>
      <c r="F384" s="157" t="s">
        <v>645</v>
      </c>
      <c r="H384" s="158">
        <v>-6.72</v>
      </c>
      <c r="I384" s="159"/>
      <c r="L384" s="155"/>
      <c r="M384" s="160"/>
      <c r="T384" s="161"/>
      <c r="AT384" s="156" t="s">
        <v>197</v>
      </c>
      <c r="AU384" s="156" t="s">
        <v>81</v>
      </c>
      <c r="AV384" s="13" t="s">
        <v>81</v>
      </c>
      <c r="AW384" s="13" t="s">
        <v>33</v>
      </c>
      <c r="AX384" s="13" t="s">
        <v>72</v>
      </c>
      <c r="AY384" s="156" t="s">
        <v>122</v>
      </c>
    </row>
    <row r="385" spans="2:65" s="14" customFormat="1">
      <c r="B385" s="162"/>
      <c r="D385" s="149" t="s">
        <v>197</v>
      </c>
      <c r="E385" s="163" t="s">
        <v>19</v>
      </c>
      <c r="F385" s="164" t="s">
        <v>231</v>
      </c>
      <c r="H385" s="165">
        <v>12.900000000000002</v>
      </c>
      <c r="I385" s="166"/>
      <c r="L385" s="162"/>
      <c r="M385" s="167"/>
      <c r="T385" s="168"/>
      <c r="AT385" s="163" t="s">
        <v>197</v>
      </c>
      <c r="AU385" s="163" t="s">
        <v>81</v>
      </c>
      <c r="AV385" s="14" t="s">
        <v>144</v>
      </c>
      <c r="AW385" s="14" t="s">
        <v>33</v>
      </c>
      <c r="AX385" s="14" t="s">
        <v>79</v>
      </c>
      <c r="AY385" s="163" t="s">
        <v>122</v>
      </c>
    </row>
    <row r="386" spans="2:65" s="1" customFormat="1" ht="16.5" customHeight="1">
      <c r="B386" s="33"/>
      <c r="C386" s="128">
        <v>81</v>
      </c>
      <c r="D386" s="128" t="s">
        <v>125</v>
      </c>
      <c r="E386" s="129" t="s">
        <v>646</v>
      </c>
      <c r="F386" s="130" t="s">
        <v>647</v>
      </c>
      <c r="G386" s="131" t="s">
        <v>330</v>
      </c>
      <c r="H386" s="132">
        <v>13.391999999999999</v>
      </c>
      <c r="I386" s="133"/>
      <c r="J386" s="134">
        <f>ROUND(I386*H386,2)</f>
        <v>0</v>
      </c>
      <c r="K386" s="130" t="s">
        <v>194</v>
      </c>
      <c r="L386" s="33"/>
      <c r="M386" s="135" t="s">
        <v>19</v>
      </c>
      <c r="N386" s="136" t="s">
        <v>43</v>
      </c>
      <c r="P386" s="137">
        <f>O386*H386</f>
        <v>0</v>
      </c>
      <c r="Q386" s="137">
        <v>0</v>
      </c>
      <c r="R386" s="137">
        <f>Q386*H386</f>
        <v>0</v>
      </c>
      <c r="S386" s="137">
        <v>3.0000000000000001E-3</v>
      </c>
      <c r="T386" s="138">
        <f>S386*H386</f>
        <v>4.0175999999999996E-2</v>
      </c>
      <c r="AR386" s="139" t="s">
        <v>245</v>
      </c>
      <c r="AT386" s="139" t="s">
        <v>125</v>
      </c>
      <c r="AU386" s="139" t="s">
        <v>81</v>
      </c>
      <c r="AY386" s="18" t="s">
        <v>122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18" t="s">
        <v>79</v>
      </c>
      <c r="BK386" s="140">
        <f>ROUND(I386*H386,2)</f>
        <v>0</v>
      </c>
      <c r="BL386" s="18" t="s">
        <v>245</v>
      </c>
      <c r="BM386" s="139" t="s">
        <v>648</v>
      </c>
    </row>
    <row r="387" spans="2:65" s="1" customFormat="1">
      <c r="B387" s="33"/>
      <c r="D387" s="141" t="s">
        <v>132</v>
      </c>
      <c r="F387" s="142" t="s">
        <v>649</v>
      </c>
      <c r="I387" s="143"/>
      <c r="L387" s="33"/>
      <c r="M387" s="144"/>
      <c r="T387" s="54"/>
      <c r="AT387" s="18" t="s">
        <v>132</v>
      </c>
      <c r="AU387" s="18" t="s">
        <v>81</v>
      </c>
    </row>
    <row r="388" spans="2:65" s="12" customFormat="1">
      <c r="B388" s="148"/>
      <c r="D388" s="149" t="s">
        <v>197</v>
      </c>
      <c r="E388" s="150" t="s">
        <v>19</v>
      </c>
      <c r="F388" s="151" t="s">
        <v>225</v>
      </c>
      <c r="H388" s="150" t="s">
        <v>19</v>
      </c>
      <c r="I388" s="152"/>
      <c r="L388" s="148"/>
      <c r="M388" s="153"/>
      <c r="T388" s="154"/>
      <c r="AT388" s="150" t="s">
        <v>197</v>
      </c>
      <c r="AU388" s="150" t="s">
        <v>81</v>
      </c>
      <c r="AV388" s="12" t="s">
        <v>79</v>
      </c>
      <c r="AW388" s="12" t="s">
        <v>33</v>
      </c>
      <c r="AX388" s="12" t="s">
        <v>72</v>
      </c>
      <c r="AY388" s="150" t="s">
        <v>122</v>
      </c>
    </row>
    <row r="389" spans="2:65" s="13" customFormat="1">
      <c r="B389" s="155"/>
      <c r="D389" s="149" t="s">
        <v>197</v>
      </c>
      <c r="E389" s="156" t="s">
        <v>19</v>
      </c>
      <c r="F389" s="157" t="s">
        <v>650</v>
      </c>
      <c r="H389" s="158">
        <v>6.6959999999999997</v>
      </c>
      <c r="I389" s="159"/>
      <c r="L389" s="155"/>
      <c r="M389" s="160"/>
      <c r="T389" s="161"/>
      <c r="AT389" s="156" t="s">
        <v>197</v>
      </c>
      <c r="AU389" s="156" t="s">
        <v>81</v>
      </c>
      <c r="AV389" s="13" t="s">
        <v>81</v>
      </c>
      <c r="AW389" s="13" t="s">
        <v>33</v>
      </c>
      <c r="AX389" s="13" t="s">
        <v>72</v>
      </c>
      <c r="AY389" s="156" t="s">
        <v>122</v>
      </c>
    </row>
    <row r="390" spans="2:65" s="12" customFormat="1">
      <c r="B390" s="148"/>
      <c r="D390" s="149" t="s">
        <v>197</v>
      </c>
      <c r="E390" s="150" t="s">
        <v>19</v>
      </c>
      <c r="F390" s="151" t="s">
        <v>227</v>
      </c>
      <c r="H390" s="150" t="s">
        <v>19</v>
      </c>
      <c r="I390" s="152"/>
      <c r="L390" s="148"/>
      <c r="M390" s="153"/>
      <c r="T390" s="154"/>
      <c r="AT390" s="150" t="s">
        <v>197</v>
      </c>
      <c r="AU390" s="150" t="s">
        <v>81</v>
      </c>
      <c r="AV390" s="12" t="s">
        <v>79</v>
      </c>
      <c r="AW390" s="12" t="s">
        <v>33</v>
      </c>
      <c r="AX390" s="12" t="s">
        <v>72</v>
      </c>
      <c r="AY390" s="150" t="s">
        <v>122</v>
      </c>
    </row>
    <row r="391" spans="2:65" s="13" customFormat="1">
      <c r="B391" s="155"/>
      <c r="D391" s="149" t="s">
        <v>197</v>
      </c>
      <c r="E391" s="156" t="s">
        <v>19</v>
      </c>
      <c r="F391" s="157" t="s">
        <v>650</v>
      </c>
      <c r="H391" s="158">
        <v>6.6959999999999997</v>
      </c>
      <c r="I391" s="159"/>
      <c r="L391" s="155"/>
      <c r="M391" s="160"/>
      <c r="T391" s="161"/>
      <c r="AT391" s="156" t="s">
        <v>197</v>
      </c>
      <c r="AU391" s="156" t="s">
        <v>81</v>
      </c>
      <c r="AV391" s="13" t="s">
        <v>81</v>
      </c>
      <c r="AW391" s="13" t="s">
        <v>33</v>
      </c>
      <c r="AX391" s="13" t="s">
        <v>72</v>
      </c>
      <c r="AY391" s="156" t="s">
        <v>122</v>
      </c>
    </row>
    <row r="392" spans="2:65" s="14" customFormat="1">
      <c r="B392" s="162"/>
      <c r="D392" s="149" t="s">
        <v>197</v>
      </c>
      <c r="E392" s="163" t="s">
        <v>19</v>
      </c>
      <c r="F392" s="164" t="s">
        <v>231</v>
      </c>
      <c r="H392" s="165">
        <v>13.391999999999999</v>
      </c>
      <c r="I392" s="166"/>
      <c r="L392" s="162"/>
      <c r="M392" s="167"/>
      <c r="T392" s="168"/>
      <c r="AT392" s="163" t="s">
        <v>197</v>
      </c>
      <c r="AU392" s="163" t="s">
        <v>81</v>
      </c>
      <c r="AV392" s="14" t="s">
        <v>144</v>
      </c>
      <c r="AW392" s="14" t="s">
        <v>33</v>
      </c>
      <c r="AX392" s="14" t="s">
        <v>79</v>
      </c>
      <c r="AY392" s="163" t="s">
        <v>122</v>
      </c>
    </row>
    <row r="393" spans="2:65" s="1" customFormat="1" ht="24.2" customHeight="1">
      <c r="B393" s="33"/>
      <c r="C393" s="128">
        <v>82</v>
      </c>
      <c r="D393" s="128" t="s">
        <v>125</v>
      </c>
      <c r="E393" s="129" t="s">
        <v>651</v>
      </c>
      <c r="F393" s="130" t="s">
        <v>652</v>
      </c>
      <c r="G393" s="131" t="s">
        <v>239</v>
      </c>
      <c r="H393" s="132">
        <v>4</v>
      </c>
      <c r="I393" s="133"/>
      <c r="J393" s="134">
        <f>ROUND(I393*H393,2)</f>
        <v>0</v>
      </c>
      <c r="K393" s="130" t="s">
        <v>194</v>
      </c>
      <c r="L393" s="33"/>
      <c r="M393" s="135" t="s">
        <v>19</v>
      </c>
      <c r="N393" s="136" t="s">
        <v>43</v>
      </c>
      <c r="P393" s="137">
        <f>O393*H393</f>
        <v>0</v>
      </c>
      <c r="Q393" s="137">
        <v>0</v>
      </c>
      <c r="R393" s="137">
        <f>Q393*H393</f>
        <v>0</v>
      </c>
      <c r="S393" s="137">
        <v>0</v>
      </c>
      <c r="T393" s="138">
        <f>S393*H393</f>
        <v>0</v>
      </c>
      <c r="AR393" s="139" t="s">
        <v>245</v>
      </c>
      <c r="AT393" s="139" t="s">
        <v>125</v>
      </c>
      <c r="AU393" s="139" t="s">
        <v>81</v>
      </c>
      <c r="AY393" s="18" t="s">
        <v>122</v>
      </c>
      <c r="BE393" s="140">
        <f>IF(N393="základní",J393,0)</f>
        <v>0</v>
      </c>
      <c r="BF393" s="140">
        <f>IF(N393="snížená",J393,0)</f>
        <v>0</v>
      </c>
      <c r="BG393" s="140">
        <f>IF(N393="zákl. přenesená",J393,0)</f>
        <v>0</v>
      </c>
      <c r="BH393" s="140">
        <f>IF(N393="sníž. přenesená",J393,0)</f>
        <v>0</v>
      </c>
      <c r="BI393" s="140">
        <f>IF(N393="nulová",J393,0)</f>
        <v>0</v>
      </c>
      <c r="BJ393" s="18" t="s">
        <v>79</v>
      </c>
      <c r="BK393" s="140">
        <f>ROUND(I393*H393,2)</f>
        <v>0</v>
      </c>
      <c r="BL393" s="18" t="s">
        <v>245</v>
      </c>
      <c r="BM393" s="139" t="s">
        <v>653</v>
      </c>
    </row>
    <row r="394" spans="2:65" s="1" customFormat="1">
      <c r="B394" s="33"/>
      <c r="D394" s="141" t="s">
        <v>132</v>
      </c>
      <c r="F394" s="142" t="s">
        <v>654</v>
      </c>
      <c r="I394" s="143"/>
      <c r="L394" s="33"/>
      <c r="M394" s="144"/>
      <c r="T394" s="54"/>
      <c r="AT394" s="18" t="s">
        <v>132</v>
      </c>
      <c r="AU394" s="18" t="s">
        <v>81</v>
      </c>
    </row>
    <row r="395" spans="2:65" s="12" customFormat="1">
      <c r="B395" s="148"/>
      <c r="D395" s="149" t="s">
        <v>197</v>
      </c>
      <c r="E395" s="150" t="s">
        <v>19</v>
      </c>
      <c r="F395" s="151" t="s">
        <v>381</v>
      </c>
      <c r="H395" s="150" t="s">
        <v>19</v>
      </c>
      <c r="I395" s="152"/>
      <c r="L395" s="148"/>
      <c r="M395" s="153"/>
      <c r="T395" s="154"/>
      <c r="AT395" s="150" t="s">
        <v>197</v>
      </c>
      <c r="AU395" s="150" t="s">
        <v>81</v>
      </c>
      <c r="AV395" s="12" t="s">
        <v>79</v>
      </c>
      <c r="AW395" s="12" t="s">
        <v>33</v>
      </c>
      <c r="AX395" s="12" t="s">
        <v>72</v>
      </c>
      <c r="AY395" s="150" t="s">
        <v>122</v>
      </c>
    </row>
    <row r="396" spans="2:65" s="13" customFormat="1">
      <c r="B396" s="155"/>
      <c r="D396" s="149" t="s">
        <v>197</v>
      </c>
      <c r="E396" s="156" t="s">
        <v>19</v>
      </c>
      <c r="F396" s="157" t="s">
        <v>144</v>
      </c>
      <c r="H396" s="158">
        <v>4</v>
      </c>
      <c r="I396" s="159"/>
      <c r="L396" s="155"/>
      <c r="M396" s="160"/>
      <c r="T396" s="161"/>
      <c r="AT396" s="156" t="s">
        <v>197</v>
      </c>
      <c r="AU396" s="156" t="s">
        <v>81</v>
      </c>
      <c r="AV396" s="13" t="s">
        <v>81</v>
      </c>
      <c r="AW396" s="13" t="s">
        <v>33</v>
      </c>
      <c r="AX396" s="13" t="s">
        <v>79</v>
      </c>
      <c r="AY396" s="156" t="s">
        <v>122</v>
      </c>
    </row>
    <row r="397" spans="2:65" s="1" customFormat="1" ht="24.2" customHeight="1">
      <c r="B397" s="33"/>
      <c r="C397" s="128">
        <v>83</v>
      </c>
      <c r="D397" s="128" t="s">
        <v>125</v>
      </c>
      <c r="E397" s="129" t="s">
        <v>655</v>
      </c>
      <c r="F397" s="130" t="s">
        <v>1246</v>
      </c>
      <c r="G397" s="131" t="s">
        <v>330</v>
      </c>
      <c r="H397" s="132">
        <v>311.5</v>
      </c>
      <c r="I397" s="133"/>
      <c r="J397" s="134">
        <f>ROUND(I397*H397,2)</f>
        <v>0</v>
      </c>
      <c r="K397" s="130" t="s">
        <v>19</v>
      </c>
      <c r="L397" s="33"/>
      <c r="M397" s="135" t="s">
        <v>19</v>
      </c>
      <c r="N397" s="136" t="s">
        <v>43</v>
      </c>
      <c r="P397" s="137">
        <f>O397*H397</f>
        <v>0</v>
      </c>
      <c r="Q397" s="137">
        <v>0</v>
      </c>
      <c r="R397" s="137">
        <f>Q397*H397</f>
        <v>0</v>
      </c>
      <c r="S397" s="137">
        <v>0</v>
      </c>
      <c r="T397" s="138">
        <f>S397*H397</f>
        <v>0</v>
      </c>
      <c r="AR397" s="139" t="s">
        <v>245</v>
      </c>
      <c r="AT397" s="139" t="s">
        <v>125</v>
      </c>
      <c r="AU397" s="139" t="s">
        <v>81</v>
      </c>
      <c r="AY397" s="18" t="s">
        <v>122</v>
      </c>
      <c r="BE397" s="140">
        <f>IF(N397="základní",J397,0)</f>
        <v>0</v>
      </c>
      <c r="BF397" s="140">
        <f>IF(N397="snížená",J397,0)</f>
        <v>0</v>
      </c>
      <c r="BG397" s="140">
        <f>IF(N397="zákl. přenesená",J397,0)</f>
        <v>0</v>
      </c>
      <c r="BH397" s="140">
        <f>IF(N397="sníž. přenesená",J397,0)</f>
        <v>0</v>
      </c>
      <c r="BI397" s="140">
        <f>IF(N397="nulová",J397,0)</f>
        <v>0</v>
      </c>
      <c r="BJ397" s="18" t="s">
        <v>79</v>
      </c>
      <c r="BK397" s="140">
        <f>ROUND(I397*H397,2)</f>
        <v>0</v>
      </c>
      <c r="BL397" s="18" t="s">
        <v>245</v>
      </c>
      <c r="BM397" s="139" t="s">
        <v>656</v>
      </c>
    </row>
    <row r="398" spans="2:65" s="12" customFormat="1">
      <c r="B398" s="148"/>
      <c r="D398" s="149" t="s">
        <v>197</v>
      </c>
      <c r="E398" s="150" t="s">
        <v>19</v>
      </c>
      <c r="F398" s="151" t="s">
        <v>1249</v>
      </c>
      <c r="H398" s="150" t="s">
        <v>19</v>
      </c>
      <c r="I398" s="152"/>
      <c r="L398" s="148"/>
      <c r="M398" s="153"/>
      <c r="T398" s="154"/>
      <c r="AT398" s="150" t="s">
        <v>197</v>
      </c>
      <c r="AU398" s="150" t="s">
        <v>81</v>
      </c>
      <c r="AV398" s="12" t="s">
        <v>79</v>
      </c>
      <c r="AW398" s="12" t="s">
        <v>33</v>
      </c>
      <c r="AX398" s="12" t="s">
        <v>72</v>
      </c>
      <c r="AY398" s="150" t="s">
        <v>122</v>
      </c>
    </row>
    <row r="399" spans="2:65" s="13" customFormat="1">
      <c r="B399" s="155"/>
      <c r="D399" s="149" t="s">
        <v>197</v>
      </c>
      <c r="E399" s="156" t="s">
        <v>19</v>
      </c>
      <c r="F399" s="157" t="s">
        <v>81</v>
      </c>
      <c r="H399" s="274" t="s">
        <v>1250</v>
      </c>
      <c r="I399" s="159"/>
      <c r="L399" s="155"/>
      <c r="M399" s="160"/>
      <c r="T399" s="161"/>
      <c r="AT399" s="156" t="s">
        <v>197</v>
      </c>
      <c r="AU399" s="156" t="s">
        <v>81</v>
      </c>
      <c r="AV399" s="13" t="s">
        <v>81</v>
      </c>
      <c r="AW399" s="13" t="s">
        <v>33</v>
      </c>
      <c r="AX399" s="13" t="s">
        <v>72</v>
      </c>
      <c r="AY399" s="156" t="s">
        <v>122</v>
      </c>
    </row>
    <row r="400" spans="2:65" s="12" customFormat="1">
      <c r="B400" s="148"/>
      <c r="D400" s="149" t="s">
        <v>197</v>
      </c>
      <c r="E400" s="150" t="s">
        <v>19</v>
      </c>
      <c r="F400" s="151" t="s">
        <v>657</v>
      </c>
      <c r="H400" s="275" t="s">
        <v>19</v>
      </c>
      <c r="I400" s="152"/>
      <c r="L400" s="148"/>
      <c r="M400" s="153"/>
      <c r="T400" s="154"/>
      <c r="AT400" s="150" t="s">
        <v>197</v>
      </c>
      <c r="AU400" s="150" t="s">
        <v>81</v>
      </c>
      <c r="AV400" s="12" t="s">
        <v>79</v>
      </c>
      <c r="AW400" s="12" t="s">
        <v>33</v>
      </c>
      <c r="AX400" s="12" t="s">
        <v>72</v>
      </c>
      <c r="AY400" s="150" t="s">
        <v>122</v>
      </c>
    </row>
    <row r="401" spans="2:65" s="13" customFormat="1">
      <c r="B401" s="155"/>
      <c r="D401" s="149" t="s">
        <v>197</v>
      </c>
      <c r="E401" s="156" t="s">
        <v>19</v>
      </c>
      <c r="F401" s="157" t="s">
        <v>81</v>
      </c>
      <c r="H401" s="274" t="s">
        <v>1251</v>
      </c>
      <c r="I401" s="159"/>
      <c r="L401" s="155"/>
      <c r="M401" s="160"/>
      <c r="T401" s="161"/>
      <c r="AT401" s="156" t="s">
        <v>197</v>
      </c>
      <c r="AU401" s="156" t="s">
        <v>81</v>
      </c>
      <c r="AV401" s="13" t="s">
        <v>81</v>
      </c>
      <c r="AW401" s="13" t="s">
        <v>33</v>
      </c>
      <c r="AX401" s="13" t="s">
        <v>72</v>
      </c>
      <c r="AY401" s="156" t="s">
        <v>122</v>
      </c>
    </row>
    <row r="402" spans="2:65" s="12" customFormat="1">
      <c r="B402" s="148"/>
      <c r="D402" s="149" t="s">
        <v>197</v>
      </c>
      <c r="E402" s="150" t="s">
        <v>19</v>
      </c>
      <c r="F402" s="151" t="s">
        <v>658</v>
      </c>
      <c r="H402" s="275" t="s">
        <v>19</v>
      </c>
      <c r="I402" s="152"/>
      <c r="L402" s="148"/>
      <c r="M402" s="153"/>
      <c r="T402" s="154"/>
      <c r="AT402" s="150" t="s">
        <v>197</v>
      </c>
      <c r="AU402" s="150" t="s">
        <v>81</v>
      </c>
      <c r="AV402" s="12" t="s">
        <v>79</v>
      </c>
      <c r="AW402" s="12" t="s">
        <v>33</v>
      </c>
      <c r="AX402" s="12" t="s">
        <v>72</v>
      </c>
      <c r="AY402" s="150" t="s">
        <v>122</v>
      </c>
    </row>
    <row r="403" spans="2:65" s="13" customFormat="1">
      <c r="B403" s="155"/>
      <c r="D403" s="149" t="s">
        <v>197</v>
      </c>
      <c r="E403" s="156" t="s">
        <v>19</v>
      </c>
      <c r="F403" s="157" t="s">
        <v>81</v>
      </c>
      <c r="H403" s="274" t="s">
        <v>1251</v>
      </c>
      <c r="I403" s="159"/>
      <c r="L403" s="155"/>
      <c r="M403" s="160"/>
      <c r="T403" s="161"/>
      <c r="AT403" s="156" t="s">
        <v>197</v>
      </c>
      <c r="AU403" s="156" t="s">
        <v>81</v>
      </c>
      <c r="AV403" s="13" t="s">
        <v>81</v>
      </c>
      <c r="AW403" s="13" t="s">
        <v>33</v>
      </c>
      <c r="AX403" s="13" t="s">
        <v>72</v>
      </c>
      <c r="AY403" s="156" t="s">
        <v>122</v>
      </c>
    </row>
    <row r="404" spans="2:65" s="12" customFormat="1">
      <c r="B404" s="148"/>
      <c r="D404" s="149" t="s">
        <v>197</v>
      </c>
      <c r="E404" s="150" t="s">
        <v>19</v>
      </c>
      <c r="F404" s="151" t="s">
        <v>659</v>
      </c>
      <c r="H404" s="275" t="s">
        <v>19</v>
      </c>
      <c r="I404" s="152"/>
      <c r="L404" s="148"/>
      <c r="M404" s="153"/>
      <c r="T404" s="154"/>
      <c r="AT404" s="150" t="s">
        <v>197</v>
      </c>
      <c r="AU404" s="150" t="s">
        <v>81</v>
      </c>
      <c r="AV404" s="12" t="s">
        <v>79</v>
      </c>
      <c r="AW404" s="12" t="s">
        <v>33</v>
      </c>
      <c r="AX404" s="12" t="s">
        <v>72</v>
      </c>
      <c r="AY404" s="150" t="s">
        <v>122</v>
      </c>
    </row>
    <row r="405" spans="2:65" s="13" customFormat="1">
      <c r="B405" s="155"/>
      <c r="D405" s="149" t="s">
        <v>197</v>
      </c>
      <c r="E405" s="156" t="s">
        <v>19</v>
      </c>
      <c r="F405" s="157" t="s">
        <v>81</v>
      </c>
      <c r="H405" s="274" t="s">
        <v>1251</v>
      </c>
      <c r="I405" s="159"/>
      <c r="L405" s="155"/>
      <c r="M405" s="160"/>
      <c r="T405" s="161"/>
      <c r="AT405" s="156" t="s">
        <v>197</v>
      </c>
      <c r="AU405" s="156" t="s">
        <v>81</v>
      </c>
      <c r="AV405" s="13" t="s">
        <v>81</v>
      </c>
      <c r="AW405" s="13" t="s">
        <v>33</v>
      </c>
      <c r="AX405" s="13" t="s">
        <v>72</v>
      </c>
      <c r="AY405" s="156" t="s">
        <v>122</v>
      </c>
    </row>
    <row r="406" spans="2:65" s="14" customFormat="1">
      <c r="B406" s="162"/>
      <c r="D406" s="149" t="s">
        <v>197</v>
      </c>
      <c r="E406" s="163" t="s">
        <v>19</v>
      </c>
      <c r="F406" s="164" t="s">
        <v>231</v>
      </c>
      <c r="H406" s="165">
        <v>311.5</v>
      </c>
      <c r="I406" s="166"/>
      <c r="L406" s="162"/>
      <c r="M406" s="167"/>
      <c r="T406" s="168"/>
      <c r="AT406" s="163" t="s">
        <v>197</v>
      </c>
      <c r="AU406" s="163" t="s">
        <v>81</v>
      </c>
      <c r="AV406" s="14" t="s">
        <v>144</v>
      </c>
      <c r="AW406" s="14" t="s">
        <v>33</v>
      </c>
      <c r="AX406" s="14" t="s">
        <v>79</v>
      </c>
      <c r="AY406" s="163" t="s">
        <v>122</v>
      </c>
    </row>
    <row r="407" spans="2:65" s="1" customFormat="1" ht="24.2" customHeight="1">
      <c r="B407" s="33"/>
      <c r="C407" s="128">
        <v>84</v>
      </c>
      <c r="D407" s="128" t="s">
        <v>125</v>
      </c>
      <c r="E407" s="129" t="s">
        <v>660</v>
      </c>
      <c r="F407" s="130" t="s">
        <v>661</v>
      </c>
      <c r="G407" s="131" t="s">
        <v>330</v>
      </c>
      <c r="H407" s="132">
        <v>284.5</v>
      </c>
      <c r="I407" s="133"/>
      <c r="J407" s="134">
        <f>ROUND(I407*H407,2)</f>
        <v>0</v>
      </c>
      <c r="K407" s="130" t="s">
        <v>19</v>
      </c>
      <c r="L407" s="33"/>
      <c r="M407" s="135" t="s">
        <v>19</v>
      </c>
      <c r="N407" s="136" t="s">
        <v>43</v>
      </c>
      <c r="P407" s="137">
        <f>O407*H407</f>
        <v>0</v>
      </c>
      <c r="Q407" s="137">
        <v>0</v>
      </c>
      <c r="R407" s="137">
        <f>Q407*H407</f>
        <v>0</v>
      </c>
      <c r="S407" s="137">
        <v>0</v>
      </c>
      <c r="T407" s="138">
        <f>S407*H407</f>
        <v>0</v>
      </c>
      <c r="AR407" s="139" t="s">
        <v>245</v>
      </c>
      <c r="AT407" s="139" t="s">
        <v>125</v>
      </c>
      <c r="AU407" s="139" t="s">
        <v>81</v>
      </c>
      <c r="AY407" s="18" t="s">
        <v>122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18" t="s">
        <v>79</v>
      </c>
      <c r="BK407" s="140">
        <f>ROUND(I407*H407,2)</f>
        <v>0</v>
      </c>
      <c r="BL407" s="18" t="s">
        <v>245</v>
      </c>
      <c r="BM407" s="139" t="s">
        <v>662</v>
      </c>
    </row>
    <row r="408" spans="2:65" s="12" customFormat="1">
      <c r="B408" s="148"/>
      <c r="D408" s="149" t="s">
        <v>197</v>
      </c>
      <c r="E408" s="150" t="s">
        <v>19</v>
      </c>
      <c r="F408" s="151" t="s">
        <v>1247</v>
      </c>
      <c r="H408" s="150" t="s">
        <v>19</v>
      </c>
      <c r="I408" s="152"/>
      <c r="L408" s="148"/>
      <c r="M408" s="153"/>
      <c r="T408" s="154"/>
      <c r="AT408" s="150" t="s">
        <v>197</v>
      </c>
      <c r="AU408" s="150" t="s">
        <v>81</v>
      </c>
      <c r="AV408" s="12" t="s">
        <v>79</v>
      </c>
      <c r="AW408" s="12" t="s">
        <v>33</v>
      </c>
      <c r="AX408" s="12" t="s">
        <v>72</v>
      </c>
      <c r="AY408" s="150" t="s">
        <v>122</v>
      </c>
    </row>
    <row r="409" spans="2:65" s="13" customFormat="1">
      <c r="B409" s="155"/>
      <c r="D409" s="149" t="s">
        <v>197</v>
      </c>
      <c r="E409" s="156" t="s">
        <v>19</v>
      </c>
      <c r="F409" s="157" t="s">
        <v>79</v>
      </c>
      <c r="H409" s="274" t="s">
        <v>1251</v>
      </c>
      <c r="I409" s="159"/>
      <c r="L409" s="155"/>
      <c r="M409" s="160"/>
      <c r="T409" s="161"/>
      <c r="AT409" s="156" t="s">
        <v>197</v>
      </c>
      <c r="AU409" s="156" t="s">
        <v>81</v>
      </c>
      <c r="AV409" s="13" t="s">
        <v>81</v>
      </c>
      <c r="AW409" s="13" t="s">
        <v>33</v>
      </c>
      <c r="AX409" s="13" t="s">
        <v>72</v>
      </c>
      <c r="AY409" s="156" t="s">
        <v>122</v>
      </c>
    </row>
    <row r="410" spans="2:65" s="12" customFormat="1">
      <c r="B410" s="148"/>
      <c r="D410" s="149" t="s">
        <v>197</v>
      </c>
      <c r="E410" s="150" t="s">
        <v>19</v>
      </c>
      <c r="F410" s="151" t="s">
        <v>663</v>
      </c>
      <c r="H410" s="275" t="s">
        <v>19</v>
      </c>
      <c r="I410" s="152"/>
      <c r="L410" s="148"/>
      <c r="M410" s="153"/>
      <c r="T410" s="154"/>
      <c r="AT410" s="150" t="s">
        <v>197</v>
      </c>
      <c r="AU410" s="150" t="s">
        <v>81</v>
      </c>
      <c r="AV410" s="12" t="s">
        <v>79</v>
      </c>
      <c r="AW410" s="12" t="s">
        <v>33</v>
      </c>
      <c r="AX410" s="12" t="s">
        <v>72</v>
      </c>
      <c r="AY410" s="150" t="s">
        <v>122</v>
      </c>
    </row>
    <row r="411" spans="2:65" s="13" customFormat="1">
      <c r="B411" s="155"/>
      <c r="D411" s="149" t="s">
        <v>197</v>
      </c>
      <c r="E411" s="156" t="s">
        <v>19</v>
      </c>
      <c r="F411" s="157" t="s">
        <v>79</v>
      </c>
      <c r="H411" s="274" t="s">
        <v>1248</v>
      </c>
      <c r="I411" s="159"/>
      <c r="L411" s="155"/>
      <c r="M411" s="160"/>
      <c r="T411" s="161"/>
      <c r="AT411" s="156" t="s">
        <v>197</v>
      </c>
      <c r="AU411" s="156" t="s">
        <v>81</v>
      </c>
      <c r="AV411" s="13" t="s">
        <v>81</v>
      </c>
      <c r="AW411" s="13" t="s">
        <v>33</v>
      </c>
      <c r="AX411" s="13" t="s">
        <v>72</v>
      </c>
      <c r="AY411" s="156" t="s">
        <v>122</v>
      </c>
    </row>
    <row r="412" spans="2:65" s="14" customFormat="1">
      <c r="B412" s="162"/>
      <c r="D412" s="149" t="s">
        <v>197</v>
      </c>
      <c r="E412" s="163" t="s">
        <v>19</v>
      </c>
      <c r="F412" s="164" t="s">
        <v>231</v>
      </c>
      <c r="H412" s="165">
        <v>284.5</v>
      </c>
      <c r="I412" s="166"/>
      <c r="L412" s="162"/>
      <c r="M412" s="167"/>
      <c r="T412" s="168"/>
      <c r="AT412" s="163" t="s">
        <v>197</v>
      </c>
      <c r="AU412" s="163" t="s">
        <v>81</v>
      </c>
      <c r="AV412" s="14" t="s">
        <v>144</v>
      </c>
      <c r="AW412" s="14" t="s">
        <v>33</v>
      </c>
      <c r="AX412" s="14" t="s">
        <v>79</v>
      </c>
      <c r="AY412" s="163" t="s">
        <v>122</v>
      </c>
    </row>
    <row r="413" spans="2:65" s="1" customFormat="1" ht="24.2" customHeight="1">
      <c r="B413" s="33"/>
      <c r="C413" s="128">
        <v>85</v>
      </c>
      <c r="D413" s="128" t="s">
        <v>125</v>
      </c>
      <c r="E413" s="129" t="s">
        <v>664</v>
      </c>
      <c r="F413" s="130" t="s">
        <v>665</v>
      </c>
      <c r="G413" s="131" t="s">
        <v>634</v>
      </c>
      <c r="H413" s="176"/>
      <c r="I413" s="133"/>
      <c r="J413" s="134">
        <f>ROUND(I413*H413,2)</f>
        <v>0</v>
      </c>
      <c r="K413" s="130" t="s">
        <v>194</v>
      </c>
      <c r="L413" s="33"/>
      <c r="M413" s="135" t="s">
        <v>19</v>
      </c>
      <c r="N413" s="136" t="s">
        <v>43</v>
      </c>
      <c r="P413" s="137">
        <f>O413*H413</f>
        <v>0</v>
      </c>
      <c r="Q413" s="137">
        <v>0</v>
      </c>
      <c r="R413" s="137">
        <f>Q413*H413</f>
        <v>0</v>
      </c>
      <c r="S413" s="137">
        <v>0</v>
      </c>
      <c r="T413" s="138">
        <f>S413*H413</f>
        <v>0</v>
      </c>
      <c r="AR413" s="139" t="s">
        <v>245</v>
      </c>
      <c r="AT413" s="139" t="s">
        <v>125</v>
      </c>
      <c r="AU413" s="139" t="s">
        <v>81</v>
      </c>
      <c r="AY413" s="18" t="s">
        <v>122</v>
      </c>
      <c r="BE413" s="140">
        <f>IF(N413="základní",J413,0)</f>
        <v>0</v>
      </c>
      <c r="BF413" s="140">
        <f>IF(N413="snížená",J413,0)</f>
        <v>0</v>
      </c>
      <c r="BG413" s="140">
        <f>IF(N413="zákl. přenesená",J413,0)</f>
        <v>0</v>
      </c>
      <c r="BH413" s="140">
        <f>IF(N413="sníž. přenesená",J413,0)</f>
        <v>0</v>
      </c>
      <c r="BI413" s="140">
        <f>IF(N413="nulová",J413,0)</f>
        <v>0</v>
      </c>
      <c r="BJ413" s="18" t="s">
        <v>79</v>
      </c>
      <c r="BK413" s="140">
        <f>ROUND(I413*H413,2)</f>
        <v>0</v>
      </c>
      <c r="BL413" s="18" t="s">
        <v>245</v>
      </c>
      <c r="BM413" s="139" t="s">
        <v>666</v>
      </c>
    </row>
    <row r="414" spans="2:65" s="1" customFormat="1">
      <c r="B414" s="33"/>
      <c r="D414" s="141" t="s">
        <v>132</v>
      </c>
      <c r="F414" s="142" t="s">
        <v>667</v>
      </c>
      <c r="I414" s="143"/>
      <c r="L414" s="33"/>
      <c r="M414" s="144"/>
      <c r="T414" s="54"/>
      <c r="AT414" s="18" t="s">
        <v>132</v>
      </c>
      <c r="AU414" s="18" t="s">
        <v>81</v>
      </c>
    </row>
    <row r="415" spans="2:65" s="11" customFormat="1" ht="22.9" customHeight="1">
      <c r="B415" s="116"/>
      <c r="D415" s="117" t="s">
        <v>71</v>
      </c>
      <c r="E415" s="126" t="s">
        <v>668</v>
      </c>
      <c r="F415" s="126" t="s">
        <v>669</v>
      </c>
      <c r="I415" s="119"/>
      <c r="J415" s="127">
        <f>BK415</f>
        <v>0</v>
      </c>
      <c r="L415" s="116"/>
      <c r="M415" s="121"/>
      <c r="P415" s="122">
        <f>SUM(P416:P443)</f>
        <v>0</v>
      </c>
      <c r="R415" s="122">
        <f>SUM(R416:R443)</f>
        <v>0.2173329</v>
      </c>
      <c r="T415" s="123">
        <f>SUM(T416:T443)</f>
        <v>0</v>
      </c>
      <c r="AR415" s="117" t="s">
        <v>81</v>
      </c>
      <c r="AT415" s="124" t="s">
        <v>71</v>
      </c>
      <c r="AU415" s="124" t="s">
        <v>79</v>
      </c>
      <c r="AY415" s="117" t="s">
        <v>122</v>
      </c>
      <c r="BK415" s="125">
        <f>SUM(BK416:BK443)</f>
        <v>0</v>
      </c>
    </row>
    <row r="416" spans="2:65" s="1" customFormat="1" ht="24.2" customHeight="1">
      <c r="B416" s="33"/>
      <c r="C416" s="128">
        <v>86</v>
      </c>
      <c r="D416" s="128" t="s">
        <v>125</v>
      </c>
      <c r="E416" s="129" t="s">
        <v>670</v>
      </c>
      <c r="F416" s="130" t="s">
        <v>671</v>
      </c>
      <c r="G416" s="131" t="s">
        <v>330</v>
      </c>
      <c r="H416" s="132">
        <v>22.4</v>
      </c>
      <c r="I416" s="133"/>
      <c r="J416" s="134">
        <f>ROUND(I416*H416,2)</f>
        <v>0</v>
      </c>
      <c r="K416" s="130" t="s">
        <v>194</v>
      </c>
      <c r="L416" s="33"/>
      <c r="M416" s="135" t="s">
        <v>19</v>
      </c>
      <c r="N416" s="136" t="s">
        <v>43</v>
      </c>
      <c r="P416" s="137">
        <f>O416*H416</f>
        <v>0</v>
      </c>
      <c r="Q416" s="137">
        <v>1.5299999999999999E-3</v>
      </c>
      <c r="R416" s="137">
        <f>Q416*H416</f>
        <v>3.4271999999999997E-2</v>
      </c>
      <c r="S416" s="137">
        <v>0</v>
      </c>
      <c r="T416" s="138">
        <f>S416*H416</f>
        <v>0</v>
      </c>
      <c r="AR416" s="139" t="s">
        <v>245</v>
      </c>
      <c r="AT416" s="139" t="s">
        <v>125</v>
      </c>
      <c r="AU416" s="139" t="s">
        <v>81</v>
      </c>
      <c r="AY416" s="18" t="s">
        <v>122</v>
      </c>
      <c r="BE416" s="140">
        <f>IF(N416="základní",J416,0)</f>
        <v>0</v>
      </c>
      <c r="BF416" s="140">
        <f>IF(N416="snížená",J416,0)</f>
        <v>0</v>
      </c>
      <c r="BG416" s="140">
        <f>IF(N416="zákl. přenesená",J416,0)</f>
        <v>0</v>
      </c>
      <c r="BH416" s="140">
        <f>IF(N416="sníž. přenesená",J416,0)</f>
        <v>0</v>
      </c>
      <c r="BI416" s="140">
        <f>IF(N416="nulová",J416,0)</f>
        <v>0</v>
      </c>
      <c r="BJ416" s="18" t="s">
        <v>79</v>
      </c>
      <c r="BK416" s="140">
        <f>ROUND(I416*H416,2)</f>
        <v>0</v>
      </c>
      <c r="BL416" s="18" t="s">
        <v>245</v>
      </c>
      <c r="BM416" s="139" t="s">
        <v>672</v>
      </c>
    </row>
    <row r="417" spans="2:65" s="1" customFormat="1">
      <c r="B417" s="33"/>
      <c r="D417" s="141" t="s">
        <v>132</v>
      </c>
      <c r="F417" s="142" t="s">
        <v>673</v>
      </c>
      <c r="I417" s="143"/>
      <c r="L417" s="33"/>
      <c r="M417" s="144"/>
      <c r="T417" s="54"/>
      <c r="AT417" s="18" t="s">
        <v>132</v>
      </c>
      <c r="AU417" s="18" t="s">
        <v>81</v>
      </c>
    </row>
    <row r="418" spans="2:65" s="12" customFormat="1">
      <c r="B418" s="148"/>
      <c r="D418" s="149" t="s">
        <v>197</v>
      </c>
      <c r="E418" s="150" t="s">
        <v>19</v>
      </c>
      <c r="F418" s="151" t="s">
        <v>225</v>
      </c>
      <c r="H418" s="150" t="s">
        <v>19</v>
      </c>
      <c r="I418" s="152"/>
      <c r="L418" s="148"/>
      <c r="M418" s="153"/>
      <c r="T418" s="154"/>
      <c r="AT418" s="150" t="s">
        <v>197</v>
      </c>
      <c r="AU418" s="150" t="s">
        <v>81</v>
      </c>
      <c r="AV418" s="12" t="s">
        <v>79</v>
      </c>
      <c r="AW418" s="12" t="s">
        <v>33</v>
      </c>
      <c r="AX418" s="12" t="s">
        <v>72</v>
      </c>
      <c r="AY418" s="150" t="s">
        <v>122</v>
      </c>
    </row>
    <row r="419" spans="2:65" s="13" customFormat="1">
      <c r="B419" s="155"/>
      <c r="D419" s="149" t="s">
        <v>197</v>
      </c>
      <c r="E419" s="156" t="s">
        <v>19</v>
      </c>
      <c r="F419" s="157" t="s">
        <v>347</v>
      </c>
      <c r="H419" s="158">
        <v>6.4</v>
      </c>
      <c r="I419" s="159"/>
      <c r="L419" s="155"/>
      <c r="M419" s="160"/>
      <c r="T419" s="161"/>
      <c r="AT419" s="156" t="s">
        <v>197</v>
      </c>
      <c r="AU419" s="156" t="s">
        <v>81</v>
      </c>
      <c r="AV419" s="13" t="s">
        <v>81</v>
      </c>
      <c r="AW419" s="13" t="s">
        <v>33</v>
      </c>
      <c r="AX419" s="13" t="s">
        <v>72</v>
      </c>
      <c r="AY419" s="156" t="s">
        <v>122</v>
      </c>
    </row>
    <row r="420" spans="2:65" s="12" customFormat="1">
      <c r="B420" s="148"/>
      <c r="D420" s="149" t="s">
        <v>197</v>
      </c>
      <c r="E420" s="150" t="s">
        <v>19</v>
      </c>
      <c r="F420" s="151" t="s">
        <v>227</v>
      </c>
      <c r="H420" s="150" t="s">
        <v>19</v>
      </c>
      <c r="I420" s="152"/>
      <c r="L420" s="148"/>
      <c r="M420" s="153"/>
      <c r="T420" s="154"/>
      <c r="AT420" s="150" t="s">
        <v>197</v>
      </c>
      <c r="AU420" s="150" t="s">
        <v>81</v>
      </c>
      <c r="AV420" s="12" t="s">
        <v>79</v>
      </c>
      <c r="AW420" s="12" t="s">
        <v>33</v>
      </c>
      <c r="AX420" s="12" t="s">
        <v>72</v>
      </c>
      <c r="AY420" s="150" t="s">
        <v>122</v>
      </c>
    </row>
    <row r="421" spans="2:65" s="13" customFormat="1">
      <c r="B421" s="155"/>
      <c r="D421" s="149" t="s">
        <v>197</v>
      </c>
      <c r="E421" s="156" t="s">
        <v>19</v>
      </c>
      <c r="F421" s="157" t="s">
        <v>347</v>
      </c>
      <c r="H421" s="158">
        <v>6.4</v>
      </c>
      <c r="I421" s="159"/>
      <c r="L421" s="155"/>
      <c r="M421" s="160"/>
      <c r="T421" s="161"/>
      <c r="AT421" s="156" t="s">
        <v>197</v>
      </c>
      <c r="AU421" s="156" t="s">
        <v>81</v>
      </c>
      <c r="AV421" s="13" t="s">
        <v>81</v>
      </c>
      <c r="AW421" s="13" t="s">
        <v>33</v>
      </c>
      <c r="AX421" s="13" t="s">
        <v>72</v>
      </c>
      <c r="AY421" s="156" t="s">
        <v>122</v>
      </c>
    </row>
    <row r="422" spans="2:65" s="13" customFormat="1">
      <c r="B422" s="155"/>
      <c r="D422" s="149" t="s">
        <v>197</v>
      </c>
      <c r="E422" s="156" t="s">
        <v>19</v>
      </c>
      <c r="F422" s="157" t="s">
        <v>348</v>
      </c>
      <c r="H422" s="158">
        <v>4.8</v>
      </c>
      <c r="I422" s="159"/>
      <c r="L422" s="155"/>
      <c r="M422" s="160"/>
      <c r="T422" s="161"/>
      <c r="AT422" s="156" t="s">
        <v>197</v>
      </c>
      <c r="AU422" s="156" t="s">
        <v>81</v>
      </c>
      <c r="AV422" s="13" t="s">
        <v>81</v>
      </c>
      <c r="AW422" s="13" t="s">
        <v>33</v>
      </c>
      <c r="AX422" s="13" t="s">
        <v>72</v>
      </c>
      <c r="AY422" s="156" t="s">
        <v>122</v>
      </c>
    </row>
    <row r="423" spans="2:65" s="12" customFormat="1">
      <c r="B423" s="148"/>
      <c r="D423" s="149" t="s">
        <v>197</v>
      </c>
      <c r="E423" s="150" t="s">
        <v>19</v>
      </c>
      <c r="F423" s="151" t="s">
        <v>229</v>
      </c>
      <c r="H423" s="150" t="s">
        <v>19</v>
      </c>
      <c r="I423" s="152"/>
      <c r="L423" s="148"/>
      <c r="M423" s="153"/>
      <c r="T423" s="154"/>
      <c r="AT423" s="150" t="s">
        <v>197</v>
      </c>
      <c r="AU423" s="150" t="s">
        <v>81</v>
      </c>
      <c r="AV423" s="12" t="s">
        <v>79</v>
      </c>
      <c r="AW423" s="12" t="s">
        <v>33</v>
      </c>
      <c r="AX423" s="12" t="s">
        <v>72</v>
      </c>
      <c r="AY423" s="150" t="s">
        <v>122</v>
      </c>
    </row>
    <row r="424" spans="2:65" s="13" customFormat="1">
      <c r="B424" s="155"/>
      <c r="D424" s="149" t="s">
        <v>197</v>
      </c>
      <c r="E424" s="156" t="s">
        <v>19</v>
      </c>
      <c r="F424" s="157" t="s">
        <v>348</v>
      </c>
      <c r="H424" s="158">
        <v>4.8</v>
      </c>
      <c r="I424" s="159"/>
      <c r="L424" s="155"/>
      <c r="M424" s="160"/>
      <c r="T424" s="161"/>
      <c r="AT424" s="156" t="s">
        <v>197</v>
      </c>
      <c r="AU424" s="156" t="s">
        <v>81</v>
      </c>
      <c r="AV424" s="13" t="s">
        <v>81</v>
      </c>
      <c r="AW424" s="13" t="s">
        <v>33</v>
      </c>
      <c r="AX424" s="13" t="s">
        <v>72</v>
      </c>
      <c r="AY424" s="156" t="s">
        <v>122</v>
      </c>
    </row>
    <row r="425" spans="2:65" s="14" customFormat="1">
      <c r="B425" s="162"/>
      <c r="D425" s="149" t="s">
        <v>197</v>
      </c>
      <c r="E425" s="163" t="s">
        <v>19</v>
      </c>
      <c r="F425" s="164" t="s">
        <v>231</v>
      </c>
      <c r="H425" s="165">
        <v>22.400000000000002</v>
      </c>
      <c r="I425" s="166"/>
      <c r="L425" s="162"/>
      <c r="M425" s="167"/>
      <c r="T425" s="168"/>
      <c r="AT425" s="163" t="s">
        <v>197</v>
      </c>
      <c r="AU425" s="163" t="s">
        <v>81</v>
      </c>
      <c r="AV425" s="14" t="s">
        <v>144</v>
      </c>
      <c r="AW425" s="14" t="s">
        <v>33</v>
      </c>
      <c r="AX425" s="14" t="s">
        <v>79</v>
      </c>
      <c r="AY425" s="163" t="s">
        <v>122</v>
      </c>
    </row>
    <row r="426" spans="2:65" s="1" customFormat="1" ht="16.5" customHeight="1">
      <c r="B426" s="33"/>
      <c r="C426" s="177">
        <v>87</v>
      </c>
      <c r="D426" s="177" t="s">
        <v>674</v>
      </c>
      <c r="E426" s="178" t="s">
        <v>675</v>
      </c>
      <c r="F426" s="179" t="s">
        <v>676</v>
      </c>
      <c r="G426" s="180" t="s">
        <v>239</v>
      </c>
      <c r="H426" s="181">
        <v>82.125</v>
      </c>
      <c r="I426" s="182"/>
      <c r="J426" s="183">
        <f>ROUND(I426*H426,2)</f>
        <v>0</v>
      </c>
      <c r="K426" s="179" t="s">
        <v>19</v>
      </c>
      <c r="L426" s="184"/>
      <c r="M426" s="185" t="s">
        <v>19</v>
      </c>
      <c r="N426" s="186" t="s">
        <v>43</v>
      </c>
      <c r="P426" s="137">
        <f>O426*H426</f>
        <v>0</v>
      </c>
      <c r="Q426" s="137">
        <v>2.0999999999999999E-3</v>
      </c>
      <c r="R426" s="137">
        <f>Q426*H426</f>
        <v>0.17246249999999999</v>
      </c>
      <c r="S426" s="137">
        <v>0</v>
      </c>
      <c r="T426" s="138">
        <f>S426*H426</f>
        <v>0</v>
      </c>
      <c r="AR426" s="139" t="s">
        <v>444</v>
      </c>
      <c r="AT426" s="139" t="s">
        <v>674</v>
      </c>
      <c r="AU426" s="139" t="s">
        <v>81</v>
      </c>
      <c r="AY426" s="18" t="s">
        <v>122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18" t="s">
        <v>79</v>
      </c>
      <c r="BK426" s="140">
        <f>ROUND(I426*H426,2)</f>
        <v>0</v>
      </c>
      <c r="BL426" s="18" t="s">
        <v>245</v>
      </c>
      <c r="BM426" s="139" t="s">
        <v>677</v>
      </c>
    </row>
    <row r="427" spans="2:65" s="13" customFormat="1">
      <c r="B427" s="155"/>
      <c r="D427" s="149" t="s">
        <v>197</v>
      </c>
      <c r="E427" s="156" t="s">
        <v>19</v>
      </c>
      <c r="F427" s="157" t="s">
        <v>678</v>
      </c>
      <c r="H427" s="158">
        <v>74.659000000000006</v>
      </c>
      <c r="I427" s="159"/>
      <c r="L427" s="155"/>
      <c r="M427" s="160"/>
      <c r="T427" s="161"/>
      <c r="AT427" s="156" t="s">
        <v>197</v>
      </c>
      <c r="AU427" s="156" t="s">
        <v>81</v>
      </c>
      <c r="AV427" s="13" t="s">
        <v>81</v>
      </c>
      <c r="AW427" s="13" t="s">
        <v>33</v>
      </c>
      <c r="AX427" s="13" t="s">
        <v>79</v>
      </c>
      <c r="AY427" s="156" t="s">
        <v>122</v>
      </c>
    </row>
    <row r="428" spans="2:65" s="13" customFormat="1">
      <c r="B428" s="155"/>
      <c r="D428" s="149" t="s">
        <v>197</v>
      </c>
      <c r="F428" s="157" t="s">
        <v>679</v>
      </c>
      <c r="H428" s="158">
        <v>82.125</v>
      </c>
      <c r="I428" s="159"/>
      <c r="L428" s="155"/>
      <c r="M428" s="160"/>
      <c r="T428" s="161"/>
      <c r="AT428" s="156" t="s">
        <v>197</v>
      </c>
      <c r="AU428" s="156" t="s">
        <v>81</v>
      </c>
      <c r="AV428" s="13" t="s">
        <v>81</v>
      </c>
      <c r="AW428" s="13" t="s">
        <v>4</v>
      </c>
      <c r="AX428" s="13" t="s">
        <v>79</v>
      </c>
      <c r="AY428" s="156" t="s">
        <v>122</v>
      </c>
    </row>
    <row r="429" spans="2:65" s="1" customFormat="1" ht="24.2" customHeight="1">
      <c r="B429" s="33"/>
      <c r="C429" s="128">
        <v>88</v>
      </c>
      <c r="D429" s="128" t="s">
        <v>125</v>
      </c>
      <c r="E429" s="129" t="s">
        <v>680</v>
      </c>
      <c r="F429" s="130" t="s">
        <v>681</v>
      </c>
      <c r="G429" s="131" t="s">
        <v>330</v>
      </c>
      <c r="H429" s="132">
        <v>14.4</v>
      </c>
      <c r="I429" s="133"/>
      <c r="J429" s="134">
        <f>ROUND(I429*H429,2)</f>
        <v>0</v>
      </c>
      <c r="K429" s="130" t="s">
        <v>194</v>
      </c>
      <c r="L429" s="33"/>
      <c r="M429" s="135" t="s">
        <v>19</v>
      </c>
      <c r="N429" s="136" t="s">
        <v>43</v>
      </c>
      <c r="P429" s="137">
        <f>O429*H429</f>
        <v>0</v>
      </c>
      <c r="Q429" s="137">
        <v>3.4000000000000002E-4</v>
      </c>
      <c r="R429" s="137">
        <f>Q429*H429</f>
        <v>4.8960000000000002E-3</v>
      </c>
      <c r="S429" s="137">
        <v>0</v>
      </c>
      <c r="T429" s="138">
        <f>S429*H429</f>
        <v>0</v>
      </c>
      <c r="AR429" s="139" t="s">
        <v>245</v>
      </c>
      <c r="AT429" s="139" t="s">
        <v>125</v>
      </c>
      <c r="AU429" s="139" t="s">
        <v>81</v>
      </c>
      <c r="AY429" s="18" t="s">
        <v>122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18" t="s">
        <v>79</v>
      </c>
      <c r="BK429" s="140">
        <f>ROUND(I429*H429,2)</f>
        <v>0</v>
      </c>
      <c r="BL429" s="18" t="s">
        <v>245</v>
      </c>
      <c r="BM429" s="139" t="s">
        <v>682</v>
      </c>
    </row>
    <row r="430" spans="2:65" s="1" customFormat="1">
      <c r="B430" s="33"/>
      <c r="D430" s="141" t="s">
        <v>132</v>
      </c>
      <c r="F430" s="142" t="s">
        <v>683</v>
      </c>
      <c r="I430" s="143"/>
      <c r="L430" s="33"/>
      <c r="M430" s="144"/>
      <c r="T430" s="54"/>
      <c r="AT430" s="18" t="s">
        <v>132</v>
      </c>
      <c r="AU430" s="18" t="s">
        <v>81</v>
      </c>
    </row>
    <row r="431" spans="2:65" s="12" customFormat="1">
      <c r="B431" s="148"/>
      <c r="D431" s="149" t="s">
        <v>197</v>
      </c>
      <c r="E431" s="150" t="s">
        <v>19</v>
      </c>
      <c r="F431" s="151" t="s">
        <v>684</v>
      </c>
      <c r="H431" s="150" t="s">
        <v>19</v>
      </c>
      <c r="I431" s="152"/>
      <c r="L431" s="148"/>
      <c r="M431" s="153"/>
      <c r="T431" s="154"/>
      <c r="AT431" s="150" t="s">
        <v>197</v>
      </c>
      <c r="AU431" s="150" t="s">
        <v>81</v>
      </c>
      <c r="AV431" s="12" t="s">
        <v>79</v>
      </c>
      <c r="AW431" s="12" t="s">
        <v>33</v>
      </c>
      <c r="AX431" s="12" t="s">
        <v>72</v>
      </c>
      <c r="AY431" s="150" t="s">
        <v>122</v>
      </c>
    </row>
    <row r="432" spans="2:65" s="12" customFormat="1">
      <c r="B432" s="148"/>
      <c r="D432" s="149" t="s">
        <v>197</v>
      </c>
      <c r="E432" s="150" t="s">
        <v>19</v>
      </c>
      <c r="F432" s="151" t="s">
        <v>225</v>
      </c>
      <c r="H432" s="150" t="s">
        <v>19</v>
      </c>
      <c r="I432" s="152"/>
      <c r="L432" s="148"/>
      <c r="M432" s="153"/>
      <c r="T432" s="154"/>
      <c r="AT432" s="150" t="s">
        <v>197</v>
      </c>
      <c r="AU432" s="150" t="s">
        <v>81</v>
      </c>
      <c r="AV432" s="12" t="s">
        <v>79</v>
      </c>
      <c r="AW432" s="12" t="s">
        <v>33</v>
      </c>
      <c r="AX432" s="12" t="s">
        <v>72</v>
      </c>
      <c r="AY432" s="150" t="s">
        <v>122</v>
      </c>
    </row>
    <row r="433" spans="2:65" s="13" customFormat="1">
      <c r="B433" s="155"/>
      <c r="D433" s="149" t="s">
        <v>197</v>
      </c>
      <c r="E433" s="156" t="s">
        <v>19</v>
      </c>
      <c r="F433" s="157" t="s">
        <v>685</v>
      </c>
      <c r="H433" s="158">
        <v>6.4</v>
      </c>
      <c r="I433" s="159"/>
      <c r="L433" s="155"/>
      <c r="M433" s="160"/>
      <c r="T433" s="161"/>
      <c r="AT433" s="156" t="s">
        <v>197</v>
      </c>
      <c r="AU433" s="156" t="s">
        <v>81</v>
      </c>
      <c r="AV433" s="13" t="s">
        <v>81</v>
      </c>
      <c r="AW433" s="13" t="s">
        <v>33</v>
      </c>
      <c r="AX433" s="13" t="s">
        <v>72</v>
      </c>
      <c r="AY433" s="156" t="s">
        <v>122</v>
      </c>
    </row>
    <row r="434" spans="2:65" s="12" customFormat="1">
      <c r="B434" s="148"/>
      <c r="D434" s="149" t="s">
        <v>197</v>
      </c>
      <c r="E434" s="150" t="s">
        <v>19</v>
      </c>
      <c r="F434" s="151" t="s">
        <v>227</v>
      </c>
      <c r="H434" s="150" t="s">
        <v>19</v>
      </c>
      <c r="I434" s="152"/>
      <c r="L434" s="148"/>
      <c r="M434" s="153"/>
      <c r="T434" s="154"/>
      <c r="AT434" s="150" t="s">
        <v>197</v>
      </c>
      <c r="AU434" s="150" t="s">
        <v>81</v>
      </c>
      <c r="AV434" s="12" t="s">
        <v>79</v>
      </c>
      <c r="AW434" s="12" t="s">
        <v>33</v>
      </c>
      <c r="AX434" s="12" t="s">
        <v>72</v>
      </c>
      <c r="AY434" s="150" t="s">
        <v>122</v>
      </c>
    </row>
    <row r="435" spans="2:65" s="13" customFormat="1">
      <c r="B435" s="155"/>
      <c r="D435" s="149" t="s">
        <v>197</v>
      </c>
      <c r="E435" s="156" t="s">
        <v>19</v>
      </c>
      <c r="F435" s="157" t="s">
        <v>686</v>
      </c>
      <c r="H435" s="158">
        <v>5.6</v>
      </c>
      <c r="I435" s="159"/>
      <c r="L435" s="155"/>
      <c r="M435" s="160"/>
      <c r="T435" s="161"/>
      <c r="AT435" s="156" t="s">
        <v>197</v>
      </c>
      <c r="AU435" s="156" t="s">
        <v>81</v>
      </c>
      <c r="AV435" s="13" t="s">
        <v>81</v>
      </c>
      <c r="AW435" s="13" t="s">
        <v>33</v>
      </c>
      <c r="AX435" s="13" t="s">
        <v>72</v>
      </c>
      <c r="AY435" s="156" t="s">
        <v>122</v>
      </c>
    </row>
    <row r="436" spans="2:65" s="12" customFormat="1">
      <c r="B436" s="148"/>
      <c r="D436" s="149" t="s">
        <v>197</v>
      </c>
      <c r="E436" s="150" t="s">
        <v>19</v>
      </c>
      <c r="F436" s="151" t="s">
        <v>229</v>
      </c>
      <c r="H436" s="150" t="s">
        <v>19</v>
      </c>
      <c r="I436" s="152"/>
      <c r="L436" s="148"/>
      <c r="M436" s="153"/>
      <c r="T436" s="154"/>
      <c r="AT436" s="150" t="s">
        <v>197</v>
      </c>
      <c r="AU436" s="150" t="s">
        <v>81</v>
      </c>
      <c r="AV436" s="12" t="s">
        <v>79</v>
      </c>
      <c r="AW436" s="12" t="s">
        <v>33</v>
      </c>
      <c r="AX436" s="12" t="s">
        <v>72</v>
      </c>
      <c r="AY436" s="150" t="s">
        <v>122</v>
      </c>
    </row>
    <row r="437" spans="2:65" s="13" customFormat="1">
      <c r="B437" s="155"/>
      <c r="D437" s="149" t="s">
        <v>197</v>
      </c>
      <c r="E437" s="156" t="s">
        <v>19</v>
      </c>
      <c r="F437" s="157" t="s">
        <v>687</v>
      </c>
      <c r="H437" s="158">
        <v>2.4</v>
      </c>
      <c r="I437" s="159"/>
      <c r="L437" s="155"/>
      <c r="M437" s="160"/>
      <c r="T437" s="161"/>
      <c r="AT437" s="156" t="s">
        <v>197</v>
      </c>
      <c r="AU437" s="156" t="s">
        <v>81</v>
      </c>
      <c r="AV437" s="13" t="s">
        <v>81</v>
      </c>
      <c r="AW437" s="13" t="s">
        <v>33</v>
      </c>
      <c r="AX437" s="13" t="s">
        <v>72</v>
      </c>
      <c r="AY437" s="156" t="s">
        <v>122</v>
      </c>
    </row>
    <row r="438" spans="2:65" s="14" customFormat="1">
      <c r="B438" s="162"/>
      <c r="D438" s="149" t="s">
        <v>197</v>
      </c>
      <c r="E438" s="163" t="s">
        <v>19</v>
      </c>
      <c r="F438" s="164" t="s">
        <v>231</v>
      </c>
      <c r="H438" s="165">
        <v>14.4</v>
      </c>
      <c r="I438" s="166"/>
      <c r="L438" s="162"/>
      <c r="M438" s="167"/>
      <c r="T438" s="168"/>
      <c r="AT438" s="163" t="s">
        <v>197</v>
      </c>
      <c r="AU438" s="163" t="s">
        <v>81</v>
      </c>
      <c r="AV438" s="14" t="s">
        <v>144</v>
      </c>
      <c r="AW438" s="14" t="s">
        <v>33</v>
      </c>
      <c r="AX438" s="14" t="s">
        <v>79</v>
      </c>
      <c r="AY438" s="163" t="s">
        <v>122</v>
      </c>
    </row>
    <row r="439" spans="2:65" s="1" customFormat="1" ht="16.5" customHeight="1">
      <c r="B439" s="33"/>
      <c r="C439" s="177">
        <v>89</v>
      </c>
      <c r="D439" s="177" t="s">
        <v>674</v>
      </c>
      <c r="E439" s="178" t="s">
        <v>688</v>
      </c>
      <c r="F439" s="179" t="s">
        <v>689</v>
      </c>
      <c r="G439" s="180" t="s">
        <v>330</v>
      </c>
      <c r="H439" s="181">
        <v>15.84</v>
      </c>
      <c r="I439" s="182"/>
      <c r="J439" s="183">
        <f>ROUND(I439*H439,2)</f>
        <v>0</v>
      </c>
      <c r="K439" s="179" t="s">
        <v>19</v>
      </c>
      <c r="L439" s="184"/>
      <c r="M439" s="185" t="s">
        <v>19</v>
      </c>
      <c r="N439" s="186" t="s">
        <v>43</v>
      </c>
      <c r="P439" s="137">
        <f>O439*H439</f>
        <v>0</v>
      </c>
      <c r="Q439" s="137">
        <v>3.6000000000000002E-4</v>
      </c>
      <c r="R439" s="137">
        <f>Q439*H439</f>
        <v>5.7024000000000007E-3</v>
      </c>
      <c r="S439" s="137">
        <v>0</v>
      </c>
      <c r="T439" s="138">
        <f>S439*H439</f>
        <v>0</v>
      </c>
      <c r="AR439" s="139" t="s">
        <v>444</v>
      </c>
      <c r="AT439" s="139" t="s">
        <v>674</v>
      </c>
      <c r="AU439" s="139" t="s">
        <v>81</v>
      </c>
      <c r="AY439" s="18" t="s">
        <v>122</v>
      </c>
      <c r="BE439" s="140">
        <f>IF(N439="základní",J439,0)</f>
        <v>0</v>
      </c>
      <c r="BF439" s="140">
        <f>IF(N439="snížená",J439,0)</f>
        <v>0</v>
      </c>
      <c r="BG439" s="140">
        <f>IF(N439="zákl. přenesená",J439,0)</f>
        <v>0</v>
      </c>
      <c r="BH439" s="140">
        <f>IF(N439="sníž. přenesená",J439,0)</f>
        <v>0</v>
      </c>
      <c r="BI439" s="140">
        <f>IF(N439="nulová",J439,0)</f>
        <v>0</v>
      </c>
      <c r="BJ439" s="18" t="s">
        <v>79</v>
      </c>
      <c r="BK439" s="140">
        <f>ROUND(I439*H439,2)</f>
        <v>0</v>
      </c>
      <c r="BL439" s="18" t="s">
        <v>245</v>
      </c>
      <c r="BM439" s="139" t="s">
        <v>690</v>
      </c>
    </row>
    <row r="440" spans="2:65" s="13" customFormat="1">
      <c r="B440" s="155"/>
      <c r="D440" s="149" t="s">
        <v>197</v>
      </c>
      <c r="F440" s="157" t="s">
        <v>691</v>
      </c>
      <c r="H440" s="158">
        <v>15.84</v>
      </c>
      <c r="I440" s="159"/>
      <c r="L440" s="155"/>
      <c r="M440" s="160"/>
      <c r="T440" s="161"/>
      <c r="AT440" s="156" t="s">
        <v>197</v>
      </c>
      <c r="AU440" s="156" t="s">
        <v>81</v>
      </c>
      <c r="AV440" s="13" t="s">
        <v>81</v>
      </c>
      <c r="AW440" s="13" t="s">
        <v>4</v>
      </c>
      <c r="AX440" s="13" t="s">
        <v>79</v>
      </c>
      <c r="AY440" s="156" t="s">
        <v>122</v>
      </c>
    </row>
    <row r="441" spans="2:65" s="1" customFormat="1" ht="16.5" customHeight="1">
      <c r="B441" s="33"/>
      <c r="C441" s="128">
        <v>90</v>
      </c>
      <c r="D441" s="128" t="s">
        <v>125</v>
      </c>
      <c r="E441" s="129" t="s">
        <v>692</v>
      </c>
      <c r="F441" s="130" t="s">
        <v>693</v>
      </c>
      <c r="G441" s="131" t="s">
        <v>128</v>
      </c>
      <c r="H441" s="132">
        <v>1</v>
      </c>
      <c r="I441" s="133"/>
      <c r="J441" s="134">
        <f>ROUND(I441*H441,2)</f>
        <v>0</v>
      </c>
      <c r="K441" s="130" t="s">
        <v>19</v>
      </c>
      <c r="L441" s="33"/>
      <c r="M441" s="135" t="s">
        <v>19</v>
      </c>
      <c r="N441" s="136" t="s">
        <v>43</v>
      </c>
      <c r="P441" s="137">
        <f>O441*H441</f>
        <v>0</v>
      </c>
      <c r="Q441" s="137">
        <v>0</v>
      </c>
      <c r="R441" s="137">
        <f>Q441*H441</f>
        <v>0</v>
      </c>
      <c r="S441" s="137">
        <v>0</v>
      </c>
      <c r="T441" s="138">
        <f>S441*H441</f>
        <v>0</v>
      </c>
      <c r="AR441" s="139" t="s">
        <v>245</v>
      </c>
      <c r="AT441" s="139" t="s">
        <v>125</v>
      </c>
      <c r="AU441" s="139" t="s">
        <v>81</v>
      </c>
      <c r="AY441" s="18" t="s">
        <v>122</v>
      </c>
      <c r="BE441" s="140">
        <f>IF(N441="základní",J441,0)</f>
        <v>0</v>
      </c>
      <c r="BF441" s="140">
        <f>IF(N441="snížená",J441,0)</f>
        <v>0</v>
      </c>
      <c r="BG441" s="140">
        <f>IF(N441="zákl. přenesená",J441,0)</f>
        <v>0</v>
      </c>
      <c r="BH441" s="140">
        <f>IF(N441="sníž. přenesená",J441,0)</f>
        <v>0</v>
      </c>
      <c r="BI441" s="140">
        <f>IF(N441="nulová",J441,0)</f>
        <v>0</v>
      </c>
      <c r="BJ441" s="18" t="s">
        <v>79</v>
      </c>
      <c r="BK441" s="140">
        <f>ROUND(I441*H441,2)</f>
        <v>0</v>
      </c>
      <c r="BL441" s="18" t="s">
        <v>245</v>
      </c>
      <c r="BM441" s="139" t="s">
        <v>694</v>
      </c>
    </row>
    <row r="442" spans="2:65" s="1" customFormat="1" ht="24.2" customHeight="1">
      <c r="B442" s="33"/>
      <c r="C442" s="128">
        <v>91</v>
      </c>
      <c r="D442" s="128" t="s">
        <v>125</v>
      </c>
      <c r="E442" s="129" t="s">
        <v>695</v>
      </c>
      <c r="F442" s="130" t="s">
        <v>696</v>
      </c>
      <c r="G442" s="131" t="s">
        <v>634</v>
      </c>
      <c r="H442" s="176"/>
      <c r="I442" s="133"/>
      <c r="J442" s="134">
        <f>ROUND(I442*H442,2)</f>
        <v>0</v>
      </c>
      <c r="K442" s="130" t="s">
        <v>194</v>
      </c>
      <c r="L442" s="33"/>
      <c r="M442" s="135" t="s">
        <v>19</v>
      </c>
      <c r="N442" s="136" t="s">
        <v>43</v>
      </c>
      <c r="P442" s="137">
        <f>O442*H442</f>
        <v>0</v>
      </c>
      <c r="Q442" s="137">
        <v>0</v>
      </c>
      <c r="R442" s="137">
        <f>Q442*H442</f>
        <v>0</v>
      </c>
      <c r="S442" s="137">
        <v>0</v>
      </c>
      <c r="T442" s="138">
        <f>S442*H442</f>
        <v>0</v>
      </c>
      <c r="AR442" s="139" t="s">
        <v>245</v>
      </c>
      <c r="AT442" s="139" t="s">
        <v>125</v>
      </c>
      <c r="AU442" s="139" t="s">
        <v>81</v>
      </c>
      <c r="AY442" s="18" t="s">
        <v>122</v>
      </c>
      <c r="BE442" s="140">
        <f>IF(N442="základní",J442,0)</f>
        <v>0</v>
      </c>
      <c r="BF442" s="140">
        <f>IF(N442="snížená",J442,0)</f>
        <v>0</v>
      </c>
      <c r="BG442" s="140">
        <f>IF(N442="zákl. přenesená",J442,0)</f>
        <v>0</v>
      </c>
      <c r="BH442" s="140">
        <f>IF(N442="sníž. přenesená",J442,0)</f>
        <v>0</v>
      </c>
      <c r="BI442" s="140">
        <f>IF(N442="nulová",J442,0)</f>
        <v>0</v>
      </c>
      <c r="BJ442" s="18" t="s">
        <v>79</v>
      </c>
      <c r="BK442" s="140">
        <f>ROUND(I442*H442,2)</f>
        <v>0</v>
      </c>
      <c r="BL442" s="18" t="s">
        <v>245</v>
      </c>
      <c r="BM442" s="139" t="s">
        <v>697</v>
      </c>
    </row>
    <row r="443" spans="2:65" s="1" customFormat="1">
      <c r="B443" s="33"/>
      <c r="D443" s="141" t="s">
        <v>132</v>
      </c>
      <c r="F443" s="142" t="s">
        <v>698</v>
      </c>
      <c r="I443" s="143"/>
      <c r="L443" s="33"/>
      <c r="M443" s="144"/>
      <c r="T443" s="54"/>
      <c r="AT443" s="18" t="s">
        <v>132</v>
      </c>
      <c r="AU443" s="18" t="s">
        <v>81</v>
      </c>
    </row>
    <row r="444" spans="2:65" s="11" customFormat="1" ht="22.9" customHeight="1">
      <c r="B444" s="116"/>
      <c r="D444" s="117" t="s">
        <v>71</v>
      </c>
      <c r="E444" s="126" t="s">
        <v>699</v>
      </c>
      <c r="F444" s="126" t="s">
        <v>700</v>
      </c>
      <c r="I444" s="119"/>
      <c r="J444" s="127">
        <f>BK444</f>
        <v>0</v>
      </c>
      <c r="L444" s="116"/>
      <c r="M444" s="121"/>
      <c r="P444" s="122">
        <f>SUM(P445:P505)</f>
        <v>0</v>
      </c>
      <c r="R444" s="122">
        <f>SUM(R445:R505)</f>
        <v>2.1557183800000002</v>
      </c>
      <c r="T444" s="123">
        <f>SUM(T445:T505)</f>
        <v>3.5542999999999998E-2</v>
      </c>
      <c r="AR444" s="117" t="s">
        <v>81</v>
      </c>
      <c r="AT444" s="124" t="s">
        <v>71</v>
      </c>
      <c r="AU444" s="124" t="s">
        <v>79</v>
      </c>
      <c r="AY444" s="117" t="s">
        <v>122</v>
      </c>
      <c r="BK444" s="125">
        <f>SUM(BK445:BK505)</f>
        <v>0</v>
      </c>
    </row>
    <row r="445" spans="2:65" s="1" customFormat="1" ht="16.5" customHeight="1">
      <c r="B445" s="33"/>
      <c r="C445" s="128">
        <v>92</v>
      </c>
      <c r="D445" s="128" t="s">
        <v>125</v>
      </c>
      <c r="E445" s="129" t="s">
        <v>701</v>
      </c>
      <c r="F445" s="130" t="s">
        <v>702</v>
      </c>
      <c r="G445" s="131" t="s">
        <v>193</v>
      </c>
      <c r="H445" s="132">
        <v>13.202</v>
      </c>
      <c r="I445" s="133"/>
      <c r="J445" s="134">
        <f>ROUND(I445*H445,2)</f>
        <v>0</v>
      </c>
      <c r="K445" s="130" t="s">
        <v>194</v>
      </c>
      <c r="L445" s="33"/>
      <c r="M445" s="135" t="s">
        <v>19</v>
      </c>
      <c r="N445" s="136" t="s">
        <v>43</v>
      </c>
      <c r="P445" s="137">
        <f>O445*H445</f>
        <v>0</v>
      </c>
      <c r="Q445" s="137">
        <v>0</v>
      </c>
      <c r="R445" s="137">
        <f>Q445*H445</f>
        <v>0</v>
      </c>
      <c r="S445" s="137">
        <v>2.5000000000000001E-3</v>
      </c>
      <c r="T445" s="138">
        <f>S445*H445</f>
        <v>3.3005E-2</v>
      </c>
      <c r="AR445" s="139" t="s">
        <v>245</v>
      </c>
      <c r="AT445" s="139" t="s">
        <v>125</v>
      </c>
      <c r="AU445" s="139" t="s">
        <v>81</v>
      </c>
      <c r="AY445" s="18" t="s">
        <v>122</v>
      </c>
      <c r="BE445" s="140">
        <f>IF(N445="základní",J445,0)</f>
        <v>0</v>
      </c>
      <c r="BF445" s="140">
        <f>IF(N445="snížená",J445,0)</f>
        <v>0</v>
      </c>
      <c r="BG445" s="140">
        <f>IF(N445="zákl. přenesená",J445,0)</f>
        <v>0</v>
      </c>
      <c r="BH445" s="140">
        <f>IF(N445="sníž. přenesená",J445,0)</f>
        <v>0</v>
      </c>
      <c r="BI445" s="140">
        <f>IF(N445="nulová",J445,0)</f>
        <v>0</v>
      </c>
      <c r="BJ445" s="18" t="s">
        <v>79</v>
      </c>
      <c r="BK445" s="140">
        <f>ROUND(I445*H445,2)</f>
        <v>0</v>
      </c>
      <c r="BL445" s="18" t="s">
        <v>245</v>
      </c>
      <c r="BM445" s="139" t="s">
        <v>703</v>
      </c>
    </row>
    <row r="446" spans="2:65" s="1" customFormat="1">
      <c r="B446" s="33"/>
      <c r="D446" s="141" t="s">
        <v>132</v>
      </c>
      <c r="F446" s="142" t="s">
        <v>704</v>
      </c>
      <c r="I446" s="143"/>
      <c r="L446" s="33"/>
      <c r="M446" s="144"/>
      <c r="T446" s="54"/>
      <c r="AT446" s="18" t="s">
        <v>132</v>
      </c>
      <c r="AU446" s="18" t="s">
        <v>81</v>
      </c>
    </row>
    <row r="447" spans="2:65" s="12" customFormat="1">
      <c r="B447" s="148"/>
      <c r="D447" s="149" t="s">
        <v>197</v>
      </c>
      <c r="E447" s="150" t="s">
        <v>19</v>
      </c>
      <c r="F447" s="151" t="s">
        <v>227</v>
      </c>
      <c r="H447" s="150" t="s">
        <v>19</v>
      </c>
      <c r="I447" s="152"/>
      <c r="L447" s="148"/>
      <c r="M447" s="153"/>
      <c r="T447" s="154"/>
      <c r="AT447" s="150" t="s">
        <v>197</v>
      </c>
      <c r="AU447" s="150" t="s">
        <v>81</v>
      </c>
      <c r="AV447" s="12" t="s">
        <v>79</v>
      </c>
      <c r="AW447" s="12" t="s">
        <v>33</v>
      </c>
      <c r="AX447" s="12" t="s">
        <v>72</v>
      </c>
      <c r="AY447" s="150" t="s">
        <v>122</v>
      </c>
    </row>
    <row r="448" spans="2:65" s="13" customFormat="1">
      <c r="B448" s="155"/>
      <c r="D448" s="149" t="s">
        <v>197</v>
      </c>
      <c r="E448" s="156" t="s">
        <v>19</v>
      </c>
      <c r="F448" s="157" t="s">
        <v>705</v>
      </c>
      <c r="H448" s="158">
        <v>7.56</v>
      </c>
      <c r="I448" s="159"/>
      <c r="L448" s="155"/>
      <c r="M448" s="160"/>
      <c r="T448" s="161"/>
      <c r="AT448" s="156" t="s">
        <v>197</v>
      </c>
      <c r="AU448" s="156" t="s">
        <v>81</v>
      </c>
      <c r="AV448" s="13" t="s">
        <v>81</v>
      </c>
      <c r="AW448" s="13" t="s">
        <v>33</v>
      </c>
      <c r="AX448" s="13" t="s">
        <v>72</v>
      </c>
      <c r="AY448" s="156" t="s">
        <v>122</v>
      </c>
    </row>
    <row r="449" spans="2:65" s="13" customFormat="1">
      <c r="B449" s="155"/>
      <c r="D449" s="149" t="s">
        <v>197</v>
      </c>
      <c r="E449" s="156" t="s">
        <v>19</v>
      </c>
      <c r="F449" s="157" t="s">
        <v>706</v>
      </c>
      <c r="H449" s="158">
        <v>0.06</v>
      </c>
      <c r="I449" s="159"/>
      <c r="L449" s="155"/>
      <c r="M449" s="160"/>
      <c r="T449" s="161"/>
      <c r="AT449" s="156" t="s">
        <v>197</v>
      </c>
      <c r="AU449" s="156" t="s">
        <v>81</v>
      </c>
      <c r="AV449" s="13" t="s">
        <v>81</v>
      </c>
      <c r="AW449" s="13" t="s">
        <v>33</v>
      </c>
      <c r="AX449" s="13" t="s">
        <v>72</v>
      </c>
      <c r="AY449" s="156" t="s">
        <v>122</v>
      </c>
    </row>
    <row r="450" spans="2:65" s="13" customFormat="1">
      <c r="B450" s="155"/>
      <c r="D450" s="149" t="s">
        <v>197</v>
      </c>
      <c r="E450" s="156" t="s">
        <v>19</v>
      </c>
      <c r="F450" s="157" t="s">
        <v>707</v>
      </c>
      <c r="H450" s="158">
        <v>5.39</v>
      </c>
      <c r="I450" s="159"/>
      <c r="L450" s="155"/>
      <c r="M450" s="160"/>
      <c r="T450" s="161"/>
      <c r="AT450" s="156" t="s">
        <v>197</v>
      </c>
      <c r="AU450" s="156" t="s">
        <v>81</v>
      </c>
      <c r="AV450" s="13" t="s">
        <v>81</v>
      </c>
      <c r="AW450" s="13" t="s">
        <v>33</v>
      </c>
      <c r="AX450" s="13" t="s">
        <v>72</v>
      </c>
      <c r="AY450" s="156" t="s">
        <v>122</v>
      </c>
    </row>
    <row r="451" spans="2:65" s="13" customFormat="1">
      <c r="B451" s="155"/>
      <c r="D451" s="149" t="s">
        <v>197</v>
      </c>
      <c r="E451" s="156" t="s">
        <v>19</v>
      </c>
      <c r="F451" s="157" t="s">
        <v>708</v>
      </c>
      <c r="H451" s="158">
        <v>9.6000000000000002E-2</v>
      </c>
      <c r="I451" s="159"/>
      <c r="L451" s="155"/>
      <c r="M451" s="160"/>
      <c r="T451" s="161"/>
      <c r="AT451" s="156" t="s">
        <v>197</v>
      </c>
      <c r="AU451" s="156" t="s">
        <v>81</v>
      </c>
      <c r="AV451" s="13" t="s">
        <v>81</v>
      </c>
      <c r="AW451" s="13" t="s">
        <v>33</v>
      </c>
      <c r="AX451" s="13" t="s">
        <v>72</v>
      </c>
      <c r="AY451" s="156" t="s">
        <v>122</v>
      </c>
    </row>
    <row r="452" spans="2:65" s="13" customFormat="1">
      <c r="B452" s="155"/>
      <c r="D452" s="149" t="s">
        <v>197</v>
      </c>
      <c r="E452" s="156" t="s">
        <v>19</v>
      </c>
      <c r="F452" s="157" t="s">
        <v>708</v>
      </c>
      <c r="H452" s="158">
        <v>9.6000000000000002E-2</v>
      </c>
      <c r="I452" s="159"/>
      <c r="L452" s="155"/>
      <c r="M452" s="160"/>
      <c r="T452" s="161"/>
      <c r="AT452" s="156" t="s">
        <v>197</v>
      </c>
      <c r="AU452" s="156" t="s">
        <v>81</v>
      </c>
      <c r="AV452" s="13" t="s">
        <v>81</v>
      </c>
      <c r="AW452" s="13" t="s">
        <v>33</v>
      </c>
      <c r="AX452" s="13" t="s">
        <v>72</v>
      </c>
      <c r="AY452" s="156" t="s">
        <v>122</v>
      </c>
    </row>
    <row r="453" spans="2:65" s="14" customFormat="1">
      <c r="B453" s="162"/>
      <c r="D453" s="149" t="s">
        <v>197</v>
      </c>
      <c r="E453" s="163" t="s">
        <v>19</v>
      </c>
      <c r="F453" s="164" t="s">
        <v>231</v>
      </c>
      <c r="H453" s="165">
        <v>13.201999999999998</v>
      </c>
      <c r="I453" s="166"/>
      <c r="L453" s="162"/>
      <c r="M453" s="167"/>
      <c r="T453" s="168"/>
      <c r="AT453" s="163" t="s">
        <v>197</v>
      </c>
      <c r="AU453" s="163" t="s">
        <v>81</v>
      </c>
      <c r="AV453" s="14" t="s">
        <v>144</v>
      </c>
      <c r="AW453" s="14" t="s">
        <v>33</v>
      </c>
      <c r="AX453" s="14" t="s">
        <v>79</v>
      </c>
      <c r="AY453" s="163" t="s">
        <v>122</v>
      </c>
    </row>
    <row r="454" spans="2:65" s="1" customFormat="1" ht="16.5" customHeight="1">
      <c r="B454" s="33"/>
      <c r="C454" s="128">
        <v>93</v>
      </c>
      <c r="D454" s="128" t="s">
        <v>125</v>
      </c>
      <c r="E454" s="129" t="s">
        <v>709</v>
      </c>
      <c r="F454" s="130" t="s">
        <v>710</v>
      </c>
      <c r="G454" s="131" t="s">
        <v>330</v>
      </c>
      <c r="H454" s="132">
        <v>8.4600000000000009</v>
      </c>
      <c r="I454" s="133"/>
      <c r="J454" s="134">
        <f>ROUND(I454*H454,2)</f>
        <v>0</v>
      </c>
      <c r="K454" s="130" t="s">
        <v>194</v>
      </c>
      <c r="L454" s="33"/>
      <c r="M454" s="135" t="s">
        <v>19</v>
      </c>
      <c r="N454" s="136" t="s">
        <v>43</v>
      </c>
      <c r="P454" s="137">
        <f>O454*H454</f>
        <v>0</v>
      </c>
      <c r="Q454" s="137">
        <v>0</v>
      </c>
      <c r="R454" s="137">
        <f>Q454*H454</f>
        <v>0</v>
      </c>
      <c r="S454" s="137">
        <v>2.9999999999999997E-4</v>
      </c>
      <c r="T454" s="138">
        <f>S454*H454</f>
        <v>2.5379999999999999E-3</v>
      </c>
      <c r="AR454" s="139" t="s">
        <v>245</v>
      </c>
      <c r="AT454" s="139" t="s">
        <v>125</v>
      </c>
      <c r="AU454" s="139" t="s">
        <v>81</v>
      </c>
      <c r="AY454" s="18" t="s">
        <v>122</v>
      </c>
      <c r="BE454" s="140">
        <f>IF(N454="základní",J454,0)</f>
        <v>0</v>
      </c>
      <c r="BF454" s="140">
        <f>IF(N454="snížená",J454,0)</f>
        <v>0</v>
      </c>
      <c r="BG454" s="140">
        <f>IF(N454="zákl. přenesená",J454,0)</f>
        <v>0</v>
      </c>
      <c r="BH454" s="140">
        <f>IF(N454="sníž. přenesená",J454,0)</f>
        <v>0</v>
      </c>
      <c r="BI454" s="140">
        <f>IF(N454="nulová",J454,0)</f>
        <v>0</v>
      </c>
      <c r="BJ454" s="18" t="s">
        <v>79</v>
      </c>
      <c r="BK454" s="140">
        <f>ROUND(I454*H454,2)</f>
        <v>0</v>
      </c>
      <c r="BL454" s="18" t="s">
        <v>245</v>
      </c>
      <c r="BM454" s="139" t="s">
        <v>711</v>
      </c>
    </row>
    <row r="455" spans="2:65" s="1" customFormat="1">
      <c r="B455" s="33"/>
      <c r="D455" s="141" t="s">
        <v>132</v>
      </c>
      <c r="F455" s="142" t="s">
        <v>712</v>
      </c>
      <c r="I455" s="143"/>
      <c r="L455" s="33"/>
      <c r="M455" s="144"/>
      <c r="T455" s="54"/>
      <c r="AT455" s="18" t="s">
        <v>132</v>
      </c>
      <c r="AU455" s="18" t="s">
        <v>81</v>
      </c>
    </row>
    <row r="456" spans="2:65" s="12" customFormat="1">
      <c r="B456" s="148"/>
      <c r="D456" s="149" t="s">
        <v>197</v>
      </c>
      <c r="E456" s="150" t="s">
        <v>19</v>
      </c>
      <c r="F456" s="151" t="s">
        <v>227</v>
      </c>
      <c r="H456" s="150" t="s">
        <v>19</v>
      </c>
      <c r="I456" s="152"/>
      <c r="L456" s="148"/>
      <c r="M456" s="153"/>
      <c r="T456" s="154"/>
      <c r="AT456" s="150" t="s">
        <v>197</v>
      </c>
      <c r="AU456" s="150" t="s">
        <v>81</v>
      </c>
      <c r="AV456" s="12" t="s">
        <v>79</v>
      </c>
      <c r="AW456" s="12" t="s">
        <v>33</v>
      </c>
      <c r="AX456" s="12" t="s">
        <v>72</v>
      </c>
      <c r="AY456" s="150" t="s">
        <v>122</v>
      </c>
    </row>
    <row r="457" spans="2:65" s="13" customFormat="1">
      <c r="B457" s="155"/>
      <c r="D457" s="149" t="s">
        <v>197</v>
      </c>
      <c r="E457" s="156" t="s">
        <v>19</v>
      </c>
      <c r="F457" s="157" t="s">
        <v>713</v>
      </c>
      <c r="H457" s="158">
        <v>8.4600000000000009</v>
      </c>
      <c r="I457" s="159"/>
      <c r="L457" s="155"/>
      <c r="M457" s="160"/>
      <c r="T457" s="161"/>
      <c r="AT457" s="156" t="s">
        <v>197</v>
      </c>
      <c r="AU457" s="156" t="s">
        <v>81</v>
      </c>
      <c r="AV457" s="13" t="s">
        <v>81</v>
      </c>
      <c r="AW457" s="13" t="s">
        <v>33</v>
      </c>
      <c r="AX457" s="13" t="s">
        <v>79</v>
      </c>
      <c r="AY457" s="156" t="s">
        <v>122</v>
      </c>
    </row>
    <row r="458" spans="2:65" s="1" customFormat="1" ht="16.5" customHeight="1">
      <c r="B458" s="33"/>
      <c r="C458" s="128">
        <v>94</v>
      </c>
      <c r="D458" s="128" t="s">
        <v>125</v>
      </c>
      <c r="E458" s="129" t="s">
        <v>714</v>
      </c>
      <c r="F458" s="130" t="s">
        <v>715</v>
      </c>
      <c r="G458" s="131" t="s">
        <v>193</v>
      </c>
      <c r="H458" s="132">
        <v>490.51</v>
      </c>
      <c r="I458" s="133"/>
      <c r="J458" s="134">
        <f>ROUND(I458*H458,2)</f>
        <v>0</v>
      </c>
      <c r="K458" s="130" t="s">
        <v>194</v>
      </c>
      <c r="L458" s="33"/>
      <c r="M458" s="135" t="s">
        <v>19</v>
      </c>
      <c r="N458" s="136" t="s">
        <v>43</v>
      </c>
      <c r="P458" s="137">
        <f>O458*H458</f>
        <v>0</v>
      </c>
      <c r="Q458" s="137">
        <v>3.0000000000000001E-5</v>
      </c>
      <c r="R458" s="137">
        <f>Q458*H458</f>
        <v>1.4715300000000001E-2</v>
      </c>
      <c r="S458" s="137">
        <v>0</v>
      </c>
      <c r="T458" s="138">
        <f>S458*H458</f>
        <v>0</v>
      </c>
      <c r="AR458" s="139" t="s">
        <v>245</v>
      </c>
      <c r="AT458" s="139" t="s">
        <v>125</v>
      </c>
      <c r="AU458" s="139" t="s">
        <v>81</v>
      </c>
      <c r="AY458" s="18" t="s">
        <v>122</v>
      </c>
      <c r="BE458" s="140">
        <f>IF(N458="základní",J458,0)</f>
        <v>0</v>
      </c>
      <c r="BF458" s="140">
        <f>IF(N458="snížená",J458,0)</f>
        <v>0</v>
      </c>
      <c r="BG458" s="140">
        <f>IF(N458="zákl. přenesená",J458,0)</f>
        <v>0</v>
      </c>
      <c r="BH458" s="140">
        <f>IF(N458="sníž. přenesená",J458,0)</f>
        <v>0</v>
      </c>
      <c r="BI458" s="140">
        <f>IF(N458="nulová",J458,0)</f>
        <v>0</v>
      </c>
      <c r="BJ458" s="18" t="s">
        <v>79</v>
      </c>
      <c r="BK458" s="140">
        <f>ROUND(I458*H458,2)</f>
        <v>0</v>
      </c>
      <c r="BL458" s="18" t="s">
        <v>245</v>
      </c>
      <c r="BM458" s="139" t="s">
        <v>716</v>
      </c>
    </row>
    <row r="459" spans="2:65" s="1" customFormat="1">
      <c r="B459" s="33"/>
      <c r="D459" s="141" t="s">
        <v>132</v>
      </c>
      <c r="F459" s="142" t="s">
        <v>717</v>
      </c>
      <c r="I459" s="143"/>
      <c r="L459" s="33"/>
      <c r="M459" s="144"/>
      <c r="T459" s="54"/>
      <c r="AT459" s="18" t="s">
        <v>132</v>
      </c>
      <c r="AU459" s="18" t="s">
        <v>81</v>
      </c>
    </row>
    <row r="460" spans="2:65" s="12" customFormat="1">
      <c r="B460" s="148"/>
      <c r="D460" s="149" t="s">
        <v>197</v>
      </c>
      <c r="E460" s="150" t="s">
        <v>19</v>
      </c>
      <c r="F460" s="151" t="s">
        <v>316</v>
      </c>
      <c r="H460" s="150" t="s">
        <v>19</v>
      </c>
      <c r="I460" s="152"/>
      <c r="L460" s="148"/>
      <c r="M460" s="153"/>
      <c r="T460" s="154"/>
      <c r="AT460" s="150" t="s">
        <v>197</v>
      </c>
      <c r="AU460" s="150" t="s">
        <v>81</v>
      </c>
      <c r="AV460" s="12" t="s">
        <v>79</v>
      </c>
      <c r="AW460" s="12" t="s">
        <v>33</v>
      </c>
      <c r="AX460" s="12" t="s">
        <v>72</v>
      </c>
      <c r="AY460" s="150" t="s">
        <v>122</v>
      </c>
    </row>
    <row r="461" spans="2:65" s="13" customFormat="1">
      <c r="B461" s="155"/>
      <c r="D461" s="149" t="s">
        <v>197</v>
      </c>
      <c r="E461" s="156" t="s">
        <v>19</v>
      </c>
      <c r="F461" s="157" t="s">
        <v>317</v>
      </c>
      <c r="H461" s="158">
        <v>168.05</v>
      </c>
      <c r="I461" s="159"/>
      <c r="L461" s="155"/>
      <c r="M461" s="160"/>
      <c r="T461" s="161"/>
      <c r="AT461" s="156" t="s">
        <v>197</v>
      </c>
      <c r="AU461" s="156" t="s">
        <v>81</v>
      </c>
      <c r="AV461" s="13" t="s">
        <v>81</v>
      </c>
      <c r="AW461" s="13" t="s">
        <v>33</v>
      </c>
      <c r="AX461" s="13" t="s">
        <v>72</v>
      </c>
      <c r="AY461" s="156" t="s">
        <v>122</v>
      </c>
    </row>
    <row r="462" spans="2:65" s="12" customFormat="1">
      <c r="B462" s="148"/>
      <c r="D462" s="149" t="s">
        <v>197</v>
      </c>
      <c r="E462" s="150" t="s">
        <v>19</v>
      </c>
      <c r="F462" s="151" t="s">
        <v>318</v>
      </c>
      <c r="H462" s="150" t="s">
        <v>19</v>
      </c>
      <c r="I462" s="152"/>
      <c r="L462" s="148"/>
      <c r="M462" s="153"/>
      <c r="T462" s="154"/>
      <c r="AT462" s="150" t="s">
        <v>197</v>
      </c>
      <c r="AU462" s="150" t="s">
        <v>81</v>
      </c>
      <c r="AV462" s="12" t="s">
        <v>79</v>
      </c>
      <c r="AW462" s="12" t="s">
        <v>33</v>
      </c>
      <c r="AX462" s="12" t="s">
        <v>72</v>
      </c>
      <c r="AY462" s="150" t="s">
        <v>122</v>
      </c>
    </row>
    <row r="463" spans="2:65" s="13" customFormat="1">
      <c r="B463" s="155"/>
      <c r="D463" s="149" t="s">
        <v>197</v>
      </c>
      <c r="E463" s="156" t="s">
        <v>19</v>
      </c>
      <c r="F463" s="157" t="s">
        <v>319</v>
      </c>
      <c r="H463" s="158">
        <v>184.19</v>
      </c>
      <c r="I463" s="159"/>
      <c r="L463" s="155"/>
      <c r="M463" s="160"/>
      <c r="T463" s="161"/>
      <c r="AT463" s="156" t="s">
        <v>197</v>
      </c>
      <c r="AU463" s="156" t="s">
        <v>81</v>
      </c>
      <c r="AV463" s="13" t="s">
        <v>81</v>
      </c>
      <c r="AW463" s="13" t="s">
        <v>33</v>
      </c>
      <c r="AX463" s="13" t="s">
        <v>72</v>
      </c>
      <c r="AY463" s="156" t="s">
        <v>122</v>
      </c>
    </row>
    <row r="464" spans="2:65" s="12" customFormat="1">
      <c r="B464" s="148"/>
      <c r="D464" s="149" t="s">
        <v>197</v>
      </c>
      <c r="E464" s="150" t="s">
        <v>19</v>
      </c>
      <c r="F464" s="151" t="s">
        <v>320</v>
      </c>
      <c r="H464" s="150" t="s">
        <v>19</v>
      </c>
      <c r="I464" s="152"/>
      <c r="L464" s="148"/>
      <c r="M464" s="153"/>
      <c r="T464" s="154"/>
      <c r="AT464" s="150" t="s">
        <v>197</v>
      </c>
      <c r="AU464" s="150" t="s">
        <v>81</v>
      </c>
      <c r="AV464" s="12" t="s">
        <v>79</v>
      </c>
      <c r="AW464" s="12" t="s">
        <v>33</v>
      </c>
      <c r="AX464" s="12" t="s">
        <v>72</v>
      </c>
      <c r="AY464" s="150" t="s">
        <v>122</v>
      </c>
    </row>
    <row r="465" spans="2:65" s="13" customFormat="1">
      <c r="B465" s="155"/>
      <c r="D465" s="149" t="s">
        <v>197</v>
      </c>
      <c r="E465" s="156" t="s">
        <v>19</v>
      </c>
      <c r="F465" s="157" t="s">
        <v>321</v>
      </c>
      <c r="H465" s="158">
        <v>138.27000000000001</v>
      </c>
      <c r="I465" s="159"/>
      <c r="L465" s="155"/>
      <c r="M465" s="160"/>
      <c r="T465" s="161"/>
      <c r="AT465" s="156" t="s">
        <v>197</v>
      </c>
      <c r="AU465" s="156" t="s">
        <v>81</v>
      </c>
      <c r="AV465" s="13" t="s">
        <v>81</v>
      </c>
      <c r="AW465" s="13" t="s">
        <v>33</v>
      </c>
      <c r="AX465" s="13" t="s">
        <v>72</v>
      </c>
      <c r="AY465" s="156" t="s">
        <v>122</v>
      </c>
    </row>
    <row r="466" spans="2:65" s="14" customFormat="1">
      <c r="B466" s="162"/>
      <c r="D466" s="149" t="s">
        <v>197</v>
      </c>
      <c r="E466" s="163" t="s">
        <v>19</v>
      </c>
      <c r="F466" s="164" t="s">
        <v>231</v>
      </c>
      <c r="H466" s="165">
        <v>490.51</v>
      </c>
      <c r="I466" s="166"/>
      <c r="L466" s="162"/>
      <c r="M466" s="167"/>
      <c r="T466" s="168"/>
      <c r="AT466" s="163" t="s">
        <v>197</v>
      </c>
      <c r="AU466" s="163" t="s">
        <v>81</v>
      </c>
      <c r="AV466" s="14" t="s">
        <v>144</v>
      </c>
      <c r="AW466" s="14" t="s">
        <v>33</v>
      </c>
      <c r="AX466" s="14" t="s">
        <v>79</v>
      </c>
      <c r="AY466" s="163" t="s">
        <v>122</v>
      </c>
    </row>
    <row r="467" spans="2:65" s="1" customFormat="1" ht="16.5" customHeight="1">
      <c r="B467" s="33"/>
      <c r="C467" s="128">
        <v>95</v>
      </c>
      <c r="D467" s="128" t="s">
        <v>125</v>
      </c>
      <c r="E467" s="129" t="s">
        <v>718</v>
      </c>
      <c r="F467" s="130" t="s">
        <v>719</v>
      </c>
      <c r="G467" s="131" t="s">
        <v>193</v>
      </c>
      <c r="H467" s="132">
        <v>490.51</v>
      </c>
      <c r="I467" s="133"/>
      <c r="J467" s="134">
        <f>ROUND(I467*H467,2)</f>
        <v>0</v>
      </c>
      <c r="K467" s="130" t="s">
        <v>194</v>
      </c>
      <c r="L467" s="33"/>
      <c r="M467" s="135" t="s">
        <v>19</v>
      </c>
      <c r="N467" s="136" t="s">
        <v>43</v>
      </c>
      <c r="P467" s="137">
        <f>O467*H467</f>
        <v>0</v>
      </c>
      <c r="Q467" s="137">
        <v>2.9999999999999997E-4</v>
      </c>
      <c r="R467" s="137">
        <f>Q467*H467</f>
        <v>0.14715299999999998</v>
      </c>
      <c r="S467" s="137">
        <v>0</v>
      </c>
      <c r="T467" s="138">
        <f>S467*H467</f>
        <v>0</v>
      </c>
      <c r="AR467" s="139" t="s">
        <v>245</v>
      </c>
      <c r="AT467" s="139" t="s">
        <v>125</v>
      </c>
      <c r="AU467" s="139" t="s">
        <v>81</v>
      </c>
      <c r="AY467" s="18" t="s">
        <v>122</v>
      </c>
      <c r="BE467" s="140">
        <f>IF(N467="základní",J467,0)</f>
        <v>0</v>
      </c>
      <c r="BF467" s="140">
        <f>IF(N467="snížená",J467,0)</f>
        <v>0</v>
      </c>
      <c r="BG467" s="140">
        <f>IF(N467="zákl. přenesená",J467,0)</f>
        <v>0</v>
      </c>
      <c r="BH467" s="140">
        <f>IF(N467="sníž. přenesená",J467,0)</f>
        <v>0</v>
      </c>
      <c r="BI467" s="140">
        <f>IF(N467="nulová",J467,0)</f>
        <v>0</v>
      </c>
      <c r="BJ467" s="18" t="s">
        <v>79</v>
      </c>
      <c r="BK467" s="140">
        <f>ROUND(I467*H467,2)</f>
        <v>0</v>
      </c>
      <c r="BL467" s="18" t="s">
        <v>245</v>
      </c>
      <c r="BM467" s="139" t="s">
        <v>720</v>
      </c>
    </row>
    <row r="468" spans="2:65" s="1" customFormat="1">
      <c r="B468" s="33"/>
      <c r="D468" s="141" t="s">
        <v>132</v>
      </c>
      <c r="F468" s="142" t="s">
        <v>721</v>
      </c>
      <c r="I468" s="143"/>
      <c r="L468" s="33"/>
      <c r="M468" s="144"/>
      <c r="T468" s="54"/>
      <c r="AT468" s="18" t="s">
        <v>132</v>
      </c>
      <c r="AU468" s="18" t="s">
        <v>81</v>
      </c>
    </row>
    <row r="469" spans="2:65" s="1" customFormat="1" ht="16.5" customHeight="1">
      <c r="B469" s="33"/>
      <c r="C469" s="177">
        <v>96</v>
      </c>
      <c r="D469" s="177" t="s">
        <v>674</v>
      </c>
      <c r="E469" s="178" t="s">
        <v>722</v>
      </c>
      <c r="F469" s="179" t="s">
        <v>723</v>
      </c>
      <c r="G469" s="180" t="s">
        <v>193</v>
      </c>
      <c r="H469" s="181">
        <v>539.56100000000004</v>
      </c>
      <c r="I469" s="182"/>
      <c r="J469" s="183">
        <f>ROUND(I469*H469,2)</f>
        <v>0</v>
      </c>
      <c r="K469" s="179" t="s">
        <v>194</v>
      </c>
      <c r="L469" s="184"/>
      <c r="M469" s="185" t="s">
        <v>19</v>
      </c>
      <c r="N469" s="186" t="s">
        <v>43</v>
      </c>
      <c r="P469" s="137">
        <f>O469*H469</f>
        <v>0</v>
      </c>
      <c r="Q469" s="137">
        <v>3.6800000000000001E-3</v>
      </c>
      <c r="R469" s="137">
        <f>Q469*H469</f>
        <v>1.9855844800000002</v>
      </c>
      <c r="S469" s="137">
        <v>0</v>
      </c>
      <c r="T469" s="138">
        <f>S469*H469</f>
        <v>0</v>
      </c>
      <c r="AR469" s="139" t="s">
        <v>444</v>
      </c>
      <c r="AT469" s="139" t="s">
        <v>674</v>
      </c>
      <c r="AU469" s="139" t="s">
        <v>81</v>
      </c>
      <c r="AY469" s="18" t="s">
        <v>122</v>
      </c>
      <c r="BE469" s="140">
        <f>IF(N469="základní",J469,0)</f>
        <v>0</v>
      </c>
      <c r="BF469" s="140">
        <f>IF(N469="snížená",J469,0)</f>
        <v>0</v>
      </c>
      <c r="BG469" s="140">
        <f>IF(N469="zákl. přenesená",J469,0)</f>
        <v>0</v>
      </c>
      <c r="BH469" s="140">
        <f>IF(N469="sníž. přenesená",J469,0)</f>
        <v>0</v>
      </c>
      <c r="BI469" s="140">
        <f>IF(N469="nulová",J469,0)</f>
        <v>0</v>
      </c>
      <c r="BJ469" s="18" t="s">
        <v>79</v>
      </c>
      <c r="BK469" s="140">
        <f>ROUND(I469*H469,2)</f>
        <v>0</v>
      </c>
      <c r="BL469" s="18" t="s">
        <v>245</v>
      </c>
      <c r="BM469" s="139" t="s">
        <v>724</v>
      </c>
    </row>
    <row r="470" spans="2:65" s="13" customFormat="1">
      <c r="B470" s="155"/>
      <c r="D470" s="149" t="s">
        <v>197</v>
      </c>
      <c r="F470" s="157" t="s">
        <v>725</v>
      </c>
      <c r="H470" s="158">
        <v>539.56100000000004</v>
      </c>
      <c r="I470" s="159"/>
      <c r="L470" s="155"/>
      <c r="M470" s="160"/>
      <c r="T470" s="161"/>
      <c r="AT470" s="156" t="s">
        <v>197</v>
      </c>
      <c r="AU470" s="156" t="s">
        <v>81</v>
      </c>
      <c r="AV470" s="13" t="s">
        <v>81</v>
      </c>
      <c r="AW470" s="13" t="s">
        <v>4</v>
      </c>
      <c r="AX470" s="13" t="s">
        <v>79</v>
      </c>
      <c r="AY470" s="156" t="s">
        <v>122</v>
      </c>
    </row>
    <row r="471" spans="2:65" s="1" customFormat="1" ht="16.5" customHeight="1">
      <c r="B471" s="33"/>
      <c r="C471" s="128">
        <v>97</v>
      </c>
      <c r="D471" s="128" t="s">
        <v>125</v>
      </c>
      <c r="E471" s="129" t="s">
        <v>726</v>
      </c>
      <c r="F471" s="130" t="s">
        <v>727</v>
      </c>
      <c r="G471" s="131" t="s">
        <v>330</v>
      </c>
      <c r="H471" s="132">
        <v>326.49</v>
      </c>
      <c r="I471" s="133"/>
      <c r="J471" s="134">
        <f>ROUND(I471*H471,2)</f>
        <v>0</v>
      </c>
      <c r="K471" s="130" t="s">
        <v>19</v>
      </c>
      <c r="L471" s="33"/>
      <c r="M471" s="135" t="s">
        <v>19</v>
      </c>
      <c r="N471" s="136" t="s">
        <v>43</v>
      </c>
      <c r="P471" s="137">
        <f>O471*H471</f>
        <v>0</v>
      </c>
      <c r="Q471" s="137">
        <v>0</v>
      </c>
      <c r="R471" s="137">
        <f>Q471*H471</f>
        <v>0</v>
      </c>
      <c r="S471" s="137">
        <v>0</v>
      </c>
      <c r="T471" s="138">
        <f>S471*H471</f>
        <v>0</v>
      </c>
      <c r="AR471" s="139" t="s">
        <v>245</v>
      </c>
      <c r="AT471" s="139" t="s">
        <v>125</v>
      </c>
      <c r="AU471" s="139" t="s">
        <v>81</v>
      </c>
      <c r="AY471" s="18" t="s">
        <v>122</v>
      </c>
      <c r="BE471" s="140">
        <f>IF(N471="základní",J471,0)</f>
        <v>0</v>
      </c>
      <c r="BF471" s="140">
        <f>IF(N471="snížená",J471,0)</f>
        <v>0</v>
      </c>
      <c r="BG471" s="140">
        <f>IF(N471="zákl. přenesená",J471,0)</f>
        <v>0</v>
      </c>
      <c r="BH471" s="140">
        <f>IF(N471="sníž. přenesená",J471,0)</f>
        <v>0</v>
      </c>
      <c r="BI471" s="140">
        <f>IF(N471="nulová",J471,0)</f>
        <v>0</v>
      </c>
      <c r="BJ471" s="18" t="s">
        <v>79</v>
      </c>
      <c r="BK471" s="140">
        <f>ROUND(I471*H471,2)</f>
        <v>0</v>
      </c>
      <c r="BL471" s="18" t="s">
        <v>245</v>
      </c>
      <c r="BM471" s="139" t="s">
        <v>728</v>
      </c>
    </row>
    <row r="472" spans="2:65" s="12" customFormat="1">
      <c r="B472" s="148"/>
      <c r="D472" s="149" t="s">
        <v>197</v>
      </c>
      <c r="E472" s="150" t="s">
        <v>19</v>
      </c>
      <c r="F472" s="151" t="s">
        <v>225</v>
      </c>
      <c r="H472" s="150" t="s">
        <v>19</v>
      </c>
      <c r="I472" s="152"/>
      <c r="L472" s="148"/>
      <c r="M472" s="153"/>
      <c r="T472" s="154"/>
      <c r="AT472" s="150" t="s">
        <v>197</v>
      </c>
      <c r="AU472" s="150" t="s">
        <v>81</v>
      </c>
      <c r="AV472" s="12" t="s">
        <v>79</v>
      </c>
      <c r="AW472" s="12" t="s">
        <v>33</v>
      </c>
      <c r="AX472" s="12" t="s">
        <v>72</v>
      </c>
      <c r="AY472" s="150" t="s">
        <v>122</v>
      </c>
    </row>
    <row r="473" spans="2:65" s="13" customFormat="1">
      <c r="B473" s="155"/>
      <c r="D473" s="149" t="s">
        <v>197</v>
      </c>
      <c r="E473" s="156" t="s">
        <v>19</v>
      </c>
      <c r="F473" s="157" t="s">
        <v>729</v>
      </c>
      <c r="H473" s="158">
        <v>101.53</v>
      </c>
      <c r="I473" s="159"/>
      <c r="L473" s="155"/>
      <c r="M473" s="160"/>
      <c r="T473" s="161"/>
      <c r="AT473" s="156" t="s">
        <v>197</v>
      </c>
      <c r="AU473" s="156" t="s">
        <v>81</v>
      </c>
      <c r="AV473" s="13" t="s">
        <v>81</v>
      </c>
      <c r="AW473" s="13" t="s">
        <v>33</v>
      </c>
      <c r="AX473" s="13" t="s">
        <v>72</v>
      </c>
      <c r="AY473" s="156" t="s">
        <v>122</v>
      </c>
    </row>
    <row r="474" spans="2:65" s="12" customFormat="1">
      <c r="B474" s="148"/>
      <c r="D474" s="149" t="s">
        <v>197</v>
      </c>
      <c r="E474" s="150" t="s">
        <v>19</v>
      </c>
      <c r="F474" s="151" t="s">
        <v>227</v>
      </c>
      <c r="H474" s="150" t="s">
        <v>19</v>
      </c>
      <c r="I474" s="152"/>
      <c r="L474" s="148"/>
      <c r="M474" s="153"/>
      <c r="T474" s="154"/>
      <c r="AT474" s="150" t="s">
        <v>197</v>
      </c>
      <c r="AU474" s="150" t="s">
        <v>81</v>
      </c>
      <c r="AV474" s="12" t="s">
        <v>79</v>
      </c>
      <c r="AW474" s="12" t="s">
        <v>33</v>
      </c>
      <c r="AX474" s="12" t="s">
        <v>72</v>
      </c>
      <c r="AY474" s="150" t="s">
        <v>122</v>
      </c>
    </row>
    <row r="475" spans="2:65" s="13" customFormat="1" ht="22.5">
      <c r="B475" s="155"/>
      <c r="D475" s="149" t="s">
        <v>197</v>
      </c>
      <c r="E475" s="156" t="s">
        <v>19</v>
      </c>
      <c r="F475" s="157" t="s">
        <v>730</v>
      </c>
      <c r="H475" s="158">
        <v>43.03</v>
      </c>
      <c r="I475" s="159"/>
      <c r="L475" s="155"/>
      <c r="M475" s="160"/>
      <c r="T475" s="161"/>
      <c r="AT475" s="156" t="s">
        <v>197</v>
      </c>
      <c r="AU475" s="156" t="s">
        <v>81</v>
      </c>
      <c r="AV475" s="13" t="s">
        <v>81</v>
      </c>
      <c r="AW475" s="13" t="s">
        <v>33</v>
      </c>
      <c r="AX475" s="13" t="s">
        <v>72</v>
      </c>
      <c r="AY475" s="156" t="s">
        <v>122</v>
      </c>
    </row>
    <row r="476" spans="2:65" s="13" customFormat="1" ht="22.5">
      <c r="B476" s="155"/>
      <c r="D476" s="149" t="s">
        <v>197</v>
      </c>
      <c r="E476" s="156" t="s">
        <v>19</v>
      </c>
      <c r="F476" s="157" t="s">
        <v>731</v>
      </c>
      <c r="H476" s="158">
        <v>33.6</v>
      </c>
      <c r="I476" s="159"/>
      <c r="L476" s="155"/>
      <c r="M476" s="160"/>
      <c r="T476" s="161"/>
      <c r="AT476" s="156" t="s">
        <v>197</v>
      </c>
      <c r="AU476" s="156" t="s">
        <v>81</v>
      </c>
      <c r="AV476" s="13" t="s">
        <v>81</v>
      </c>
      <c r="AW476" s="13" t="s">
        <v>33</v>
      </c>
      <c r="AX476" s="13" t="s">
        <v>72</v>
      </c>
      <c r="AY476" s="156" t="s">
        <v>122</v>
      </c>
    </row>
    <row r="477" spans="2:65" s="13" customFormat="1" ht="22.5">
      <c r="B477" s="155"/>
      <c r="D477" s="149" t="s">
        <v>197</v>
      </c>
      <c r="E477" s="156" t="s">
        <v>19</v>
      </c>
      <c r="F477" s="157" t="s">
        <v>732</v>
      </c>
      <c r="H477" s="158">
        <v>43.07</v>
      </c>
      <c r="I477" s="159"/>
      <c r="L477" s="155"/>
      <c r="M477" s="160"/>
      <c r="T477" s="161"/>
      <c r="AT477" s="156" t="s">
        <v>197</v>
      </c>
      <c r="AU477" s="156" t="s">
        <v>81</v>
      </c>
      <c r="AV477" s="13" t="s">
        <v>81</v>
      </c>
      <c r="AW477" s="13" t="s">
        <v>33</v>
      </c>
      <c r="AX477" s="13" t="s">
        <v>72</v>
      </c>
      <c r="AY477" s="156" t="s">
        <v>122</v>
      </c>
    </row>
    <row r="478" spans="2:65" s="13" customFormat="1">
      <c r="B478" s="155"/>
      <c r="D478" s="149" t="s">
        <v>197</v>
      </c>
      <c r="E478" s="156" t="s">
        <v>19</v>
      </c>
      <c r="F478" s="157" t="s">
        <v>733</v>
      </c>
      <c r="H478" s="158">
        <v>10.68</v>
      </c>
      <c r="I478" s="159"/>
      <c r="L478" s="155"/>
      <c r="M478" s="160"/>
      <c r="T478" s="161"/>
      <c r="AT478" s="156" t="s">
        <v>197</v>
      </c>
      <c r="AU478" s="156" t="s">
        <v>81</v>
      </c>
      <c r="AV478" s="13" t="s">
        <v>81</v>
      </c>
      <c r="AW478" s="13" t="s">
        <v>33</v>
      </c>
      <c r="AX478" s="13" t="s">
        <v>72</v>
      </c>
      <c r="AY478" s="156" t="s">
        <v>122</v>
      </c>
    </row>
    <row r="479" spans="2:65" s="12" customFormat="1">
      <c r="B479" s="148"/>
      <c r="D479" s="149" t="s">
        <v>197</v>
      </c>
      <c r="E479" s="150" t="s">
        <v>19</v>
      </c>
      <c r="F479" s="151" t="s">
        <v>229</v>
      </c>
      <c r="H479" s="150" t="s">
        <v>19</v>
      </c>
      <c r="I479" s="152"/>
      <c r="L479" s="148"/>
      <c r="M479" s="153"/>
      <c r="T479" s="154"/>
      <c r="AT479" s="150" t="s">
        <v>197</v>
      </c>
      <c r="AU479" s="150" t="s">
        <v>81</v>
      </c>
      <c r="AV479" s="12" t="s">
        <v>79</v>
      </c>
      <c r="AW479" s="12" t="s">
        <v>33</v>
      </c>
      <c r="AX479" s="12" t="s">
        <v>72</v>
      </c>
      <c r="AY479" s="150" t="s">
        <v>122</v>
      </c>
    </row>
    <row r="480" spans="2:65" s="13" customFormat="1" ht="22.5">
      <c r="B480" s="155"/>
      <c r="D480" s="149" t="s">
        <v>197</v>
      </c>
      <c r="E480" s="156" t="s">
        <v>19</v>
      </c>
      <c r="F480" s="157" t="s">
        <v>340</v>
      </c>
      <c r="H480" s="158">
        <v>79.36</v>
      </c>
      <c r="I480" s="159"/>
      <c r="L480" s="155"/>
      <c r="M480" s="160"/>
      <c r="T480" s="161"/>
      <c r="AT480" s="156" t="s">
        <v>197</v>
      </c>
      <c r="AU480" s="156" t="s">
        <v>81</v>
      </c>
      <c r="AV480" s="13" t="s">
        <v>81</v>
      </c>
      <c r="AW480" s="13" t="s">
        <v>33</v>
      </c>
      <c r="AX480" s="13" t="s">
        <v>72</v>
      </c>
      <c r="AY480" s="156" t="s">
        <v>122</v>
      </c>
    </row>
    <row r="481" spans="2:65" s="13" customFormat="1" ht="22.5">
      <c r="B481" s="155"/>
      <c r="D481" s="149" t="s">
        <v>197</v>
      </c>
      <c r="E481" s="156" t="s">
        <v>19</v>
      </c>
      <c r="F481" s="157" t="s">
        <v>341</v>
      </c>
      <c r="H481" s="158">
        <v>-1.42</v>
      </c>
      <c r="I481" s="159"/>
      <c r="L481" s="155"/>
      <c r="M481" s="160"/>
      <c r="T481" s="161"/>
      <c r="AT481" s="156" t="s">
        <v>197</v>
      </c>
      <c r="AU481" s="156" t="s">
        <v>81</v>
      </c>
      <c r="AV481" s="13" t="s">
        <v>81</v>
      </c>
      <c r="AW481" s="13" t="s">
        <v>33</v>
      </c>
      <c r="AX481" s="13" t="s">
        <v>72</v>
      </c>
      <c r="AY481" s="156" t="s">
        <v>122</v>
      </c>
    </row>
    <row r="482" spans="2:65" s="13" customFormat="1">
      <c r="B482" s="155"/>
      <c r="D482" s="149" t="s">
        <v>197</v>
      </c>
      <c r="E482" s="156" t="s">
        <v>19</v>
      </c>
      <c r="F482" s="157" t="s">
        <v>342</v>
      </c>
      <c r="H482" s="158">
        <v>16.64</v>
      </c>
      <c r="I482" s="159"/>
      <c r="L482" s="155"/>
      <c r="M482" s="160"/>
      <c r="T482" s="161"/>
      <c r="AT482" s="156" t="s">
        <v>197</v>
      </c>
      <c r="AU482" s="156" t="s">
        <v>81</v>
      </c>
      <c r="AV482" s="13" t="s">
        <v>81</v>
      </c>
      <c r="AW482" s="13" t="s">
        <v>33</v>
      </c>
      <c r="AX482" s="13" t="s">
        <v>72</v>
      </c>
      <c r="AY482" s="156" t="s">
        <v>122</v>
      </c>
    </row>
    <row r="483" spans="2:65" s="14" customFormat="1">
      <c r="B483" s="162"/>
      <c r="D483" s="149" t="s">
        <v>197</v>
      </c>
      <c r="E483" s="163" t="s">
        <v>19</v>
      </c>
      <c r="F483" s="164" t="s">
        <v>231</v>
      </c>
      <c r="H483" s="165">
        <v>326.48999999999995</v>
      </c>
      <c r="I483" s="166"/>
      <c r="L483" s="162"/>
      <c r="M483" s="167"/>
      <c r="T483" s="168"/>
      <c r="AT483" s="163" t="s">
        <v>197</v>
      </c>
      <c r="AU483" s="163" t="s">
        <v>81</v>
      </c>
      <c r="AV483" s="14" t="s">
        <v>144</v>
      </c>
      <c r="AW483" s="14" t="s">
        <v>33</v>
      </c>
      <c r="AX483" s="14" t="s">
        <v>79</v>
      </c>
      <c r="AY483" s="163" t="s">
        <v>122</v>
      </c>
    </row>
    <row r="484" spans="2:65" s="1" customFormat="1" ht="16.5" customHeight="1">
      <c r="B484" s="33"/>
      <c r="C484" s="128">
        <v>98</v>
      </c>
      <c r="D484" s="128" t="s">
        <v>125</v>
      </c>
      <c r="E484" s="129" t="s">
        <v>734</v>
      </c>
      <c r="F484" s="130" t="s">
        <v>735</v>
      </c>
      <c r="G484" s="131" t="s">
        <v>330</v>
      </c>
      <c r="H484" s="132">
        <v>49.2</v>
      </c>
      <c r="I484" s="133"/>
      <c r="J484" s="134">
        <f>ROUND(I484*H484,2)</f>
        <v>0</v>
      </c>
      <c r="K484" s="130" t="s">
        <v>194</v>
      </c>
      <c r="L484" s="33"/>
      <c r="M484" s="135" t="s">
        <v>19</v>
      </c>
      <c r="N484" s="136" t="s">
        <v>43</v>
      </c>
      <c r="P484" s="137">
        <f>O484*H484</f>
        <v>0</v>
      </c>
      <c r="Q484" s="137">
        <v>0</v>
      </c>
      <c r="R484" s="137">
        <f>Q484*H484</f>
        <v>0</v>
      </c>
      <c r="S484" s="137">
        <v>0</v>
      </c>
      <c r="T484" s="138">
        <f>S484*H484</f>
        <v>0</v>
      </c>
      <c r="AR484" s="139" t="s">
        <v>245</v>
      </c>
      <c r="AT484" s="139" t="s">
        <v>125</v>
      </c>
      <c r="AU484" s="139" t="s">
        <v>81</v>
      </c>
      <c r="AY484" s="18" t="s">
        <v>122</v>
      </c>
      <c r="BE484" s="140">
        <f>IF(N484="základní",J484,0)</f>
        <v>0</v>
      </c>
      <c r="BF484" s="140">
        <f>IF(N484="snížená",J484,0)</f>
        <v>0</v>
      </c>
      <c r="BG484" s="140">
        <f>IF(N484="zákl. přenesená",J484,0)</f>
        <v>0</v>
      </c>
      <c r="BH484" s="140">
        <f>IF(N484="sníž. přenesená",J484,0)</f>
        <v>0</v>
      </c>
      <c r="BI484" s="140">
        <f>IF(N484="nulová",J484,0)</f>
        <v>0</v>
      </c>
      <c r="BJ484" s="18" t="s">
        <v>79</v>
      </c>
      <c r="BK484" s="140">
        <f>ROUND(I484*H484,2)</f>
        <v>0</v>
      </c>
      <c r="BL484" s="18" t="s">
        <v>245</v>
      </c>
      <c r="BM484" s="139" t="s">
        <v>736</v>
      </c>
    </row>
    <row r="485" spans="2:65" s="1" customFormat="1">
      <c r="B485" s="33"/>
      <c r="D485" s="141" t="s">
        <v>132</v>
      </c>
      <c r="F485" s="142" t="s">
        <v>737</v>
      </c>
      <c r="I485" s="143"/>
      <c r="L485" s="33"/>
      <c r="M485" s="144"/>
      <c r="T485" s="54"/>
      <c r="AT485" s="18" t="s">
        <v>132</v>
      </c>
      <c r="AU485" s="18" t="s">
        <v>81</v>
      </c>
    </row>
    <row r="486" spans="2:65" s="12" customFormat="1">
      <c r="B486" s="148"/>
      <c r="D486" s="149" t="s">
        <v>197</v>
      </c>
      <c r="E486" s="150" t="s">
        <v>19</v>
      </c>
      <c r="F486" s="151" t="s">
        <v>684</v>
      </c>
      <c r="H486" s="150" t="s">
        <v>19</v>
      </c>
      <c r="I486" s="152"/>
      <c r="L486" s="148"/>
      <c r="M486" s="153"/>
      <c r="T486" s="154"/>
      <c r="AT486" s="150" t="s">
        <v>197</v>
      </c>
      <c r="AU486" s="150" t="s">
        <v>81</v>
      </c>
      <c r="AV486" s="12" t="s">
        <v>79</v>
      </c>
      <c r="AW486" s="12" t="s">
        <v>33</v>
      </c>
      <c r="AX486" s="12" t="s">
        <v>72</v>
      </c>
      <c r="AY486" s="150" t="s">
        <v>122</v>
      </c>
    </row>
    <row r="487" spans="2:65" s="12" customFormat="1">
      <c r="B487" s="148"/>
      <c r="D487" s="149" t="s">
        <v>197</v>
      </c>
      <c r="E487" s="150" t="s">
        <v>19</v>
      </c>
      <c r="F487" s="151" t="s">
        <v>225</v>
      </c>
      <c r="H487" s="150" t="s">
        <v>19</v>
      </c>
      <c r="I487" s="152"/>
      <c r="L487" s="148"/>
      <c r="M487" s="153"/>
      <c r="T487" s="154"/>
      <c r="AT487" s="150" t="s">
        <v>197</v>
      </c>
      <c r="AU487" s="150" t="s">
        <v>81</v>
      </c>
      <c r="AV487" s="12" t="s">
        <v>79</v>
      </c>
      <c r="AW487" s="12" t="s">
        <v>33</v>
      </c>
      <c r="AX487" s="12" t="s">
        <v>72</v>
      </c>
      <c r="AY487" s="150" t="s">
        <v>122</v>
      </c>
    </row>
    <row r="488" spans="2:65" s="13" customFormat="1">
      <c r="B488" s="155"/>
      <c r="D488" s="149" t="s">
        <v>197</v>
      </c>
      <c r="E488" s="156" t="s">
        <v>19</v>
      </c>
      <c r="F488" s="157" t="s">
        <v>738</v>
      </c>
      <c r="H488" s="158">
        <v>15</v>
      </c>
      <c r="I488" s="159"/>
      <c r="L488" s="155"/>
      <c r="M488" s="160"/>
      <c r="T488" s="161"/>
      <c r="AT488" s="156" t="s">
        <v>197</v>
      </c>
      <c r="AU488" s="156" t="s">
        <v>81</v>
      </c>
      <c r="AV488" s="13" t="s">
        <v>81</v>
      </c>
      <c r="AW488" s="13" t="s">
        <v>33</v>
      </c>
      <c r="AX488" s="13" t="s">
        <v>72</v>
      </c>
      <c r="AY488" s="156" t="s">
        <v>122</v>
      </c>
    </row>
    <row r="489" spans="2:65" s="12" customFormat="1">
      <c r="B489" s="148"/>
      <c r="D489" s="149" t="s">
        <v>197</v>
      </c>
      <c r="E489" s="150" t="s">
        <v>19</v>
      </c>
      <c r="F489" s="151" t="s">
        <v>227</v>
      </c>
      <c r="H489" s="150" t="s">
        <v>19</v>
      </c>
      <c r="I489" s="152"/>
      <c r="L489" s="148"/>
      <c r="M489" s="153"/>
      <c r="T489" s="154"/>
      <c r="AT489" s="150" t="s">
        <v>197</v>
      </c>
      <c r="AU489" s="150" t="s">
        <v>81</v>
      </c>
      <c r="AV489" s="12" t="s">
        <v>79</v>
      </c>
      <c r="AW489" s="12" t="s">
        <v>33</v>
      </c>
      <c r="AX489" s="12" t="s">
        <v>72</v>
      </c>
      <c r="AY489" s="150" t="s">
        <v>122</v>
      </c>
    </row>
    <row r="490" spans="2:65" s="13" customFormat="1">
      <c r="B490" s="155"/>
      <c r="D490" s="149" t="s">
        <v>197</v>
      </c>
      <c r="E490" s="156" t="s">
        <v>19</v>
      </c>
      <c r="F490" s="157" t="s">
        <v>739</v>
      </c>
      <c r="H490" s="158">
        <v>19.899999999999999</v>
      </c>
      <c r="I490" s="159"/>
      <c r="L490" s="155"/>
      <c r="M490" s="160"/>
      <c r="T490" s="161"/>
      <c r="AT490" s="156" t="s">
        <v>197</v>
      </c>
      <c r="AU490" s="156" t="s">
        <v>81</v>
      </c>
      <c r="AV490" s="13" t="s">
        <v>81</v>
      </c>
      <c r="AW490" s="13" t="s">
        <v>33</v>
      </c>
      <c r="AX490" s="13" t="s">
        <v>72</v>
      </c>
      <c r="AY490" s="156" t="s">
        <v>122</v>
      </c>
    </row>
    <row r="491" spans="2:65" s="12" customFormat="1">
      <c r="B491" s="148"/>
      <c r="D491" s="149" t="s">
        <v>197</v>
      </c>
      <c r="E491" s="150" t="s">
        <v>19</v>
      </c>
      <c r="F491" s="151" t="s">
        <v>229</v>
      </c>
      <c r="H491" s="150" t="s">
        <v>19</v>
      </c>
      <c r="I491" s="152"/>
      <c r="L491" s="148"/>
      <c r="M491" s="153"/>
      <c r="T491" s="154"/>
      <c r="AT491" s="150" t="s">
        <v>197</v>
      </c>
      <c r="AU491" s="150" t="s">
        <v>81</v>
      </c>
      <c r="AV491" s="12" t="s">
        <v>79</v>
      </c>
      <c r="AW491" s="12" t="s">
        <v>33</v>
      </c>
      <c r="AX491" s="12" t="s">
        <v>72</v>
      </c>
      <c r="AY491" s="150" t="s">
        <v>122</v>
      </c>
    </row>
    <row r="492" spans="2:65" s="13" customFormat="1">
      <c r="B492" s="155"/>
      <c r="D492" s="149" t="s">
        <v>197</v>
      </c>
      <c r="E492" s="156" t="s">
        <v>19</v>
      </c>
      <c r="F492" s="157" t="s">
        <v>740</v>
      </c>
      <c r="H492" s="158">
        <v>14.3</v>
      </c>
      <c r="I492" s="159"/>
      <c r="L492" s="155"/>
      <c r="M492" s="160"/>
      <c r="T492" s="161"/>
      <c r="AT492" s="156" t="s">
        <v>197</v>
      </c>
      <c r="AU492" s="156" t="s">
        <v>81</v>
      </c>
      <c r="AV492" s="13" t="s">
        <v>81</v>
      </c>
      <c r="AW492" s="13" t="s">
        <v>33</v>
      </c>
      <c r="AX492" s="13" t="s">
        <v>72</v>
      </c>
      <c r="AY492" s="156" t="s">
        <v>122</v>
      </c>
    </row>
    <row r="493" spans="2:65" s="14" customFormat="1">
      <c r="B493" s="162"/>
      <c r="D493" s="149" t="s">
        <v>197</v>
      </c>
      <c r="E493" s="163" t="s">
        <v>19</v>
      </c>
      <c r="F493" s="164" t="s">
        <v>231</v>
      </c>
      <c r="H493" s="165">
        <v>49.2</v>
      </c>
      <c r="I493" s="166"/>
      <c r="L493" s="162"/>
      <c r="M493" s="167"/>
      <c r="T493" s="168"/>
      <c r="AT493" s="163" t="s">
        <v>197</v>
      </c>
      <c r="AU493" s="163" t="s">
        <v>81</v>
      </c>
      <c r="AV493" s="14" t="s">
        <v>144</v>
      </c>
      <c r="AW493" s="14" t="s">
        <v>33</v>
      </c>
      <c r="AX493" s="14" t="s">
        <v>79</v>
      </c>
      <c r="AY493" s="163" t="s">
        <v>122</v>
      </c>
    </row>
    <row r="494" spans="2:65" s="1" customFormat="1" ht="16.5" customHeight="1">
      <c r="B494" s="33"/>
      <c r="C494" s="177">
        <v>99</v>
      </c>
      <c r="D494" s="177" t="s">
        <v>674</v>
      </c>
      <c r="E494" s="178" t="s">
        <v>741</v>
      </c>
      <c r="F494" s="179" t="s">
        <v>742</v>
      </c>
      <c r="G494" s="180" t="s">
        <v>330</v>
      </c>
      <c r="H494" s="181">
        <v>51.66</v>
      </c>
      <c r="I494" s="182"/>
      <c r="J494" s="183">
        <f>ROUND(I494*H494,2)</f>
        <v>0</v>
      </c>
      <c r="K494" s="179" t="s">
        <v>19</v>
      </c>
      <c r="L494" s="184"/>
      <c r="M494" s="185" t="s">
        <v>19</v>
      </c>
      <c r="N494" s="186" t="s">
        <v>43</v>
      </c>
      <c r="P494" s="137">
        <f>O494*H494</f>
        <v>0</v>
      </c>
      <c r="Q494" s="137">
        <v>1.6000000000000001E-4</v>
      </c>
      <c r="R494" s="137">
        <f>Q494*H494</f>
        <v>8.2655999999999997E-3</v>
      </c>
      <c r="S494" s="137">
        <v>0</v>
      </c>
      <c r="T494" s="138">
        <f>S494*H494</f>
        <v>0</v>
      </c>
      <c r="AR494" s="139" t="s">
        <v>444</v>
      </c>
      <c r="AT494" s="139" t="s">
        <v>674</v>
      </c>
      <c r="AU494" s="139" t="s">
        <v>81</v>
      </c>
      <c r="AY494" s="18" t="s">
        <v>122</v>
      </c>
      <c r="BE494" s="140">
        <f>IF(N494="základní",J494,0)</f>
        <v>0</v>
      </c>
      <c r="BF494" s="140">
        <f>IF(N494="snížená",J494,0)</f>
        <v>0</v>
      </c>
      <c r="BG494" s="140">
        <f>IF(N494="zákl. přenesená",J494,0)</f>
        <v>0</v>
      </c>
      <c r="BH494" s="140">
        <f>IF(N494="sníž. přenesená",J494,0)</f>
        <v>0</v>
      </c>
      <c r="BI494" s="140">
        <f>IF(N494="nulová",J494,0)</f>
        <v>0</v>
      </c>
      <c r="BJ494" s="18" t="s">
        <v>79</v>
      </c>
      <c r="BK494" s="140">
        <f>ROUND(I494*H494,2)</f>
        <v>0</v>
      </c>
      <c r="BL494" s="18" t="s">
        <v>245</v>
      </c>
      <c r="BM494" s="139" t="s">
        <v>743</v>
      </c>
    </row>
    <row r="495" spans="2:65" s="13" customFormat="1">
      <c r="B495" s="155"/>
      <c r="D495" s="149" t="s">
        <v>197</v>
      </c>
      <c r="F495" s="157" t="s">
        <v>744</v>
      </c>
      <c r="H495" s="158">
        <v>51.66</v>
      </c>
      <c r="I495" s="159"/>
      <c r="L495" s="155"/>
      <c r="M495" s="160"/>
      <c r="T495" s="161"/>
      <c r="AT495" s="156" t="s">
        <v>197</v>
      </c>
      <c r="AU495" s="156" t="s">
        <v>81</v>
      </c>
      <c r="AV495" s="13" t="s">
        <v>81</v>
      </c>
      <c r="AW495" s="13" t="s">
        <v>4</v>
      </c>
      <c r="AX495" s="13" t="s">
        <v>79</v>
      </c>
      <c r="AY495" s="156" t="s">
        <v>122</v>
      </c>
    </row>
    <row r="496" spans="2:65" s="1" customFormat="1" ht="16.5" customHeight="1">
      <c r="B496" s="33"/>
      <c r="C496" s="128">
        <v>100</v>
      </c>
      <c r="D496" s="128" t="s">
        <v>125</v>
      </c>
      <c r="E496" s="129" t="s">
        <v>745</v>
      </c>
      <c r="F496" s="130" t="s">
        <v>746</v>
      </c>
      <c r="G496" s="131" t="s">
        <v>193</v>
      </c>
      <c r="H496" s="132">
        <v>4.12</v>
      </c>
      <c r="I496" s="133"/>
      <c r="J496" s="134">
        <f>ROUND(I496*H496,2)</f>
        <v>0</v>
      </c>
      <c r="K496" s="130" t="s">
        <v>19</v>
      </c>
      <c r="L496" s="33"/>
      <c r="M496" s="135" t="s">
        <v>19</v>
      </c>
      <c r="N496" s="136" t="s">
        <v>43</v>
      </c>
      <c r="P496" s="137">
        <f>O496*H496</f>
        <v>0</v>
      </c>
      <c r="Q496" s="137">
        <v>0</v>
      </c>
      <c r="R496" s="137">
        <f>Q496*H496</f>
        <v>0</v>
      </c>
      <c r="S496" s="137">
        <v>0</v>
      </c>
      <c r="T496" s="138">
        <f>S496*H496</f>
        <v>0</v>
      </c>
      <c r="AR496" s="139" t="s">
        <v>245</v>
      </c>
      <c r="AT496" s="139" t="s">
        <v>125</v>
      </c>
      <c r="AU496" s="139" t="s">
        <v>81</v>
      </c>
      <c r="AY496" s="18" t="s">
        <v>122</v>
      </c>
      <c r="BE496" s="140">
        <f>IF(N496="základní",J496,0)</f>
        <v>0</v>
      </c>
      <c r="BF496" s="140">
        <f>IF(N496="snížená",J496,0)</f>
        <v>0</v>
      </c>
      <c r="BG496" s="140">
        <f>IF(N496="zákl. přenesená",J496,0)</f>
        <v>0</v>
      </c>
      <c r="BH496" s="140">
        <f>IF(N496="sníž. přenesená",J496,0)</f>
        <v>0</v>
      </c>
      <c r="BI496" s="140">
        <f>IF(N496="nulová",J496,0)</f>
        <v>0</v>
      </c>
      <c r="BJ496" s="18" t="s">
        <v>79</v>
      </c>
      <c r="BK496" s="140">
        <f>ROUND(I496*H496,2)</f>
        <v>0</v>
      </c>
      <c r="BL496" s="18" t="s">
        <v>245</v>
      </c>
      <c r="BM496" s="139" t="s">
        <v>747</v>
      </c>
    </row>
    <row r="497" spans="2:65" s="12" customFormat="1">
      <c r="B497" s="148"/>
      <c r="D497" s="149" t="s">
        <v>197</v>
      </c>
      <c r="E497" s="150" t="s">
        <v>19</v>
      </c>
      <c r="F497" s="151" t="s">
        <v>225</v>
      </c>
      <c r="H497" s="150" t="s">
        <v>19</v>
      </c>
      <c r="I497" s="152"/>
      <c r="L497" s="148"/>
      <c r="M497" s="153"/>
      <c r="T497" s="154"/>
      <c r="AT497" s="150" t="s">
        <v>197</v>
      </c>
      <c r="AU497" s="150" t="s">
        <v>81</v>
      </c>
      <c r="AV497" s="12" t="s">
        <v>79</v>
      </c>
      <c r="AW497" s="12" t="s">
        <v>33</v>
      </c>
      <c r="AX497" s="12" t="s">
        <v>72</v>
      </c>
      <c r="AY497" s="150" t="s">
        <v>122</v>
      </c>
    </row>
    <row r="498" spans="2:65" s="13" customFormat="1">
      <c r="B498" s="155"/>
      <c r="D498" s="149" t="s">
        <v>197</v>
      </c>
      <c r="E498" s="156" t="s">
        <v>19</v>
      </c>
      <c r="F498" s="157" t="s">
        <v>748</v>
      </c>
      <c r="H498" s="158">
        <v>1.92</v>
      </c>
      <c r="I498" s="159"/>
      <c r="L498" s="155"/>
      <c r="M498" s="160"/>
      <c r="T498" s="161"/>
      <c r="AT498" s="156" t="s">
        <v>197</v>
      </c>
      <c r="AU498" s="156" t="s">
        <v>81</v>
      </c>
      <c r="AV498" s="13" t="s">
        <v>81</v>
      </c>
      <c r="AW498" s="13" t="s">
        <v>33</v>
      </c>
      <c r="AX498" s="13" t="s">
        <v>72</v>
      </c>
      <c r="AY498" s="156" t="s">
        <v>122</v>
      </c>
    </row>
    <row r="499" spans="2:65" s="12" customFormat="1">
      <c r="B499" s="148"/>
      <c r="D499" s="149" t="s">
        <v>197</v>
      </c>
      <c r="E499" s="150" t="s">
        <v>19</v>
      </c>
      <c r="F499" s="151" t="s">
        <v>227</v>
      </c>
      <c r="H499" s="150" t="s">
        <v>19</v>
      </c>
      <c r="I499" s="152"/>
      <c r="L499" s="148"/>
      <c r="M499" s="153"/>
      <c r="T499" s="154"/>
      <c r="AT499" s="150" t="s">
        <v>197</v>
      </c>
      <c r="AU499" s="150" t="s">
        <v>81</v>
      </c>
      <c r="AV499" s="12" t="s">
        <v>79</v>
      </c>
      <c r="AW499" s="12" t="s">
        <v>33</v>
      </c>
      <c r="AX499" s="12" t="s">
        <v>72</v>
      </c>
      <c r="AY499" s="150" t="s">
        <v>122</v>
      </c>
    </row>
    <row r="500" spans="2:65" s="13" customFormat="1">
      <c r="B500" s="155"/>
      <c r="D500" s="149" t="s">
        <v>197</v>
      </c>
      <c r="E500" s="156" t="s">
        <v>19</v>
      </c>
      <c r="F500" s="157" t="s">
        <v>749</v>
      </c>
      <c r="H500" s="158">
        <v>1.58</v>
      </c>
      <c r="I500" s="159"/>
      <c r="L500" s="155"/>
      <c r="M500" s="160"/>
      <c r="T500" s="161"/>
      <c r="AT500" s="156" t="s">
        <v>197</v>
      </c>
      <c r="AU500" s="156" t="s">
        <v>81</v>
      </c>
      <c r="AV500" s="13" t="s">
        <v>81</v>
      </c>
      <c r="AW500" s="13" t="s">
        <v>33</v>
      </c>
      <c r="AX500" s="13" t="s">
        <v>72</v>
      </c>
      <c r="AY500" s="156" t="s">
        <v>122</v>
      </c>
    </row>
    <row r="501" spans="2:65" s="12" customFormat="1">
      <c r="B501" s="148"/>
      <c r="D501" s="149" t="s">
        <v>197</v>
      </c>
      <c r="E501" s="150" t="s">
        <v>19</v>
      </c>
      <c r="F501" s="151" t="s">
        <v>229</v>
      </c>
      <c r="H501" s="150" t="s">
        <v>19</v>
      </c>
      <c r="I501" s="152"/>
      <c r="L501" s="148"/>
      <c r="M501" s="153"/>
      <c r="T501" s="154"/>
      <c r="AT501" s="150" t="s">
        <v>197</v>
      </c>
      <c r="AU501" s="150" t="s">
        <v>81</v>
      </c>
      <c r="AV501" s="12" t="s">
        <v>79</v>
      </c>
      <c r="AW501" s="12" t="s">
        <v>33</v>
      </c>
      <c r="AX501" s="12" t="s">
        <v>72</v>
      </c>
      <c r="AY501" s="150" t="s">
        <v>122</v>
      </c>
    </row>
    <row r="502" spans="2:65" s="13" customFormat="1">
      <c r="B502" s="155"/>
      <c r="D502" s="149" t="s">
        <v>197</v>
      </c>
      <c r="E502" s="156" t="s">
        <v>19</v>
      </c>
      <c r="F502" s="157" t="s">
        <v>750</v>
      </c>
      <c r="H502" s="158">
        <v>0.62</v>
      </c>
      <c r="I502" s="159"/>
      <c r="L502" s="155"/>
      <c r="M502" s="160"/>
      <c r="T502" s="161"/>
      <c r="AT502" s="156" t="s">
        <v>197</v>
      </c>
      <c r="AU502" s="156" t="s">
        <v>81</v>
      </c>
      <c r="AV502" s="13" t="s">
        <v>81</v>
      </c>
      <c r="AW502" s="13" t="s">
        <v>33</v>
      </c>
      <c r="AX502" s="13" t="s">
        <v>72</v>
      </c>
      <c r="AY502" s="156" t="s">
        <v>122</v>
      </c>
    </row>
    <row r="503" spans="2:65" s="14" customFormat="1">
      <c r="B503" s="162"/>
      <c r="D503" s="149" t="s">
        <v>197</v>
      </c>
      <c r="E503" s="163" t="s">
        <v>19</v>
      </c>
      <c r="F503" s="164" t="s">
        <v>231</v>
      </c>
      <c r="H503" s="165">
        <v>4.12</v>
      </c>
      <c r="I503" s="166"/>
      <c r="L503" s="162"/>
      <c r="M503" s="167"/>
      <c r="T503" s="168"/>
      <c r="AT503" s="163" t="s">
        <v>197</v>
      </c>
      <c r="AU503" s="163" t="s">
        <v>81</v>
      </c>
      <c r="AV503" s="14" t="s">
        <v>144</v>
      </c>
      <c r="AW503" s="14" t="s">
        <v>33</v>
      </c>
      <c r="AX503" s="14" t="s">
        <v>79</v>
      </c>
      <c r="AY503" s="163" t="s">
        <v>122</v>
      </c>
    </row>
    <row r="504" spans="2:65" s="1" customFormat="1" ht="24.2" customHeight="1">
      <c r="B504" s="33"/>
      <c r="C504" s="128">
        <v>101</v>
      </c>
      <c r="D504" s="128" t="s">
        <v>125</v>
      </c>
      <c r="E504" s="129" t="s">
        <v>751</v>
      </c>
      <c r="F504" s="130" t="s">
        <v>752</v>
      </c>
      <c r="G504" s="131" t="s">
        <v>634</v>
      </c>
      <c r="H504" s="176"/>
      <c r="I504" s="133"/>
      <c r="J504" s="134">
        <f>ROUND(I504*H504,2)</f>
        <v>0</v>
      </c>
      <c r="K504" s="130" t="s">
        <v>194</v>
      </c>
      <c r="L504" s="33"/>
      <c r="M504" s="135" t="s">
        <v>19</v>
      </c>
      <c r="N504" s="136" t="s">
        <v>43</v>
      </c>
      <c r="P504" s="137">
        <f>O504*H504</f>
        <v>0</v>
      </c>
      <c r="Q504" s="137">
        <v>0</v>
      </c>
      <c r="R504" s="137">
        <f>Q504*H504</f>
        <v>0</v>
      </c>
      <c r="S504" s="137">
        <v>0</v>
      </c>
      <c r="T504" s="138">
        <f>S504*H504</f>
        <v>0</v>
      </c>
      <c r="AR504" s="139" t="s">
        <v>245</v>
      </c>
      <c r="AT504" s="139" t="s">
        <v>125</v>
      </c>
      <c r="AU504" s="139" t="s">
        <v>81</v>
      </c>
      <c r="AY504" s="18" t="s">
        <v>122</v>
      </c>
      <c r="BE504" s="140">
        <f>IF(N504="základní",J504,0)</f>
        <v>0</v>
      </c>
      <c r="BF504" s="140">
        <f>IF(N504="snížená",J504,0)</f>
        <v>0</v>
      </c>
      <c r="BG504" s="140">
        <f>IF(N504="zákl. přenesená",J504,0)</f>
        <v>0</v>
      </c>
      <c r="BH504" s="140">
        <f>IF(N504="sníž. přenesená",J504,0)</f>
        <v>0</v>
      </c>
      <c r="BI504" s="140">
        <f>IF(N504="nulová",J504,0)</f>
        <v>0</v>
      </c>
      <c r="BJ504" s="18" t="s">
        <v>79</v>
      </c>
      <c r="BK504" s="140">
        <f>ROUND(I504*H504,2)</f>
        <v>0</v>
      </c>
      <c r="BL504" s="18" t="s">
        <v>245</v>
      </c>
      <c r="BM504" s="139" t="s">
        <v>753</v>
      </c>
    </row>
    <row r="505" spans="2:65" s="1" customFormat="1">
      <c r="B505" s="33"/>
      <c r="D505" s="141" t="s">
        <v>132</v>
      </c>
      <c r="F505" s="142" t="s">
        <v>754</v>
      </c>
      <c r="I505" s="143"/>
      <c r="L505" s="33"/>
      <c r="M505" s="144"/>
      <c r="T505" s="54"/>
      <c r="AT505" s="18" t="s">
        <v>132</v>
      </c>
      <c r="AU505" s="18" t="s">
        <v>81</v>
      </c>
    </row>
    <row r="506" spans="2:65" s="11" customFormat="1" ht="22.9" customHeight="1">
      <c r="B506" s="116"/>
      <c r="D506" s="117" t="s">
        <v>71</v>
      </c>
      <c r="E506" s="126" t="s">
        <v>755</v>
      </c>
      <c r="F506" s="126" t="s">
        <v>756</v>
      </c>
      <c r="I506" s="119"/>
      <c r="J506" s="127">
        <f>BK506</f>
        <v>0</v>
      </c>
      <c r="L506" s="116"/>
      <c r="M506" s="121"/>
      <c r="P506" s="122">
        <f>SUM(P507:P510)</f>
        <v>0</v>
      </c>
      <c r="R506" s="122">
        <f>SUM(R507:R510)</f>
        <v>1.12E-4</v>
      </c>
      <c r="T506" s="123">
        <f>SUM(T507:T510)</f>
        <v>0</v>
      </c>
      <c r="AR506" s="117" t="s">
        <v>81</v>
      </c>
      <c r="AT506" s="124" t="s">
        <v>71</v>
      </c>
      <c r="AU506" s="124" t="s">
        <v>79</v>
      </c>
      <c r="AY506" s="117" t="s">
        <v>122</v>
      </c>
      <c r="BK506" s="125">
        <f>SUM(BK507:BK510)</f>
        <v>0</v>
      </c>
    </row>
    <row r="507" spans="2:65" s="1" customFormat="1" ht="16.5" customHeight="1">
      <c r="B507" s="33"/>
      <c r="C507" s="128">
        <v>102</v>
      </c>
      <c r="D507" s="128" t="s">
        <v>125</v>
      </c>
      <c r="E507" s="129" t="s">
        <v>757</v>
      </c>
      <c r="F507" s="130" t="s">
        <v>758</v>
      </c>
      <c r="G507" s="131" t="s">
        <v>193</v>
      </c>
      <c r="H507" s="132">
        <v>0.8</v>
      </c>
      <c r="I507" s="133"/>
      <c r="J507" s="134">
        <f>ROUND(I507*H507,2)</f>
        <v>0</v>
      </c>
      <c r="K507" s="130" t="s">
        <v>194</v>
      </c>
      <c r="L507" s="33"/>
      <c r="M507" s="135" t="s">
        <v>19</v>
      </c>
      <c r="N507" s="136" t="s">
        <v>43</v>
      </c>
      <c r="P507" s="137">
        <f>O507*H507</f>
        <v>0</v>
      </c>
      <c r="Q507" s="137">
        <v>1.3999999999999999E-4</v>
      </c>
      <c r="R507" s="137">
        <f>Q507*H507</f>
        <v>1.12E-4</v>
      </c>
      <c r="S507" s="137">
        <v>0</v>
      </c>
      <c r="T507" s="138">
        <f>S507*H507</f>
        <v>0</v>
      </c>
      <c r="AR507" s="139" t="s">
        <v>245</v>
      </c>
      <c r="AT507" s="139" t="s">
        <v>125</v>
      </c>
      <c r="AU507" s="139" t="s">
        <v>81</v>
      </c>
      <c r="AY507" s="18" t="s">
        <v>122</v>
      </c>
      <c r="BE507" s="140">
        <f>IF(N507="základní",J507,0)</f>
        <v>0</v>
      </c>
      <c r="BF507" s="140">
        <f>IF(N507="snížená",J507,0)</f>
        <v>0</v>
      </c>
      <c r="BG507" s="140">
        <f>IF(N507="zákl. přenesená",J507,0)</f>
        <v>0</v>
      </c>
      <c r="BH507" s="140">
        <f>IF(N507="sníž. přenesená",J507,0)</f>
        <v>0</v>
      </c>
      <c r="BI507" s="140">
        <f>IF(N507="nulová",J507,0)</f>
        <v>0</v>
      </c>
      <c r="BJ507" s="18" t="s">
        <v>79</v>
      </c>
      <c r="BK507" s="140">
        <f>ROUND(I507*H507,2)</f>
        <v>0</v>
      </c>
      <c r="BL507" s="18" t="s">
        <v>245</v>
      </c>
      <c r="BM507" s="139" t="s">
        <v>759</v>
      </c>
    </row>
    <row r="508" spans="2:65" s="1" customFormat="1">
      <c r="B508" s="33"/>
      <c r="D508" s="141" t="s">
        <v>132</v>
      </c>
      <c r="F508" s="142" t="s">
        <v>760</v>
      </c>
      <c r="I508" s="143"/>
      <c r="L508" s="33"/>
      <c r="M508" s="144"/>
      <c r="T508" s="54"/>
      <c r="AT508" s="18" t="s">
        <v>132</v>
      </c>
      <c r="AU508" s="18" t="s">
        <v>81</v>
      </c>
    </row>
    <row r="509" spans="2:65" s="12" customFormat="1">
      <c r="B509" s="148"/>
      <c r="D509" s="149" t="s">
        <v>197</v>
      </c>
      <c r="E509" s="150" t="s">
        <v>19</v>
      </c>
      <c r="F509" s="151" t="s">
        <v>761</v>
      </c>
      <c r="H509" s="150" t="s">
        <v>19</v>
      </c>
      <c r="I509" s="152"/>
      <c r="L509" s="148"/>
      <c r="M509" s="153"/>
      <c r="T509" s="154"/>
      <c r="AT509" s="150" t="s">
        <v>197</v>
      </c>
      <c r="AU509" s="150" t="s">
        <v>81</v>
      </c>
      <c r="AV509" s="12" t="s">
        <v>79</v>
      </c>
      <c r="AW509" s="12" t="s">
        <v>33</v>
      </c>
      <c r="AX509" s="12" t="s">
        <v>72</v>
      </c>
      <c r="AY509" s="150" t="s">
        <v>122</v>
      </c>
    </row>
    <row r="510" spans="2:65" s="13" customFormat="1">
      <c r="B510" s="155"/>
      <c r="D510" s="149" t="s">
        <v>197</v>
      </c>
      <c r="E510" s="156" t="s">
        <v>19</v>
      </c>
      <c r="F510" s="157" t="s">
        <v>762</v>
      </c>
      <c r="H510" s="158">
        <v>0.8</v>
      </c>
      <c r="I510" s="159"/>
      <c r="L510" s="155"/>
      <c r="M510" s="160"/>
      <c r="T510" s="161"/>
      <c r="AT510" s="156" t="s">
        <v>197</v>
      </c>
      <c r="AU510" s="156" t="s">
        <v>81</v>
      </c>
      <c r="AV510" s="13" t="s">
        <v>81</v>
      </c>
      <c r="AW510" s="13" t="s">
        <v>33</v>
      </c>
      <c r="AX510" s="13" t="s">
        <v>79</v>
      </c>
      <c r="AY510" s="156" t="s">
        <v>122</v>
      </c>
    </row>
    <row r="511" spans="2:65" s="11" customFormat="1" ht="22.9" customHeight="1">
      <c r="B511" s="116"/>
      <c r="D511" s="117" t="s">
        <v>71</v>
      </c>
      <c r="E511" s="126" t="s">
        <v>763</v>
      </c>
      <c r="F511" s="126" t="s">
        <v>764</v>
      </c>
      <c r="I511" s="119"/>
      <c r="J511" s="127">
        <f>BK511</f>
        <v>0</v>
      </c>
      <c r="L511" s="116"/>
      <c r="M511" s="121"/>
      <c r="P511" s="122">
        <f>SUM(P512:P523)</f>
        <v>0</v>
      </c>
      <c r="R511" s="122">
        <f>SUM(R512:R523)</f>
        <v>0.69542339999999991</v>
      </c>
      <c r="T511" s="123">
        <f>SUM(T512:T523)</f>
        <v>0</v>
      </c>
      <c r="AR511" s="117" t="s">
        <v>81</v>
      </c>
      <c r="AT511" s="124" t="s">
        <v>71</v>
      </c>
      <c r="AU511" s="124" t="s">
        <v>79</v>
      </c>
      <c r="AY511" s="117" t="s">
        <v>122</v>
      </c>
      <c r="BK511" s="125">
        <f>SUM(BK512:BK523)</f>
        <v>0</v>
      </c>
    </row>
    <row r="512" spans="2:65" s="1" customFormat="1" ht="16.5" customHeight="1">
      <c r="B512" s="33"/>
      <c r="C512" s="128">
        <v>103</v>
      </c>
      <c r="D512" s="128" t="s">
        <v>125</v>
      </c>
      <c r="E512" s="129" t="s">
        <v>765</v>
      </c>
      <c r="F512" s="130" t="s">
        <v>766</v>
      </c>
      <c r="G512" s="131" t="s">
        <v>193</v>
      </c>
      <c r="H512" s="132">
        <v>1511.79</v>
      </c>
      <c r="I512" s="133"/>
      <c r="J512" s="134">
        <f>ROUND(I512*H512,2)</f>
        <v>0</v>
      </c>
      <c r="K512" s="130" t="s">
        <v>194</v>
      </c>
      <c r="L512" s="33"/>
      <c r="M512" s="135" t="s">
        <v>19</v>
      </c>
      <c r="N512" s="136" t="s">
        <v>43</v>
      </c>
      <c r="P512" s="137">
        <f>O512*H512</f>
        <v>0</v>
      </c>
      <c r="Q512" s="137">
        <v>2.0000000000000001E-4</v>
      </c>
      <c r="R512" s="137">
        <f>Q512*H512</f>
        <v>0.30235800000000002</v>
      </c>
      <c r="S512" s="137">
        <v>0</v>
      </c>
      <c r="T512" s="138">
        <f>S512*H512</f>
        <v>0</v>
      </c>
      <c r="AR512" s="139" t="s">
        <v>245</v>
      </c>
      <c r="AT512" s="139" t="s">
        <v>125</v>
      </c>
      <c r="AU512" s="139" t="s">
        <v>81</v>
      </c>
      <c r="AY512" s="18" t="s">
        <v>122</v>
      </c>
      <c r="BE512" s="140">
        <f>IF(N512="základní",J512,0)</f>
        <v>0</v>
      </c>
      <c r="BF512" s="140">
        <f>IF(N512="snížená",J512,0)</f>
        <v>0</v>
      </c>
      <c r="BG512" s="140">
        <f>IF(N512="zákl. přenesená",J512,0)</f>
        <v>0</v>
      </c>
      <c r="BH512" s="140">
        <f>IF(N512="sníž. přenesená",J512,0)</f>
        <v>0</v>
      </c>
      <c r="BI512" s="140">
        <f>IF(N512="nulová",J512,0)</f>
        <v>0</v>
      </c>
      <c r="BJ512" s="18" t="s">
        <v>79</v>
      </c>
      <c r="BK512" s="140">
        <f>ROUND(I512*H512,2)</f>
        <v>0</v>
      </c>
      <c r="BL512" s="18" t="s">
        <v>245</v>
      </c>
      <c r="BM512" s="139" t="s">
        <v>767</v>
      </c>
    </row>
    <row r="513" spans="2:65" s="1" customFormat="1">
      <c r="B513" s="33"/>
      <c r="D513" s="141" t="s">
        <v>132</v>
      </c>
      <c r="F513" s="142" t="s">
        <v>768</v>
      </c>
      <c r="I513" s="143"/>
      <c r="L513" s="33"/>
      <c r="M513" s="144"/>
      <c r="T513" s="54"/>
      <c r="AT513" s="18" t="s">
        <v>132</v>
      </c>
      <c r="AU513" s="18" t="s">
        <v>81</v>
      </c>
    </row>
    <row r="514" spans="2:65" s="12" customFormat="1">
      <c r="B514" s="148"/>
      <c r="D514" s="149" t="s">
        <v>197</v>
      </c>
      <c r="E514" s="150" t="s">
        <v>19</v>
      </c>
      <c r="F514" s="151" t="s">
        <v>225</v>
      </c>
      <c r="H514" s="150" t="s">
        <v>19</v>
      </c>
      <c r="I514" s="152"/>
      <c r="L514" s="148"/>
      <c r="M514" s="153"/>
      <c r="T514" s="154"/>
      <c r="AT514" s="150" t="s">
        <v>197</v>
      </c>
      <c r="AU514" s="150" t="s">
        <v>81</v>
      </c>
      <c r="AV514" s="12" t="s">
        <v>79</v>
      </c>
      <c r="AW514" s="12" t="s">
        <v>33</v>
      </c>
      <c r="AX514" s="12" t="s">
        <v>72</v>
      </c>
      <c r="AY514" s="150" t="s">
        <v>122</v>
      </c>
    </row>
    <row r="515" spans="2:65" s="13" customFormat="1">
      <c r="B515" s="155"/>
      <c r="D515" s="149" t="s">
        <v>197</v>
      </c>
      <c r="E515" s="156" t="s">
        <v>19</v>
      </c>
      <c r="F515" s="157" t="s">
        <v>769</v>
      </c>
      <c r="H515" s="158">
        <v>617.37699999999995</v>
      </c>
      <c r="I515" s="159"/>
      <c r="L515" s="155"/>
      <c r="M515" s="160"/>
      <c r="T515" s="161"/>
      <c r="AT515" s="156" t="s">
        <v>197</v>
      </c>
      <c r="AU515" s="156" t="s">
        <v>81</v>
      </c>
      <c r="AV515" s="13" t="s">
        <v>81</v>
      </c>
      <c r="AW515" s="13" t="s">
        <v>33</v>
      </c>
      <c r="AX515" s="13" t="s">
        <v>72</v>
      </c>
      <c r="AY515" s="156" t="s">
        <v>122</v>
      </c>
    </row>
    <row r="516" spans="2:65" s="12" customFormat="1">
      <c r="B516" s="148"/>
      <c r="D516" s="149" t="s">
        <v>197</v>
      </c>
      <c r="E516" s="150" t="s">
        <v>19</v>
      </c>
      <c r="F516" s="151" t="s">
        <v>227</v>
      </c>
      <c r="H516" s="150" t="s">
        <v>19</v>
      </c>
      <c r="I516" s="152"/>
      <c r="L516" s="148"/>
      <c r="M516" s="153"/>
      <c r="T516" s="154"/>
      <c r="AT516" s="150" t="s">
        <v>197</v>
      </c>
      <c r="AU516" s="150" t="s">
        <v>81</v>
      </c>
      <c r="AV516" s="12" t="s">
        <v>79</v>
      </c>
      <c r="AW516" s="12" t="s">
        <v>33</v>
      </c>
      <c r="AX516" s="12" t="s">
        <v>72</v>
      </c>
      <c r="AY516" s="150" t="s">
        <v>122</v>
      </c>
    </row>
    <row r="517" spans="2:65" s="13" customFormat="1">
      <c r="B517" s="155"/>
      <c r="D517" s="149" t="s">
        <v>197</v>
      </c>
      <c r="E517" s="156" t="s">
        <v>19</v>
      </c>
      <c r="F517" s="157" t="s">
        <v>770</v>
      </c>
      <c r="H517" s="158">
        <v>509.12099999999998</v>
      </c>
      <c r="I517" s="159"/>
      <c r="L517" s="155"/>
      <c r="M517" s="160"/>
      <c r="T517" s="161"/>
      <c r="AT517" s="156" t="s">
        <v>197</v>
      </c>
      <c r="AU517" s="156" t="s">
        <v>81</v>
      </c>
      <c r="AV517" s="13" t="s">
        <v>81</v>
      </c>
      <c r="AW517" s="13" t="s">
        <v>33</v>
      </c>
      <c r="AX517" s="13" t="s">
        <v>72</v>
      </c>
      <c r="AY517" s="156" t="s">
        <v>122</v>
      </c>
    </row>
    <row r="518" spans="2:65" s="12" customFormat="1">
      <c r="B518" s="148"/>
      <c r="D518" s="149" t="s">
        <v>197</v>
      </c>
      <c r="E518" s="150" t="s">
        <v>19</v>
      </c>
      <c r="F518" s="151" t="s">
        <v>229</v>
      </c>
      <c r="H518" s="150" t="s">
        <v>19</v>
      </c>
      <c r="I518" s="152"/>
      <c r="L518" s="148"/>
      <c r="M518" s="153"/>
      <c r="T518" s="154"/>
      <c r="AT518" s="150" t="s">
        <v>197</v>
      </c>
      <c r="AU518" s="150" t="s">
        <v>81</v>
      </c>
      <c r="AV518" s="12" t="s">
        <v>79</v>
      </c>
      <c r="AW518" s="12" t="s">
        <v>33</v>
      </c>
      <c r="AX518" s="12" t="s">
        <v>72</v>
      </c>
      <c r="AY518" s="150" t="s">
        <v>122</v>
      </c>
    </row>
    <row r="519" spans="2:65" s="13" customFormat="1">
      <c r="B519" s="155"/>
      <c r="D519" s="149" t="s">
        <v>197</v>
      </c>
      <c r="E519" s="156" t="s">
        <v>19</v>
      </c>
      <c r="F519" s="157" t="s">
        <v>771</v>
      </c>
      <c r="H519" s="158">
        <v>385.29199999999997</v>
      </c>
      <c r="I519" s="159"/>
      <c r="L519" s="155"/>
      <c r="M519" s="160"/>
      <c r="T519" s="161"/>
      <c r="AT519" s="156" t="s">
        <v>197</v>
      </c>
      <c r="AU519" s="156" t="s">
        <v>81</v>
      </c>
      <c r="AV519" s="13" t="s">
        <v>81</v>
      </c>
      <c r="AW519" s="13" t="s">
        <v>33</v>
      </c>
      <c r="AX519" s="13" t="s">
        <v>72</v>
      </c>
      <c r="AY519" s="156" t="s">
        <v>122</v>
      </c>
    </row>
    <row r="520" spans="2:65" s="14" customFormat="1">
      <c r="B520" s="162"/>
      <c r="D520" s="149" t="s">
        <v>197</v>
      </c>
      <c r="E520" s="163" t="s">
        <v>19</v>
      </c>
      <c r="F520" s="164" t="s">
        <v>231</v>
      </c>
      <c r="H520" s="165">
        <v>1511.79</v>
      </c>
      <c r="I520" s="166"/>
      <c r="L520" s="162"/>
      <c r="M520" s="167"/>
      <c r="T520" s="168"/>
      <c r="AT520" s="163" t="s">
        <v>197</v>
      </c>
      <c r="AU520" s="163" t="s">
        <v>81</v>
      </c>
      <c r="AV520" s="14" t="s">
        <v>144</v>
      </c>
      <c r="AW520" s="14" t="s">
        <v>33</v>
      </c>
      <c r="AX520" s="14" t="s">
        <v>79</v>
      </c>
      <c r="AY520" s="163" t="s">
        <v>122</v>
      </c>
    </row>
    <row r="521" spans="2:65" s="1" customFormat="1" ht="24.2" customHeight="1">
      <c r="B521" s="33"/>
      <c r="C521" s="128">
        <v>104</v>
      </c>
      <c r="D521" s="128" t="s">
        <v>125</v>
      </c>
      <c r="E521" s="129" t="s">
        <v>772</v>
      </c>
      <c r="F521" s="130" t="s">
        <v>773</v>
      </c>
      <c r="G521" s="131" t="s">
        <v>193</v>
      </c>
      <c r="H521" s="132">
        <v>1511.79</v>
      </c>
      <c r="I521" s="133"/>
      <c r="J521" s="134">
        <f>ROUND(I521*H521,2)</f>
        <v>0</v>
      </c>
      <c r="K521" s="130" t="s">
        <v>194</v>
      </c>
      <c r="L521" s="33"/>
      <c r="M521" s="135" t="s">
        <v>19</v>
      </c>
      <c r="N521" s="136" t="s">
        <v>43</v>
      </c>
      <c r="P521" s="137">
        <f>O521*H521</f>
        <v>0</v>
      </c>
      <c r="Q521" s="137">
        <v>2.5999999999999998E-4</v>
      </c>
      <c r="R521" s="137">
        <f>Q521*H521</f>
        <v>0.39306539999999995</v>
      </c>
      <c r="S521" s="137">
        <v>0</v>
      </c>
      <c r="T521" s="138">
        <f>S521*H521</f>
        <v>0</v>
      </c>
      <c r="AR521" s="139" t="s">
        <v>245</v>
      </c>
      <c r="AT521" s="139" t="s">
        <v>125</v>
      </c>
      <c r="AU521" s="139" t="s">
        <v>81</v>
      </c>
      <c r="AY521" s="18" t="s">
        <v>122</v>
      </c>
      <c r="BE521" s="140">
        <f>IF(N521="základní",J521,0)</f>
        <v>0</v>
      </c>
      <c r="BF521" s="140">
        <f>IF(N521="snížená",J521,0)</f>
        <v>0</v>
      </c>
      <c r="BG521" s="140">
        <f>IF(N521="zákl. přenesená",J521,0)</f>
        <v>0</v>
      </c>
      <c r="BH521" s="140">
        <f>IF(N521="sníž. přenesená",J521,0)</f>
        <v>0</v>
      </c>
      <c r="BI521" s="140">
        <f>IF(N521="nulová",J521,0)</f>
        <v>0</v>
      </c>
      <c r="BJ521" s="18" t="s">
        <v>79</v>
      </c>
      <c r="BK521" s="140">
        <f>ROUND(I521*H521,2)</f>
        <v>0</v>
      </c>
      <c r="BL521" s="18" t="s">
        <v>245</v>
      </c>
      <c r="BM521" s="139" t="s">
        <v>774</v>
      </c>
    </row>
    <row r="522" spans="2:65" s="1" customFormat="1">
      <c r="B522" s="33"/>
      <c r="D522" s="141" t="s">
        <v>132</v>
      </c>
      <c r="F522" s="142" t="s">
        <v>775</v>
      </c>
      <c r="I522" s="143"/>
      <c r="L522" s="33"/>
      <c r="M522" s="144"/>
      <c r="T522" s="54"/>
      <c r="AT522" s="18" t="s">
        <v>132</v>
      </c>
      <c r="AU522" s="18" t="s">
        <v>81</v>
      </c>
    </row>
    <row r="523" spans="2:65" s="1" customFormat="1" ht="21.75" customHeight="1">
      <c r="B523" s="33"/>
      <c r="C523" s="128">
        <v>105</v>
      </c>
      <c r="D523" s="128" t="s">
        <v>125</v>
      </c>
      <c r="E523" s="129" t="s">
        <v>776</v>
      </c>
      <c r="F523" s="130" t="s">
        <v>777</v>
      </c>
      <c r="G523" s="131" t="s">
        <v>128</v>
      </c>
      <c r="H523" s="132">
        <v>1</v>
      </c>
      <c r="I523" s="133"/>
      <c r="J523" s="134">
        <f>ROUND(I523*H523,2)</f>
        <v>0</v>
      </c>
      <c r="K523" s="130" t="s">
        <v>19</v>
      </c>
      <c r="L523" s="33"/>
      <c r="M523" s="187" t="s">
        <v>19</v>
      </c>
      <c r="N523" s="188" t="s">
        <v>43</v>
      </c>
      <c r="O523" s="146"/>
      <c r="P523" s="189">
        <f>O523*H523</f>
        <v>0</v>
      </c>
      <c r="Q523" s="189">
        <v>0</v>
      </c>
      <c r="R523" s="189">
        <f>Q523*H523</f>
        <v>0</v>
      </c>
      <c r="S523" s="189">
        <v>0</v>
      </c>
      <c r="T523" s="190">
        <f>S523*H523</f>
        <v>0</v>
      </c>
      <c r="AR523" s="139" t="s">
        <v>245</v>
      </c>
      <c r="AT523" s="139" t="s">
        <v>125</v>
      </c>
      <c r="AU523" s="139" t="s">
        <v>81</v>
      </c>
      <c r="AY523" s="18" t="s">
        <v>122</v>
      </c>
      <c r="BE523" s="140">
        <f>IF(N523="základní",J523,0)</f>
        <v>0</v>
      </c>
      <c r="BF523" s="140">
        <f>IF(N523="snížená",J523,0)</f>
        <v>0</v>
      </c>
      <c r="BG523" s="140">
        <f>IF(N523="zákl. přenesená",J523,0)</f>
        <v>0</v>
      </c>
      <c r="BH523" s="140">
        <f>IF(N523="sníž. přenesená",J523,0)</f>
        <v>0</v>
      </c>
      <c r="BI523" s="140">
        <f>IF(N523="nulová",J523,0)</f>
        <v>0</v>
      </c>
      <c r="BJ523" s="18" t="s">
        <v>79</v>
      </c>
      <c r="BK523" s="140">
        <f>ROUND(I523*H523,2)</f>
        <v>0</v>
      </c>
      <c r="BL523" s="18" t="s">
        <v>245</v>
      </c>
      <c r="BM523" s="139" t="s">
        <v>778</v>
      </c>
    </row>
    <row r="524" spans="2:65" s="1" customFormat="1" ht="6.95" customHeight="1">
      <c r="B524" s="42"/>
      <c r="C524" s="43"/>
      <c r="D524" s="43"/>
      <c r="E524" s="43"/>
      <c r="F524" s="43"/>
      <c r="G524" s="43"/>
      <c r="H524" s="43"/>
      <c r="I524" s="43"/>
      <c r="J524" s="43"/>
      <c r="K524" s="43"/>
      <c r="L524" s="33"/>
    </row>
  </sheetData>
  <sheetProtection algorithmName="SHA-512" hashValue="xI7H0v07DpKQNFCn0jEg3RtdXhL9Ea0Tzw7ZhORuhu5XDrmEqEgtCvxMob6mXLoZTlxuA+z/VzS9f+aQXnsM0A==" saltValue="zY+Jrry71ZJZHjlSC7zwew==" spinCount="100000" sheet="1" objects="1" scenarios="1" formatColumns="0" formatRows="0" autoFilter="0"/>
  <autoFilter ref="C91:K523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/>
    <hyperlink ref="F100" r:id="rId2"/>
    <hyperlink ref="F104" r:id="rId3"/>
    <hyperlink ref="F109" r:id="rId4"/>
    <hyperlink ref="F113" r:id="rId5"/>
    <hyperlink ref="F123" r:id="rId6"/>
    <hyperlink ref="F127" r:id="rId7"/>
    <hyperlink ref="F131" r:id="rId8"/>
    <hyperlink ref="F176" r:id="rId9"/>
    <hyperlink ref="F188" r:id="rId10"/>
    <hyperlink ref="F203" r:id="rId11"/>
    <hyperlink ref="F213" r:id="rId12"/>
    <hyperlink ref="F229" r:id="rId13"/>
    <hyperlink ref="F248" r:id="rId14"/>
    <hyperlink ref="F258" r:id="rId15"/>
    <hyperlink ref="F267" r:id="rId16"/>
    <hyperlink ref="F273" r:id="rId17"/>
    <hyperlink ref="F277" r:id="rId18"/>
    <hyperlink ref="F289" r:id="rId19"/>
    <hyperlink ref="F298" r:id="rId20"/>
    <hyperlink ref="F301" r:id="rId21"/>
    <hyperlink ref="F303" r:id="rId22"/>
    <hyperlink ref="F305" r:id="rId23"/>
    <hyperlink ref="F307" r:id="rId24"/>
    <hyperlink ref="F310" r:id="rId25"/>
    <hyperlink ref="F313" r:id="rId26"/>
    <hyperlink ref="F317" r:id="rId27"/>
    <hyperlink ref="F321" r:id="rId28"/>
    <hyperlink ref="F378" r:id="rId29"/>
    <hyperlink ref="F381" r:id="rId30"/>
    <hyperlink ref="F387" r:id="rId31"/>
    <hyperlink ref="F394" r:id="rId32"/>
    <hyperlink ref="F414" r:id="rId33"/>
    <hyperlink ref="F417" r:id="rId34"/>
    <hyperlink ref="F430" r:id="rId35"/>
    <hyperlink ref="F443" r:id="rId36"/>
    <hyperlink ref="F446" r:id="rId37"/>
    <hyperlink ref="F455" r:id="rId38"/>
    <hyperlink ref="F459" r:id="rId39"/>
    <hyperlink ref="F468" r:id="rId40"/>
    <hyperlink ref="F485" r:id="rId41"/>
    <hyperlink ref="F505" r:id="rId42"/>
    <hyperlink ref="F508" r:id="rId43"/>
    <hyperlink ref="F513" r:id="rId44"/>
    <hyperlink ref="F522" r:id="rId4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61"/>
  <sheetViews>
    <sheetView showGridLines="0" topLeftCell="A233" workbookViewId="0">
      <selection activeCell="F254" sqref="F25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8" t="s">
        <v>87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94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Bezbariérové úpravy MěÚ Horní Slavkov - II. etapa</v>
      </c>
      <c r="F7" s="316"/>
      <c r="G7" s="316"/>
      <c r="H7" s="316"/>
      <c r="L7" s="21"/>
    </row>
    <row r="8" spans="2:46" s="1" customFormat="1" ht="12" customHeight="1">
      <c r="B8" s="33"/>
      <c r="D8" s="28" t="s">
        <v>95</v>
      </c>
      <c r="L8" s="33"/>
    </row>
    <row r="9" spans="2:46" s="1" customFormat="1" ht="16.5" customHeight="1">
      <c r="B9" s="33"/>
      <c r="E9" s="298" t="s">
        <v>779</v>
      </c>
      <c r="F9" s="314"/>
      <c r="G9" s="314"/>
      <c r="H9" s="31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9. 8. 2021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87"/>
      <c r="G18" s="287"/>
      <c r="H18" s="287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91" t="s">
        <v>19</v>
      </c>
      <c r="F27" s="291"/>
      <c r="G27" s="291"/>
      <c r="H27" s="291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ROUND(J92,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ROUND((SUM(BE92:BE260)),  2)</f>
        <v>0</v>
      </c>
      <c r="I33" s="90">
        <v>0.21</v>
      </c>
      <c r="J33" s="89">
        <f>ROUND(((SUM(BE92:BE260))*I33),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ROUND((SUM(BF92:BF260)),  2)</f>
        <v>0</v>
      </c>
      <c r="I34" s="90">
        <v>0.15</v>
      </c>
      <c r="J34" s="89">
        <f>ROUND(((SUM(BF92:BF260))*I34),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ROUND((SUM(BG92:BG260)),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ROUND((SUM(BH92:BH260)),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ROUND((SUM(BI92:BI260)),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Bezbariérové úpravy MěÚ Horní Slavkov - II. etapa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95</v>
      </c>
      <c r="L49" s="33"/>
    </row>
    <row r="50" spans="2:47" s="1" customFormat="1" ht="16.5" customHeight="1">
      <c r="B50" s="33"/>
      <c r="E50" s="298" t="str">
        <f>E9</f>
        <v>02 - Opěrná zeď</v>
      </c>
      <c r="F50" s="314"/>
      <c r="G50" s="314"/>
      <c r="H50" s="31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Horní Slavkov, Dlouhá 634/12</v>
      </c>
      <c r="I52" s="28" t="s">
        <v>23</v>
      </c>
      <c r="J52" s="50" t="str">
        <f>IF(J12="","",J12)</f>
        <v>9. 8. 2021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Město Horní Slavkov</v>
      </c>
      <c r="I54" s="28" t="s">
        <v>31</v>
      </c>
      <c r="J54" s="31" t="str">
        <f>E21</f>
        <v>Bc. Jiří Preisler, DiS.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J92</f>
        <v>0</v>
      </c>
      <c r="L59" s="33"/>
      <c r="AU59" s="18" t="s">
        <v>100</v>
      </c>
    </row>
    <row r="60" spans="2:47" s="8" customFormat="1" ht="24.95" customHeight="1">
      <c r="B60" s="100"/>
      <c r="D60" s="101" t="s">
        <v>175</v>
      </c>
      <c r="E60" s="102"/>
      <c r="F60" s="102"/>
      <c r="G60" s="102"/>
      <c r="H60" s="102"/>
      <c r="I60" s="102"/>
      <c r="J60" s="103">
        <f>J93</f>
        <v>0</v>
      </c>
      <c r="L60" s="100"/>
    </row>
    <row r="61" spans="2:47" s="9" customFormat="1" ht="19.899999999999999" customHeight="1">
      <c r="B61" s="104"/>
      <c r="D61" s="105" t="s">
        <v>780</v>
      </c>
      <c r="E61" s="106"/>
      <c r="F61" s="106"/>
      <c r="G61" s="106"/>
      <c r="H61" s="106"/>
      <c r="I61" s="106"/>
      <c r="J61" s="107">
        <f>J94</f>
        <v>0</v>
      </c>
      <c r="L61" s="104"/>
    </row>
    <row r="62" spans="2:47" s="9" customFormat="1" ht="19.899999999999999" customHeight="1">
      <c r="B62" s="104"/>
      <c r="D62" s="105" t="s">
        <v>781</v>
      </c>
      <c r="E62" s="106"/>
      <c r="F62" s="106"/>
      <c r="G62" s="106"/>
      <c r="H62" s="106"/>
      <c r="I62" s="106"/>
      <c r="J62" s="107">
        <f>J136</f>
        <v>0</v>
      </c>
      <c r="L62" s="104"/>
    </row>
    <row r="63" spans="2:47" s="9" customFormat="1" ht="19.899999999999999" customHeight="1">
      <c r="B63" s="104"/>
      <c r="D63" s="105" t="s">
        <v>176</v>
      </c>
      <c r="E63" s="106"/>
      <c r="F63" s="106"/>
      <c r="G63" s="106"/>
      <c r="H63" s="106"/>
      <c r="I63" s="106"/>
      <c r="J63" s="107">
        <f>J170</f>
        <v>0</v>
      </c>
      <c r="L63" s="104"/>
    </row>
    <row r="64" spans="2:47" s="9" customFormat="1" ht="19.899999999999999" customHeight="1">
      <c r="B64" s="104"/>
      <c r="D64" s="105" t="s">
        <v>782</v>
      </c>
      <c r="E64" s="106"/>
      <c r="F64" s="106"/>
      <c r="G64" s="106"/>
      <c r="H64" s="106"/>
      <c r="I64" s="106"/>
      <c r="J64" s="107">
        <f>J193</f>
        <v>0</v>
      </c>
      <c r="L64" s="104"/>
    </row>
    <row r="65" spans="2:12" s="9" customFormat="1" ht="19.899999999999999" customHeight="1">
      <c r="B65" s="104"/>
      <c r="D65" s="105" t="s">
        <v>783</v>
      </c>
      <c r="E65" s="106"/>
      <c r="F65" s="106"/>
      <c r="G65" s="106"/>
      <c r="H65" s="106"/>
      <c r="I65" s="106"/>
      <c r="J65" s="107">
        <f>J197</f>
        <v>0</v>
      </c>
      <c r="L65" s="104"/>
    </row>
    <row r="66" spans="2:12" s="9" customFormat="1" ht="19.899999999999999" customHeight="1">
      <c r="B66" s="104"/>
      <c r="D66" s="105" t="s">
        <v>178</v>
      </c>
      <c r="E66" s="106"/>
      <c r="F66" s="106"/>
      <c r="G66" s="106"/>
      <c r="H66" s="106"/>
      <c r="I66" s="106"/>
      <c r="J66" s="107">
        <f>J204</f>
        <v>0</v>
      </c>
      <c r="L66" s="104"/>
    </row>
    <row r="67" spans="2:12" s="9" customFormat="1" ht="19.899999999999999" customHeight="1">
      <c r="B67" s="104"/>
      <c r="D67" s="105" t="s">
        <v>179</v>
      </c>
      <c r="E67" s="106"/>
      <c r="F67" s="106"/>
      <c r="G67" s="106"/>
      <c r="H67" s="106"/>
      <c r="I67" s="106"/>
      <c r="J67" s="107">
        <f>J220</f>
        <v>0</v>
      </c>
      <c r="L67" s="104"/>
    </row>
    <row r="68" spans="2:12" s="9" customFormat="1" ht="19.899999999999999" customHeight="1">
      <c r="B68" s="104"/>
      <c r="D68" s="105" t="s">
        <v>180</v>
      </c>
      <c r="E68" s="106"/>
      <c r="F68" s="106"/>
      <c r="G68" s="106"/>
      <c r="H68" s="106"/>
      <c r="I68" s="106"/>
      <c r="J68" s="107">
        <f>J238</f>
        <v>0</v>
      </c>
      <c r="L68" s="104"/>
    </row>
    <row r="69" spans="2:12" s="8" customFormat="1" ht="24.95" customHeight="1">
      <c r="B69" s="100"/>
      <c r="D69" s="101" t="s">
        <v>181</v>
      </c>
      <c r="E69" s="102"/>
      <c r="F69" s="102"/>
      <c r="G69" s="102"/>
      <c r="H69" s="102"/>
      <c r="I69" s="102"/>
      <c r="J69" s="103">
        <f>J241</f>
        <v>0</v>
      </c>
      <c r="L69" s="100"/>
    </row>
    <row r="70" spans="2:12" s="9" customFormat="1" ht="19.899999999999999" customHeight="1">
      <c r="B70" s="104"/>
      <c r="D70" s="105" t="s">
        <v>784</v>
      </c>
      <c r="E70" s="106"/>
      <c r="F70" s="106"/>
      <c r="G70" s="106"/>
      <c r="H70" s="106"/>
      <c r="I70" s="106"/>
      <c r="J70" s="107">
        <f>J242</f>
        <v>0</v>
      </c>
      <c r="L70" s="104"/>
    </row>
    <row r="71" spans="2:12" s="9" customFormat="1" ht="19.899999999999999" customHeight="1">
      <c r="B71" s="104"/>
      <c r="D71" s="105" t="s">
        <v>183</v>
      </c>
      <c r="E71" s="106"/>
      <c r="F71" s="106"/>
      <c r="G71" s="106"/>
      <c r="H71" s="106"/>
      <c r="I71" s="106"/>
      <c r="J71" s="107">
        <f>J250</f>
        <v>0</v>
      </c>
      <c r="L71" s="104"/>
    </row>
    <row r="72" spans="2:12" s="9" customFormat="1" ht="19.899999999999999" customHeight="1">
      <c r="B72" s="104"/>
      <c r="D72" s="105" t="s">
        <v>186</v>
      </c>
      <c r="E72" s="106"/>
      <c r="F72" s="106"/>
      <c r="G72" s="106"/>
      <c r="H72" s="106"/>
      <c r="I72" s="106"/>
      <c r="J72" s="107">
        <f>J258</f>
        <v>0</v>
      </c>
      <c r="L72" s="104"/>
    </row>
    <row r="73" spans="2:12" s="1" customFormat="1" ht="21.75" customHeight="1">
      <c r="B73" s="33"/>
      <c r="L73" s="33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>
      <c r="B79" s="33"/>
      <c r="C79" s="22" t="s">
        <v>107</v>
      </c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16</v>
      </c>
      <c r="L81" s="33"/>
    </row>
    <row r="82" spans="2:65" s="1" customFormat="1" ht="16.5" customHeight="1">
      <c r="B82" s="33"/>
      <c r="E82" s="315" t="str">
        <f>E7</f>
        <v>Bezbariérové úpravy MěÚ Horní Slavkov - II. etapa</v>
      </c>
      <c r="F82" s="316"/>
      <c r="G82" s="316"/>
      <c r="H82" s="316"/>
      <c r="L82" s="33"/>
    </row>
    <row r="83" spans="2:65" s="1" customFormat="1" ht="12" customHeight="1">
      <c r="B83" s="33"/>
      <c r="C83" s="28" t="s">
        <v>95</v>
      </c>
      <c r="L83" s="33"/>
    </row>
    <row r="84" spans="2:65" s="1" customFormat="1" ht="16.5" customHeight="1">
      <c r="B84" s="33"/>
      <c r="E84" s="298" t="str">
        <f>E9</f>
        <v>02 - Opěrná zeď</v>
      </c>
      <c r="F84" s="314"/>
      <c r="G84" s="314"/>
      <c r="H84" s="314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21</v>
      </c>
      <c r="F86" s="26" t="str">
        <f>F12</f>
        <v>Horní Slavkov, Dlouhá 634/12</v>
      </c>
      <c r="I86" s="28" t="s">
        <v>23</v>
      </c>
      <c r="J86" s="50" t="str">
        <f>IF(J12="","",J12)</f>
        <v>9. 8. 2021</v>
      </c>
      <c r="L86" s="33"/>
    </row>
    <row r="87" spans="2:65" s="1" customFormat="1" ht="6.95" customHeight="1">
      <c r="B87" s="33"/>
      <c r="L87" s="33"/>
    </row>
    <row r="88" spans="2:65" s="1" customFormat="1" ht="15.2" customHeight="1">
      <c r="B88" s="33"/>
      <c r="C88" s="28" t="s">
        <v>25</v>
      </c>
      <c r="F88" s="26" t="str">
        <f>E15</f>
        <v>Město Horní Slavkov</v>
      </c>
      <c r="I88" s="28" t="s">
        <v>31</v>
      </c>
      <c r="J88" s="31" t="str">
        <f>E21</f>
        <v>Bc. Jiří Preisler, DiS.</v>
      </c>
      <c r="L88" s="33"/>
    </row>
    <row r="89" spans="2:65" s="1" customFormat="1" ht="15.2" customHeight="1">
      <c r="B89" s="33"/>
      <c r="C89" s="28" t="s">
        <v>29</v>
      </c>
      <c r="F89" s="26" t="str">
        <f>IF(E18="","",E18)</f>
        <v>Vyplň údaj</v>
      </c>
      <c r="I89" s="28" t="s">
        <v>34</v>
      </c>
      <c r="J89" s="31" t="str">
        <f>E24</f>
        <v>Michal Kubelka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08"/>
      <c r="C91" s="109" t="s">
        <v>108</v>
      </c>
      <c r="D91" s="110" t="s">
        <v>57</v>
      </c>
      <c r="E91" s="110" t="s">
        <v>53</v>
      </c>
      <c r="F91" s="110" t="s">
        <v>54</v>
      </c>
      <c r="G91" s="110" t="s">
        <v>109</v>
      </c>
      <c r="H91" s="110" t="s">
        <v>110</v>
      </c>
      <c r="I91" s="110" t="s">
        <v>111</v>
      </c>
      <c r="J91" s="110" t="s">
        <v>99</v>
      </c>
      <c r="K91" s="111" t="s">
        <v>112</v>
      </c>
      <c r="L91" s="108"/>
      <c r="M91" s="57" t="s">
        <v>19</v>
      </c>
      <c r="N91" s="58" t="s">
        <v>42</v>
      </c>
      <c r="O91" s="58" t="s">
        <v>113</v>
      </c>
      <c r="P91" s="58" t="s">
        <v>114</v>
      </c>
      <c r="Q91" s="58" t="s">
        <v>115</v>
      </c>
      <c r="R91" s="58" t="s">
        <v>116</v>
      </c>
      <c r="S91" s="58" t="s">
        <v>117</v>
      </c>
      <c r="T91" s="59" t="s">
        <v>118</v>
      </c>
    </row>
    <row r="92" spans="2:65" s="1" customFormat="1" ht="22.9" customHeight="1">
      <c r="B92" s="33"/>
      <c r="C92" s="62" t="s">
        <v>119</v>
      </c>
      <c r="J92" s="112">
        <f>BK92</f>
        <v>0</v>
      </c>
      <c r="L92" s="33"/>
      <c r="M92" s="60"/>
      <c r="N92" s="51"/>
      <c r="O92" s="51"/>
      <c r="P92" s="113">
        <f>P93+P241</f>
        <v>0</v>
      </c>
      <c r="Q92" s="51"/>
      <c r="R92" s="113">
        <f>R93+R241</f>
        <v>70.200230570000016</v>
      </c>
      <c r="S92" s="51"/>
      <c r="T92" s="114">
        <f>T93+T241</f>
        <v>32.551839999999999</v>
      </c>
      <c r="AT92" s="18" t="s">
        <v>71</v>
      </c>
      <c r="AU92" s="18" t="s">
        <v>100</v>
      </c>
      <c r="BK92" s="115">
        <f>BK93+BK241</f>
        <v>0</v>
      </c>
    </row>
    <row r="93" spans="2:65" s="11" customFormat="1" ht="25.9" customHeight="1">
      <c r="B93" s="116"/>
      <c r="D93" s="117" t="s">
        <v>71</v>
      </c>
      <c r="E93" s="118" t="s">
        <v>188</v>
      </c>
      <c r="F93" s="118" t="s">
        <v>189</v>
      </c>
      <c r="I93" s="119"/>
      <c r="J93" s="120">
        <f>BK93</f>
        <v>0</v>
      </c>
      <c r="L93" s="116"/>
      <c r="M93" s="121"/>
      <c r="P93" s="122">
        <f>P94+P136+P170+P193+P197+P204+P220+P238</f>
        <v>0</v>
      </c>
      <c r="R93" s="122">
        <f>R94+R136+R170+R193+R197+R204+R220+R238</f>
        <v>70.173490570000013</v>
      </c>
      <c r="T93" s="123">
        <f>T94+T136+T170+T193+T197+T204+T220+T238</f>
        <v>32.253599999999999</v>
      </c>
      <c r="AR93" s="117" t="s">
        <v>79</v>
      </c>
      <c r="AT93" s="124" t="s">
        <v>71</v>
      </c>
      <c r="AU93" s="124" t="s">
        <v>72</v>
      </c>
      <c r="AY93" s="117" t="s">
        <v>122</v>
      </c>
      <c r="BK93" s="125">
        <f>BK94+BK136+BK170+BK193+BK197+BK204+BK220+BK238</f>
        <v>0</v>
      </c>
    </row>
    <row r="94" spans="2:65" s="11" customFormat="1" ht="22.9" customHeight="1">
      <c r="B94" s="116"/>
      <c r="D94" s="117" t="s">
        <v>71</v>
      </c>
      <c r="E94" s="126" t="s">
        <v>79</v>
      </c>
      <c r="F94" s="126" t="s">
        <v>785</v>
      </c>
      <c r="I94" s="119"/>
      <c r="J94" s="127">
        <f>BK94</f>
        <v>0</v>
      </c>
      <c r="L94" s="116"/>
      <c r="M94" s="121"/>
      <c r="P94" s="122">
        <f>SUM(P95:P135)</f>
        <v>0</v>
      </c>
      <c r="R94" s="122">
        <f>SUM(R95:R135)</f>
        <v>51.288000000000004</v>
      </c>
      <c r="T94" s="123">
        <f>SUM(T95:T135)</f>
        <v>17.64</v>
      </c>
      <c r="AR94" s="117" t="s">
        <v>79</v>
      </c>
      <c r="AT94" s="124" t="s">
        <v>71</v>
      </c>
      <c r="AU94" s="124" t="s">
        <v>79</v>
      </c>
      <c r="AY94" s="117" t="s">
        <v>122</v>
      </c>
      <c r="BK94" s="125">
        <f>SUM(BK95:BK135)</f>
        <v>0</v>
      </c>
    </row>
    <row r="95" spans="2:65" s="1" customFormat="1" ht="37.9" customHeight="1">
      <c r="B95" s="33"/>
      <c r="C95" s="128" t="s">
        <v>79</v>
      </c>
      <c r="D95" s="128" t="s">
        <v>125</v>
      </c>
      <c r="E95" s="129" t="s">
        <v>786</v>
      </c>
      <c r="F95" s="130" t="s">
        <v>787</v>
      </c>
      <c r="G95" s="131" t="s">
        <v>193</v>
      </c>
      <c r="H95" s="132">
        <v>25.2</v>
      </c>
      <c r="I95" s="133"/>
      <c r="J95" s="134">
        <f>ROUND(I95*H95,2)</f>
        <v>0</v>
      </c>
      <c r="K95" s="130" t="s">
        <v>194</v>
      </c>
      <c r="L95" s="33"/>
      <c r="M95" s="135" t="s">
        <v>19</v>
      </c>
      <c r="N95" s="136" t="s">
        <v>43</v>
      </c>
      <c r="P95" s="137">
        <f>O95*H95</f>
        <v>0</v>
      </c>
      <c r="Q95" s="137">
        <v>0</v>
      </c>
      <c r="R95" s="137">
        <f>Q95*H95</f>
        <v>0</v>
      </c>
      <c r="S95" s="137">
        <v>0.26</v>
      </c>
      <c r="T95" s="138">
        <f>S95*H95</f>
        <v>6.5519999999999996</v>
      </c>
      <c r="AR95" s="139" t="s">
        <v>144</v>
      </c>
      <c r="AT95" s="139" t="s">
        <v>125</v>
      </c>
      <c r="AU95" s="139" t="s">
        <v>81</v>
      </c>
      <c r="AY95" s="18" t="s">
        <v>122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79</v>
      </c>
      <c r="BK95" s="140">
        <f>ROUND(I95*H95,2)</f>
        <v>0</v>
      </c>
      <c r="BL95" s="18" t="s">
        <v>144</v>
      </c>
      <c r="BM95" s="139" t="s">
        <v>788</v>
      </c>
    </row>
    <row r="96" spans="2:65" s="1" customFormat="1">
      <c r="B96" s="33"/>
      <c r="D96" s="141" t="s">
        <v>132</v>
      </c>
      <c r="F96" s="142" t="s">
        <v>789</v>
      </c>
      <c r="I96" s="143"/>
      <c r="L96" s="33"/>
      <c r="M96" s="144"/>
      <c r="T96" s="54"/>
      <c r="AT96" s="18" t="s">
        <v>132</v>
      </c>
      <c r="AU96" s="18" t="s">
        <v>81</v>
      </c>
    </row>
    <row r="97" spans="2:65" s="12" customFormat="1">
      <c r="B97" s="148"/>
      <c r="D97" s="149" t="s">
        <v>197</v>
      </c>
      <c r="E97" s="150" t="s">
        <v>19</v>
      </c>
      <c r="F97" s="151" t="s">
        <v>224</v>
      </c>
      <c r="H97" s="150" t="s">
        <v>19</v>
      </c>
      <c r="I97" s="152"/>
      <c r="L97" s="148"/>
      <c r="M97" s="153"/>
      <c r="T97" s="154"/>
      <c r="AT97" s="150" t="s">
        <v>197</v>
      </c>
      <c r="AU97" s="150" t="s">
        <v>81</v>
      </c>
      <c r="AV97" s="12" t="s">
        <v>79</v>
      </c>
      <c r="AW97" s="12" t="s">
        <v>33</v>
      </c>
      <c r="AX97" s="12" t="s">
        <v>72</v>
      </c>
      <c r="AY97" s="150" t="s">
        <v>122</v>
      </c>
    </row>
    <row r="98" spans="2:65" s="13" customFormat="1">
      <c r="B98" s="155"/>
      <c r="D98" s="149" t="s">
        <v>197</v>
      </c>
      <c r="E98" s="156" t="s">
        <v>19</v>
      </c>
      <c r="F98" s="157" t="s">
        <v>790</v>
      </c>
      <c r="H98" s="158">
        <v>25.2</v>
      </c>
      <c r="I98" s="159"/>
      <c r="L98" s="155"/>
      <c r="M98" s="160"/>
      <c r="T98" s="161"/>
      <c r="AT98" s="156" t="s">
        <v>197</v>
      </c>
      <c r="AU98" s="156" t="s">
        <v>81</v>
      </c>
      <c r="AV98" s="13" t="s">
        <v>81</v>
      </c>
      <c r="AW98" s="13" t="s">
        <v>33</v>
      </c>
      <c r="AX98" s="13" t="s">
        <v>79</v>
      </c>
      <c r="AY98" s="156" t="s">
        <v>122</v>
      </c>
    </row>
    <row r="99" spans="2:65" s="1" customFormat="1" ht="37.9" customHeight="1">
      <c r="B99" s="33"/>
      <c r="C99" s="128" t="s">
        <v>81</v>
      </c>
      <c r="D99" s="128" t="s">
        <v>125</v>
      </c>
      <c r="E99" s="129" t="s">
        <v>791</v>
      </c>
      <c r="F99" s="130" t="s">
        <v>792</v>
      </c>
      <c r="G99" s="131" t="s">
        <v>193</v>
      </c>
      <c r="H99" s="132">
        <v>25.2</v>
      </c>
      <c r="I99" s="133"/>
      <c r="J99" s="134">
        <f>ROUND(I99*H99,2)</f>
        <v>0</v>
      </c>
      <c r="K99" s="130" t="s">
        <v>194</v>
      </c>
      <c r="L99" s="33"/>
      <c r="M99" s="135" t="s">
        <v>19</v>
      </c>
      <c r="N99" s="136" t="s">
        <v>43</v>
      </c>
      <c r="P99" s="137">
        <f>O99*H99</f>
        <v>0</v>
      </c>
      <c r="Q99" s="137">
        <v>0</v>
      </c>
      <c r="R99" s="137">
        <f>Q99*H99</f>
        <v>0</v>
      </c>
      <c r="S99" s="137">
        <v>0.44</v>
      </c>
      <c r="T99" s="138">
        <f>S99*H99</f>
        <v>11.087999999999999</v>
      </c>
      <c r="AR99" s="139" t="s">
        <v>144</v>
      </c>
      <c r="AT99" s="139" t="s">
        <v>125</v>
      </c>
      <c r="AU99" s="139" t="s">
        <v>81</v>
      </c>
      <c r="AY99" s="18" t="s">
        <v>122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79</v>
      </c>
      <c r="BK99" s="140">
        <f>ROUND(I99*H99,2)</f>
        <v>0</v>
      </c>
      <c r="BL99" s="18" t="s">
        <v>144</v>
      </c>
      <c r="BM99" s="139" t="s">
        <v>793</v>
      </c>
    </row>
    <row r="100" spans="2:65" s="1" customFormat="1">
      <c r="B100" s="33"/>
      <c r="D100" s="141" t="s">
        <v>132</v>
      </c>
      <c r="F100" s="142" t="s">
        <v>794</v>
      </c>
      <c r="I100" s="143"/>
      <c r="L100" s="33"/>
      <c r="M100" s="144"/>
      <c r="T100" s="54"/>
      <c r="AT100" s="18" t="s">
        <v>132</v>
      </c>
      <c r="AU100" s="18" t="s">
        <v>81</v>
      </c>
    </row>
    <row r="101" spans="2:65" s="12" customFormat="1">
      <c r="B101" s="148"/>
      <c r="D101" s="149" t="s">
        <v>197</v>
      </c>
      <c r="E101" s="150" t="s">
        <v>19</v>
      </c>
      <c r="F101" s="151" t="s">
        <v>795</v>
      </c>
      <c r="H101" s="150" t="s">
        <v>19</v>
      </c>
      <c r="I101" s="152"/>
      <c r="L101" s="148"/>
      <c r="M101" s="153"/>
      <c r="T101" s="154"/>
      <c r="AT101" s="150" t="s">
        <v>197</v>
      </c>
      <c r="AU101" s="150" t="s">
        <v>81</v>
      </c>
      <c r="AV101" s="12" t="s">
        <v>79</v>
      </c>
      <c r="AW101" s="12" t="s">
        <v>33</v>
      </c>
      <c r="AX101" s="12" t="s">
        <v>72</v>
      </c>
      <c r="AY101" s="150" t="s">
        <v>122</v>
      </c>
    </row>
    <row r="102" spans="2:65" s="13" customFormat="1">
      <c r="B102" s="155"/>
      <c r="D102" s="149" t="s">
        <v>197</v>
      </c>
      <c r="E102" s="156" t="s">
        <v>19</v>
      </c>
      <c r="F102" s="157" t="s">
        <v>790</v>
      </c>
      <c r="H102" s="158">
        <v>25.2</v>
      </c>
      <c r="I102" s="159"/>
      <c r="L102" s="155"/>
      <c r="M102" s="160"/>
      <c r="T102" s="161"/>
      <c r="AT102" s="156" t="s">
        <v>197</v>
      </c>
      <c r="AU102" s="156" t="s">
        <v>81</v>
      </c>
      <c r="AV102" s="13" t="s">
        <v>81</v>
      </c>
      <c r="AW102" s="13" t="s">
        <v>33</v>
      </c>
      <c r="AX102" s="13" t="s">
        <v>79</v>
      </c>
      <c r="AY102" s="156" t="s">
        <v>122</v>
      </c>
    </row>
    <row r="103" spans="2:65" s="1" customFormat="1" ht="21.75" customHeight="1">
      <c r="B103" s="33"/>
      <c r="C103" s="128" t="s">
        <v>140</v>
      </c>
      <c r="D103" s="128" t="s">
        <v>125</v>
      </c>
      <c r="E103" s="129" t="s">
        <v>796</v>
      </c>
      <c r="F103" s="130" t="s">
        <v>797</v>
      </c>
      <c r="G103" s="131" t="s">
        <v>798</v>
      </c>
      <c r="H103" s="132">
        <v>22.074000000000002</v>
      </c>
      <c r="I103" s="133"/>
      <c r="J103" s="134">
        <f>ROUND(I103*H103,2)</f>
        <v>0</v>
      </c>
      <c r="K103" s="130" t="s">
        <v>194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144</v>
      </c>
      <c r="AT103" s="139" t="s">
        <v>125</v>
      </c>
      <c r="AU103" s="139" t="s">
        <v>81</v>
      </c>
      <c r="AY103" s="18" t="s">
        <v>122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79</v>
      </c>
      <c r="BK103" s="140">
        <f>ROUND(I103*H103,2)</f>
        <v>0</v>
      </c>
      <c r="BL103" s="18" t="s">
        <v>144</v>
      </c>
      <c r="BM103" s="139" t="s">
        <v>799</v>
      </c>
    </row>
    <row r="104" spans="2:65" s="1" customFormat="1">
      <c r="B104" s="33"/>
      <c r="D104" s="141" t="s">
        <v>132</v>
      </c>
      <c r="F104" s="142" t="s">
        <v>800</v>
      </c>
      <c r="I104" s="143"/>
      <c r="L104" s="33"/>
      <c r="M104" s="144"/>
      <c r="T104" s="54"/>
      <c r="AT104" s="18" t="s">
        <v>132</v>
      </c>
      <c r="AU104" s="18" t="s">
        <v>81</v>
      </c>
    </row>
    <row r="105" spans="2:65" s="12" customFormat="1">
      <c r="B105" s="148"/>
      <c r="D105" s="149" t="s">
        <v>197</v>
      </c>
      <c r="E105" s="150" t="s">
        <v>19</v>
      </c>
      <c r="F105" s="151" t="s">
        <v>795</v>
      </c>
      <c r="H105" s="150" t="s">
        <v>19</v>
      </c>
      <c r="I105" s="152"/>
      <c r="L105" s="148"/>
      <c r="M105" s="153"/>
      <c r="T105" s="154"/>
      <c r="AT105" s="150" t="s">
        <v>197</v>
      </c>
      <c r="AU105" s="150" t="s">
        <v>81</v>
      </c>
      <c r="AV105" s="12" t="s">
        <v>79</v>
      </c>
      <c r="AW105" s="12" t="s">
        <v>33</v>
      </c>
      <c r="AX105" s="12" t="s">
        <v>72</v>
      </c>
      <c r="AY105" s="150" t="s">
        <v>122</v>
      </c>
    </row>
    <row r="106" spans="2:65" s="13" customFormat="1">
      <c r="B106" s="155"/>
      <c r="D106" s="149" t="s">
        <v>197</v>
      </c>
      <c r="E106" s="156" t="s">
        <v>19</v>
      </c>
      <c r="F106" s="157" t="s">
        <v>801</v>
      </c>
      <c r="H106" s="158">
        <v>9.8819999999999997</v>
      </c>
      <c r="I106" s="159"/>
      <c r="L106" s="155"/>
      <c r="M106" s="160"/>
      <c r="T106" s="161"/>
      <c r="AT106" s="156" t="s">
        <v>197</v>
      </c>
      <c r="AU106" s="156" t="s">
        <v>81</v>
      </c>
      <c r="AV106" s="13" t="s">
        <v>81</v>
      </c>
      <c r="AW106" s="13" t="s">
        <v>33</v>
      </c>
      <c r="AX106" s="13" t="s">
        <v>72</v>
      </c>
      <c r="AY106" s="156" t="s">
        <v>122</v>
      </c>
    </row>
    <row r="107" spans="2:65" s="13" customFormat="1">
      <c r="B107" s="155"/>
      <c r="D107" s="149" t="s">
        <v>197</v>
      </c>
      <c r="E107" s="156" t="s">
        <v>19</v>
      </c>
      <c r="F107" s="157" t="s">
        <v>802</v>
      </c>
      <c r="H107" s="158">
        <v>12.192</v>
      </c>
      <c r="I107" s="159"/>
      <c r="L107" s="155"/>
      <c r="M107" s="160"/>
      <c r="T107" s="161"/>
      <c r="AT107" s="156" t="s">
        <v>197</v>
      </c>
      <c r="AU107" s="156" t="s">
        <v>81</v>
      </c>
      <c r="AV107" s="13" t="s">
        <v>81</v>
      </c>
      <c r="AW107" s="13" t="s">
        <v>33</v>
      </c>
      <c r="AX107" s="13" t="s">
        <v>72</v>
      </c>
      <c r="AY107" s="156" t="s">
        <v>122</v>
      </c>
    </row>
    <row r="108" spans="2:65" s="14" customFormat="1">
      <c r="B108" s="162"/>
      <c r="D108" s="149" t="s">
        <v>197</v>
      </c>
      <c r="E108" s="163" t="s">
        <v>19</v>
      </c>
      <c r="F108" s="164" t="s">
        <v>231</v>
      </c>
      <c r="H108" s="165">
        <v>22.073999999999998</v>
      </c>
      <c r="I108" s="166"/>
      <c r="L108" s="162"/>
      <c r="M108" s="167"/>
      <c r="T108" s="168"/>
      <c r="AT108" s="163" t="s">
        <v>197</v>
      </c>
      <c r="AU108" s="163" t="s">
        <v>81</v>
      </c>
      <c r="AV108" s="14" t="s">
        <v>144</v>
      </c>
      <c r="AW108" s="14" t="s">
        <v>33</v>
      </c>
      <c r="AX108" s="14" t="s">
        <v>79</v>
      </c>
      <c r="AY108" s="163" t="s">
        <v>122</v>
      </c>
    </row>
    <row r="109" spans="2:65" s="1" customFormat="1" ht="24.2" customHeight="1">
      <c r="B109" s="33"/>
      <c r="C109" s="128" t="s">
        <v>144</v>
      </c>
      <c r="D109" s="128" t="s">
        <v>125</v>
      </c>
      <c r="E109" s="129" t="s">
        <v>803</v>
      </c>
      <c r="F109" s="130" t="s">
        <v>804</v>
      </c>
      <c r="G109" s="131" t="s">
        <v>798</v>
      </c>
      <c r="H109" s="132">
        <v>22.074000000000002</v>
      </c>
      <c r="I109" s="133"/>
      <c r="J109" s="134">
        <f>ROUND(I109*H109,2)</f>
        <v>0</v>
      </c>
      <c r="K109" s="130" t="s">
        <v>194</v>
      </c>
      <c r="L109" s="33"/>
      <c r="M109" s="135" t="s">
        <v>19</v>
      </c>
      <c r="N109" s="136" t="s">
        <v>43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144</v>
      </c>
      <c r="AT109" s="139" t="s">
        <v>125</v>
      </c>
      <c r="AU109" s="139" t="s">
        <v>81</v>
      </c>
      <c r="AY109" s="18" t="s">
        <v>122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79</v>
      </c>
      <c r="BK109" s="140">
        <f>ROUND(I109*H109,2)</f>
        <v>0</v>
      </c>
      <c r="BL109" s="18" t="s">
        <v>144</v>
      </c>
      <c r="BM109" s="139" t="s">
        <v>805</v>
      </c>
    </row>
    <row r="110" spans="2:65" s="1" customFormat="1">
      <c r="B110" s="33"/>
      <c r="D110" s="141" t="s">
        <v>132</v>
      </c>
      <c r="F110" s="142" t="s">
        <v>806</v>
      </c>
      <c r="I110" s="143"/>
      <c r="L110" s="33"/>
      <c r="M110" s="144"/>
      <c r="T110" s="54"/>
      <c r="AT110" s="18" t="s">
        <v>132</v>
      </c>
      <c r="AU110" s="18" t="s">
        <v>81</v>
      </c>
    </row>
    <row r="111" spans="2:65" s="1" customFormat="1" ht="37.9" customHeight="1">
      <c r="B111" s="33"/>
      <c r="C111" s="128" t="s">
        <v>121</v>
      </c>
      <c r="D111" s="128" t="s">
        <v>125</v>
      </c>
      <c r="E111" s="129" t="s">
        <v>807</v>
      </c>
      <c r="F111" s="130" t="s">
        <v>808</v>
      </c>
      <c r="G111" s="131" t="s">
        <v>798</v>
      </c>
      <c r="H111" s="132">
        <v>22.074000000000002</v>
      </c>
      <c r="I111" s="133"/>
      <c r="J111" s="134">
        <f>ROUND(I111*H111,2)</f>
        <v>0</v>
      </c>
      <c r="K111" s="130" t="s">
        <v>194</v>
      </c>
      <c r="L111" s="33"/>
      <c r="M111" s="135" t="s">
        <v>19</v>
      </c>
      <c r="N111" s="136" t="s">
        <v>43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144</v>
      </c>
      <c r="AT111" s="139" t="s">
        <v>125</v>
      </c>
      <c r="AU111" s="139" t="s">
        <v>81</v>
      </c>
      <c r="AY111" s="18" t="s">
        <v>122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79</v>
      </c>
      <c r="BK111" s="140">
        <f>ROUND(I111*H111,2)</f>
        <v>0</v>
      </c>
      <c r="BL111" s="18" t="s">
        <v>144</v>
      </c>
      <c r="BM111" s="139" t="s">
        <v>809</v>
      </c>
    </row>
    <row r="112" spans="2:65" s="1" customFormat="1">
      <c r="B112" s="33"/>
      <c r="D112" s="141" t="s">
        <v>132</v>
      </c>
      <c r="F112" s="142" t="s">
        <v>810</v>
      </c>
      <c r="I112" s="143"/>
      <c r="L112" s="33"/>
      <c r="M112" s="144"/>
      <c r="T112" s="54"/>
      <c r="AT112" s="18" t="s">
        <v>132</v>
      </c>
      <c r="AU112" s="18" t="s">
        <v>81</v>
      </c>
    </row>
    <row r="113" spans="2:65" s="1" customFormat="1" ht="37.9" customHeight="1">
      <c r="B113" s="33"/>
      <c r="C113" s="128" t="s">
        <v>155</v>
      </c>
      <c r="D113" s="128" t="s">
        <v>125</v>
      </c>
      <c r="E113" s="129" t="s">
        <v>811</v>
      </c>
      <c r="F113" s="130" t="s">
        <v>812</v>
      </c>
      <c r="G113" s="131" t="s">
        <v>798</v>
      </c>
      <c r="H113" s="132">
        <v>353.18400000000003</v>
      </c>
      <c r="I113" s="133"/>
      <c r="J113" s="134">
        <f>ROUND(I113*H113,2)</f>
        <v>0</v>
      </c>
      <c r="K113" s="130" t="s">
        <v>194</v>
      </c>
      <c r="L113" s="33"/>
      <c r="M113" s="135" t="s">
        <v>19</v>
      </c>
      <c r="N113" s="136" t="s">
        <v>43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144</v>
      </c>
      <c r="AT113" s="139" t="s">
        <v>125</v>
      </c>
      <c r="AU113" s="139" t="s">
        <v>81</v>
      </c>
      <c r="AY113" s="18" t="s">
        <v>122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79</v>
      </c>
      <c r="BK113" s="140">
        <f>ROUND(I113*H113,2)</f>
        <v>0</v>
      </c>
      <c r="BL113" s="18" t="s">
        <v>144</v>
      </c>
      <c r="BM113" s="139" t="s">
        <v>813</v>
      </c>
    </row>
    <row r="114" spans="2:65" s="1" customFormat="1">
      <c r="B114" s="33"/>
      <c r="D114" s="141" t="s">
        <v>132</v>
      </c>
      <c r="F114" s="142" t="s">
        <v>814</v>
      </c>
      <c r="I114" s="143"/>
      <c r="L114" s="33"/>
      <c r="M114" s="144"/>
      <c r="T114" s="54"/>
      <c r="AT114" s="18" t="s">
        <v>132</v>
      </c>
      <c r="AU114" s="18" t="s">
        <v>81</v>
      </c>
    </row>
    <row r="115" spans="2:65" s="13" customFormat="1">
      <c r="B115" s="155"/>
      <c r="D115" s="149" t="s">
        <v>197</v>
      </c>
      <c r="E115" s="156" t="s">
        <v>19</v>
      </c>
      <c r="F115" s="157" t="s">
        <v>815</v>
      </c>
      <c r="H115" s="158">
        <v>353.18400000000003</v>
      </c>
      <c r="I115" s="159"/>
      <c r="L115" s="155"/>
      <c r="M115" s="160"/>
      <c r="T115" s="161"/>
      <c r="AT115" s="156" t="s">
        <v>197</v>
      </c>
      <c r="AU115" s="156" t="s">
        <v>81</v>
      </c>
      <c r="AV115" s="13" t="s">
        <v>81</v>
      </c>
      <c r="AW115" s="13" t="s">
        <v>33</v>
      </c>
      <c r="AX115" s="13" t="s">
        <v>79</v>
      </c>
      <c r="AY115" s="156" t="s">
        <v>122</v>
      </c>
    </row>
    <row r="116" spans="2:65" s="1" customFormat="1" ht="24.2" customHeight="1">
      <c r="B116" s="33"/>
      <c r="C116" s="128" t="s">
        <v>162</v>
      </c>
      <c r="D116" s="128" t="s">
        <v>125</v>
      </c>
      <c r="E116" s="129" t="s">
        <v>816</v>
      </c>
      <c r="F116" s="130" t="s">
        <v>817</v>
      </c>
      <c r="G116" s="131" t="s">
        <v>798</v>
      </c>
      <c r="H116" s="132">
        <v>22.074000000000002</v>
      </c>
      <c r="I116" s="133"/>
      <c r="J116" s="134">
        <f>ROUND(I116*H116,2)</f>
        <v>0</v>
      </c>
      <c r="K116" s="130" t="s">
        <v>194</v>
      </c>
      <c r="L116" s="33"/>
      <c r="M116" s="135" t="s">
        <v>19</v>
      </c>
      <c r="N116" s="136" t="s">
        <v>43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144</v>
      </c>
      <c r="AT116" s="139" t="s">
        <v>125</v>
      </c>
      <c r="AU116" s="139" t="s">
        <v>81</v>
      </c>
      <c r="AY116" s="18" t="s">
        <v>122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79</v>
      </c>
      <c r="BK116" s="140">
        <f>ROUND(I116*H116,2)</f>
        <v>0</v>
      </c>
      <c r="BL116" s="18" t="s">
        <v>144</v>
      </c>
      <c r="BM116" s="139" t="s">
        <v>818</v>
      </c>
    </row>
    <row r="117" spans="2:65" s="1" customFormat="1">
      <c r="B117" s="33"/>
      <c r="D117" s="141" t="s">
        <v>132</v>
      </c>
      <c r="F117" s="142" t="s">
        <v>819</v>
      </c>
      <c r="I117" s="143"/>
      <c r="L117" s="33"/>
      <c r="M117" s="144"/>
      <c r="T117" s="54"/>
      <c r="AT117" s="18" t="s">
        <v>132</v>
      </c>
      <c r="AU117" s="18" t="s">
        <v>81</v>
      </c>
    </row>
    <row r="118" spans="2:65" s="1" customFormat="1" ht="24.2" customHeight="1">
      <c r="B118" s="33"/>
      <c r="C118" s="128" t="s">
        <v>169</v>
      </c>
      <c r="D118" s="128" t="s">
        <v>125</v>
      </c>
      <c r="E118" s="129" t="s">
        <v>820</v>
      </c>
      <c r="F118" s="130" t="s">
        <v>821</v>
      </c>
      <c r="G118" s="131" t="s">
        <v>202</v>
      </c>
      <c r="H118" s="132">
        <v>39.732999999999997</v>
      </c>
      <c r="I118" s="133"/>
      <c r="J118" s="134">
        <f>ROUND(I118*H118,2)</f>
        <v>0</v>
      </c>
      <c r="K118" s="130" t="s">
        <v>194</v>
      </c>
      <c r="L118" s="33"/>
      <c r="M118" s="135" t="s">
        <v>19</v>
      </c>
      <c r="N118" s="136" t="s">
        <v>43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144</v>
      </c>
      <c r="AT118" s="139" t="s">
        <v>125</v>
      </c>
      <c r="AU118" s="139" t="s">
        <v>81</v>
      </c>
      <c r="AY118" s="18" t="s">
        <v>122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79</v>
      </c>
      <c r="BK118" s="140">
        <f>ROUND(I118*H118,2)</f>
        <v>0</v>
      </c>
      <c r="BL118" s="18" t="s">
        <v>144</v>
      </c>
      <c r="BM118" s="139" t="s">
        <v>822</v>
      </c>
    </row>
    <row r="119" spans="2:65" s="1" customFormat="1">
      <c r="B119" s="33"/>
      <c r="D119" s="141" t="s">
        <v>132</v>
      </c>
      <c r="F119" s="142" t="s">
        <v>823</v>
      </c>
      <c r="I119" s="143"/>
      <c r="L119" s="33"/>
      <c r="M119" s="144"/>
      <c r="T119" s="54"/>
      <c r="AT119" s="18" t="s">
        <v>132</v>
      </c>
      <c r="AU119" s="18" t="s">
        <v>81</v>
      </c>
    </row>
    <row r="120" spans="2:65" s="13" customFormat="1">
      <c r="B120" s="155"/>
      <c r="D120" s="149" t="s">
        <v>197</v>
      </c>
      <c r="E120" s="156" t="s">
        <v>19</v>
      </c>
      <c r="F120" s="157" t="s">
        <v>824</v>
      </c>
      <c r="H120" s="158">
        <v>39.732999999999997</v>
      </c>
      <c r="I120" s="159"/>
      <c r="L120" s="155"/>
      <c r="M120" s="160"/>
      <c r="T120" s="161"/>
      <c r="AT120" s="156" t="s">
        <v>197</v>
      </c>
      <c r="AU120" s="156" t="s">
        <v>81</v>
      </c>
      <c r="AV120" s="13" t="s">
        <v>81</v>
      </c>
      <c r="AW120" s="13" t="s">
        <v>33</v>
      </c>
      <c r="AX120" s="13" t="s">
        <v>79</v>
      </c>
      <c r="AY120" s="156" t="s">
        <v>122</v>
      </c>
    </row>
    <row r="121" spans="2:65" s="1" customFormat="1" ht="16.5" customHeight="1">
      <c r="B121" s="33"/>
      <c r="C121" s="128" t="s">
        <v>279</v>
      </c>
      <c r="D121" s="128" t="s">
        <v>125</v>
      </c>
      <c r="E121" s="129" t="s">
        <v>825</v>
      </c>
      <c r="F121" s="130" t="s">
        <v>826</v>
      </c>
      <c r="G121" s="131" t="s">
        <v>128</v>
      </c>
      <c r="H121" s="132">
        <v>1</v>
      </c>
      <c r="I121" s="133"/>
      <c r="J121" s="134">
        <f>ROUND(I121*H121,2)</f>
        <v>0</v>
      </c>
      <c r="K121" s="130" t="s">
        <v>19</v>
      </c>
      <c r="L121" s="33"/>
      <c r="M121" s="135" t="s">
        <v>19</v>
      </c>
      <c r="N121" s="136" t="s">
        <v>43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144</v>
      </c>
      <c r="AT121" s="139" t="s">
        <v>125</v>
      </c>
      <c r="AU121" s="139" t="s">
        <v>81</v>
      </c>
      <c r="AY121" s="18" t="s">
        <v>122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79</v>
      </c>
      <c r="BK121" s="140">
        <f>ROUND(I121*H121,2)</f>
        <v>0</v>
      </c>
      <c r="BL121" s="18" t="s">
        <v>144</v>
      </c>
      <c r="BM121" s="139" t="s">
        <v>827</v>
      </c>
    </row>
    <row r="122" spans="2:65" s="1" customFormat="1" ht="24.2" customHeight="1">
      <c r="B122" s="33"/>
      <c r="C122" s="128" t="s">
        <v>289</v>
      </c>
      <c r="D122" s="128" t="s">
        <v>125</v>
      </c>
      <c r="E122" s="129" t="s">
        <v>828</v>
      </c>
      <c r="F122" s="130" t="s">
        <v>829</v>
      </c>
      <c r="G122" s="131" t="s">
        <v>798</v>
      </c>
      <c r="H122" s="132">
        <v>22.074000000000002</v>
      </c>
      <c r="I122" s="133"/>
      <c r="J122" s="134">
        <f>ROUND(I122*H122,2)</f>
        <v>0</v>
      </c>
      <c r="K122" s="130" t="s">
        <v>194</v>
      </c>
      <c r="L122" s="33"/>
      <c r="M122" s="135" t="s">
        <v>19</v>
      </c>
      <c r="N122" s="136" t="s">
        <v>43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144</v>
      </c>
      <c r="AT122" s="139" t="s">
        <v>125</v>
      </c>
      <c r="AU122" s="139" t="s">
        <v>81</v>
      </c>
      <c r="AY122" s="18" t="s">
        <v>122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79</v>
      </c>
      <c r="BK122" s="140">
        <f>ROUND(I122*H122,2)</f>
        <v>0</v>
      </c>
      <c r="BL122" s="18" t="s">
        <v>144</v>
      </c>
      <c r="BM122" s="139" t="s">
        <v>830</v>
      </c>
    </row>
    <row r="123" spans="2:65" s="1" customFormat="1">
      <c r="B123" s="33"/>
      <c r="D123" s="141" t="s">
        <v>132</v>
      </c>
      <c r="F123" s="142" t="s">
        <v>831</v>
      </c>
      <c r="I123" s="143"/>
      <c r="L123" s="33"/>
      <c r="M123" s="144"/>
      <c r="T123" s="54"/>
      <c r="AT123" s="18" t="s">
        <v>132</v>
      </c>
      <c r="AU123" s="18" t="s">
        <v>81</v>
      </c>
    </row>
    <row r="124" spans="2:65" s="12" customFormat="1">
      <c r="B124" s="148"/>
      <c r="D124" s="149" t="s">
        <v>197</v>
      </c>
      <c r="E124" s="150" t="s">
        <v>19</v>
      </c>
      <c r="F124" s="151" t="s">
        <v>832</v>
      </c>
      <c r="H124" s="150" t="s">
        <v>19</v>
      </c>
      <c r="I124" s="152"/>
      <c r="L124" s="148"/>
      <c r="M124" s="153"/>
      <c r="T124" s="154"/>
      <c r="AT124" s="150" t="s">
        <v>197</v>
      </c>
      <c r="AU124" s="150" t="s">
        <v>81</v>
      </c>
      <c r="AV124" s="12" t="s">
        <v>79</v>
      </c>
      <c r="AW124" s="12" t="s">
        <v>33</v>
      </c>
      <c r="AX124" s="12" t="s">
        <v>72</v>
      </c>
      <c r="AY124" s="150" t="s">
        <v>122</v>
      </c>
    </row>
    <row r="125" spans="2:65" s="12" customFormat="1">
      <c r="B125" s="148"/>
      <c r="D125" s="149" t="s">
        <v>197</v>
      </c>
      <c r="E125" s="150" t="s">
        <v>19</v>
      </c>
      <c r="F125" s="151" t="s">
        <v>795</v>
      </c>
      <c r="H125" s="150" t="s">
        <v>19</v>
      </c>
      <c r="I125" s="152"/>
      <c r="L125" s="148"/>
      <c r="M125" s="153"/>
      <c r="T125" s="154"/>
      <c r="AT125" s="150" t="s">
        <v>197</v>
      </c>
      <c r="AU125" s="150" t="s">
        <v>81</v>
      </c>
      <c r="AV125" s="12" t="s">
        <v>79</v>
      </c>
      <c r="AW125" s="12" t="s">
        <v>33</v>
      </c>
      <c r="AX125" s="12" t="s">
        <v>72</v>
      </c>
      <c r="AY125" s="150" t="s">
        <v>122</v>
      </c>
    </row>
    <row r="126" spans="2:65" s="13" customFormat="1">
      <c r="B126" s="155"/>
      <c r="D126" s="149" t="s">
        <v>197</v>
      </c>
      <c r="E126" s="156" t="s">
        <v>19</v>
      </c>
      <c r="F126" s="157" t="s">
        <v>801</v>
      </c>
      <c r="H126" s="158">
        <v>9.8819999999999997</v>
      </c>
      <c r="I126" s="159"/>
      <c r="L126" s="155"/>
      <c r="M126" s="160"/>
      <c r="T126" s="161"/>
      <c r="AT126" s="156" t="s">
        <v>197</v>
      </c>
      <c r="AU126" s="156" t="s">
        <v>81</v>
      </c>
      <c r="AV126" s="13" t="s">
        <v>81</v>
      </c>
      <c r="AW126" s="13" t="s">
        <v>33</v>
      </c>
      <c r="AX126" s="13" t="s">
        <v>72</v>
      </c>
      <c r="AY126" s="156" t="s">
        <v>122</v>
      </c>
    </row>
    <row r="127" spans="2:65" s="13" customFormat="1">
      <c r="B127" s="155"/>
      <c r="D127" s="149" t="s">
        <v>197</v>
      </c>
      <c r="E127" s="156" t="s">
        <v>19</v>
      </c>
      <c r="F127" s="157" t="s">
        <v>802</v>
      </c>
      <c r="H127" s="158">
        <v>12.192</v>
      </c>
      <c r="I127" s="159"/>
      <c r="L127" s="155"/>
      <c r="M127" s="160"/>
      <c r="T127" s="161"/>
      <c r="AT127" s="156" t="s">
        <v>197</v>
      </c>
      <c r="AU127" s="156" t="s">
        <v>81</v>
      </c>
      <c r="AV127" s="13" t="s">
        <v>81</v>
      </c>
      <c r="AW127" s="13" t="s">
        <v>33</v>
      </c>
      <c r="AX127" s="13" t="s">
        <v>72</v>
      </c>
      <c r="AY127" s="156" t="s">
        <v>122</v>
      </c>
    </row>
    <row r="128" spans="2:65" s="14" customFormat="1">
      <c r="B128" s="162"/>
      <c r="D128" s="149" t="s">
        <v>197</v>
      </c>
      <c r="E128" s="163" t="s">
        <v>19</v>
      </c>
      <c r="F128" s="164" t="s">
        <v>231</v>
      </c>
      <c r="H128" s="165">
        <v>22.073999999999998</v>
      </c>
      <c r="I128" s="166"/>
      <c r="L128" s="162"/>
      <c r="M128" s="167"/>
      <c r="T128" s="168"/>
      <c r="AT128" s="163" t="s">
        <v>197</v>
      </c>
      <c r="AU128" s="163" t="s">
        <v>81</v>
      </c>
      <c r="AV128" s="14" t="s">
        <v>144</v>
      </c>
      <c r="AW128" s="14" t="s">
        <v>33</v>
      </c>
      <c r="AX128" s="14" t="s">
        <v>79</v>
      </c>
      <c r="AY128" s="163" t="s">
        <v>122</v>
      </c>
    </row>
    <row r="129" spans="2:65" s="1" customFormat="1" ht="16.5" customHeight="1">
      <c r="B129" s="33"/>
      <c r="C129" s="177" t="s">
        <v>293</v>
      </c>
      <c r="D129" s="177" t="s">
        <v>674</v>
      </c>
      <c r="E129" s="178" t="s">
        <v>833</v>
      </c>
      <c r="F129" s="179" t="s">
        <v>834</v>
      </c>
      <c r="G129" s="180" t="s">
        <v>202</v>
      </c>
      <c r="H129" s="181">
        <v>44.148000000000003</v>
      </c>
      <c r="I129" s="182"/>
      <c r="J129" s="183">
        <f>ROUND(I129*H129,2)</f>
        <v>0</v>
      </c>
      <c r="K129" s="179" t="s">
        <v>194</v>
      </c>
      <c r="L129" s="184"/>
      <c r="M129" s="185" t="s">
        <v>19</v>
      </c>
      <c r="N129" s="186" t="s">
        <v>43</v>
      </c>
      <c r="P129" s="137">
        <f>O129*H129</f>
        <v>0</v>
      </c>
      <c r="Q129" s="137">
        <v>1</v>
      </c>
      <c r="R129" s="137">
        <f>Q129*H129</f>
        <v>44.148000000000003</v>
      </c>
      <c r="S129" s="137">
        <v>0</v>
      </c>
      <c r="T129" s="138">
        <f>S129*H129</f>
        <v>0</v>
      </c>
      <c r="AR129" s="139" t="s">
        <v>169</v>
      </c>
      <c r="AT129" s="139" t="s">
        <v>674</v>
      </c>
      <c r="AU129" s="139" t="s">
        <v>81</v>
      </c>
      <c r="AY129" s="18" t="s">
        <v>122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79</v>
      </c>
      <c r="BK129" s="140">
        <f>ROUND(I129*H129,2)</f>
        <v>0</v>
      </c>
      <c r="BL129" s="18" t="s">
        <v>144</v>
      </c>
      <c r="BM129" s="139" t="s">
        <v>835</v>
      </c>
    </row>
    <row r="130" spans="2:65" s="13" customFormat="1">
      <c r="B130" s="155"/>
      <c r="D130" s="149" t="s">
        <v>197</v>
      </c>
      <c r="F130" s="157" t="s">
        <v>836</v>
      </c>
      <c r="H130" s="158">
        <v>44.148000000000003</v>
      </c>
      <c r="I130" s="159"/>
      <c r="L130" s="155"/>
      <c r="M130" s="160"/>
      <c r="T130" s="161"/>
      <c r="AT130" s="156" t="s">
        <v>197</v>
      </c>
      <c r="AU130" s="156" t="s">
        <v>81</v>
      </c>
      <c r="AV130" s="13" t="s">
        <v>81</v>
      </c>
      <c r="AW130" s="13" t="s">
        <v>4</v>
      </c>
      <c r="AX130" s="13" t="s">
        <v>79</v>
      </c>
      <c r="AY130" s="156" t="s">
        <v>122</v>
      </c>
    </row>
    <row r="131" spans="2:65" s="1" customFormat="1" ht="37.9" customHeight="1">
      <c r="B131" s="33"/>
      <c r="C131" s="128" t="s">
        <v>307</v>
      </c>
      <c r="D131" s="128" t="s">
        <v>125</v>
      </c>
      <c r="E131" s="129" t="s">
        <v>837</v>
      </c>
      <c r="F131" s="130" t="s">
        <v>838</v>
      </c>
      <c r="G131" s="131" t="s">
        <v>798</v>
      </c>
      <c r="H131" s="132">
        <v>3.57</v>
      </c>
      <c r="I131" s="133"/>
      <c r="J131" s="134">
        <f>ROUND(I131*H131,2)</f>
        <v>0</v>
      </c>
      <c r="K131" s="130" t="s">
        <v>194</v>
      </c>
      <c r="L131" s="33"/>
      <c r="M131" s="135" t="s">
        <v>19</v>
      </c>
      <c r="N131" s="136" t="s">
        <v>43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144</v>
      </c>
      <c r="AT131" s="139" t="s">
        <v>125</v>
      </c>
      <c r="AU131" s="139" t="s">
        <v>81</v>
      </c>
      <c r="AY131" s="18" t="s">
        <v>122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79</v>
      </c>
      <c r="BK131" s="140">
        <f>ROUND(I131*H131,2)</f>
        <v>0</v>
      </c>
      <c r="BL131" s="18" t="s">
        <v>144</v>
      </c>
      <c r="BM131" s="139" t="s">
        <v>839</v>
      </c>
    </row>
    <row r="132" spans="2:65" s="1" customFormat="1">
      <c r="B132" s="33"/>
      <c r="D132" s="141" t="s">
        <v>132</v>
      </c>
      <c r="F132" s="142" t="s">
        <v>840</v>
      </c>
      <c r="I132" s="143"/>
      <c r="L132" s="33"/>
      <c r="M132" s="144"/>
      <c r="T132" s="54"/>
      <c r="AT132" s="18" t="s">
        <v>132</v>
      </c>
      <c r="AU132" s="18" t="s">
        <v>81</v>
      </c>
    </row>
    <row r="133" spans="2:65" s="13" customFormat="1">
      <c r="B133" s="155"/>
      <c r="D133" s="149" t="s">
        <v>197</v>
      </c>
      <c r="E133" s="156" t="s">
        <v>19</v>
      </c>
      <c r="F133" s="157" t="s">
        <v>841</v>
      </c>
      <c r="H133" s="158">
        <v>3.57</v>
      </c>
      <c r="I133" s="159"/>
      <c r="L133" s="155"/>
      <c r="M133" s="160"/>
      <c r="T133" s="161"/>
      <c r="AT133" s="156" t="s">
        <v>197</v>
      </c>
      <c r="AU133" s="156" t="s">
        <v>81</v>
      </c>
      <c r="AV133" s="13" t="s">
        <v>81</v>
      </c>
      <c r="AW133" s="13" t="s">
        <v>33</v>
      </c>
      <c r="AX133" s="13" t="s">
        <v>79</v>
      </c>
      <c r="AY133" s="156" t="s">
        <v>122</v>
      </c>
    </row>
    <row r="134" spans="2:65" s="1" customFormat="1" ht="16.5" customHeight="1">
      <c r="B134" s="33"/>
      <c r="C134" s="177" t="s">
        <v>311</v>
      </c>
      <c r="D134" s="177" t="s">
        <v>674</v>
      </c>
      <c r="E134" s="178" t="s">
        <v>842</v>
      </c>
      <c r="F134" s="179" t="s">
        <v>843</v>
      </c>
      <c r="G134" s="180" t="s">
        <v>202</v>
      </c>
      <c r="H134" s="181">
        <v>7.14</v>
      </c>
      <c r="I134" s="182"/>
      <c r="J134" s="183">
        <f>ROUND(I134*H134,2)</f>
        <v>0</v>
      </c>
      <c r="K134" s="179" t="s">
        <v>194</v>
      </c>
      <c r="L134" s="184"/>
      <c r="M134" s="185" t="s">
        <v>19</v>
      </c>
      <c r="N134" s="186" t="s">
        <v>43</v>
      </c>
      <c r="P134" s="137">
        <f>O134*H134</f>
        <v>0</v>
      </c>
      <c r="Q134" s="137">
        <v>1</v>
      </c>
      <c r="R134" s="137">
        <f>Q134*H134</f>
        <v>7.14</v>
      </c>
      <c r="S134" s="137">
        <v>0</v>
      </c>
      <c r="T134" s="138">
        <f>S134*H134</f>
        <v>0</v>
      </c>
      <c r="AR134" s="139" t="s">
        <v>169</v>
      </c>
      <c r="AT134" s="139" t="s">
        <v>674</v>
      </c>
      <c r="AU134" s="139" t="s">
        <v>81</v>
      </c>
      <c r="AY134" s="18" t="s">
        <v>122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79</v>
      </c>
      <c r="BK134" s="140">
        <f>ROUND(I134*H134,2)</f>
        <v>0</v>
      </c>
      <c r="BL134" s="18" t="s">
        <v>144</v>
      </c>
      <c r="BM134" s="139" t="s">
        <v>844</v>
      </c>
    </row>
    <row r="135" spans="2:65" s="13" customFormat="1">
      <c r="B135" s="155"/>
      <c r="D135" s="149" t="s">
        <v>197</v>
      </c>
      <c r="F135" s="157" t="s">
        <v>845</v>
      </c>
      <c r="H135" s="158">
        <v>7.14</v>
      </c>
      <c r="I135" s="159"/>
      <c r="L135" s="155"/>
      <c r="M135" s="160"/>
      <c r="T135" s="161"/>
      <c r="AT135" s="156" t="s">
        <v>197</v>
      </c>
      <c r="AU135" s="156" t="s">
        <v>81</v>
      </c>
      <c r="AV135" s="13" t="s">
        <v>81</v>
      </c>
      <c r="AW135" s="13" t="s">
        <v>4</v>
      </c>
      <c r="AX135" s="13" t="s">
        <v>79</v>
      </c>
      <c r="AY135" s="156" t="s">
        <v>122</v>
      </c>
    </row>
    <row r="136" spans="2:65" s="11" customFormat="1" ht="22.9" customHeight="1">
      <c r="B136" s="116"/>
      <c r="D136" s="117" t="s">
        <v>71</v>
      </c>
      <c r="E136" s="126" t="s">
        <v>81</v>
      </c>
      <c r="F136" s="126" t="s">
        <v>846</v>
      </c>
      <c r="I136" s="119"/>
      <c r="J136" s="127">
        <f>BK136</f>
        <v>0</v>
      </c>
      <c r="L136" s="116"/>
      <c r="M136" s="121"/>
      <c r="P136" s="122">
        <f>SUM(P137:P169)</f>
        <v>0</v>
      </c>
      <c r="R136" s="122">
        <f>SUM(R137:R169)</f>
        <v>6.2459914899999998</v>
      </c>
      <c r="T136" s="123">
        <f>SUM(T137:T169)</f>
        <v>0</v>
      </c>
      <c r="AR136" s="117" t="s">
        <v>79</v>
      </c>
      <c r="AT136" s="124" t="s">
        <v>71</v>
      </c>
      <c r="AU136" s="124" t="s">
        <v>79</v>
      </c>
      <c r="AY136" s="117" t="s">
        <v>122</v>
      </c>
      <c r="BK136" s="125">
        <f>SUM(BK137:BK169)</f>
        <v>0</v>
      </c>
    </row>
    <row r="137" spans="2:65" s="1" customFormat="1" ht="16.5" customHeight="1">
      <c r="B137" s="33"/>
      <c r="C137" s="128" t="s">
        <v>323</v>
      </c>
      <c r="D137" s="128" t="s">
        <v>125</v>
      </c>
      <c r="E137" s="129" t="s">
        <v>847</v>
      </c>
      <c r="F137" s="130" t="s">
        <v>848</v>
      </c>
      <c r="G137" s="131" t="s">
        <v>193</v>
      </c>
      <c r="H137" s="132">
        <v>5.6050000000000004</v>
      </c>
      <c r="I137" s="133"/>
      <c r="J137" s="134">
        <f>ROUND(I137*H137,2)</f>
        <v>0</v>
      </c>
      <c r="K137" s="130" t="s">
        <v>194</v>
      </c>
      <c r="L137" s="33"/>
      <c r="M137" s="135" t="s">
        <v>19</v>
      </c>
      <c r="N137" s="136" t="s">
        <v>43</v>
      </c>
      <c r="P137" s="137">
        <f>O137*H137</f>
        <v>0</v>
      </c>
      <c r="Q137" s="137">
        <v>2.6900000000000001E-3</v>
      </c>
      <c r="R137" s="137">
        <f>Q137*H137</f>
        <v>1.5077450000000003E-2</v>
      </c>
      <c r="S137" s="137">
        <v>0</v>
      </c>
      <c r="T137" s="138">
        <f>S137*H137</f>
        <v>0</v>
      </c>
      <c r="AR137" s="139" t="s">
        <v>144</v>
      </c>
      <c r="AT137" s="139" t="s">
        <v>125</v>
      </c>
      <c r="AU137" s="139" t="s">
        <v>81</v>
      </c>
      <c r="AY137" s="18" t="s">
        <v>122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8" t="s">
        <v>79</v>
      </c>
      <c r="BK137" s="140">
        <f>ROUND(I137*H137,2)</f>
        <v>0</v>
      </c>
      <c r="BL137" s="18" t="s">
        <v>144</v>
      </c>
      <c r="BM137" s="139" t="s">
        <v>849</v>
      </c>
    </row>
    <row r="138" spans="2:65" s="1" customFormat="1">
      <c r="B138" s="33"/>
      <c r="D138" s="141" t="s">
        <v>132</v>
      </c>
      <c r="F138" s="142" t="s">
        <v>850</v>
      </c>
      <c r="I138" s="143"/>
      <c r="L138" s="33"/>
      <c r="M138" s="144"/>
      <c r="T138" s="54"/>
      <c r="AT138" s="18" t="s">
        <v>132</v>
      </c>
      <c r="AU138" s="18" t="s">
        <v>81</v>
      </c>
    </row>
    <row r="139" spans="2:65" s="13" customFormat="1">
      <c r="B139" s="155"/>
      <c r="D139" s="149" t="s">
        <v>197</v>
      </c>
      <c r="E139" s="156" t="s">
        <v>19</v>
      </c>
      <c r="F139" s="157" t="s">
        <v>851</v>
      </c>
      <c r="H139" s="158">
        <v>5.5049999999999999</v>
      </c>
      <c r="I139" s="159"/>
      <c r="L139" s="155"/>
      <c r="M139" s="160"/>
      <c r="T139" s="161"/>
      <c r="AT139" s="156" t="s">
        <v>197</v>
      </c>
      <c r="AU139" s="156" t="s">
        <v>81</v>
      </c>
      <c r="AV139" s="13" t="s">
        <v>81</v>
      </c>
      <c r="AW139" s="13" t="s">
        <v>33</v>
      </c>
      <c r="AX139" s="13" t="s">
        <v>72</v>
      </c>
      <c r="AY139" s="156" t="s">
        <v>122</v>
      </c>
    </row>
    <row r="140" spans="2:65" s="13" customFormat="1">
      <c r="B140" s="155"/>
      <c r="D140" s="149" t="s">
        <v>197</v>
      </c>
      <c r="E140" s="156" t="s">
        <v>19</v>
      </c>
      <c r="F140" s="157" t="s">
        <v>852</v>
      </c>
      <c r="H140" s="158">
        <v>0.1</v>
      </c>
      <c r="I140" s="159"/>
      <c r="L140" s="155"/>
      <c r="M140" s="160"/>
      <c r="T140" s="161"/>
      <c r="AT140" s="156" t="s">
        <v>197</v>
      </c>
      <c r="AU140" s="156" t="s">
        <v>81</v>
      </c>
      <c r="AV140" s="13" t="s">
        <v>81</v>
      </c>
      <c r="AW140" s="13" t="s">
        <v>33</v>
      </c>
      <c r="AX140" s="13" t="s">
        <v>72</v>
      </c>
      <c r="AY140" s="156" t="s">
        <v>122</v>
      </c>
    </row>
    <row r="141" spans="2:65" s="14" customFormat="1">
      <c r="B141" s="162"/>
      <c r="D141" s="149" t="s">
        <v>197</v>
      </c>
      <c r="E141" s="163" t="s">
        <v>19</v>
      </c>
      <c r="F141" s="164" t="s">
        <v>231</v>
      </c>
      <c r="H141" s="165">
        <v>5.6049999999999995</v>
      </c>
      <c r="I141" s="166"/>
      <c r="L141" s="162"/>
      <c r="M141" s="167"/>
      <c r="T141" s="168"/>
      <c r="AT141" s="163" t="s">
        <v>197</v>
      </c>
      <c r="AU141" s="163" t="s">
        <v>81</v>
      </c>
      <c r="AV141" s="14" t="s">
        <v>144</v>
      </c>
      <c r="AW141" s="14" t="s">
        <v>33</v>
      </c>
      <c r="AX141" s="14" t="s">
        <v>79</v>
      </c>
      <c r="AY141" s="163" t="s">
        <v>122</v>
      </c>
    </row>
    <row r="142" spans="2:65" s="1" customFormat="1" ht="16.5" customHeight="1">
      <c r="B142" s="33"/>
      <c r="C142" s="128" t="s">
        <v>8</v>
      </c>
      <c r="D142" s="128" t="s">
        <v>125</v>
      </c>
      <c r="E142" s="129" t="s">
        <v>853</v>
      </c>
      <c r="F142" s="130" t="s">
        <v>854</v>
      </c>
      <c r="G142" s="131" t="s">
        <v>193</v>
      </c>
      <c r="H142" s="132">
        <v>5.6050000000000004</v>
      </c>
      <c r="I142" s="133"/>
      <c r="J142" s="134">
        <f>ROUND(I142*H142,2)</f>
        <v>0</v>
      </c>
      <c r="K142" s="130" t="s">
        <v>194</v>
      </c>
      <c r="L142" s="33"/>
      <c r="M142" s="135" t="s">
        <v>19</v>
      </c>
      <c r="N142" s="136" t="s">
        <v>43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144</v>
      </c>
      <c r="AT142" s="139" t="s">
        <v>125</v>
      </c>
      <c r="AU142" s="139" t="s">
        <v>81</v>
      </c>
      <c r="AY142" s="18" t="s">
        <v>122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8" t="s">
        <v>79</v>
      </c>
      <c r="BK142" s="140">
        <f>ROUND(I142*H142,2)</f>
        <v>0</v>
      </c>
      <c r="BL142" s="18" t="s">
        <v>144</v>
      </c>
      <c r="BM142" s="139" t="s">
        <v>855</v>
      </c>
    </row>
    <row r="143" spans="2:65" s="1" customFormat="1">
      <c r="B143" s="33"/>
      <c r="D143" s="141" t="s">
        <v>132</v>
      </c>
      <c r="F143" s="142" t="s">
        <v>856</v>
      </c>
      <c r="I143" s="143"/>
      <c r="L143" s="33"/>
      <c r="M143" s="144"/>
      <c r="T143" s="54"/>
      <c r="AT143" s="18" t="s">
        <v>132</v>
      </c>
      <c r="AU143" s="18" t="s">
        <v>81</v>
      </c>
    </row>
    <row r="144" spans="2:65" s="1" customFormat="1" ht="16.5" customHeight="1">
      <c r="B144" s="33"/>
      <c r="C144" s="128" t="s">
        <v>245</v>
      </c>
      <c r="D144" s="128" t="s">
        <v>125</v>
      </c>
      <c r="E144" s="129" t="s">
        <v>857</v>
      </c>
      <c r="F144" s="130" t="s">
        <v>858</v>
      </c>
      <c r="G144" s="131" t="s">
        <v>798</v>
      </c>
      <c r="H144" s="132">
        <v>0.68799999999999994</v>
      </c>
      <c r="I144" s="133"/>
      <c r="J144" s="134">
        <f>ROUND(I144*H144,2)</f>
        <v>0</v>
      </c>
      <c r="K144" s="130" t="s">
        <v>194</v>
      </c>
      <c r="L144" s="33"/>
      <c r="M144" s="135" t="s">
        <v>19</v>
      </c>
      <c r="N144" s="136" t="s">
        <v>43</v>
      </c>
      <c r="P144" s="137">
        <f>O144*H144</f>
        <v>0</v>
      </c>
      <c r="Q144" s="137">
        <v>2.2563399999999998</v>
      </c>
      <c r="R144" s="137">
        <f>Q144*H144</f>
        <v>1.5523619199999998</v>
      </c>
      <c r="S144" s="137">
        <v>0</v>
      </c>
      <c r="T144" s="138">
        <f>S144*H144</f>
        <v>0</v>
      </c>
      <c r="AR144" s="139" t="s">
        <v>144</v>
      </c>
      <c r="AT144" s="139" t="s">
        <v>125</v>
      </c>
      <c r="AU144" s="139" t="s">
        <v>81</v>
      </c>
      <c r="AY144" s="18" t="s">
        <v>122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79</v>
      </c>
      <c r="BK144" s="140">
        <f>ROUND(I144*H144,2)</f>
        <v>0</v>
      </c>
      <c r="BL144" s="18" t="s">
        <v>144</v>
      </c>
      <c r="BM144" s="139" t="s">
        <v>859</v>
      </c>
    </row>
    <row r="145" spans="2:65" s="1" customFormat="1">
      <c r="B145" s="33"/>
      <c r="D145" s="141" t="s">
        <v>132</v>
      </c>
      <c r="F145" s="142" t="s">
        <v>860</v>
      </c>
      <c r="I145" s="143"/>
      <c r="L145" s="33"/>
      <c r="M145" s="144"/>
      <c r="T145" s="54"/>
      <c r="AT145" s="18" t="s">
        <v>132</v>
      </c>
      <c r="AU145" s="18" t="s">
        <v>81</v>
      </c>
    </row>
    <row r="146" spans="2:65" s="13" customFormat="1">
      <c r="B146" s="155"/>
      <c r="D146" s="149" t="s">
        <v>197</v>
      </c>
      <c r="E146" s="156" t="s">
        <v>19</v>
      </c>
      <c r="F146" s="157" t="s">
        <v>861</v>
      </c>
      <c r="H146" s="158">
        <v>0.68799999999999994</v>
      </c>
      <c r="I146" s="159"/>
      <c r="L146" s="155"/>
      <c r="M146" s="160"/>
      <c r="T146" s="161"/>
      <c r="AT146" s="156" t="s">
        <v>197</v>
      </c>
      <c r="AU146" s="156" t="s">
        <v>81</v>
      </c>
      <c r="AV146" s="13" t="s">
        <v>81</v>
      </c>
      <c r="AW146" s="13" t="s">
        <v>33</v>
      </c>
      <c r="AX146" s="13" t="s">
        <v>79</v>
      </c>
      <c r="AY146" s="156" t="s">
        <v>122</v>
      </c>
    </row>
    <row r="147" spans="2:65" s="1" customFormat="1" ht="24.2" customHeight="1">
      <c r="B147" s="33"/>
      <c r="C147" s="128" t="s">
        <v>349</v>
      </c>
      <c r="D147" s="128" t="s">
        <v>125</v>
      </c>
      <c r="E147" s="129" t="s">
        <v>862</v>
      </c>
      <c r="F147" s="130" t="s">
        <v>863</v>
      </c>
      <c r="G147" s="131" t="s">
        <v>193</v>
      </c>
      <c r="H147" s="132">
        <v>8.2720000000000002</v>
      </c>
      <c r="I147" s="133"/>
      <c r="J147" s="134">
        <f>ROUND(I147*H147,2)</f>
        <v>0</v>
      </c>
      <c r="K147" s="130" t="s">
        <v>194</v>
      </c>
      <c r="L147" s="33"/>
      <c r="M147" s="135" t="s">
        <v>19</v>
      </c>
      <c r="N147" s="136" t="s">
        <v>43</v>
      </c>
      <c r="P147" s="137">
        <f>O147*H147</f>
        <v>0</v>
      </c>
      <c r="Q147" s="137">
        <v>0.55291000000000001</v>
      </c>
      <c r="R147" s="137">
        <f>Q147*H147</f>
        <v>4.5736715200000004</v>
      </c>
      <c r="S147" s="137">
        <v>0</v>
      </c>
      <c r="T147" s="138">
        <f>S147*H147</f>
        <v>0</v>
      </c>
      <c r="AR147" s="139" t="s">
        <v>144</v>
      </c>
      <c r="AT147" s="139" t="s">
        <v>125</v>
      </c>
      <c r="AU147" s="139" t="s">
        <v>81</v>
      </c>
      <c r="AY147" s="18" t="s">
        <v>122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79</v>
      </c>
      <c r="BK147" s="140">
        <f>ROUND(I147*H147,2)</f>
        <v>0</v>
      </c>
      <c r="BL147" s="18" t="s">
        <v>144</v>
      </c>
      <c r="BM147" s="139" t="s">
        <v>864</v>
      </c>
    </row>
    <row r="148" spans="2:65" s="1" customFormat="1">
      <c r="B148" s="33"/>
      <c r="D148" s="141" t="s">
        <v>132</v>
      </c>
      <c r="F148" s="142" t="s">
        <v>865</v>
      </c>
      <c r="I148" s="143"/>
      <c r="L148" s="33"/>
      <c r="M148" s="144"/>
      <c r="T148" s="54"/>
      <c r="AT148" s="18" t="s">
        <v>132</v>
      </c>
      <c r="AU148" s="18" t="s">
        <v>81</v>
      </c>
    </row>
    <row r="149" spans="2:65" s="12" customFormat="1">
      <c r="B149" s="148"/>
      <c r="D149" s="149" t="s">
        <v>197</v>
      </c>
      <c r="E149" s="150" t="s">
        <v>19</v>
      </c>
      <c r="F149" s="151" t="s">
        <v>866</v>
      </c>
      <c r="H149" s="150" t="s">
        <v>19</v>
      </c>
      <c r="I149" s="152"/>
      <c r="L149" s="148"/>
      <c r="M149" s="153"/>
      <c r="T149" s="154"/>
      <c r="AT149" s="150" t="s">
        <v>197</v>
      </c>
      <c r="AU149" s="150" t="s">
        <v>81</v>
      </c>
      <c r="AV149" s="12" t="s">
        <v>79</v>
      </c>
      <c r="AW149" s="12" t="s">
        <v>33</v>
      </c>
      <c r="AX149" s="12" t="s">
        <v>72</v>
      </c>
      <c r="AY149" s="150" t="s">
        <v>122</v>
      </c>
    </row>
    <row r="150" spans="2:65" s="13" customFormat="1">
      <c r="B150" s="155"/>
      <c r="D150" s="149" t="s">
        <v>197</v>
      </c>
      <c r="E150" s="156" t="s">
        <v>19</v>
      </c>
      <c r="F150" s="157" t="s">
        <v>867</v>
      </c>
      <c r="H150" s="158">
        <v>1.47</v>
      </c>
      <c r="I150" s="159"/>
      <c r="L150" s="155"/>
      <c r="M150" s="160"/>
      <c r="T150" s="161"/>
      <c r="AT150" s="156" t="s">
        <v>197</v>
      </c>
      <c r="AU150" s="156" t="s">
        <v>81</v>
      </c>
      <c r="AV150" s="13" t="s">
        <v>81</v>
      </c>
      <c r="AW150" s="13" t="s">
        <v>33</v>
      </c>
      <c r="AX150" s="13" t="s">
        <v>72</v>
      </c>
      <c r="AY150" s="156" t="s">
        <v>122</v>
      </c>
    </row>
    <row r="151" spans="2:65" s="13" customFormat="1">
      <c r="B151" s="155"/>
      <c r="D151" s="149" t="s">
        <v>197</v>
      </c>
      <c r="E151" s="156" t="s">
        <v>19</v>
      </c>
      <c r="F151" s="157" t="s">
        <v>868</v>
      </c>
      <c r="H151" s="158">
        <v>1.29</v>
      </c>
      <c r="I151" s="159"/>
      <c r="L151" s="155"/>
      <c r="M151" s="160"/>
      <c r="T151" s="161"/>
      <c r="AT151" s="156" t="s">
        <v>197</v>
      </c>
      <c r="AU151" s="156" t="s">
        <v>81</v>
      </c>
      <c r="AV151" s="13" t="s">
        <v>81</v>
      </c>
      <c r="AW151" s="13" t="s">
        <v>33</v>
      </c>
      <c r="AX151" s="13" t="s">
        <v>72</v>
      </c>
      <c r="AY151" s="156" t="s">
        <v>122</v>
      </c>
    </row>
    <row r="152" spans="2:65" s="13" customFormat="1">
      <c r="B152" s="155"/>
      <c r="D152" s="149" t="s">
        <v>197</v>
      </c>
      <c r="E152" s="156" t="s">
        <v>19</v>
      </c>
      <c r="F152" s="157" t="s">
        <v>869</v>
      </c>
      <c r="H152" s="158">
        <v>2.3199999999999998</v>
      </c>
      <c r="I152" s="159"/>
      <c r="L152" s="155"/>
      <c r="M152" s="160"/>
      <c r="T152" s="161"/>
      <c r="AT152" s="156" t="s">
        <v>197</v>
      </c>
      <c r="AU152" s="156" t="s">
        <v>81</v>
      </c>
      <c r="AV152" s="13" t="s">
        <v>81</v>
      </c>
      <c r="AW152" s="13" t="s">
        <v>33</v>
      </c>
      <c r="AX152" s="13" t="s">
        <v>72</v>
      </c>
      <c r="AY152" s="156" t="s">
        <v>122</v>
      </c>
    </row>
    <row r="153" spans="2:65" s="13" customFormat="1">
      <c r="B153" s="155"/>
      <c r="D153" s="149" t="s">
        <v>197</v>
      </c>
      <c r="E153" s="156" t="s">
        <v>19</v>
      </c>
      <c r="F153" s="157" t="s">
        <v>870</v>
      </c>
      <c r="H153" s="158">
        <v>2.7120000000000002</v>
      </c>
      <c r="I153" s="159"/>
      <c r="L153" s="155"/>
      <c r="M153" s="160"/>
      <c r="T153" s="161"/>
      <c r="AT153" s="156" t="s">
        <v>197</v>
      </c>
      <c r="AU153" s="156" t="s">
        <v>81</v>
      </c>
      <c r="AV153" s="13" t="s">
        <v>81</v>
      </c>
      <c r="AW153" s="13" t="s">
        <v>33</v>
      </c>
      <c r="AX153" s="13" t="s">
        <v>72</v>
      </c>
      <c r="AY153" s="156" t="s">
        <v>122</v>
      </c>
    </row>
    <row r="154" spans="2:65" s="13" customFormat="1">
      <c r="B154" s="155"/>
      <c r="D154" s="149" t="s">
        <v>197</v>
      </c>
      <c r="E154" s="156" t="s">
        <v>19</v>
      </c>
      <c r="F154" s="157" t="s">
        <v>871</v>
      </c>
      <c r="H154" s="158">
        <v>0.48</v>
      </c>
      <c r="I154" s="159"/>
      <c r="L154" s="155"/>
      <c r="M154" s="160"/>
      <c r="T154" s="161"/>
      <c r="AT154" s="156" t="s">
        <v>197</v>
      </c>
      <c r="AU154" s="156" t="s">
        <v>81</v>
      </c>
      <c r="AV154" s="13" t="s">
        <v>81</v>
      </c>
      <c r="AW154" s="13" t="s">
        <v>33</v>
      </c>
      <c r="AX154" s="13" t="s">
        <v>72</v>
      </c>
      <c r="AY154" s="156" t="s">
        <v>122</v>
      </c>
    </row>
    <row r="155" spans="2:65" s="14" customFormat="1">
      <c r="B155" s="162"/>
      <c r="D155" s="149" t="s">
        <v>197</v>
      </c>
      <c r="E155" s="163" t="s">
        <v>19</v>
      </c>
      <c r="F155" s="164" t="s">
        <v>231</v>
      </c>
      <c r="H155" s="165">
        <v>8.2720000000000002</v>
      </c>
      <c r="I155" s="166"/>
      <c r="L155" s="162"/>
      <c r="M155" s="167"/>
      <c r="T155" s="168"/>
      <c r="AT155" s="163" t="s">
        <v>197</v>
      </c>
      <c r="AU155" s="163" t="s">
        <v>81</v>
      </c>
      <c r="AV155" s="14" t="s">
        <v>144</v>
      </c>
      <c r="AW155" s="14" t="s">
        <v>33</v>
      </c>
      <c r="AX155" s="14" t="s">
        <v>79</v>
      </c>
      <c r="AY155" s="163" t="s">
        <v>122</v>
      </c>
    </row>
    <row r="156" spans="2:65" s="1" customFormat="1" ht="33" customHeight="1">
      <c r="B156" s="33"/>
      <c r="C156" s="128" t="s">
        <v>357</v>
      </c>
      <c r="D156" s="128" t="s">
        <v>125</v>
      </c>
      <c r="E156" s="129" t="s">
        <v>872</v>
      </c>
      <c r="F156" s="130" t="s">
        <v>873</v>
      </c>
      <c r="G156" s="131" t="s">
        <v>202</v>
      </c>
      <c r="H156" s="132">
        <v>9.9000000000000005E-2</v>
      </c>
      <c r="I156" s="133"/>
      <c r="J156" s="134">
        <f>ROUND(I156*H156,2)</f>
        <v>0</v>
      </c>
      <c r="K156" s="130" t="s">
        <v>194</v>
      </c>
      <c r="L156" s="33"/>
      <c r="M156" s="135" t="s">
        <v>19</v>
      </c>
      <c r="N156" s="136" t="s">
        <v>43</v>
      </c>
      <c r="P156" s="137">
        <f>O156*H156</f>
        <v>0</v>
      </c>
      <c r="Q156" s="137">
        <v>1.0593999999999999</v>
      </c>
      <c r="R156" s="137">
        <f>Q156*H156</f>
        <v>0.10488059999999999</v>
      </c>
      <c r="S156" s="137">
        <v>0</v>
      </c>
      <c r="T156" s="138">
        <f>S156*H156</f>
        <v>0</v>
      </c>
      <c r="AR156" s="139" t="s">
        <v>144</v>
      </c>
      <c r="AT156" s="139" t="s">
        <v>125</v>
      </c>
      <c r="AU156" s="139" t="s">
        <v>81</v>
      </c>
      <c r="AY156" s="18" t="s">
        <v>122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8" t="s">
        <v>79</v>
      </c>
      <c r="BK156" s="140">
        <f>ROUND(I156*H156,2)</f>
        <v>0</v>
      </c>
      <c r="BL156" s="18" t="s">
        <v>144</v>
      </c>
      <c r="BM156" s="139" t="s">
        <v>874</v>
      </c>
    </row>
    <row r="157" spans="2:65" s="1" customFormat="1">
      <c r="B157" s="33"/>
      <c r="D157" s="141" t="s">
        <v>132</v>
      </c>
      <c r="F157" s="142" t="s">
        <v>875</v>
      </c>
      <c r="I157" s="143"/>
      <c r="L157" s="33"/>
      <c r="M157" s="144"/>
      <c r="T157" s="54"/>
      <c r="AT157" s="18" t="s">
        <v>132</v>
      </c>
      <c r="AU157" s="18" t="s">
        <v>81</v>
      </c>
    </row>
    <row r="158" spans="2:65" s="12" customFormat="1">
      <c r="B158" s="148"/>
      <c r="D158" s="149" t="s">
        <v>197</v>
      </c>
      <c r="E158" s="150" t="s">
        <v>19</v>
      </c>
      <c r="F158" s="151" t="s">
        <v>866</v>
      </c>
      <c r="H158" s="150" t="s">
        <v>19</v>
      </c>
      <c r="I158" s="152"/>
      <c r="L158" s="148"/>
      <c r="M158" s="153"/>
      <c r="T158" s="154"/>
      <c r="AT158" s="150" t="s">
        <v>197</v>
      </c>
      <c r="AU158" s="150" t="s">
        <v>81</v>
      </c>
      <c r="AV158" s="12" t="s">
        <v>79</v>
      </c>
      <c r="AW158" s="12" t="s">
        <v>33</v>
      </c>
      <c r="AX158" s="12" t="s">
        <v>72</v>
      </c>
      <c r="AY158" s="150" t="s">
        <v>122</v>
      </c>
    </row>
    <row r="159" spans="2:65" s="13" customFormat="1">
      <c r="B159" s="155"/>
      <c r="D159" s="149" t="s">
        <v>197</v>
      </c>
      <c r="E159" s="156" t="s">
        <v>19</v>
      </c>
      <c r="F159" s="157" t="s">
        <v>876</v>
      </c>
      <c r="H159" s="158">
        <v>1.0999999999999999E-2</v>
      </c>
      <c r="I159" s="159"/>
      <c r="L159" s="155"/>
      <c r="M159" s="160"/>
      <c r="T159" s="161"/>
      <c r="AT159" s="156" t="s">
        <v>197</v>
      </c>
      <c r="AU159" s="156" t="s">
        <v>81</v>
      </c>
      <c r="AV159" s="13" t="s">
        <v>81</v>
      </c>
      <c r="AW159" s="13" t="s">
        <v>33</v>
      </c>
      <c r="AX159" s="13" t="s">
        <v>72</v>
      </c>
      <c r="AY159" s="156" t="s">
        <v>122</v>
      </c>
    </row>
    <row r="160" spans="2:65" s="13" customFormat="1">
      <c r="B160" s="155"/>
      <c r="D160" s="149" t="s">
        <v>197</v>
      </c>
      <c r="E160" s="156" t="s">
        <v>19</v>
      </c>
      <c r="F160" s="157" t="s">
        <v>877</v>
      </c>
      <c r="H160" s="158">
        <v>6.0000000000000001E-3</v>
      </c>
      <c r="I160" s="159"/>
      <c r="L160" s="155"/>
      <c r="M160" s="160"/>
      <c r="T160" s="161"/>
      <c r="AT160" s="156" t="s">
        <v>197</v>
      </c>
      <c r="AU160" s="156" t="s">
        <v>81</v>
      </c>
      <c r="AV160" s="13" t="s">
        <v>81</v>
      </c>
      <c r="AW160" s="13" t="s">
        <v>33</v>
      </c>
      <c r="AX160" s="13" t="s">
        <v>72</v>
      </c>
      <c r="AY160" s="156" t="s">
        <v>122</v>
      </c>
    </row>
    <row r="161" spans="2:65" s="13" customFormat="1">
      <c r="B161" s="155"/>
      <c r="D161" s="149" t="s">
        <v>197</v>
      </c>
      <c r="E161" s="156" t="s">
        <v>19</v>
      </c>
      <c r="F161" s="157" t="s">
        <v>878</v>
      </c>
      <c r="H161" s="158">
        <v>0.01</v>
      </c>
      <c r="I161" s="159"/>
      <c r="L161" s="155"/>
      <c r="M161" s="160"/>
      <c r="T161" s="161"/>
      <c r="AT161" s="156" t="s">
        <v>197</v>
      </c>
      <c r="AU161" s="156" t="s">
        <v>81</v>
      </c>
      <c r="AV161" s="13" t="s">
        <v>81</v>
      </c>
      <c r="AW161" s="13" t="s">
        <v>33</v>
      </c>
      <c r="AX161" s="13" t="s">
        <v>72</v>
      </c>
      <c r="AY161" s="156" t="s">
        <v>122</v>
      </c>
    </row>
    <row r="162" spans="2:65" s="13" customFormat="1">
      <c r="B162" s="155"/>
      <c r="D162" s="149" t="s">
        <v>197</v>
      </c>
      <c r="E162" s="156" t="s">
        <v>19</v>
      </c>
      <c r="F162" s="157" t="s">
        <v>879</v>
      </c>
      <c r="H162" s="158">
        <v>5.0000000000000001E-3</v>
      </c>
      <c r="I162" s="159"/>
      <c r="L162" s="155"/>
      <c r="M162" s="160"/>
      <c r="T162" s="161"/>
      <c r="AT162" s="156" t="s">
        <v>197</v>
      </c>
      <c r="AU162" s="156" t="s">
        <v>81</v>
      </c>
      <c r="AV162" s="13" t="s">
        <v>81</v>
      </c>
      <c r="AW162" s="13" t="s">
        <v>33</v>
      </c>
      <c r="AX162" s="13" t="s">
        <v>72</v>
      </c>
      <c r="AY162" s="156" t="s">
        <v>122</v>
      </c>
    </row>
    <row r="163" spans="2:65" s="13" customFormat="1">
      <c r="B163" s="155"/>
      <c r="D163" s="149" t="s">
        <v>197</v>
      </c>
      <c r="E163" s="156" t="s">
        <v>19</v>
      </c>
      <c r="F163" s="157" t="s">
        <v>880</v>
      </c>
      <c r="H163" s="158">
        <v>1.7000000000000001E-2</v>
      </c>
      <c r="I163" s="159"/>
      <c r="L163" s="155"/>
      <c r="M163" s="160"/>
      <c r="T163" s="161"/>
      <c r="AT163" s="156" t="s">
        <v>197</v>
      </c>
      <c r="AU163" s="156" t="s">
        <v>81</v>
      </c>
      <c r="AV163" s="13" t="s">
        <v>81</v>
      </c>
      <c r="AW163" s="13" t="s">
        <v>33</v>
      </c>
      <c r="AX163" s="13" t="s">
        <v>72</v>
      </c>
      <c r="AY163" s="156" t="s">
        <v>122</v>
      </c>
    </row>
    <row r="164" spans="2:65" s="13" customFormat="1">
      <c r="B164" s="155"/>
      <c r="D164" s="149" t="s">
        <v>197</v>
      </c>
      <c r="E164" s="156" t="s">
        <v>19</v>
      </c>
      <c r="F164" s="157" t="s">
        <v>881</v>
      </c>
      <c r="H164" s="158">
        <v>1.0999999999999999E-2</v>
      </c>
      <c r="I164" s="159"/>
      <c r="L164" s="155"/>
      <c r="M164" s="160"/>
      <c r="T164" s="161"/>
      <c r="AT164" s="156" t="s">
        <v>197</v>
      </c>
      <c r="AU164" s="156" t="s">
        <v>81</v>
      </c>
      <c r="AV164" s="13" t="s">
        <v>81</v>
      </c>
      <c r="AW164" s="13" t="s">
        <v>33</v>
      </c>
      <c r="AX164" s="13" t="s">
        <v>72</v>
      </c>
      <c r="AY164" s="156" t="s">
        <v>122</v>
      </c>
    </row>
    <row r="165" spans="2:65" s="13" customFormat="1">
      <c r="B165" s="155"/>
      <c r="D165" s="149" t="s">
        <v>197</v>
      </c>
      <c r="E165" s="156" t="s">
        <v>19</v>
      </c>
      <c r="F165" s="157" t="s">
        <v>882</v>
      </c>
      <c r="H165" s="158">
        <v>0.02</v>
      </c>
      <c r="I165" s="159"/>
      <c r="L165" s="155"/>
      <c r="M165" s="160"/>
      <c r="T165" s="161"/>
      <c r="AT165" s="156" t="s">
        <v>197</v>
      </c>
      <c r="AU165" s="156" t="s">
        <v>81</v>
      </c>
      <c r="AV165" s="13" t="s">
        <v>81</v>
      </c>
      <c r="AW165" s="13" t="s">
        <v>33</v>
      </c>
      <c r="AX165" s="13" t="s">
        <v>72</v>
      </c>
      <c r="AY165" s="156" t="s">
        <v>122</v>
      </c>
    </row>
    <row r="166" spans="2:65" s="13" customFormat="1">
      <c r="B166" s="155"/>
      <c r="D166" s="149" t="s">
        <v>197</v>
      </c>
      <c r="E166" s="156" t="s">
        <v>19</v>
      </c>
      <c r="F166" s="157" t="s">
        <v>883</v>
      </c>
      <c r="H166" s="158">
        <v>1.2999999999999999E-2</v>
      </c>
      <c r="I166" s="159"/>
      <c r="L166" s="155"/>
      <c r="M166" s="160"/>
      <c r="T166" s="161"/>
      <c r="AT166" s="156" t="s">
        <v>197</v>
      </c>
      <c r="AU166" s="156" t="s">
        <v>81</v>
      </c>
      <c r="AV166" s="13" t="s">
        <v>81</v>
      </c>
      <c r="AW166" s="13" t="s">
        <v>33</v>
      </c>
      <c r="AX166" s="13" t="s">
        <v>72</v>
      </c>
      <c r="AY166" s="156" t="s">
        <v>122</v>
      </c>
    </row>
    <row r="167" spans="2:65" s="13" customFormat="1">
      <c r="B167" s="155"/>
      <c r="D167" s="149" t="s">
        <v>197</v>
      </c>
      <c r="E167" s="156" t="s">
        <v>19</v>
      </c>
      <c r="F167" s="157" t="s">
        <v>884</v>
      </c>
      <c r="H167" s="158">
        <v>4.0000000000000001E-3</v>
      </c>
      <c r="I167" s="159"/>
      <c r="L167" s="155"/>
      <c r="M167" s="160"/>
      <c r="T167" s="161"/>
      <c r="AT167" s="156" t="s">
        <v>197</v>
      </c>
      <c r="AU167" s="156" t="s">
        <v>81</v>
      </c>
      <c r="AV167" s="13" t="s">
        <v>81</v>
      </c>
      <c r="AW167" s="13" t="s">
        <v>33</v>
      </c>
      <c r="AX167" s="13" t="s">
        <v>72</v>
      </c>
      <c r="AY167" s="156" t="s">
        <v>122</v>
      </c>
    </row>
    <row r="168" spans="2:65" s="13" customFormat="1">
      <c r="B168" s="155"/>
      <c r="D168" s="149" t="s">
        <v>197</v>
      </c>
      <c r="E168" s="156" t="s">
        <v>19</v>
      </c>
      <c r="F168" s="157" t="s">
        <v>885</v>
      </c>
      <c r="H168" s="158">
        <v>2E-3</v>
      </c>
      <c r="I168" s="159"/>
      <c r="L168" s="155"/>
      <c r="M168" s="160"/>
      <c r="T168" s="161"/>
      <c r="AT168" s="156" t="s">
        <v>197</v>
      </c>
      <c r="AU168" s="156" t="s">
        <v>81</v>
      </c>
      <c r="AV168" s="13" t="s">
        <v>81</v>
      </c>
      <c r="AW168" s="13" t="s">
        <v>33</v>
      </c>
      <c r="AX168" s="13" t="s">
        <v>72</v>
      </c>
      <c r="AY168" s="156" t="s">
        <v>122</v>
      </c>
    </row>
    <row r="169" spans="2:65" s="14" customFormat="1">
      <c r="B169" s="162"/>
      <c r="D169" s="149" t="s">
        <v>197</v>
      </c>
      <c r="E169" s="163" t="s">
        <v>19</v>
      </c>
      <c r="F169" s="164" t="s">
        <v>231</v>
      </c>
      <c r="H169" s="165">
        <v>9.9000000000000005E-2</v>
      </c>
      <c r="I169" s="166"/>
      <c r="L169" s="162"/>
      <c r="M169" s="167"/>
      <c r="T169" s="168"/>
      <c r="AT169" s="163" t="s">
        <v>197</v>
      </c>
      <c r="AU169" s="163" t="s">
        <v>81</v>
      </c>
      <c r="AV169" s="14" t="s">
        <v>144</v>
      </c>
      <c r="AW169" s="14" t="s">
        <v>33</v>
      </c>
      <c r="AX169" s="14" t="s">
        <v>79</v>
      </c>
      <c r="AY169" s="163" t="s">
        <v>122</v>
      </c>
    </row>
    <row r="170" spans="2:65" s="11" customFormat="1" ht="22.9" customHeight="1">
      <c r="B170" s="116"/>
      <c r="D170" s="117" t="s">
        <v>71</v>
      </c>
      <c r="E170" s="126" t="s">
        <v>140</v>
      </c>
      <c r="F170" s="126" t="s">
        <v>190</v>
      </c>
      <c r="I170" s="119"/>
      <c r="J170" s="127">
        <f>BK170</f>
        <v>0</v>
      </c>
      <c r="L170" s="116"/>
      <c r="M170" s="121"/>
      <c r="P170" s="122">
        <f>SUM(P171:P192)</f>
        <v>0</v>
      </c>
      <c r="R170" s="122">
        <f>SUM(R171:R192)</f>
        <v>6.3186564799999996</v>
      </c>
      <c r="T170" s="123">
        <f>SUM(T171:T192)</f>
        <v>0</v>
      </c>
      <c r="AR170" s="117" t="s">
        <v>79</v>
      </c>
      <c r="AT170" s="124" t="s">
        <v>71</v>
      </c>
      <c r="AU170" s="124" t="s">
        <v>79</v>
      </c>
      <c r="AY170" s="117" t="s">
        <v>122</v>
      </c>
      <c r="BK170" s="125">
        <f>SUM(BK171:BK192)</f>
        <v>0</v>
      </c>
    </row>
    <row r="171" spans="2:65" s="1" customFormat="1" ht="33" customHeight="1">
      <c r="B171" s="33"/>
      <c r="C171" s="128" t="s">
        <v>362</v>
      </c>
      <c r="D171" s="128" t="s">
        <v>125</v>
      </c>
      <c r="E171" s="129" t="s">
        <v>886</v>
      </c>
      <c r="F171" s="130" t="s">
        <v>887</v>
      </c>
      <c r="G171" s="131" t="s">
        <v>193</v>
      </c>
      <c r="H171" s="132">
        <v>12.84</v>
      </c>
      <c r="I171" s="133"/>
      <c r="J171" s="134">
        <f>ROUND(I171*H171,2)</f>
        <v>0</v>
      </c>
      <c r="K171" s="130" t="s">
        <v>194</v>
      </c>
      <c r="L171" s="33"/>
      <c r="M171" s="135" t="s">
        <v>19</v>
      </c>
      <c r="N171" s="136" t="s">
        <v>43</v>
      </c>
      <c r="P171" s="137">
        <f>O171*H171</f>
        <v>0</v>
      </c>
      <c r="Q171" s="137">
        <v>0.42831999999999998</v>
      </c>
      <c r="R171" s="137">
        <f>Q171*H171</f>
        <v>5.4996288</v>
      </c>
      <c r="S171" s="137">
        <v>0</v>
      </c>
      <c r="T171" s="138">
        <f>S171*H171</f>
        <v>0</v>
      </c>
      <c r="AR171" s="139" t="s">
        <v>144</v>
      </c>
      <c r="AT171" s="139" t="s">
        <v>125</v>
      </c>
      <c r="AU171" s="139" t="s">
        <v>81</v>
      </c>
      <c r="AY171" s="18" t="s">
        <v>122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79</v>
      </c>
      <c r="BK171" s="140">
        <f>ROUND(I171*H171,2)</f>
        <v>0</v>
      </c>
      <c r="BL171" s="18" t="s">
        <v>144</v>
      </c>
      <c r="BM171" s="139" t="s">
        <v>888</v>
      </c>
    </row>
    <row r="172" spans="2:65" s="1" customFormat="1">
      <c r="B172" s="33"/>
      <c r="D172" s="141" t="s">
        <v>132</v>
      </c>
      <c r="F172" s="142" t="s">
        <v>889</v>
      </c>
      <c r="I172" s="143"/>
      <c r="L172" s="33"/>
      <c r="M172" s="144"/>
      <c r="T172" s="54"/>
      <c r="AT172" s="18" t="s">
        <v>132</v>
      </c>
      <c r="AU172" s="18" t="s">
        <v>81</v>
      </c>
    </row>
    <row r="173" spans="2:65" s="12" customFormat="1">
      <c r="B173" s="148"/>
      <c r="D173" s="149" t="s">
        <v>197</v>
      </c>
      <c r="E173" s="150" t="s">
        <v>19</v>
      </c>
      <c r="F173" s="151" t="s">
        <v>866</v>
      </c>
      <c r="H173" s="150" t="s">
        <v>19</v>
      </c>
      <c r="I173" s="152"/>
      <c r="L173" s="148"/>
      <c r="M173" s="153"/>
      <c r="T173" s="154"/>
      <c r="AT173" s="150" t="s">
        <v>197</v>
      </c>
      <c r="AU173" s="150" t="s">
        <v>81</v>
      </c>
      <c r="AV173" s="12" t="s">
        <v>79</v>
      </c>
      <c r="AW173" s="12" t="s">
        <v>33</v>
      </c>
      <c r="AX173" s="12" t="s">
        <v>72</v>
      </c>
      <c r="AY173" s="150" t="s">
        <v>122</v>
      </c>
    </row>
    <row r="174" spans="2:65" s="13" customFormat="1">
      <c r="B174" s="155"/>
      <c r="D174" s="149" t="s">
        <v>197</v>
      </c>
      <c r="E174" s="156" t="s">
        <v>19</v>
      </c>
      <c r="F174" s="157" t="s">
        <v>890</v>
      </c>
      <c r="H174" s="158">
        <v>6.56</v>
      </c>
      <c r="I174" s="159"/>
      <c r="L174" s="155"/>
      <c r="M174" s="160"/>
      <c r="T174" s="161"/>
      <c r="AT174" s="156" t="s">
        <v>197</v>
      </c>
      <c r="AU174" s="156" t="s">
        <v>81</v>
      </c>
      <c r="AV174" s="13" t="s">
        <v>81</v>
      </c>
      <c r="AW174" s="13" t="s">
        <v>33</v>
      </c>
      <c r="AX174" s="13" t="s">
        <v>72</v>
      </c>
      <c r="AY174" s="156" t="s">
        <v>122</v>
      </c>
    </row>
    <row r="175" spans="2:65" s="13" customFormat="1">
      <c r="B175" s="155"/>
      <c r="D175" s="149" t="s">
        <v>197</v>
      </c>
      <c r="E175" s="156" t="s">
        <v>19</v>
      </c>
      <c r="F175" s="157" t="s">
        <v>891</v>
      </c>
      <c r="H175" s="158">
        <v>1.72</v>
      </c>
      <c r="I175" s="159"/>
      <c r="L175" s="155"/>
      <c r="M175" s="160"/>
      <c r="T175" s="161"/>
      <c r="AT175" s="156" t="s">
        <v>197</v>
      </c>
      <c r="AU175" s="156" t="s">
        <v>81</v>
      </c>
      <c r="AV175" s="13" t="s">
        <v>81</v>
      </c>
      <c r="AW175" s="13" t="s">
        <v>33</v>
      </c>
      <c r="AX175" s="13" t="s">
        <v>72</v>
      </c>
      <c r="AY175" s="156" t="s">
        <v>122</v>
      </c>
    </row>
    <row r="176" spans="2:65" s="13" customFormat="1">
      <c r="B176" s="155"/>
      <c r="D176" s="149" t="s">
        <v>197</v>
      </c>
      <c r="E176" s="156" t="s">
        <v>19</v>
      </c>
      <c r="F176" s="157" t="s">
        <v>892</v>
      </c>
      <c r="H176" s="158">
        <v>4.08</v>
      </c>
      <c r="I176" s="159"/>
      <c r="L176" s="155"/>
      <c r="M176" s="160"/>
      <c r="T176" s="161"/>
      <c r="AT176" s="156" t="s">
        <v>197</v>
      </c>
      <c r="AU176" s="156" t="s">
        <v>81</v>
      </c>
      <c r="AV176" s="13" t="s">
        <v>81</v>
      </c>
      <c r="AW176" s="13" t="s">
        <v>33</v>
      </c>
      <c r="AX176" s="13" t="s">
        <v>72</v>
      </c>
      <c r="AY176" s="156" t="s">
        <v>122</v>
      </c>
    </row>
    <row r="177" spans="2:65" s="13" customFormat="1">
      <c r="B177" s="155"/>
      <c r="D177" s="149" t="s">
        <v>197</v>
      </c>
      <c r="E177" s="156" t="s">
        <v>19</v>
      </c>
      <c r="F177" s="157" t="s">
        <v>871</v>
      </c>
      <c r="H177" s="158">
        <v>0.48</v>
      </c>
      <c r="I177" s="159"/>
      <c r="L177" s="155"/>
      <c r="M177" s="160"/>
      <c r="T177" s="161"/>
      <c r="AT177" s="156" t="s">
        <v>197</v>
      </c>
      <c r="AU177" s="156" t="s">
        <v>81</v>
      </c>
      <c r="AV177" s="13" t="s">
        <v>81</v>
      </c>
      <c r="AW177" s="13" t="s">
        <v>33</v>
      </c>
      <c r="AX177" s="13" t="s">
        <v>72</v>
      </c>
      <c r="AY177" s="156" t="s">
        <v>122</v>
      </c>
    </row>
    <row r="178" spans="2:65" s="14" customFormat="1">
      <c r="B178" s="162"/>
      <c r="D178" s="149" t="s">
        <v>197</v>
      </c>
      <c r="E178" s="163" t="s">
        <v>19</v>
      </c>
      <c r="F178" s="164" t="s">
        <v>231</v>
      </c>
      <c r="H178" s="165">
        <v>12.84</v>
      </c>
      <c r="I178" s="166"/>
      <c r="L178" s="162"/>
      <c r="M178" s="167"/>
      <c r="T178" s="168"/>
      <c r="AT178" s="163" t="s">
        <v>197</v>
      </c>
      <c r="AU178" s="163" t="s">
        <v>81</v>
      </c>
      <c r="AV178" s="14" t="s">
        <v>144</v>
      </c>
      <c r="AW178" s="14" t="s">
        <v>33</v>
      </c>
      <c r="AX178" s="14" t="s">
        <v>79</v>
      </c>
      <c r="AY178" s="163" t="s">
        <v>122</v>
      </c>
    </row>
    <row r="179" spans="2:65" s="1" customFormat="1" ht="24.2" customHeight="1">
      <c r="B179" s="33"/>
      <c r="C179" s="128" t="s">
        <v>368</v>
      </c>
      <c r="D179" s="128" t="s">
        <v>125</v>
      </c>
      <c r="E179" s="129" t="s">
        <v>893</v>
      </c>
      <c r="F179" s="130" t="s">
        <v>894</v>
      </c>
      <c r="G179" s="131" t="s">
        <v>202</v>
      </c>
      <c r="H179" s="132">
        <v>0.14399999999999999</v>
      </c>
      <c r="I179" s="133"/>
      <c r="J179" s="134">
        <f>ROUND(I179*H179,2)</f>
        <v>0</v>
      </c>
      <c r="K179" s="130" t="s">
        <v>194</v>
      </c>
      <c r="L179" s="33"/>
      <c r="M179" s="135" t="s">
        <v>19</v>
      </c>
      <c r="N179" s="136" t="s">
        <v>43</v>
      </c>
      <c r="P179" s="137">
        <f>O179*H179</f>
        <v>0</v>
      </c>
      <c r="Q179" s="137">
        <v>1.04922</v>
      </c>
      <c r="R179" s="137">
        <f>Q179*H179</f>
        <v>0.15108768</v>
      </c>
      <c r="S179" s="137">
        <v>0</v>
      </c>
      <c r="T179" s="138">
        <f>S179*H179</f>
        <v>0</v>
      </c>
      <c r="AR179" s="139" t="s">
        <v>144</v>
      </c>
      <c r="AT179" s="139" t="s">
        <v>125</v>
      </c>
      <c r="AU179" s="139" t="s">
        <v>81</v>
      </c>
      <c r="AY179" s="18" t="s">
        <v>122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8" t="s">
        <v>79</v>
      </c>
      <c r="BK179" s="140">
        <f>ROUND(I179*H179,2)</f>
        <v>0</v>
      </c>
      <c r="BL179" s="18" t="s">
        <v>144</v>
      </c>
      <c r="BM179" s="139" t="s">
        <v>895</v>
      </c>
    </row>
    <row r="180" spans="2:65" s="1" customFormat="1">
      <c r="B180" s="33"/>
      <c r="D180" s="141" t="s">
        <v>132</v>
      </c>
      <c r="F180" s="142" t="s">
        <v>896</v>
      </c>
      <c r="I180" s="143"/>
      <c r="L180" s="33"/>
      <c r="M180" s="144"/>
      <c r="T180" s="54"/>
      <c r="AT180" s="18" t="s">
        <v>132</v>
      </c>
      <c r="AU180" s="18" t="s">
        <v>81</v>
      </c>
    </row>
    <row r="181" spans="2:65" s="12" customFormat="1">
      <c r="B181" s="148"/>
      <c r="D181" s="149" t="s">
        <v>197</v>
      </c>
      <c r="E181" s="150" t="s">
        <v>19</v>
      </c>
      <c r="F181" s="151" t="s">
        <v>866</v>
      </c>
      <c r="H181" s="150" t="s">
        <v>19</v>
      </c>
      <c r="I181" s="152"/>
      <c r="L181" s="148"/>
      <c r="M181" s="153"/>
      <c r="T181" s="154"/>
      <c r="AT181" s="150" t="s">
        <v>197</v>
      </c>
      <c r="AU181" s="150" t="s">
        <v>81</v>
      </c>
      <c r="AV181" s="12" t="s">
        <v>79</v>
      </c>
      <c r="AW181" s="12" t="s">
        <v>33</v>
      </c>
      <c r="AX181" s="12" t="s">
        <v>72</v>
      </c>
      <c r="AY181" s="150" t="s">
        <v>122</v>
      </c>
    </row>
    <row r="182" spans="2:65" s="13" customFormat="1">
      <c r="B182" s="155"/>
      <c r="D182" s="149" t="s">
        <v>197</v>
      </c>
      <c r="E182" s="156" t="s">
        <v>19</v>
      </c>
      <c r="F182" s="157" t="s">
        <v>897</v>
      </c>
      <c r="H182" s="158">
        <v>4.9000000000000002E-2</v>
      </c>
      <c r="I182" s="159"/>
      <c r="L182" s="155"/>
      <c r="M182" s="160"/>
      <c r="T182" s="161"/>
      <c r="AT182" s="156" t="s">
        <v>197</v>
      </c>
      <c r="AU182" s="156" t="s">
        <v>81</v>
      </c>
      <c r="AV182" s="13" t="s">
        <v>81</v>
      </c>
      <c r="AW182" s="13" t="s">
        <v>33</v>
      </c>
      <c r="AX182" s="13" t="s">
        <v>72</v>
      </c>
      <c r="AY182" s="156" t="s">
        <v>122</v>
      </c>
    </row>
    <row r="183" spans="2:65" s="13" customFormat="1">
      <c r="B183" s="155"/>
      <c r="D183" s="149" t="s">
        <v>197</v>
      </c>
      <c r="E183" s="156" t="s">
        <v>19</v>
      </c>
      <c r="F183" s="157" t="s">
        <v>898</v>
      </c>
      <c r="H183" s="158">
        <v>2.4E-2</v>
      </c>
      <c r="I183" s="159"/>
      <c r="L183" s="155"/>
      <c r="M183" s="160"/>
      <c r="T183" s="161"/>
      <c r="AT183" s="156" t="s">
        <v>197</v>
      </c>
      <c r="AU183" s="156" t="s">
        <v>81</v>
      </c>
      <c r="AV183" s="13" t="s">
        <v>81</v>
      </c>
      <c r="AW183" s="13" t="s">
        <v>33</v>
      </c>
      <c r="AX183" s="13" t="s">
        <v>72</v>
      </c>
      <c r="AY183" s="156" t="s">
        <v>122</v>
      </c>
    </row>
    <row r="184" spans="2:65" s="13" customFormat="1">
      <c r="B184" s="155"/>
      <c r="D184" s="149" t="s">
        <v>197</v>
      </c>
      <c r="E184" s="156" t="s">
        <v>19</v>
      </c>
      <c r="F184" s="157" t="s">
        <v>899</v>
      </c>
      <c r="H184" s="158">
        <v>1.2999999999999999E-2</v>
      </c>
      <c r="I184" s="159"/>
      <c r="L184" s="155"/>
      <c r="M184" s="160"/>
      <c r="T184" s="161"/>
      <c r="AT184" s="156" t="s">
        <v>197</v>
      </c>
      <c r="AU184" s="156" t="s">
        <v>81</v>
      </c>
      <c r="AV184" s="13" t="s">
        <v>81</v>
      </c>
      <c r="AW184" s="13" t="s">
        <v>33</v>
      </c>
      <c r="AX184" s="13" t="s">
        <v>72</v>
      </c>
      <c r="AY184" s="156" t="s">
        <v>122</v>
      </c>
    </row>
    <row r="185" spans="2:65" s="13" customFormat="1">
      <c r="B185" s="155"/>
      <c r="D185" s="149" t="s">
        <v>197</v>
      </c>
      <c r="E185" s="156" t="s">
        <v>19</v>
      </c>
      <c r="F185" s="157" t="s">
        <v>900</v>
      </c>
      <c r="H185" s="158">
        <v>6.0000000000000001E-3</v>
      </c>
      <c r="I185" s="159"/>
      <c r="L185" s="155"/>
      <c r="M185" s="160"/>
      <c r="T185" s="161"/>
      <c r="AT185" s="156" t="s">
        <v>197</v>
      </c>
      <c r="AU185" s="156" t="s">
        <v>81</v>
      </c>
      <c r="AV185" s="13" t="s">
        <v>81</v>
      </c>
      <c r="AW185" s="13" t="s">
        <v>33</v>
      </c>
      <c r="AX185" s="13" t="s">
        <v>72</v>
      </c>
      <c r="AY185" s="156" t="s">
        <v>122</v>
      </c>
    </row>
    <row r="186" spans="2:65" s="13" customFormat="1">
      <c r="B186" s="155"/>
      <c r="D186" s="149" t="s">
        <v>197</v>
      </c>
      <c r="E186" s="156" t="s">
        <v>19</v>
      </c>
      <c r="F186" s="157" t="s">
        <v>901</v>
      </c>
      <c r="H186" s="158">
        <v>0.03</v>
      </c>
      <c r="I186" s="159"/>
      <c r="L186" s="155"/>
      <c r="M186" s="160"/>
      <c r="T186" s="161"/>
      <c r="AT186" s="156" t="s">
        <v>197</v>
      </c>
      <c r="AU186" s="156" t="s">
        <v>81</v>
      </c>
      <c r="AV186" s="13" t="s">
        <v>81</v>
      </c>
      <c r="AW186" s="13" t="s">
        <v>33</v>
      </c>
      <c r="AX186" s="13" t="s">
        <v>72</v>
      </c>
      <c r="AY186" s="156" t="s">
        <v>122</v>
      </c>
    </row>
    <row r="187" spans="2:65" s="13" customFormat="1">
      <c r="B187" s="155"/>
      <c r="D187" s="149" t="s">
        <v>197</v>
      </c>
      <c r="E187" s="156" t="s">
        <v>19</v>
      </c>
      <c r="F187" s="157" t="s">
        <v>902</v>
      </c>
      <c r="H187" s="158">
        <v>1.6E-2</v>
      </c>
      <c r="I187" s="159"/>
      <c r="L187" s="155"/>
      <c r="M187" s="160"/>
      <c r="T187" s="161"/>
      <c r="AT187" s="156" t="s">
        <v>197</v>
      </c>
      <c r="AU187" s="156" t="s">
        <v>81</v>
      </c>
      <c r="AV187" s="13" t="s">
        <v>81</v>
      </c>
      <c r="AW187" s="13" t="s">
        <v>33</v>
      </c>
      <c r="AX187" s="13" t="s">
        <v>72</v>
      </c>
      <c r="AY187" s="156" t="s">
        <v>122</v>
      </c>
    </row>
    <row r="188" spans="2:65" s="13" customFormat="1">
      <c r="B188" s="155"/>
      <c r="D188" s="149" t="s">
        <v>197</v>
      </c>
      <c r="E188" s="156" t="s">
        <v>19</v>
      </c>
      <c r="F188" s="157" t="s">
        <v>884</v>
      </c>
      <c r="H188" s="158">
        <v>4.0000000000000001E-3</v>
      </c>
      <c r="I188" s="159"/>
      <c r="L188" s="155"/>
      <c r="M188" s="160"/>
      <c r="T188" s="161"/>
      <c r="AT188" s="156" t="s">
        <v>197</v>
      </c>
      <c r="AU188" s="156" t="s">
        <v>81</v>
      </c>
      <c r="AV188" s="13" t="s">
        <v>81</v>
      </c>
      <c r="AW188" s="13" t="s">
        <v>33</v>
      </c>
      <c r="AX188" s="13" t="s">
        <v>72</v>
      </c>
      <c r="AY188" s="156" t="s">
        <v>122</v>
      </c>
    </row>
    <row r="189" spans="2:65" s="13" customFormat="1">
      <c r="B189" s="155"/>
      <c r="D189" s="149" t="s">
        <v>197</v>
      </c>
      <c r="E189" s="156" t="s">
        <v>19</v>
      </c>
      <c r="F189" s="157" t="s">
        <v>903</v>
      </c>
      <c r="H189" s="158">
        <v>2E-3</v>
      </c>
      <c r="I189" s="159"/>
      <c r="L189" s="155"/>
      <c r="M189" s="160"/>
      <c r="T189" s="161"/>
      <c r="AT189" s="156" t="s">
        <v>197</v>
      </c>
      <c r="AU189" s="156" t="s">
        <v>81</v>
      </c>
      <c r="AV189" s="13" t="s">
        <v>81</v>
      </c>
      <c r="AW189" s="13" t="s">
        <v>33</v>
      </c>
      <c r="AX189" s="13" t="s">
        <v>72</v>
      </c>
      <c r="AY189" s="156" t="s">
        <v>122</v>
      </c>
    </row>
    <row r="190" spans="2:65" s="14" customFormat="1">
      <c r="B190" s="162"/>
      <c r="D190" s="149" t="s">
        <v>197</v>
      </c>
      <c r="E190" s="163" t="s">
        <v>19</v>
      </c>
      <c r="F190" s="164" t="s">
        <v>231</v>
      </c>
      <c r="H190" s="165">
        <v>0.14400000000000002</v>
      </c>
      <c r="I190" s="166"/>
      <c r="L190" s="162"/>
      <c r="M190" s="167"/>
      <c r="T190" s="168"/>
      <c r="AT190" s="163" t="s">
        <v>197</v>
      </c>
      <c r="AU190" s="163" t="s">
        <v>81</v>
      </c>
      <c r="AV190" s="14" t="s">
        <v>144</v>
      </c>
      <c r="AW190" s="14" t="s">
        <v>33</v>
      </c>
      <c r="AX190" s="14" t="s">
        <v>79</v>
      </c>
      <c r="AY190" s="163" t="s">
        <v>122</v>
      </c>
    </row>
    <row r="191" spans="2:65" s="1" customFormat="1" ht="24.2" customHeight="1">
      <c r="B191" s="33"/>
      <c r="C191" s="128" t="s">
        <v>7</v>
      </c>
      <c r="D191" s="128" t="s">
        <v>125</v>
      </c>
      <c r="E191" s="129" t="s">
        <v>904</v>
      </c>
      <c r="F191" s="130" t="s">
        <v>905</v>
      </c>
      <c r="G191" s="131" t="s">
        <v>330</v>
      </c>
      <c r="H191" s="132">
        <v>18.350000000000001</v>
      </c>
      <c r="I191" s="133"/>
      <c r="J191" s="134">
        <f>ROUND(I191*H191,2)</f>
        <v>0</v>
      </c>
      <c r="K191" s="130" t="s">
        <v>19</v>
      </c>
      <c r="L191" s="33"/>
      <c r="M191" s="135" t="s">
        <v>19</v>
      </c>
      <c r="N191" s="136" t="s">
        <v>43</v>
      </c>
      <c r="P191" s="137">
        <f>O191*H191</f>
        <v>0</v>
      </c>
      <c r="Q191" s="137">
        <v>3.6400000000000002E-2</v>
      </c>
      <c r="R191" s="137">
        <f>Q191*H191</f>
        <v>0.66794000000000009</v>
      </c>
      <c r="S191" s="137">
        <v>0</v>
      </c>
      <c r="T191" s="138">
        <f>S191*H191</f>
        <v>0</v>
      </c>
      <c r="AR191" s="139" t="s">
        <v>144</v>
      </c>
      <c r="AT191" s="139" t="s">
        <v>125</v>
      </c>
      <c r="AU191" s="139" t="s">
        <v>81</v>
      </c>
      <c r="AY191" s="18" t="s">
        <v>122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8" t="s">
        <v>79</v>
      </c>
      <c r="BK191" s="140">
        <f>ROUND(I191*H191,2)</f>
        <v>0</v>
      </c>
      <c r="BL191" s="18" t="s">
        <v>144</v>
      </c>
      <c r="BM191" s="139" t="s">
        <v>906</v>
      </c>
    </row>
    <row r="192" spans="2:65" s="13" customFormat="1">
      <c r="B192" s="155"/>
      <c r="D192" s="149" t="s">
        <v>197</v>
      </c>
      <c r="E192" s="156" t="s">
        <v>19</v>
      </c>
      <c r="F192" s="157" t="s">
        <v>907</v>
      </c>
      <c r="H192" s="158">
        <v>18.350000000000001</v>
      </c>
      <c r="I192" s="159"/>
      <c r="L192" s="155"/>
      <c r="M192" s="160"/>
      <c r="T192" s="161"/>
      <c r="AT192" s="156" t="s">
        <v>197</v>
      </c>
      <c r="AU192" s="156" t="s">
        <v>81</v>
      </c>
      <c r="AV192" s="13" t="s">
        <v>81</v>
      </c>
      <c r="AW192" s="13" t="s">
        <v>33</v>
      </c>
      <c r="AX192" s="13" t="s">
        <v>79</v>
      </c>
      <c r="AY192" s="156" t="s">
        <v>122</v>
      </c>
    </row>
    <row r="193" spans="2:65" s="11" customFormat="1" ht="22.9" customHeight="1">
      <c r="B193" s="116"/>
      <c r="D193" s="117" t="s">
        <v>71</v>
      </c>
      <c r="E193" s="126" t="s">
        <v>144</v>
      </c>
      <c r="F193" s="126" t="s">
        <v>908</v>
      </c>
      <c r="I193" s="119"/>
      <c r="J193" s="127">
        <f>BK193</f>
        <v>0</v>
      </c>
      <c r="L193" s="116"/>
      <c r="M193" s="121"/>
      <c r="P193" s="122">
        <f>SUM(P194:P196)</f>
        <v>0</v>
      </c>
      <c r="R193" s="122">
        <f>SUM(R194:R196)</f>
        <v>0</v>
      </c>
      <c r="T193" s="123">
        <f>SUM(T194:T196)</f>
        <v>0</v>
      </c>
      <c r="AR193" s="117" t="s">
        <v>79</v>
      </c>
      <c r="AT193" s="124" t="s">
        <v>71</v>
      </c>
      <c r="AU193" s="124" t="s">
        <v>79</v>
      </c>
      <c r="AY193" s="117" t="s">
        <v>122</v>
      </c>
      <c r="BK193" s="125">
        <f>SUM(BK194:BK196)</f>
        <v>0</v>
      </c>
    </row>
    <row r="194" spans="2:65" s="1" customFormat="1" ht="21.75" customHeight="1">
      <c r="B194" s="33"/>
      <c r="C194" s="128" t="s">
        <v>384</v>
      </c>
      <c r="D194" s="128" t="s">
        <v>125</v>
      </c>
      <c r="E194" s="129" t="s">
        <v>909</v>
      </c>
      <c r="F194" s="130" t="s">
        <v>910</v>
      </c>
      <c r="G194" s="131" t="s">
        <v>798</v>
      </c>
      <c r="H194" s="132">
        <v>0.84</v>
      </c>
      <c r="I194" s="133"/>
      <c r="J194" s="134">
        <f>ROUND(I194*H194,2)</f>
        <v>0</v>
      </c>
      <c r="K194" s="130" t="s">
        <v>194</v>
      </c>
      <c r="L194" s="33"/>
      <c r="M194" s="135" t="s">
        <v>19</v>
      </c>
      <c r="N194" s="136" t="s">
        <v>43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144</v>
      </c>
      <c r="AT194" s="139" t="s">
        <v>125</v>
      </c>
      <c r="AU194" s="139" t="s">
        <v>81</v>
      </c>
      <c r="AY194" s="18" t="s">
        <v>122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79</v>
      </c>
      <c r="BK194" s="140">
        <f>ROUND(I194*H194,2)</f>
        <v>0</v>
      </c>
      <c r="BL194" s="18" t="s">
        <v>144</v>
      </c>
      <c r="BM194" s="139" t="s">
        <v>911</v>
      </c>
    </row>
    <row r="195" spans="2:65" s="1" customFormat="1">
      <c r="B195" s="33"/>
      <c r="D195" s="141" t="s">
        <v>132</v>
      </c>
      <c r="F195" s="142" t="s">
        <v>912</v>
      </c>
      <c r="I195" s="143"/>
      <c r="L195" s="33"/>
      <c r="M195" s="144"/>
      <c r="T195" s="54"/>
      <c r="AT195" s="18" t="s">
        <v>132</v>
      </c>
      <c r="AU195" s="18" t="s">
        <v>81</v>
      </c>
    </row>
    <row r="196" spans="2:65" s="13" customFormat="1">
      <c r="B196" s="155"/>
      <c r="D196" s="149" t="s">
        <v>197</v>
      </c>
      <c r="E196" s="156" t="s">
        <v>19</v>
      </c>
      <c r="F196" s="157" t="s">
        <v>913</v>
      </c>
      <c r="H196" s="158">
        <v>0.84</v>
      </c>
      <c r="I196" s="159"/>
      <c r="L196" s="155"/>
      <c r="M196" s="160"/>
      <c r="T196" s="161"/>
      <c r="AT196" s="156" t="s">
        <v>197</v>
      </c>
      <c r="AU196" s="156" t="s">
        <v>81</v>
      </c>
      <c r="AV196" s="13" t="s">
        <v>81</v>
      </c>
      <c r="AW196" s="13" t="s">
        <v>33</v>
      </c>
      <c r="AX196" s="13" t="s">
        <v>79</v>
      </c>
      <c r="AY196" s="156" t="s">
        <v>122</v>
      </c>
    </row>
    <row r="197" spans="2:65" s="11" customFormat="1" ht="22.9" customHeight="1">
      <c r="B197" s="116"/>
      <c r="D197" s="117" t="s">
        <v>71</v>
      </c>
      <c r="E197" s="126" t="s">
        <v>121</v>
      </c>
      <c r="F197" s="126" t="s">
        <v>914</v>
      </c>
      <c r="I197" s="119"/>
      <c r="J197" s="127">
        <f>BK197</f>
        <v>0</v>
      </c>
      <c r="L197" s="116"/>
      <c r="M197" s="121"/>
      <c r="P197" s="122">
        <f>SUM(P198:P203)</f>
        <v>0</v>
      </c>
      <c r="R197" s="122">
        <f>SUM(R198:R203)</f>
        <v>1.8914125000000002</v>
      </c>
      <c r="T197" s="123">
        <f>SUM(T198:T203)</f>
        <v>0</v>
      </c>
      <c r="AR197" s="117" t="s">
        <v>79</v>
      </c>
      <c r="AT197" s="124" t="s">
        <v>71</v>
      </c>
      <c r="AU197" s="124" t="s">
        <v>79</v>
      </c>
      <c r="AY197" s="117" t="s">
        <v>122</v>
      </c>
      <c r="BK197" s="125">
        <f>SUM(BK198:BK203)</f>
        <v>0</v>
      </c>
    </row>
    <row r="198" spans="2:65" s="1" customFormat="1" ht="24.2" customHeight="1">
      <c r="B198" s="33"/>
      <c r="C198" s="128" t="s">
        <v>391</v>
      </c>
      <c r="D198" s="128" t="s">
        <v>125</v>
      </c>
      <c r="E198" s="129" t="s">
        <v>915</v>
      </c>
      <c r="F198" s="130" t="s">
        <v>916</v>
      </c>
      <c r="G198" s="131" t="s">
        <v>193</v>
      </c>
      <c r="H198" s="132">
        <v>22.45</v>
      </c>
      <c r="I198" s="133"/>
      <c r="J198" s="134">
        <f>ROUND(I198*H198,2)</f>
        <v>0</v>
      </c>
      <c r="K198" s="130" t="s">
        <v>194</v>
      </c>
      <c r="L198" s="33"/>
      <c r="M198" s="135" t="s">
        <v>19</v>
      </c>
      <c r="N198" s="136" t="s">
        <v>43</v>
      </c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AR198" s="139" t="s">
        <v>144</v>
      </c>
      <c r="AT198" s="139" t="s">
        <v>125</v>
      </c>
      <c r="AU198" s="139" t="s">
        <v>81</v>
      </c>
      <c r="AY198" s="18" t="s">
        <v>122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8" t="s">
        <v>79</v>
      </c>
      <c r="BK198" s="140">
        <f>ROUND(I198*H198,2)</f>
        <v>0</v>
      </c>
      <c r="BL198" s="18" t="s">
        <v>144</v>
      </c>
      <c r="BM198" s="139" t="s">
        <v>917</v>
      </c>
    </row>
    <row r="199" spans="2:65" s="1" customFormat="1">
      <c r="B199" s="33"/>
      <c r="D199" s="141" t="s">
        <v>132</v>
      </c>
      <c r="F199" s="142" t="s">
        <v>918</v>
      </c>
      <c r="I199" s="143"/>
      <c r="L199" s="33"/>
      <c r="M199" s="144"/>
      <c r="T199" s="54"/>
      <c r="AT199" s="18" t="s">
        <v>132</v>
      </c>
      <c r="AU199" s="18" t="s">
        <v>81</v>
      </c>
    </row>
    <row r="200" spans="2:65" s="12" customFormat="1">
      <c r="B200" s="148"/>
      <c r="D200" s="149" t="s">
        <v>197</v>
      </c>
      <c r="E200" s="150" t="s">
        <v>19</v>
      </c>
      <c r="F200" s="151" t="s">
        <v>224</v>
      </c>
      <c r="H200" s="150" t="s">
        <v>19</v>
      </c>
      <c r="I200" s="152"/>
      <c r="L200" s="148"/>
      <c r="M200" s="153"/>
      <c r="T200" s="154"/>
      <c r="AT200" s="150" t="s">
        <v>197</v>
      </c>
      <c r="AU200" s="150" t="s">
        <v>81</v>
      </c>
      <c r="AV200" s="12" t="s">
        <v>79</v>
      </c>
      <c r="AW200" s="12" t="s">
        <v>33</v>
      </c>
      <c r="AX200" s="12" t="s">
        <v>72</v>
      </c>
      <c r="AY200" s="150" t="s">
        <v>122</v>
      </c>
    </row>
    <row r="201" spans="2:65" s="13" customFormat="1">
      <c r="B201" s="155"/>
      <c r="D201" s="149" t="s">
        <v>197</v>
      </c>
      <c r="E201" s="156" t="s">
        <v>19</v>
      </c>
      <c r="F201" s="157" t="s">
        <v>919</v>
      </c>
      <c r="H201" s="158">
        <v>22.45</v>
      </c>
      <c r="I201" s="159"/>
      <c r="L201" s="155"/>
      <c r="M201" s="160"/>
      <c r="T201" s="161"/>
      <c r="AT201" s="156" t="s">
        <v>197</v>
      </c>
      <c r="AU201" s="156" t="s">
        <v>81</v>
      </c>
      <c r="AV201" s="13" t="s">
        <v>81</v>
      </c>
      <c r="AW201" s="13" t="s">
        <v>33</v>
      </c>
      <c r="AX201" s="13" t="s">
        <v>79</v>
      </c>
      <c r="AY201" s="156" t="s">
        <v>122</v>
      </c>
    </row>
    <row r="202" spans="2:65" s="1" customFormat="1" ht="44.25" customHeight="1">
      <c r="B202" s="33"/>
      <c r="C202" s="128" t="s">
        <v>396</v>
      </c>
      <c r="D202" s="128" t="s">
        <v>125</v>
      </c>
      <c r="E202" s="129" t="s">
        <v>920</v>
      </c>
      <c r="F202" s="130" t="s">
        <v>921</v>
      </c>
      <c r="G202" s="131" t="s">
        <v>193</v>
      </c>
      <c r="H202" s="132">
        <v>22.45</v>
      </c>
      <c r="I202" s="133"/>
      <c r="J202" s="134">
        <f>ROUND(I202*H202,2)</f>
        <v>0</v>
      </c>
      <c r="K202" s="130" t="s">
        <v>194</v>
      </c>
      <c r="L202" s="33"/>
      <c r="M202" s="135" t="s">
        <v>19</v>
      </c>
      <c r="N202" s="136" t="s">
        <v>43</v>
      </c>
      <c r="P202" s="137">
        <f>O202*H202</f>
        <v>0</v>
      </c>
      <c r="Q202" s="137">
        <v>8.4250000000000005E-2</v>
      </c>
      <c r="R202" s="137">
        <f>Q202*H202</f>
        <v>1.8914125000000002</v>
      </c>
      <c r="S202" s="137">
        <v>0</v>
      </c>
      <c r="T202" s="138">
        <f>S202*H202</f>
        <v>0</v>
      </c>
      <c r="AR202" s="139" t="s">
        <v>144</v>
      </c>
      <c r="AT202" s="139" t="s">
        <v>125</v>
      </c>
      <c r="AU202" s="139" t="s">
        <v>81</v>
      </c>
      <c r="AY202" s="18" t="s">
        <v>122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79</v>
      </c>
      <c r="BK202" s="140">
        <f>ROUND(I202*H202,2)</f>
        <v>0</v>
      </c>
      <c r="BL202" s="18" t="s">
        <v>144</v>
      </c>
      <c r="BM202" s="139" t="s">
        <v>922</v>
      </c>
    </row>
    <row r="203" spans="2:65" s="1" customFormat="1">
      <c r="B203" s="33"/>
      <c r="D203" s="141" t="s">
        <v>132</v>
      </c>
      <c r="F203" s="142" t="s">
        <v>923</v>
      </c>
      <c r="I203" s="143"/>
      <c r="L203" s="33"/>
      <c r="M203" s="144"/>
      <c r="T203" s="54"/>
      <c r="AT203" s="18" t="s">
        <v>132</v>
      </c>
      <c r="AU203" s="18" t="s">
        <v>81</v>
      </c>
    </row>
    <row r="204" spans="2:65" s="11" customFormat="1" ht="22.9" customHeight="1">
      <c r="B204" s="116"/>
      <c r="D204" s="117" t="s">
        <v>71</v>
      </c>
      <c r="E204" s="126" t="s">
        <v>279</v>
      </c>
      <c r="F204" s="126" t="s">
        <v>322</v>
      </c>
      <c r="I204" s="119"/>
      <c r="J204" s="127">
        <f>BK204</f>
        <v>0</v>
      </c>
      <c r="L204" s="116"/>
      <c r="M204" s="121"/>
      <c r="P204" s="122">
        <f>SUM(P205:P219)</f>
        <v>0</v>
      </c>
      <c r="R204" s="122">
        <f>SUM(R205:R219)</f>
        <v>4.4294301000000003</v>
      </c>
      <c r="T204" s="123">
        <f>SUM(T205:T219)</f>
        <v>14.6136</v>
      </c>
      <c r="AR204" s="117" t="s">
        <v>79</v>
      </c>
      <c r="AT204" s="124" t="s">
        <v>71</v>
      </c>
      <c r="AU204" s="124" t="s">
        <v>79</v>
      </c>
      <c r="AY204" s="117" t="s">
        <v>122</v>
      </c>
      <c r="BK204" s="125">
        <f>SUM(BK205:BK219)</f>
        <v>0</v>
      </c>
    </row>
    <row r="205" spans="2:65" s="1" customFormat="1" ht="16.5" customHeight="1">
      <c r="B205" s="33"/>
      <c r="C205" s="128" t="s">
        <v>401</v>
      </c>
      <c r="D205" s="128" t="s">
        <v>125</v>
      </c>
      <c r="E205" s="129" t="s">
        <v>924</v>
      </c>
      <c r="F205" s="130" t="s">
        <v>925</v>
      </c>
      <c r="G205" s="131" t="s">
        <v>798</v>
      </c>
      <c r="H205" s="132">
        <v>3.69</v>
      </c>
      <c r="I205" s="133"/>
      <c r="J205" s="134">
        <f>ROUND(I205*H205,2)</f>
        <v>0</v>
      </c>
      <c r="K205" s="130" t="s">
        <v>194</v>
      </c>
      <c r="L205" s="33"/>
      <c r="M205" s="135" t="s">
        <v>19</v>
      </c>
      <c r="N205" s="136" t="s">
        <v>43</v>
      </c>
      <c r="P205" s="137">
        <f>O205*H205</f>
        <v>0</v>
      </c>
      <c r="Q205" s="137">
        <v>0</v>
      </c>
      <c r="R205" s="137">
        <f>Q205*H205</f>
        <v>0</v>
      </c>
      <c r="S205" s="137">
        <v>2.4</v>
      </c>
      <c r="T205" s="138">
        <f>S205*H205</f>
        <v>8.8559999999999999</v>
      </c>
      <c r="AR205" s="139" t="s">
        <v>144</v>
      </c>
      <c r="AT205" s="139" t="s">
        <v>125</v>
      </c>
      <c r="AU205" s="139" t="s">
        <v>81</v>
      </c>
      <c r="AY205" s="18" t="s">
        <v>122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8" t="s">
        <v>79</v>
      </c>
      <c r="BK205" s="140">
        <f>ROUND(I205*H205,2)</f>
        <v>0</v>
      </c>
      <c r="BL205" s="18" t="s">
        <v>144</v>
      </c>
      <c r="BM205" s="139" t="s">
        <v>926</v>
      </c>
    </row>
    <row r="206" spans="2:65" s="1" customFormat="1">
      <c r="B206" s="33"/>
      <c r="D206" s="141" t="s">
        <v>132</v>
      </c>
      <c r="F206" s="142" t="s">
        <v>927</v>
      </c>
      <c r="I206" s="143"/>
      <c r="L206" s="33"/>
      <c r="M206" s="144"/>
      <c r="T206" s="54"/>
      <c r="AT206" s="18" t="s">
        <v>132</v>
      </c>
      <c r="AU206" s="18" t="s">
        <v>81</v>
      </c>
    </row>
    <row r="207" spans="2:65" s="12" customFormat="1">
      <c r="B207" s="148"/>
      <c r="D207" s="149" t="s">
        <v>197</v>
      </c>
      <c r="E207" s="150" t="s">
        <v>19</v>
      </c>
      <c r="F207" s="151" t="s">
        <v>795</v>
      </c>
      <c r="H207" s="150" t="s">
        <v>19</v>
      </c>
      <c r="I207" s="152"/>
      <c r="L207" s="148"/>
      <c r="M207" s="153"/>
      <c r="T207" s="154"/>
      <c r="AT207" s="150" t="s">
        <v>197</v>
      </c>
      <c r="AU207" s="150" t="s">
        <v>81</v>
      </c>
      <c r="AV207" s="12" t="s">
        <v>79</v>
      </c>
      <c r="AW207" s="12" t="s">
        <v>33</v>
      </c>
      <c r="AX207" s="12" t="s">
        <v>72</v>
      </c>
      <c r="AY207" s="150" t="s">
        <v>122</v>
      </c>
    </row>
    <row r="208" spans="2:65" s="13" customFormat="1">
      <c r="B208" s="155"/>
      <c r="D208" s="149" t="s">
        <v>197</v>
      </c>
      <c r="E208" s="156" t="s">
        <v>19</v>
      </c>
      <c r="F208" s="157" t="s">
        <v>928</v>
      </c>
      <c r="H208" s="158">
        <v>3.69</v>
      </c>
      <c r="I208" s="159"/>
      <c r="L208" s="155"/>
      <c r="M208" s="160"/>
      <c r="T208" s="161"/>
      <c r="AT208" s="156" t="s">
        <v>197</v>
      </c>
      <c r="AU208" s="156" t="s">
        <v>81</v>
      </c>
      <c r="AV208" s="13" t="s">
        <v>81</v>
      </c>
      <c r="AW208" s="13" t="s">
        <v>33</v>
      </c>
      <c r="AX208" s="13" t="s">
        <v>79</v>
      </c>
      <c r="AY208" s="156" t="s">
        <v>122</v>
      </c>
    </row>
    <row r="209" spans="2:65" s="1" customFormat="1" ht="16.5" customHeight="1">
      <c r="B209" s="33"/>
      <c r="C209" s="128" t="s">
        <v>406</v>
      </c>
      <c r="D209" s="128" t="s">
        <v>125</v>
      </c>
      <c r="E209" s="129" t="s">
        <v>929</v>
      </c>
      <c r="F209" s="130" t="s">
        <v>930</v>
      </c>
      <c r="G209" s="131" t="s">
        <v>798</v>
      </c>
      <c r="H209" s="132">
        <v>2.399</v>
      </c>
      <c r="I209" s="133"/>
      <c r="J209" s="134">
        <f>ROUND(I209*H209,2)</f>
        <v>0</v>
      </c>
      <c r="K209" s="130" t="s">
        <v>194</v>
      </c>
      <c r="L209" s="33"/>
      <c r="M209" s="135" t="s">
        <v>19</v>
      </c>
      <c r="N209" s="136" t="s">
        <v>43</v>
      </c>
      <c r="P209" s="137">
        <f>O209*H209</f>
        <v>0</v>
      </c>
      <c r="Q209" s="137">
        <v>0</v>
      </c>
      <c r="R209" s="137">
        <f>Q209*H209</f>
        <v>0</v>
      </c>
      <c r="S209" s="137">
        <v>2.4</v>
      </c>
      <c r="T209" s="138">
        <f>S209*H209</f>
        <v>5.7576000000000001</v>
      </c>
      <c r="AR209" s="139" t="s">
        <v>144</v>
      </c>
      <c r="AT209" s="139" t="s">
        <v>125</v>
      </c>
      <c r="AU209" s="139" t="s">
        <v>81</v>
      </c>
      <c r="AY209" s="18" t="s">
        <v>122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8" t="s">
        <v>79</v>
      </c>
      <c r="BK209" s="140">
        <f>ROUND(I209*H209,2)</f>
        <v>0</v>
      </c>
      <c r="BL209" s="18" t="s">
        <v>144</v>
      </c>
      <c r="BM209" s="139" t="s">
        <v>931</v>
      </c>
    </row>
    <row r="210" spans="2:65" s="1" customFormat="1">
      <c r="B210" s="33"/>
      <c r="D210" s="141" t="s">
        <v>132</v>
      </c>
      <c r="F210" s="142" t="s">
        <v>932</v>
      </c>
      <c r="I210" s="143"/>
      <c r="L210" s="33"/>
      <c r="M210" s="144"/>
      <c r="T210" s="54"/>
      <c r="AT210" s="18" t="s">
        <v>132</v>
      </c>
      <c r="AU210" s="18" t="s">
        <v>81</v>
      </c>
    </row>
    <row r="211" spans="2:65" s="12" customFormat="1">
      <c r="B211" s="148"/>
      <c r="D211" s="149" t="s">
        <v>197</v>
      </c>
      <c r="E211" s="150" t="s">
        <v>19</v>
      </c>
      <c r="F211" s="151" t="s">
        <v>795</v>
      </c>
      <c r="H211" s="150" t="s">
        <v>19</v>
      </c>
      <c r="I211" s="152"/>
      <c r="L211" s="148"/>
      <c r="M211" s="153"/>
      <c r="T211" s="154"/>
      <c r="AT211" s="150" t="s">
        <v>197</v>
      </c>
      <c r="AU211" s="150" t="s">
        <v>81</v>
      </c>
      <c r="AV211" s="12" t="s">
        <v>79</v>
      </c>
      <c r="AW211" s="12" t="s">
        <v>33</v>
      </c>
      <c r="AX211" s="12" t="s">
        <v>72</v>
      </c>
      <c r="AY211" s="150" t="s">
        <v>122</v>
      </c>
    </row>
    <row r="212" spans="2:65" s="13" customFormat="1">
      <c r="B212" s="155"/>
      <c r="D212" s="149" t="s">
        <v>197</v>
      </c>
      <c r="E212" s="156" t="s">
        <v>19</v>
      </c>
      <c r="F212" s="157" t="s">
        <v>933</v>
      </c>
      <c r="H212" s="158">
        <v>2.399</v>
      </c>
      <c r="I212" s="159"/>
      <c r="L212" s="155"/>
      <c r="M212" s="160"/>
      <c r="T212" s="161"/>
      <c r="AT212" s="156" t="s">
        <v>197</v>
      </c>
      <c r="AU212" s="156" t="s">
        <v>81</v>
      </c>
      <c r="AV212" s="13" t="s">
        <v>81</v>
      </c>
      <c r="AW212" s="13" t="s">
        <v>33</v>
      </c>
      <c r="AX212" s="13" t="s">
        <v>79</v>
      </c>
      <c r="AY212" s="156" t="s">
        <v>122</v>
      </c>
    </row>
    <row r="213" spans="2:65" s="1" customFormat="1" ht="33" customHeight="1">
      <c r="B213" s="33"/>
      <c r="C213" s="128" t="s">
        <v>412</v>
      </c>
      <c r="D213" s="128" t="s">
        <v>125</v>
      </c>
      <c r="E213" s="129" t="s">
        <v>934</v>
      </c>
      <c r="F213" s="130" t="s">
        <v>935</v>
      </c>
      <c r="G213" s="131" t="s">
        <v>193</v>
      </c>
      <c r="H213" s="132">
        <v>22.45</v>
      </c>
      <c r="I213" s="133"/>
      <c r="J213" s="134">
        <f>ROUND(I213*H213,2)</f>
        <v>0</v>
      </c>
      <c r="K213" s="130" t="s">
        <v>194</v>
      </c>
      <c r="L213" s="33"/>
      <c r="M213" s="135" t="s">
        <v>19</v>
      </c>
      <c r="N213" s="136" t="s">
        <v>43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144</v>
      </c>
      <c r="AT213" s="139" t="s">
        <v>125</v>
      </c>
      <c r="AU213" s="139" t="s">
        <v>81</v>
      </c>
      <c r="AY213" s="18" t="s">
        <v>122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79</v>
      </c>
      <c r="BK213" s="140">
        <f>ROUND(I213*H213,2)</f>
        <v>0</v>
      </c>
      <c r="BL213" s="18" t="s">
        <v>144</v>
      </c>
      <c r="BM213" s="139" t="s">
        <v>936</v>
      </c>
    </row>
    <row r="214" spans="2:65" s="1" customFormat="1">
      <c r="B214" s="33"/>
      <c r="D214" s="141" t="s">
        <v>132</v>
      </c>
      <c r="F214" s="142" t="s">
        <v>937</v>
      </c>
      <c r="I214" s="143"/>
      <c r="L214" s="33"/>
      <c r="M214" s="144"/>
      <c r="T214" s="54"/>
      <c r="AT214" s="18" t="s">
        <v>132</v>
      </c>
      <c r="AU214" s="18" t="s">
        <v>81</v>
      </c>
    </row>
    <row r="215" spans="2:65" s="12" customFormat="1">
      <c r="B215" s="148"/>
      <c r="D215" s="149" t="s">
        <v>197</v>
      </c>
      <c r="E215" s="150" t="s">
        <v>19</v>
      </c>
      <c r="F215" s="151" t="s">
        <v>938</v>
      </c>
      <c r="H215" s="150" t="s">
        <v>19</v>
      </c>
      <c r="I215" s="152"/>
      <c r="L215" s="148"/>
      <c r="M215" s="153"/>
      <c r="T215" s="154"/>
      <c r="AT215" s="150" t="s">
        <v>197</v>
      </c>
      <c r="AU215" s="150" t="s">
        <v>81</v>
      </c>
      <c r="AV215" s="12" t="s">
        <v>79</v>
      </c>
      <c r="AW215" s="12" t="s">
        <v>33</v>
      </c>
      <c r="AX215" s="12" t="s">
        <v>72</v>
      </c>
      <c r="AY215" s="150" t="s">
        <v>122</v>
      </c>
    </row>
    <row r="216" spans="2:65" s="13" customFormat="1">
      <c r="B216" s="155"/>
      <c r="D216" s="149" t="s">
        <v>197</v>
      </c>
      <c r="E216" s="156" t="s">
        <v>19</v>
      </c>
      <c r="F216" s="157" t="s">
        <v>919</v>
      </c>
      <c r="H216" s="158">
        <v>22.45</v>
      </c>
      <c r="I216" s="159"/>
      <c r="L216" s="155"/>
      <c r="M216" s="160"/>
      <c r="T216" s="161"/>
      <c r="AT216" s="156" t="s">
        <v>197</v>
      </c>
      <c r="AU216" s="156" t="s">
        <v>81</v>
      </c>
      <c r="AV216" s="13" t="s">
        <v>81</v>
      </c>
      <c r="AW216" s="13" t="s">
        <v>33</v>
      </c>
      <c r="AX216" s="13" t="s">
        <v>79</v>
      </c>
      <c r="AY216" s="156" t="s">
        <v>122</v>
      </c>
    </row>
    <row r="217" spans="2:65" s="1" customFormat="1" ht="24.2" customHeight="1">
      <c r="B217" s="33"/>
      <c r="C217" s="128" t="s">
        <v>419</v>
      </c>
      <c r="D217" s="128" t="s">
        <v>125</v>
      </c>
      <c r="E217" s="129" t="s">
        <v>939</v>
      </c>
      <c r="F217" s="130" t="s">
        <v>940</v>
      </c>
      <c r="G217" s="131" t="s">
        <v>330</v>
      </c>
      <c r="H217" s="132">
        <v>18.03</v>
      </c>
      <c r="I217" s="133"/>
      <c r="J217" s="134">
        <f>ROUND(I217*H217,2)</f>
        <v>0</v>
      </c>
      <c r="K217" s="130" t="s">
        <v>194</v>
      </c>
      <c r="L217" s="33"/>
      <c r="M217" s="135" t="s">
        <v>19</v>
      </c>
      <c r="N217" s="136" t="s">
        <v>43</v>
      </c>
      <c r="P217" s="137">
        <f>O217*H217</f>
        <v>0</v>
      </c>
      <c r="Q217" s="137">
        <v>0.24567</v>
      </c>
      <c r="R217" s="137">
        <f>Q217*H217</f>
        <v>4.4294301000000003</v>
      </c>
      <c r="S217" s="137">
        <v>0</v>
      </c>
      <c r="T217" s="138">
        <f>S217*H217</f>
        <v>0</v>
      </c>
      <c r="AR217" s="139" t="s">
        <v>144</v>
      </c>
      <c r="AT217" s="139" t="s">
        <v>125</v>
      </c>
      <c r="AU217" s="139" t="s">
        <v>81</v>
      </c>
      <c r="AY217" s="18" t="s">
        <v>122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8" t="s">
        <v>79</v>
      </c>
      <c r="BK217" s="140">
        <f>ROUND(I217*H217,2)</f>
        <v>0</v>
      </c>
      <c r="BL217" s="18" t="s">
        <v>144</v>
      </c>
      <c r="BM217" s="139" t="s">
        <v>941</v>
      </c>
    </row>
    <row r="218" spans="2:65" s="1" customFormat="1">
      <c r="B218" s="33"/>
      <c r="D218" s="141" t="s">
        <v>132</v>
      </c>
      <c r="F218" s="142" t="s">
        <v>942</v>
      </c>
      <c r="I218" s="143"/>
      <c r="L218" s="33"/>
      <c r="M218" s="144"/>
      <c r="T218" s="54"/>
      <c r="AT218" s="18" t="s">
        <v>132</v>
      </c>
      <c r="AU218" s="18" t="s">
        <v>81</v>
      </c>
    </row>
    <row r="219" spans="2:65" s="13" customFormat="1">
      <c r="B219" s="155"/>
      <c r="D219" s="149" t="s">
        <v>197</v>
      </c>
      <c r="E219" s="156" t="s">
        <v>19</v>
      </c>
      <c r="F219" s="157" t="s">
        <v>943</v>
      </c>
      <c r="H219" s="158">
        <v>18.03</v>
      </c>
      <c r="I219" s="159"/>
      <c r="L219" s="155"/>
      <c r="M219" s="160"/>
      <c r="T219" s="161"/>
      <c r="AT219" s="156" t="s">
        <v>197</v>
      </c>
      <c r="AU219" s="156" t="s">
        <v>81</v>
      </c>
      <c r="AV219" s="13" t="s">
        <v>81</v>
      </c>
      <c r="AW219" s="13" t="s">
        <v>33</v>
      </c>
      <c r="AX219" s="13" t="s">
        <v>79</v>
      </c>
      <c r="AY219" s="156" t="s">
        <v>122</v>
      </c>
    </row>
    <row r="220" spans="2:65" s="11" customFormat="1" ht="22.9" customHeight="1">
      <c r="B220" s="116"/>
      <c r="D220" s="117" t="s">
        <v>71</v>
      </c>
      <c r="E220" s="126" t="s">
        <v>389</v>
      </c>
      <c r="F220" s="126" t="s">
        <v>390</v>
      </c>
      <c r="I220" s="119"/>
      <c r="J220" s="127">
        <f>BK220</f>
        <v>0</v>
      </c>
      <c r="L220" s="116"/>
      <c r="M220" s="121"/>
      <c r="P220" s="122">
        <f>SUM(P221:P237)</f>
        <v>0</v>
      </c>
      <c r="R220" s="122">
        <f>SUM(R221:R237)</f>
        <v>0</v>
      </c>
      <c r="T220" s="123">
        <f>SUM(T221:T237)</f>
        <v>0</v>
      </c>
      <c r="AR220" s="117" t="s">
        <v>79</v>
      </c>
      <c r="AT220" s="124" t="s">
        <v>71</v>
      </c>
      <c r="AU220" s="124" t="s">
        <v>79</v>
      </c>
      <c r="AY220" s="117" t="s">
        <v>122</v>
      </c>
      <c r="BK220" s="125">
        <f>SUM(BK221:BK237)</f>
        <v>0</v>
      </c>
    </row>
    <row r="221" spans="2:65" s="1" customFormat="1" ht="24.2" customHeight="1">
      <c r="B221" s="33"/>
      <c r="C221" s="128" t="s">
        <v>428</v>
      </c>
      <c r="D221" s="128" t="s">
        <v>125</v>
      </c>
      <c r="E221" s="129" t="s">
        <v>944</v>
      </c>
      <c r="F221" s="130" t="s">
        <v>945</v>
      </c>
      <c r="G221" s="131" t="s">
        <v>202</v>
      </c>
      <c r="H221" s="132">
        <v>32.552</v>
      </c>
      <c r="I221" s="133"/>
      <c r="J221" s="134">
        <f>ROUND(I221*H221,2)</f>
        <v>0</v>
      </c>
      <c r="K221" s="130" t="s">
        <v>194</v>
      </c>
      <c r="L221" s="33"/>
      <c r="M221" s="135" t="s">
        <v>19</v>
      </c>
      <c r="N221" s="136" t="s">
        <v>43</v>
      </c>
      <c r="P221" s="137">
        <f>O221*H221</f>
        <v>0</v>
      </c>
      <c r="Q221" s="137">
        <v>0</v>
      </c>
      <c r="R221" s="137">
        <f>Q221*H221</f>
        <v>0</v>
      </c>
      <c r="S221" s="137">
        <v>0</v>
      </c>
      <c r="T221" s="138">
        <f>S221*H221</f>
        <v>0</v>
      </c>
      <c r="AR221" s="139" t="s">
        <v>144</v>
      </c>
      <c r="AT221" s="139" t="s">
        <v>125</v>
      </c>
      <c r="AU221" s="139" t="s">
        <v>81</v>
      </c>
      <c r="AY221" s="18" t="s">
        <v>122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8" t="s">
        <v>79</v>
      </c>
      <c r="BK221" s="140">
        <f>ROUND(I221*H221,2)</f>
        <v>0</v>
      </c>
      <c r="BL221" s="18" t="s">
        <v>144</v>
      </c>
      <c r="BM221" s="139" t="s">
        <v>946</v>
      </c>
    </row>
    <row r="222" spans="2:65" s="1" customFormat="1">
      <c r="B222" s="33"/>
      <c r="D222" s="141" t="s">
        <v>132</v>
      </c>
      <c r="F222" s="142" t="s">
        <v>947</v>
      </c>
      <c r="I222" s="143"/>
      <c r="L222" s="33"/>
      <c r="M222" s="144"/>
      <c r="T222" s="54"/>
      <c r="AT222" s="18" t="s">
        <v>132</v>
      </c>
      <c r="AU222" s="18" t="s">
        <v>81</v>
      </c>
    </row>
    <row r="223" spans="2:65" s="1" customFormat="1" ht="16.5" customHeight="1">
      <c r="B223" s="33"/>
      <c r="C223" s="128" t="s">
        <v>435</v>
      </c>
      <c r="D223" s="128" t="s">
        <v>125</v>
      </c>
      <c r="E223" s="129" t="s">
        <v>397</v>
      </c>
      <c r="F223" s="130" t="s">
        <v>398</v>
      </c>
      <c r="G223" s="131" t="s">
        <v>202</v>
      </c>
      <c r="H223" s="132">
        <v>32.552</v>
      </c>
      <c r="I223" s="133"/>
      <c r="J223" s="134">
        <f>ROUND(I223*H223,2)</f>
        <v>0</v>
      </c>
      <c r="K223" s="130" t="s">
        <v>194</v>
      </c>
      <c r="L223" s="33"/>
      <c r="M223" s="135" t="s">
        <v>19</v>
      </c>
      <c r="N223" s="136" t="s">
        <v>43</v>
      </c>
      <c r="P223" s="137">
        <f>O223*H223</f>
        <v>0</v>
      </c>
      <c r="Q223" s="137">
        <v>0</v>
      </c>
      <c r="R223" s="137">
        <f>Q223*H223</f>
        <v>0</v>
      </c>
      <c r="S223" s="137">
        <v>0</v>
      </c>
      <c r="T223" s="138">
        <f>S223*H223</f>
        <v>0</v>
      </c>
      <c r="AR223" s="139" t="s">
        <v>144</v>
      </c>
      <c r="AT223" s="139" t="s">
        <v>125</v>
      </c>
      <c r="AU223" s="139" t="s">
        <v>81</v>
      </c>
      <c r="AY223" s="18" t="s">
        <v>122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8" t="s">
        <v>79</v>
      </c>
      <c r="BK223" s="140">
        <f>ROUND(I223*H223,2)</f>
        <v>0</v>
      </c>
      <c r="BL223" s="18" t="s">
        <v>144</v>
      </c>
      <c r="BM223" s="139" t="s">
        <v>948</v>
      </c>
    </row>
    <row r="224" spans="2:65" s="1" customFormat="1">
      <c r="B224" s="33"/>
      <c r="D224" s="141" t="s">
        <v>132</v>
      </c>
      <c r="F224" s="142" t="s">
        <v>400</v>
      </c>
      <c r="I224" s="143"/>
      <c r="L224" s="33"/>
      <c r="M224" s="144"/>
      <c r="T224" s="54"/>
      <c r="AT224" s="18" t="s">
        <v>132</v>
      </c>
      <c r="AU224" s="18" t="s">
        <v>81</v>
      </c>
    </row>
    <row r="225" spans="2:65" s="1" customFormat="1" ht="21.75" customHeight="1">
      <c r="B225" s="33"/>
      <c r="C225" s="128" t="s">
        <v>440</v>
      </c>
      <c r="D225" s="128" t="s">
        <v>125</v>
      </c>
      <c r="E225" s="129" t="s">
        <v>402</v>
      </c>
      <c r="F225" s="130" t="s">
        <v>403</v>
      </c>
      <c r="G225" s="131" t="s">
        <v>202</v>
      </c>
      <c r="H225" s="132">
        <v>32.552</v>
      </c>
      <c r="I225" s="133"/>
      <c r="J225" s="134">
        <f>ROUND(I225*H225,2)</f>
        <v>0</v>
      </c>
      <c r="K225" s="130" t="s">
        <v>194</v>
      </c>
      <c r="L225" s="33"/>
      <c r="M225" s="135" t="s">
        <v>19</v>
      </c>
      <c r="N225" s="136" t="s">
        <v>43</v>
      </c>
      <c r="P225" s="137">
        <f>O225*H225</f>
        <v>0</v>
      </c>
      <c r="Q225" s="137">
        <v>0</v>
      </c>
      <c r="R225" s="137">
        <f>Q225*H225</f>
        <v>0</v>
      </c>
      <c r="S225" s="137">
        <v>0</v>
      </c>
      <c r="T225" s="138">
        <f>S225*H225</f>
        <v>0</v>
      </c>
      <c r="AR225" s="139" t="s">
        <v>144</v>
      </c>
      <c r="AT225" s="139" t="s">
        <v>125</v>
      </c>
      <c r="AU225" s="139" t="s">
        <v>81</v>
      </c>
      <c r="AY225" s="18" t="s">
        <v>122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8" t="s">
        <v>79</v>
      </c>
      <c r="BK225" s="140">
        <f>ROUND(I225*H225,2)</f>
        <v>0</v>
      </c>
      <c r="BL225" s="18" t="s">
        <v>144</v>
      </c>
      <c r="BM225" s="139" t="s">
        <v>949</v>
      </c>
    </row>
    <row r="226" spans="2:65" s="1" customFormat="1">
      <c r="B226" s="33"/>
      <c r="D226" s="141" t="s">
        <v>132</v>
      </c>
      <c r="F226" s="142" t="s">
        <v>405</v>
      </c>
      <c r="I226" s="143"/>
      <c r="L226" s="33"/>
      <c r="M226" s="144"/>
      <c r="T226" s="54"/>
      <c r="AT226" s="18" t="s">
        <v>132</v>
      </c>
      <c r="AU226" s="18" t="s">
        <v>81</v>
      </c>
    </row>
    <row r="227" spans="2:65" s="1" customFormat="1" ht="24.2" customHeight="1">
      <c r="B227" s="33"/>
      <c r="C227" s="128" t="s">
        <v>444</v>
      </c>
      <c r="D227" s="128" t="s">
        <v>125</v>
      </c>
      <c r="E227" s="129" t="s">
        <v>407</v>
      </c>
      <c r="F227" s="130" t="s">
        <v>408</v>
      </c>
      <c r="G227" s="131" t="s">
        <v>202</v>
      </c>
      <c r="H227" s="132">
        <v>813.8</v>
      </c>
      <c r="I227" s="133"/>
      <c r="J227" s="134">
        <f>ROUND(I227*H227,2)</f>
        <v>0</v>
      </c>
      <c r="K227" s="130" t="s">
        <v>194</v>
      </c>
      <c r="L227" s="33"/>
      <c r="M227" s="135" t="s">
        <v>19</v>
      </c>
      <c r="N227" s="136" t="s">
        <v>43</v>
      </c>
      <c r="P227" s="137">
        <f>O227*H227</f>
        <v>0</v>
      </c>
      <c r="Q227" s="137">
        <v>0</v>
      </c>
      <c r="R227" s="137">
        <f>Q227*H227</f>
        <v>0</v>
      </c>
      <c r="S227" s="137">
        <v>0</v>
      </c>
      <c r="T227" s="138">
        <f>S227*H227</f>
        <v>0</v>
      </c>
      <c r="AR227" s="139" t="s">
        <v>144</v>
      </c>
      <c r="AT227" s="139" t="s">
        <v>125</v>
      </c>
      <c r="AU227" s="139" t="s">
        <v>81</v>
      </c>
      <c r="AY227" s="18" t="s">
        <v>122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8" t="s">
        <v>79</v>
      </c>
      <c r="BK227" s="140">
        <f>ROUND(I227*H227,2)</f>
        <v>0</v>
      </c>
      <c r="BL227" s="18" t="s">
        <v>144</v>
      </c>
      <c r="BM227" s="139" t="s">
        <v>950</v>
      </c>
    </row>
    <row r="228" spans="2:65" s="1" customFormat="1">
      <c r="B228" s="33"/>
      <c r="D228" s="141" t="s">
        <v>132</v>
      </c>
      <c r="F228" s="142" t="s">
        <v>410</v>
      </c>
      <c r="I228" s="143"/>
      <c r="L228" s="33"/>
      <c r="M228" s="144"/>
      <c r="T228" s="54"/>
      <c r="AT228" s="18" t="s">
        <v>132</v>
      </c>
      <c r="AU228" s="18" t="s">
        <v>81</v>
      </c>
    </row>
    <row r="229" spans="2:65" s="13" customFormat="1">
      <c r="B229" s="155"/>
      <c r="D229" s="149" t="s">
        <v>197</v>
      </c>
      <c r="E229" s="156" t="s">
        <v>19</v>
      </c>
      <c r="F229" s="157" t="s">
        <v>951</v>
      </c>
      <c r="H229" s="158">
        <v>813.8</v>
      </c>
      <c r="I229" s="159"/>
      <c r="L229" s="155"/>
      <c r="M229" s="160"/>
      <c r="T229" s="161"/>
      <c r="AT229" s="156" t="s">
        <v>197</v>
      </c>
      <c r="AU229" s="156" t="s">
        <v>81</v>
      </c>
      <c r="AV229" s="13" t="s">
        <v>81</v>
      </c>
      <c r="AW229" s="13" t="s">
        <v>33</v>
      </c>
      <c r="AX229" s="13" t="s">
        <v>79</v>
      </c>
      <c r="AY229" s="156" t="s">
        <v>122</v>
      </c>
    </row>
    <row r="230" spans="2:65" s="1" customFormat="1" ht="24.2" customHeight="1">
      <c r="B230" s="33"/>
      <c r="C230" s="128" t="s">
        <v>448</v>
      </c>
      <c r="D230" s="128" t="s">
        <v>125</v>
      </c>
      <c r="E230" s="129" t="s">
        <v>952</v>
      </c>
      <c r="F230" s="130" t="s">
        <v>953</v>
      </c>
      <c r="G230" s="131" t="s">
        <v>202</v>
      </c>
      <c r="H230" s="132">
        <v>6.5519999999999996</v>
      </c>
      <c r="I230" s="133"/>
      <c r="J230" s="134">
        <f>ROUND(I230*H230,2)</f>
        <v>0</v>
      </c>
      <c r="K230" s="130" t="s">
        <v>194</v>
      </c>
      <c r="L230" s="33"/>
      <c r="M230" s="135" t="s">
        <v>19</v>
      </c>
      <c r="N230" s="136" t="s">
        <v>43</v>
      </c>
      <c r="P230" s="137">
        <f>O230*H230</f>
        <v>0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AR230" s="139" t="s">
        <v>144</v>
      </c>
      <c r="AT230" s="139" t="s">
        <v>125</v>
      </c>
      <c r="AU230" s="139" t="s">
        <v>81</v>
      </c>
      <c r="AY230" s="18" t="s">
        <v>122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8" t="s">
        <v>79</v>
      </c>
      <c r="BK230" s="140">
        <f>ROUND(I230*H230,2)</f>
        <v>0</v>
      </c>
      <c r="BL230" s="18" t="s">
        <v>144</v>
      </c>
      <c r="BM230" s="139" t="s">
        <v>954</v>
      </c>
    </row>
    <row r="231" spans="2:65" s="1" customFormat="1">
      <c r="B231" s="33"/>
      <c r="D231" s="141" t="s">
        <v>132</v>
      </c>
      <c r="F231" s="142" t="s">
        <v>955</v>
      </c>
      <c r="I231" s="143"/>
      <c r="L231" s="33"/>
      <c r="M231" s="144"/>
      <c r="T231" s="54"/>
      <c r="AT231" s="18" t="s">
        <v>132</v>
      </c>
      <c r="AU231" s="18" t="s">
        <v>81</v>
      </c>
    </row>
    <row r="232" spans="2:65" s="1" customFormat="1" ht="24.2" customHeight="1">
      <c r="B232" s="33"/>
      <c r="C232" s="128" t="s">
        <v>452</v>
      </c>
      <c r="D232" s="128" t="s">
        <v>125</v>
      </c>
      <c r="E232" s="129" t="s">
        <v>956</v>
      </c>
      <c r="F232" s="130" t="s">
        <v>957</v>
      </c>
      <c r="G232" s="131" t="s">
        <v>202</v>
      </c>
      <c r="H232" s="132">
        <v>14.614000000000001</v>
      </c>
      <c r="I232" s="133"/>
      <c r="J232" s="134">
        <f>ROUND(I232*H232,2)</f>
        <v>0</v>
      </c>
      <c r="K232" s="130" t="s">
        <v>194</v>
      </c>
      <c r="L232" s="33"/>
      <c r="M232" s="135" t="s">
        <v>19</v>
      </c>
      <c r="N232" s="136" t="s">
        <v>43</v>
      </c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144</v>
      </c>
      <c r="AT232" s="139" t="s">
        <v>125</v>
      </c>
      <c r="AU232" s="139" t="s">
        <v>81</v>
      </c>
      <c r="AY232" s="18" t="s">
        <v>122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8" t="s">
        <v>79</v>
      </c>
      <c r="BK232" s="140">
        <f>ROUND(I232*H232,2)</f>
        <v>0</v>
      </c>
      <c r="BL232" s="18" t="s">
        <v>144</v>
      </c>
      <c r="BM232" s="139" t="s">
        <v>958</v>
      </c>
    </row>
    <row r="233" spans="2:65" s="1" customFormat="1">
      <c r="B233" s="33"/>
      <c r="D233" s="141" t="s">
        <v>132</v>
      </c>
      <c r="F233" s="142" t="s">
        <v>959</v>
      </c>
      <c r="I233" s="143"/>
      <c r="L233" s="33"/>
      <c r="M233" s="144"/>
      <c r="T233" s="54"/>
      <c r="AT233" s="18" t="s">
        <v>132</v>
      </c>
      <c r="AU233" s="18" t="s">
        <v>81</v>
      </c>
    </row>
    <row r="234" spans="2:65" s="1" customFormat="1" ht="24.2" customHeight="1">
      <c r="B234" s="33"/>
      <c r="C234" s="128" t="s">
        <v>456</v>
      </c>
      <c r="D234" s="128" t="s">
        <v>125</v>
      </c>
      <c r="E234" s="129" t="s">
        <v>413</v>
      </c>
      <c r="F234" s="130" t="s">
        <v>414</v>
      </c>
      <c r="G234" s="131" t="s">
        <v>202</v>
      </c>
      <c r="H234" s="132">
        <v>0.29799999999999999</v>
      </c>
      <c r="I234" s="133"/>
      <c r="J234" s="134">
        <f>ROUND(I234*H234,2)</f>
        <v>0</v>
      </c>
      <c r="K234" s="130" t="s">
        <v>194</v>
      </c>
      <c r="L234" s="33"/>
      <c r="M234" s="135" t="s">
        <v>19</v>
      </c>
      <c r="N234" s="136" t="s">
        <v>43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144</v>
      </c>
      <c r="AT234" s="139" t="s">
        <v>125</v>
      </c>
      <c r="AU234" s="139" t="s">
        <v>81</v>
      </c>
      <c r="AY234" s="18" t="s">
        <v>122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8" t="s">
        <v>79</v>
      </c>
      <c r="BK234" s="140">
        <f>ROUND(I234*H234,2)</f>
        <v>0</v>
      </c>
      <c r="BL234" s="18" t="s">
        <v>144</v>
      </c>
      <c r="BM234" s="139" t="s">
        <v>960</v>
      </c>
    </row>
    <row r="235" spans="2:65" s="1" customFormat="1">
      <c r="B235" s="33"/>
      <c r="D235" s="141" t="s">
        <v>132</v>
      </c>
      <c r="F235" s="142" t="s">
        <v>416</v>
      </c>
      <c r="I235" s="143"/>
      <c r="L235" s="33"/>
      <c r="M235" s="144"/>
      <c r="T235" s="54"/>
      <c r="AT235" s="18" t="s">
        <v>132</v>
      </c>
      <c r="AU235" s="18" t="s">
        <v>81</v>
      </c>
    </row>
    <row r="236" spans="2:65" s="1" customFormat="1" ht="24.2" customHeight="1">
      <c r="B236" s="33"/>
      <c r="C236" s="128" t="s">
        <v>460</v>
      </c>
      <c r="D236" s="128" t="s">
        <v>125</v>
      </c>
      <c r="E236" s="129" t="s">
        <v>961</v>
      </c>
      <c r="F236" s="130" t="s">
        <v>821</v>
      </c>
      <c r="G236" s="131" t="s">
        <v>202</v>
      </c>
      <c r="H236" s="132">
        <v>11.087999999999999</v>
      </c>
      <c r="I236" s="133"/>
      <c r="J236" s="134">
        <f>ROUND(I236*H236,2)</f>
        <v>0</v>
      </c>
      <c r="K236" s="130" t="s">
        <v>194</v>
      </c>
      <c r="L236" s="33"/>
      <c r="M236" s="135" t="s">
        <v>19</v>
      </c>
      <c r="N236" s="136" t="s">
        <v>43</v>
      </c>
      <c r="P236" s="137">
        <f>O236*H236</f>
        <v>0</v>
      </c>
      <c r="Q236" s="137">
        <v>0</v>
      </c>
      <c r="R236" s="137">
        <f>Q236*H236</f>
        <v>0</v>
      </c>
      <c r="S236" s="137">
        <v>0</v>
      </c>
      <c r="T236" s="138">
        <f>S236*H236</f>
        <v>0</v>
      </c>
      <c r="AR236" s="139" t="s">
        <v>144</v>
      </c>
      <c r="AT236" s="139" t="s">
        <v>125</v>
      </c>
      <c r="AU236" s="139" t="s">
        <v>81</v>
      </c>
      <c r="AY236" s="18" t="s">
        <v>122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8" t="s">
        <v>79</v>
      </c>
      <c r="BK236" s="140">
        <f>ROUND(I236*H236,2)</f>
        <v>0</v>
      </c>
      <c r="BL236" s="18" t="s">
        <v>144</v>
      </c>
      <c r="BM236" s="139" t="s">
        <v>962</v>
      </c>
    </row>
    <row r="237" spans="2:65" s="1" customFormat="1">
      <c r="B237" s="33"/>
      <c r="D237" s="141" t="s">
        <v>132</v>
      </c>
      <c r="F237" s="142" t="s">
        <v>963</v>
      </c>
      <c r="I237" s="143"/>
      <c r="L237" s="33"/>
      <c r="M237" s="144"/>
      <c r="T237" s="54"/>
      <c r="AT237" s="18" t="s">
        <v>132</v>
      </c>
      <c r="AU237" s="18" t="s">
        <v>81</v>
      </c>
    </row>
    <row r="238" spans="2:65" s="11" customFormat="1" ht="22.9" customHeight="1">
      <c r="B238" s="116"/>
      <c r="D238" s="117" t="s">
        <v>71</v>
      </c>
      <c r="E238" s="126" t="s">
        <v>417</v>
      </c>
      <c r="F238" s="126" t="s">
        <v>418</v>
      </c>
      <c r="I238" s="119"/>
      <c r="J238" s="127">
        <f>BK238</f>
        <v>0</v>
      </c>
      <c r="L238" s="116"/>
      <c r="M238" s="121"/>
      <c r="P238" s="122">
        <f>SUM(P239:P240)</f>
        <v>0</v>
      </c>
      <c r="R238" s="122">
        <f>SUM(R239:R240)</f>
        <v>0</v>
      </c>
      <c r="T238" s="123">
        <f>SUM(T239:T240)</f>
        <v>0</v>
      </c>
      <c r="AR238" s="117" t="s">
        <v>79</v>
      </c>
      <c r="AT238" s="124" t="s">
        <v>71</v>
      </c>
      <c r="AU238" s="124" t="s">
        <v>79</v>
      </c>
      <c r="AY238" s="117" t="s">
        <v>122</v>
      </c>
      <c r="BK238" s="125">
        <f>SUM(BK239:BK240)</f>
        <v>0</v>
      </c>
    </row>
    <row r="239" spans="2:65" s="1" customFormat="1" ht="33" customHeight="1">
      <c r="B239" s="33"/>
      <c r="C239" s="128" t="s">
        <v>464</v>
      </c>
      <c r="D239" s="128" t="s">
        <v>125</v>
      </c>
      <c r="E239" s="129" t="s">
        <v>964</v>
      </c>
      <c r="F239" s="130" t="s">
        <v>965</v>
      </c>
      <c r="G239" s="131" t="s">
        <v>202</v>
      </c>
      <c r="H239" s="132">
        <v>70.173000000000002</v>
      </c>
      <c r="I239" s="133"/>
      <c r="J239" s="134">
        <f>ROUND(I239*H239,2)</f>
        <v>0</v>
      </c>
      <c r="K239" s="130" t="s">
        <v>194</v>
      </c>
      <c r="L239" s="33"/>
      <c r="M239" s="135" t="s">
        <v>19</v>
      </c>
      <c r="N239" s="136" t="s">
        <v>43</v>
      </c>
      <c r="P239" s="137">
        <f>O239*H239</f>
        <v>0</v>
      </c>
      <c r="Q239" s="137">
        <v>0</v>
      </c>
      <c r="R239" s="137">
        <f>Q239*H239</f>
        <v>0</v>
      </c>
      <c r="S239" s="137">
        <v>0</v>
      </c>
      <c r="T239" s="138">
        <f>S239*H239</f>
        <v>0</v>
      </c>
      <c r="AR239" s="139" t="s">
        <v>144</v>
      </c>
      <c r="AT239" s="139" t="s">
        <v>125</v>
      </c>
      <c r="AU239" s="139" t="s">
        <v>81</v>
      </c>
      <c r="AY239" s="18" t="s">
        <v>122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79</v>
      </c>
      <c r="BK239" s="140">
        <f>ROUND(I239*H239,2)</f>
        <v>0</v>
      </c>
      <c r="BL239" s="18" t="s">
        <v>144</v>
      </c>
      <c r="BM239" s="139" t="s">
        <v>966</v>
      </c>
    </row>
    <row r="240" spans="2:65" s="1" customFormat="1">
      <c r="B240" s="33"/>
      <c r="D240" s="141" t="s">
        <v>132</v>
      </c>
      <c r="F240" s="142" t="s">
        <v>967</v>
      </c>
      <c r="I240" s="143"/>
      <c r="L240" s="33"/>
      <c r="M240" s="144"/>
      <c r="T240" s="54"/>
      <c r="AT240" s="18" t="s">
        <v>132</v>
      </c>
      <c r="AU240" s="18" t="s">
        <v>81</v>
      </c>
    </row>
    <row r="241" spans="2:65" s="11" customFormat="1" ht="25.9" customHeight="1">
      <c r="B241" s="116"/>
      <c r="D241" s="117" t="s">
        <v>71</v>
      </c>
      <c r="E241" s="118" t="s">
        <v>424</v>
      </c>
      <c r="F241" s="118" t="s">
        <v>425</v>
      </c>
      <c r="I241" s="119"/>
      <c r="J241" s="120">
        <f>BK241</f>
        <v>0</v>
      </c>
      <c r="L241" s="116"/>
      <c r="M241" s="121"/>
      <c r="P241" s="122">
        <f>P242+P250+P258</f>
        <v>0</v>
      </c>
      <c r="R241" s="122">
        <f>R242+R250+R258</f>
        <v>2.674E-2</v>
      </c>
      <c r="T241" s="123">
        <f>T242+T250+T258</f>
        <v>0.29824000000000001</v>
      </c>
      <c r="AR241" s="117" t="s">
        <v>81</v>
      </c>
      <c r="AT241" s="124" t="s">
        <v>71</v>
      </c>
      <c r="AU241" s="124" t="s">
        <v>72</v>
      </c>
      <c r="AY241" s="117" t="s">
        <v>122</v>
      </c>
      <c r="BK241" s="125">
        <f>BK242+BK250+BK258</f>
        <v>0</v>
      </c>
    </row>
    <row r="242" spans="2:65" s="11" customFormat="1" ht="22.9" customHeight="1">
      <c r="B242" s="116"/>
      <c r="D242" s="117" t="s">
        <v>71</v>
      </c>
      <c r="E242" s="126" t="s">
        <v>968</v>
      </c>
      <c r="F242" s="126" t="s">
        <v>969</v>
      </c>
      <c r="I242" s="119"/>
      <c r="J242" s="127">
        <f>BK242</f>
        <v>0</v>
      </c>
      <c r="L242" s="116"/>
      <c r="M242" s="121"/>
      <c r="P242" s="122">
        <f>SUM(P243:P249)</f>
        <v>0</v>
      </c>
      <c r="R242" s="122">
        <f>SUM(R243:R249)</f>
        <v>2.674E-2</v>
      </c>
      <c r="T242" s="123">
        <f>SUM(T243:T249)</f>
        <v>0</v>
      </c>
      <c r="AR242" s="117" t="s">
        <v>81</v>
      </c>
      <c r="AT242" s="124" t="s">
        <v>71</v>
      </c>
      <c r="AU242" s="124" t="s">
        <v>79</v>
      </c>
      <c r="AY242" s="117" t="s">
        <v>122</v>
      </c>
      <c r="BK242" s="125">
        <f>SUM(BK243:BK249)</f>
        <v>0</v>
      </c>
    </row>
    <row r="243" spans="2:65" s="1" customFormat="1" ht="16.5" customHeight="1">
      <c r="B243" s="33"/>
      <c r="C243" s="128" t="s">
        <v>468</v>
      </c>
      <c r="D243" s="128" t="s">
        <v>125</v>
      </c>
      <c r="E243" s="129" t="s">
        <v>970</v>
      </c>
      <c r="F243" s="130" t="s">
        <v>971</v>
      </c>
      <c r="G243" s="131" t="s">
        <v>128</v>
      </c>
      <c r="H243" s="132">
        <v>2</v>
      </c>
      <c r="I243" s="133"/>
      <c r="J243" s="134">
        <f>ROUND(I243*H243,2)</f>
        <v>0</v>
      </c>
      <c r="K243" s="130" t="s">
        <v>19</v>
      </c>
      <c r="L243" s="33"/>
      <c r="M243" s="135" t="s">
        <v>19</v>
      </c>
      <c r="N243" s="136" t="s">
        <v>43</v>
      </c>
      <c r="P243" s="137">
        <f>O243*H243</f>
        <v>0</v>
      </c>
      <c r="Q243" s="137">
        <v>0</v>
      </c>
      <c r="R243" s="137">
        <f>Q243*H243</f>
        <v>0</v>
      </c>
      <c r="S243" s="137">
        <v>0</v>
      </c>
      <c r="T243" s="138">
        <f>S243*H243</f>
        <v>0</v>
      </c>
      <c r="AR243" s="139" t="s">
        <v>245</v>
      </c>
      <c r="AT243" s="139" t="s">
        <v>125</v>
      </c>
      <c r="AU243" s="139" t="s">
        <v>81</v>
      </c>
      <c r="AY243" s="18" t="s">
        <v>122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8" t="s">
        <v>79</v>
      </c>
      <c r="BK243" s="140">
        <f>ROUND(I243*H243,2)</f>
        <v>0</v>
      </c>
      <c r="BL243" s="18" t="s">
        <v>245</v>
      </c>
      <c r="BM243" s="139" t="s">
        <v>972</v>
      </c>
    </row>
    <row r="244" spans="2:65" s="1" customFormat="1" ht="16.5" customHeight="1">
      <c r="B244" s="33"/>
      <c r="C244" s="128" t="s">
        <v>472</v>
      </c>
      <c r="D244" s="128" t="s">
        <v>125</v>
      </c>
      <c r="E244" s="129" t="s">
        <v>973</v>
      </c>
      <c r="F244" s="130" t="s">
        <v>974</v>
      </c>
      <c r="G244" s="131" t="s">
        <v>330</v>
      </c>
      <c r="H244" s="132">
        <v>14</v>
      </c>
      <c r="I244" s="133"/>
      <c r="J244" s="134">
        <f>ROUND(I244*H244,2)</f>
        <v>0</v>
      </c>
      <c r="K244" s="130" t="s">
        <v>194</v>
      </c>
      <c r="L244" s="33"/>
      <c r="M244" s="135" t="s">
        <v>19</v>
      </c>
      <c r="N244" s="136" t="s">
        <v>43</v>
      </c>
      <c r="P244" s="137">
        <f>O244*H244</f>
        <v>0</v>
      </c>
      <c r="Q244" s="137">
        <v>1.91E-3</v>
      </c>
      <c r="R244" s="137">
        <f>Q244*H244</f>
        <v>2.674E-2</v>
      </c>
      <c r="S244" s="137">
        <v>0</v>
      </c>
      <c r="T244" s="138">
        <f>S244*H244</f>
        <v>0</v>
      </c>
      <c r="AR244" s="139" t="s">
        <v>245</v>
      </c>
      <c r="AT244" s="139" t="s">
        <v>125</v>
      </c>
      <c r="AU244" s="139" t="s">
        <v>81</v>
      </c>
      <c r="AY244" s="18" t="s">
        <v>122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8" t="s">
        <v>79</v>
      </c>
      <c r="BK244" s="140">
        <f>ROUND(I244*H244,2)</f>
        <v>0</v>
      </c>
      <c r="BL244" s="18" t="s">
        <v>245</v>
      </c>
      <c r="BM244" s="139" t="s">
        <v>975</v>
      </c>
    </row>
    <row r="245" spans="2:65" s="1" customFormat="1">
      <c r="B245" s="33"/>
      <c r="D245" s="141" t="s">
        <v>132</v>
      </c>
      <c r="F245" s="142" t="s">
        <v>976</v>
      </c>
      <c r="I245" s="143"/>
      <c r="L245" s="33"/>
      <c r="M245" s="144"/>
      <c r="T245" s="54"/>
      <c r="AT245" s="18" t="s">
        <v>132</v>
      </c>
      <c r="AU245" s="18" t="s">
        <v>81</v>
      </c>
    </row>
    <row r="246" spans="2:65" s="1" customFormat="1" ht="16.5" customHeight="1">
      <c r="B246" s="33"/>
      <c r="C246" s="128" t="s">
        <v>476</v>
      </c>
      <c r="D246" s="128" t="s">
        <v>125</v>
      </c>
      <c r="E246" s="129" t="s">
        <v>977</v>
      </c>
      <c r="F246" s="130" t="s">
        <v>978</v>
      </c>
      <c r="G246" s="131" t="s">
        <v>330</v>
      </c>
      <c r="H246" s="132">
        <v>14</v>
      </c>
      <c r="I246" s="133"/>
      <c r="J246" s="134">
        <f>ROUND(I246*H246,2)</f>
        <v>0</v>
      </c>
      <c r="K246" s="130" t="s">
        <v>194</v>
      </c>
      <c r="L246" s="33"/>
      <c r="M246" s="135" t="s">
        <v>19</v>
      </c>
      <c r="N246" s="136" t="s">
        <v>43</v>
      </c>
      <c r="P246" s="137">
        <f>O246*H246</f>
        <v>0</v>
      </c>
      <c r="Q246" s="137">
        <v>0</v>
      </c>
      <c r="R246" s="137">
        <f>Q246*H246</f>
        <v>0</v>
      </c>
      <c r="S246" s="137">
        <v>0</v>
      </c>
      <c r="T246" s="138">
        <f>S246*H246</f>
        <v>0</v>
      </c>
      <c r="AR246" s="139" t="s">
        <v>245</v>
      </c>
      <c r="AT246" s="139" t="s">
        <v>125</v>
      </c>
      <c r="AU246" s="139" t="s">
        <v>81</v>
      </c>
      <c r="AY246" s="18" t="s">
        <v>122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8" t="s">
        <v>79</v>
      </c>
      <c r="BK246" s="140">
        <f>ROUND(I246*H246,2)</f>
        <v>0</v>
      </c>
      <c r="BL246" s="18" t="s">
        <v>245</v>
      </c>
      <c r="BM246" s="139" t="s">
        <v>979</v>
      </c>
    </row>
    <row r="247" spans="2:65" s="1" customFormat="1">
      <c r="B247" s="33"/>
      <c r="D247" s="141" t="s">
        <v>132</v>
      </c>
      <c r="F247" s="142" t="s">
        <v>980</v>
      </c>
      <c r="I247" s="143"/>
      <c r="L247" s="33"/>
      <c r="M247" s="144"/>
      <c r="T247" s="54"/>
      <c r="AT247" s="18" t="s">
        <v>132</v>
      </c>
      <c r="AU247" s="18" t="s">
        <v>81</v>
      </c>
    </row>
    <row r="248" spans="2:65" s="1" customFormat="1" ht="24.2" customHeight="1">
      <c r="B248" s="33"/>
      <c r="C248" s="128" t="s">
        <v>480</v>
      </c>
      <c r="D248" s="128" t="s">
        <v>125</v>
      </c>
      <c r="E248" s="129" t="s">
        <v>981</v>
      </c>
      <c r="F248" s="130" t="s">
        <v>982</v>
      </c>
      <c r="G248" s="131" t="s">
        <v>634</v>
      </c>
      <c r="H248" s="176"/>
      <c r="I248" s="133"/>
      <c r="J248" s="134">
        <f>ROUND(I248*H248,2)</f>
        <v>0</v>
      </c>
      <c r="K248" s="130" t="s">
        <v>194</v>
      </c>
      <c r="L248" s="33"/>
      <c r="M248" s="135" t="s">
        <v>19</v>
      </c>
      <c r="N248" s="136" t="s">
        <v>43</v>
      </c>
      <c r="P248" s="137">
        <f>O248*H248</f>
        <v>0</v>
      </c>
      <c r="Q248" s="137">
        <v>0</v>
      </c>
      <c r="R248" s="137">
        <f>Q248*H248</f>
        <v>0</v>
      </c>
      <c r="S248" s="137">
        <v>0</v>
      </c>
      <c r="T248" s="138">
        <f>S248*H248</f>
        <v>0</v>
      </c>
      <c r="AR248" s="139" t="s">
        <v>245</v>
      </c>
      <c r="AT248" s="139" t="s">
        <v>125</v>
      </c>
      <c r="AU248" s="139" t="s">
        <v>81</v>
      </c>
      <c r="AY248" s="18" t="s">
        <v>122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8" t="s">
        <v>79</v>
      </c>
      <c r="BK248" s="140">
        <f>ROUND(I248*H248,2)</f>
        <v>0</v>
      </c>
      <c r="BL248" s="18" t="s">
        <v>245</v>
      </c>
      <c r="BM248" s="139" t="s">
        <v>983</v>
      </c>
    </row>
    <row r="249" spans="2:65" s="1" customFormat="1">
      <c r="B249" s="33"/>
      <c r="D249" s="141" t="s">
        <v>132</v>
      </c>
      <c r="F249" s="142" t="s">
        <v>984</v>
      </c>
      <c r="I249" s="143"/>
      <c r="L249" s="33"/>
      <c r="M249" s="144"/>
      <c r="T249" s="54"/>
      <c r="AT249" s="18" t="s">
        <v>132</v>
      </c>
      <c r="AU249" s="18" t="s">
        <v>81</v>
      </c>
    </row>
    <row r="250" spans="2:65" s="11" customFormat="1" ht="22.9" customHeight="1">
      <c r="B250" s="116"/>
      <c r="D250" s="117" t="s">
        <v>71</v>
      </c>
      <c r="E250" s="126" t="s">
        <v>637</v>
      </c>
      <c r="F250" s="126" t="s">
        <v>638</v>
      </c>
      <c r="I250" s="119"/>
      <c r="J250" s="127">
        <f>BK250</f>
        <v>0</v>
      </c>
      <c r="L250" s="116"/>
      <c r="M250" s="121"/>
      <c r="P250" s="122">
        <f>SUM(P251:P257)</f>
        <v>0</v>
      </c>
      <c r="R250" s="122">
        <f>SUM(R251:R257)</f>
        <v>0</v>
      </c>
      <c r="T250" s="123">
        <f>SUM(T251:T257)</f>
        <v>0.29824000000000001</v>
      </c>
      <c r="AR250" s="117" t="s">
        <v>81</v>
      </c>
      <c r="AT250" s="124" t="s">
        <v>71</v>
      </c>
      <c r="AU250" s="124" t="s">
        <v>79</v>
      </c>
      <c r="AY250" s="117" t="s">
        <v>122</v>
      </c>
      <c r="BK250" s="125">
        <f>SUM(BK251:BK257)</f>
        <v>0</v>
      </c>
    </row>
    <row r="251" spans="2:65" s="1" customFormat="1" ht="16.5" customHeight="1">
      <c r="B251" s="33"/>
      <c r="C251" s="128" t="s">
        <v>484</v>
      </c>
      <c r="D251" s="128" t="s">
        <v>125</v>
      </c>
      <c r="E251" s="129" t="s">
        <v>985</v>
      </c>
      <c r="F251" s="130" t="s">
        <v>986</v>
      </c>
      <c r="G251" s="131" t="s">
        <v>330</v>
      </c>
      <c r="H251" s="132">
        <v>18.64</v>
      </c>
      <c r="I251" s="133"/>
      <c r="J251" s="134">
        <f>ROUND(I251*H251,2)</f>
        <v>0</v>
      </c>
      <c r="K251" s="130" t="s">
        <v>194</v>
      </c>
      <c r="L251" s="33"/>
      <c r="M251" s="135" t="s">
        <v>19</v>
      </c>
      <c r="N251" s="136" t="s">
        <v>43</v>
      </c>
      <c r="P251" s="137">
        <f>O251*H251</f>
        <v>0</v>
      </c>
      <c r="Q251" s="137">
        <v>0</v>
      </c>
      <c r="R251" s="137">
        <f>Q251*H251</f>
        <v>0</v>
      </c>
      <c r="S251" s="137">
        <v>1.6E-2</v>
      </c>
      <c r="T251" s="138">
        <f>S251*H251</f>
        <v>0.29824000000000001</v>
      </c>
      <c r="AR251" s="139" t="s">
        <v>245</v>
      </c>
      <c r="AT251" s="139" t="s">
        <v>125</v>
      </c>
      <c r="AU251" s="139" t="s">
        <v>81</v>
      </c>
      <c r="AY251" s="18" t="s">
        <v>122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8" t="s">
        <v>79</v>
      </c>
      <c r="BK251" s="140">
        <f>ROUND(I251*H251,2)</f>
        <v>0</v>
      </c>
      <c r="BL251" s="18" t="s">
        <v>245</v>
      </c>
      <c r="BM251" s="139" t="s">
        <v>987</v>
      </c>
    </row>
    <row r="252" spans="2:65" s="1" customFormat="1">
      <c r="B252" s="33"/>
      <c r="D252" s="141" t="s">
        <v>132</v>
      </c>
      <c r="F252" s="142" t="s">
        <v>988</v>
      </c>
      <c r="I252" s="143"/>
      <c r="L252" s="33"/>
      <c r="M252" s="144"/>
      <c r="T252" s="54"/>
      <c r="AT252" s="18" t="s">
        <v>132</v>
      </c>
      <c r="AU252" s="18" t="s">
        <v>81</v>
      </c>
    </row>
    <row r="253" spans="2:65" s="13" customFormat="1">
      <c r="B253" s="155"/>
      <c r="D253" s="149" t="s">
        <v>197</v>
      </c>
      <c r="E253" s="156" t="s">
        <v>19</v>
      </c>
      <c r="F253" s="157" t="s">
        <v>989</v>
      </c>
      <c r="H253" s="158">
        <v>18.64</v>
      </c>
      <c r="I253" s="159"/>
      <c r="L253" s="155"/>
      <c r="M253" s="160"/>
      <c r="T253" s="161"/>
      <c r="AT253" s="156" t="s">
        <v>197</v>
      </c>
      <c r="AU253" s="156" t="s">
        <v>81</v>
      </c>
      <c r="AV253" s="13" t="s">
        <v>81</v>
      </c>
      <c r="AW253" s="13" t="s">
        <v>33</v>
      </c>
      <c r="AX253" s="13" t="s">
        <v>79</v>
      </c>
      <c r="AY253" s="156" t="s">
        <v>122</v>
      </c>
    </row>
    <row r="254" spans="2:65" s="1" customFormat="1" ht="30" customHeight="1">
      <c r="B254" s="33"/>
      <c r="C254" s="128" t="s">
        <v>488</v>
      </c>
      <c r="D254" s="128" t="s">
        <v>125</v>
      </c>
      <c r="E254" s="129" t="s">
        <v>990</v>
      </c>
      <c r="F254" s="130" t="s">
        <v>1245</v>
      </c>
      <c r="G254" s="131" t="s">
        <v>330</v>
      </c>
      <c r="H254" s="132">
        <v>18.350000000000001</v>
      </c>
      <c r="I254" s="133"/>
      <c r="J254" s="134">
        <f>ROUND(I254*H254,2)</f>
        <v>0</v>
      </c>
      <c r="K254" s="130" t="s">
        <v>19</v>
      </c>
      <c r="L254" s="33"/>
      <c r="M254" s="135" t="s">
        <v>19</v>
      </c>
      <c r="N254" s="136" t="s">
        <v>43</v>
      </c>
      <c r="P254" s="137">
        <f>O254*H254</f>
        <v>0</v>
      </c>
      <c r="Q254" s="137">
        <v>0</v>
      </c>
      <c r="R254" s="137">
        <f>Q254*H254</f>
        <v>0</v>
      </c>
      <c r="S254" s="137">
        <v>0</v>
      </c>
      <c r="T254" s="138">
        <f>S254*H254</f>
        <v>0</v>
      </c>
      <c r="AR254" s="139" t="s">
        <v>144</v>
      </c>
      <c r="AT254" s="139" t="s">
        <v>125</v>
      </c>
      <c r="AU254" s="139" t="s">
        <v>81</v>
      </c>
      <c r="AY254" s="18" t="s">
        <v>122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8" t="s">
        <v>79</v>
      </c>
      <c r="BK254" s="140">
        <f>ROUND(I254*H254,2)</f>
        <v>0</v>
      </c>
      <c r="BL254" s="18" t="s">
        <v>144</v>
      </c>
      <c r="BM254" s="139" t="s">
        <v>991</v>
      </c>
    </row>
    <row r="255" spans="2:65" s="13" customFormat="1">
      <c r="B255" s="155"/>
      <c r="D255" s="149" t="s">
        <v>197</v>
      </c>
      <c r="E255" s="156" t="s">
        <v>19</v>
      </c>
      <c r="F255" s="157" t="s">
        <v>992</v>
      </c>
      <c r="H255" s="158">
        <v>18.350000000000001</v>
      </c>
      <c r="I255" s="159"/>
      <c r="L255" s="155"/>
      <c r="M255" s="160"/>
      <c r="T255" s="161"/>
      <c r="AT255" s="156" t="s">
        <v>197</v>
      </c>
      <c r="AU255" s="156" t="s">
        <v>81</v>
      </c>
      <c r="AV255" s="13" t="s">
        <v>81</v>
      </c>
      <c r="AW255" s="13" t="s">
        <v>33</v>
      </c>
      <c r="AX255" s="13" t="s">
        <v>79</v>
      </c>
      <c r="AY255" s="156" t="s">
        <v>122</v>
      </c>
    </row>
    <row r="256" spans="2:65" s="1" customFormat="1" ht="24.2" customHeight="1">
      <c r="B256" s="33"/>
      <c r="C256" s="128" t="s">
        <v>492</v>
      </c>
      <c r="D256" s="128" t="s">
        <v>125</v>
      </c>
      <c r="E256" s="129" t="s">
        <v>993</v>
      </c>
      <c r="F256" s="130" t="s">
        <v>994</v>
      </c>
      <c r="G256" s="131" t="s">
        <v>634</v>
      </c>
      <c r="H256" s="176"/>
      <c r="I256" s="133"/>
      <c r="J256" s="134">
        <f>ROUND(I256*H256,2)</f>
        <v>0</v>
      </c>
      <c r="K256" s="130" t="s">
        <v>194</v>
      </c>
      <c r="L256" s="33"/>
      <c r="M256" s="135" t="s">
        <v>19</v>
      </c>
      <c r="N256" s="136" t="s">
        <v>43</v>
      </c>
      <c r="P256" s="137">
        <f>O256*H256</f>
        <v>0</v>
      </c>
      <c r="Q256" s="137">
        <v>0</v>
      </c>
      <c r="R256" s="137">
        <f>Q256*H256</f>
        <v>0</v>
      </c>
      <c r="S256" s="137">
        <v>0</v>
      </c>
      <c r="T256" s="138">
        <f>S256*H256</f>
        <v>0</v>
      </c>
      <c r="AR256" s="139" t="s">
        <v>245</v>
      </c>
      <c r="AT256" s="139" t="s">
        <v>125</v>
      </c>
      <c r="AU256" s="139" t="s">
        <v>81</v>
      </c>
      <c r="AY256" s="18" t="s">
        <v>122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8" t="s">
        <v>79</v>
      </c>
      <c r="BK256" s="140">
        <f>ROUND(I256*H256,2)</f>
        <v>0</v>
      </c>
      <c r="BL256" s="18" t="s">
        <v>245</v>
      </c>
      <c r="BM256" s="139" t="s">
        <v>995</v>
      </c>
    </row>
    <row r="257" spans="2:65" s="1" customFormat="1">
      <c r="B257" s="33"/>
      <c r="D257" s="141" t="s">
        <v>132</v>
      </c>
      <c r="F257" s="142" t="s">
        <v>996</v>
      </c>
      <c r="I257" s="143"/>
      <c r="L257" s="33"/>
      <c r="M257" s="144"/>
      <c r="T257" s="54"/>
      <c r="AT257" s="18" t="s">
        <v>132</v>
      </c>
      <c r="AU257" s="18" t="s">
        <v>81</v>
      </c>
    </row>
    <row r="258" spans="2:65" s="11" customFormat="1" ht="22.9" customHeight="1">
      <c r="B258" s="116"/>
      <c r="D258" s="117" t="s">
        <v>71</v>
      </c>
      <c r="E258" s="126" t="s">
        <v>755</v>
      </c>
      <c r="F258" s="126" t="s">
        <v>756</v>
      </c>
      <c r="I258" s="119"/>
      <c r="J258" s="127">
        <f>BK258</f>
        <v>0</v>
      </c>
      <c r="L258" s="116"/>
      <c r="M258" s="121"/>
      <c r="P258" s="122">
        <f>SUM(P259:P260)</f>
        <v>0</v>
      </c>
      <c r="R258" s="122">
        <f>SUM(R259:R260)</f>
        <v>0</v>
      </c>
      <c r="T258" s="123">
        <f>SUM(T259:T260)</f>
        <v>0</v>
      </c>
      <c r="AR258" s="117" t="s">
        <v>81</v>
      </c>
      <c r="AT258" s="124" t="s">
        <v>71</v>
      </c>
      <c r="AU258" s="124" t="s">
        <v>79</v>
      </c>
      <c r="AY258" s="117" t="s">
        <v>122</v>
      </c>
      <c r="BK258" s="125">
        <f>SUM(BK259:BK260)</f>
        <v>0</v>
      </c>
    </row>
    <row r="259" spans="2:65" s="1" customFormat="1" ht="24.2" customHeight="1">
      <c r="B259" s="33"/>
      <c r="C259" s="128" t="s">
        <v>496</v>
      </c>
      <c r="D259" s="128" t="s">
        <v>125</v>
      </c>
      <c r="E259" s="129" t="s">
        <v>997</v>
      </c>
      <c r="F259" s="130" t="s">
        <v>998</v>
      </c>
      <c r="G259" s="131" t="s">
        <v>193</v>
      </c>
      <c r="H259" s="132">
        <v>25.68</v>
      </c>
      <c r="I259" s="133"/>
      <c r="J259" s="134">
        <f>ROUND(I259*H259,2)</f>
        <v>0</v>
      </c>
      <c r="K259" s="130" t="s">
        <v>19</v>
      </c>
      <c r="L259" s="33"/>
      <c r="M259" s="135" t="s">
        <v>19</v>
      </c>
      <c r="N259" s="136" t="s">
        <v>43</v>
      </c>
      <c r="P259" s="137">
        <f>O259*H259</f>
        <v>0</v>
      </c>
      <c r="Q259" s="137">
        <v>0</v>
      </c>
      <c r="R259" s="137">
        <f>Q259*H259</f>
        <v>0</v>
      </c>
      <c r="S259" s="137">
        <v>0</v>
      </c>
      <c r="T259" s="138">
        <f>S259*H259</f>
        <v>0</v>
      </c>
      <c r="AR259" s="139" t="s">
        <v>245</v>
      </c>
      <c r="AT259" s="139" t="s">
        <v>125</v>
      </c>
      <c r="AU259" s="139" t="s">
        <v>81</v>
      </c>
      <c r="AY259" s="18" t="s">
        <v>122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8" t="s">
        <v>79</v>
      </c>
      <c r="BK259" s="140">
        <f>ROUND(I259*H259,2)</f>
        <v>0</v>
      </c>
      <c r="BL259" s="18" t="s">
        <v>245</v>
      </c>
      <c r="BM259" s="139" t="s">
        <v>999</v>
      </c>
    </row>
    <row r="260" spans="2:65" s="13" customFormat="1">
      <c r="B260" s="155"/>
      <c r="D260" s="149" t="s">
        <v>197</v>
      </c>
      <c r="E260" s="156" t="s">
        <v>19</v>
      </c>
      <c r="F260" s="157" t="s">
        <v>1000</v>
      </c>
      <c r="H260" s="158">
        <v>25.68</v>
      </c>
      <c r="I260" s="159"/>
      <c r="L260" s="155"/>
      <c r="M260" s="191"/>
      <c r="N260" s="192"/>
      <c r="O260" s="192"/>
      <c r="P260" s="192"/>
      <c r="Q260" s="192"/>
      <c r="R260" s="192"/>
      <c r="S260" s="192"/>
      <c r="T260" s="193"/>
      <c r="AT260" s="156" t="s">
        <v>197</v>
      </c>
      <c r="AU260" s="156" t="s">
        <v>81</v>
      </c>
      <c r="AV260" s="13" t="s">
        <v>81</v>
      </c>
      <c r="AW260" s="13" t="s">
        <v>33</v>
      </c>
      <c r="AX260" s="13" t="s">
        <v>79</v>
      </c>
      <c r="AY260" s="156" t="s">
        <v>122</v>
      </c>
    </row>
    <row r="261" spans="2:65" s="1" customFormat="1" ht="6.95" customHeight="1">
      <c r="B261" s="42"/>
      <c r="C261" s="43"/>
      <c r="D261" s="43"/>
      <c r="E261" s="43"/>
      <c r="F261" s="43"/>
      <c r="G261" s="43"/>
      <c r="H261" s="43"/>
      <c r="I261" s="43"/>
      <c r="J261" s="43"/>
      <c r="K261" s="43"/>
      <c r="L261" s="33"/>
    </row>
  </sheetData>
  <sheetProtection algorithmName="SHA-512" hashValue="kMtmgoaDJLeAkTS9a/UglQXgfE7WMuvikDd3f+Kx4cuDkRi343MUR5OcFuXJGy8+UU2TsUjAc+1BnN4phSTX2w==" saltValue="mj3jz8X7c3SF+yhxZzk8Vg==" spinCount="100000" sheet="1" objects="1" scenarios="1" formatColumns="0" formatRows="0" autoFilter="0"/>
  <autoFilter ref="C91:K260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/>
    <hyperlink ref="F100" r:id="rId2"/>
    <hyperlink ref="F104" r:id="rId3"/>
    <hyperlink ref="F110" r:id="rId4"/>
    <hyperlink ref="F112" r:id="rId5"/>
    <hyperlink ref="F114" r:id="rId6"/>
    <hyperlink ref="F117" r:id="rId7"/>
    <hyperlink ref="F119" r:id="rId8"/>
    <hyperlink ref="F123" r:id="rId9"/>
    <hyperlink ref="F132" r:id="rId10"/>
    <hyperlink ref="F138" r:id="rId11"/>
    <hyperlink ref="F143" r:id="rId12"/>
    <hyperlink ref="F145" r:id="rId13"/>
    <hyperlink ref="F148" r:id="rId14"/>
    <hyperlink ref="F157" r:id="rId15"/>
    <hyperlink ref="F172" r:id="rId16"/>
    <hyperlink ref="F180" r:id="rId17"/>
    <hyperlink ref="F195" r:id="rId18"/>
    <hyperlink ref="F199" r:id="rId19"/>
    <hyperlink ref="F203" r:id="rId20"/>
    <hyperlink ref="F206" r:id="rId21"/>
    <hyperlink ref="F210" r:id="rId22"/>
    <hyperlink ref="F214" r:id="rId23"/>
    <hyperlink ref="F218" r:id="rId24"/>
    <hyperlink ref="F222" r:id="rId25"/>
    <hyperlink ref="F224" r:id="rId26"/>
    <hyperlink ref="F226" r:id="rId27"/>
    <hyperlink ref="F228" r:id="rId28"/>
    <hyperlink ref="F231" r:id="rId29"/>
    <hyperlink ref="F233" r:id="rId30"/>
    <hyperlink ref="F235" r:id="rId31"/>
    <hyperlink ref="F237" r:id="rId32"/>
    <hyperlink ref="F240" r:id="rId33"/>
    <hyperlink ref="F245" r:id="rId34"/>
    <hyperlink ref="F247" r:id="rId35"/>
    <hyperlink ref="F249" r:id="rId36"/>
    <hyperlink ref="F252" r:id="rId37"/>
    <hyperlink ref="F257" r:id="rId3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9"/>
  <sheetViews>
    <sheetView showGridLines="0" topLeftCell="A68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8" t="s">
        <v>90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94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Bezbariérové úpravy MěÚ Horní Slavkov - II. etapa</v>
      </c>
      <c r="F7" s="316"/>
      <c r="G7" s="316"/>
      <c r="H7" s="316"/>
      <c r="L7" s="21"/>
    </row>
    <row r="8" spans="2:46" s="1" customFormat="1" ht="12" customHeight="1">
      <c r="B8" s="33"/>
      <c r="D8" s="28" t="s">
        <v>95</v>
      </c>
      <c r="L8" s="33"/>
    </row>
    <row r="9" spans="2:46" s="1" customFormat="1" ht="16.5" customHeight="1">
      <c r="B9" s="33"/>
      <c r="E9" s="298" t="s">
        <v>1001</v>
      </c>
      <c r="F9" s="314"/>
      <c r="G9" s="314"/>
      <c r="H9" s="31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9. 8. 2021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87"/>
      <c r="G18" s="287"/>
      <c r="H18" s="287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91" t="s">
        <v>19</v>
      </c>
      <c r="F27" s="291"/>
      <c r="G27" s="291"/>
      <c r="H27" s="291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ROUND((SUM(BE81:BE98)),  2)</f>
        <v>0</v>
      </c>
      <c r="I33" s="90">
        <v>0.21</v>
      </c>
      <c r="J33" s="89">
        <f>ROUND(((SUM(BE81:BE98))*I33),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ROUND((SUM(BF81:BF98)),  2)</f>
        <v>0</v>
      </c>
      <c r="I34" s="90">
        <v>0.15</v>
      </c>
      <c r="J34" s="89">
        <f>ROUND(((SUM(BF81:BF98))*I34),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ROUND((SUM(BG81:BG98)),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ROUND((SUM(BH81:BH98)),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ROUND((SUM(BI81:BI98)),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Bezbariérové úpravy MěÚ Horní Slavkov - II. etapa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95</v>
      </c>
      <c r="L49" s="33"/>
    </row>
    <row r="50" spans="2:47" s="1" customFormat="1" ht="16.5" customHeight="1">
      <c r="B50" s="33"/>
      <c r="E50" s="298" t="str">
        <f>E9</f>
        <v>03 - ZTI</v>
      </c>
      <c r="F50" s="314"/>
      <c r="G50" s="314"/>
      <c r="H50" s="31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Horní Slavkov, Dlouhá 634/12</v>
      </c>
      <c r="I52" s="28" t="s">
        <v>23</v>
      </c>
      <c r="J52" s="50" t="str">
        <f>IF(J12="","",J12)</f>
        <v>9. 8. 2021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Město Horní Slavkov</v>
      </c>
      <c r="I54" s="28" t="s">
        <v>31</v>
      </c>
      <c r="J54" s="31" t="str">
        <f>E21</f>
        <v>Bc. Jiří Preisler, DiS.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J81</f>
        <v>0</v>
      </c>
      <c r="L59" s="33"/>
      <c r="AU59" s="18" t="s">
        <v>100</v>
      </c>
    </row>
    <row r="60" spans="2:47" s="8" customFormat="1" ht="24.95" customHeight="1">
      <c r="B60" s="100"/>
      <c r="D60" s="101" t="s">
        <v>181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9" customFormat="1" ht="19.899999999999999" customHeight="1">
      <c r="B61" s="104"/>
      <c r="D61" s="105" t="s">
        <v>1002</v>
      </c>
      <c r="E61" s="106"/>
      <c r="F61" s="106"/>
      <c r="G61" s="106"/>
      <c r="H61" s="106"/>
      <c r="I61" s="106"/>
      <c r="J61" s="107">
        <f>J83</f>
        <v>0</v>
      </c>
      <c r="L61" s="104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107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16.5" customHeight="1">
      <c r="B71" s="33"/>
      <c r="E71" s="315" t="str">
        <f>E7</f>
        <v>Bezbariérové úpravy MěÚ Horní Slavkov - II. etapa</v>
      </c>
      <c r="F71" s="316"/>
      <c r="G71" s="316"/>
      <c r="H71" s="316"/>
      <c r="L71" s="33"/>
    </row>
    <row r="72" spans="2:20" s="1" customFormat="1" ht="12" customHeight="1">
      <c r="B72" s="33"/>
      <c r="C72" s="28" t="s">
        <v>95</v>
      </c>
      <c r="L72" s="33"/>
    </row>
    <row r="73" spans="2:20" s="1" customFormat="1" ht="16.5" customHeight="1">
      <c r="B73" s="33"/>
      <c r="E73" s="298" t="str">
        <f>E9</f>
        <v>03 - ZTI</v>
      </c>
      <c r="F73" s="314"/>
      <c r="G73" s="314"/>
      <c r="H73" s="314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Horní Slavkov, Dlouhá 634/12</v>
      </c>
      <c r="I75" s="28" t="s">
        <v>23</v>
      </c>
      <c r="J75" s="50" t="str">
        <f>IF(J12="","",J12)</f>
        <v>9. 8. 2021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>Město Horní Slavkov</v>
      </c>
      <c r="I77" s="28" t="s">
        <v>31</v>
      </c>
      <c r="J77" s="31" t="str">
        <f>E21</f>
        <v>Bc. Jiří Preisler, DiS.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Michal Kubelka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08"/>
      <c r="C80" s="109" t="s">
        <v>108</v>
      </c>
      <c r="D80" s="110" t="s">
        <v>57</v>
      </c>
      <c r="E80" s="110" t="s">
        <v>53</v>
      </c>
      <c r="F80" s="110" t="s">
        <v>54</v>
      </c>
      <c r="G80" s="110" t="s">
        <v>109</v>
      </c>
      <c r="H80" s="110" t="s">
        <v>110</v>
      </c>
      <c r="I80" s="110" t="s">
        <v>111</v>
      </c>
      <c r="J80" s="110" t="s">
        <v>99</v>
      </c>
      <c r="K80" s="111" t="s">
        <v>112</v>
      </c>
      <c r="L80" s="108"/>
      <c r="M80" s="57" t="s">
        <v>19</v>
      </c>
      <c r="N80" s="58" t="s">
        <v>42</v>
      </c>
      <c r="O80" s="58" t="s">
        <v>113</v>
      </c>
      <c r="P80" s="58" t="s">
        <v>114</v>
      </c>
      <c r="Q80" s="58" t="s">
        <v>115</v>
      </c>
      <c r="R80" s="58" t="s">
        <v>116</v>
      </c>
      <c r="S80" s="58" t="s">
        <v>117</v>
      </c>
      <c r="T80" s="59" t="s">
        <v>118</v>
      </c>
    </row>
    <row r="81" spans="2:65" s="1" customFormat="1" ht="22.9" customHeight="1">
      <c r="B81" s="33"/>
      <c r="C81" s="62" t="s">
        <v>119</v>
      </c>
      <c r="J81" s="112">
        <f>BK81</f>
        <v>0</v>
      </c>
      <c r="L81" s="33"/>
      <c r="M81" s="60"/>
      <c r="N81" s="51"/>
      <c r="O81" s="51"/>
      <c r="P81" s="113">
        <f>P82</f>
        <v>0</v>
      </c>
      <c r="Q81" s="51"/>
      <c r="R81" s="113">
        <f>R82</f>
        <v>4.3E-3</v>
      </c>
      <c r="S81" s="51"/>
      <c r="T81" s="114">
        <f>T82</f>
        <v>0</v>
      </c>
      <c r="AT81" s="18" t="s">
        <v>71</v>
      </c>
      <c r="AU81" s="18" t="s">
        <v>100</v>
      </c>
      <c r="BK81" s="115">
        <f>BK82</f>
        <v>0</v>
      </c>
    </row>
    <row r="82" spans="2:65" s="11" customFormat="1" ht="25.9" customHeight="1">
      <c r="B82" s="116"/>
      <c r="D82" s="117" t="s">
        <v>71</v>
      </c>
      <c r="E82" s="118" t="s">
        <v>424</v>
      </c>
      <c r="F82" s="118" t="s">
        <v>425</v>
      </c>
      <c r="I82" s="119"/>
      <c r="J82" s="120">
        <f>BK82</f>
        <v>0</v>
      </c>
      <c r="L82" s="116"/>
      <c r="M82" s="121"/>
      <c r="P82" s="122">
        <f>P83</f>
        <v>0</v>
      </c>
      <c r="R82" s="122">
        <f>R83</f>
        <v>4.3E-3</v>
      </c>
      <c r="T82" s="123">
        <f>T83</f>
        <v>0</v>
      </c>
      <c r="AR82" s="117" t="s">
        <v>81</v>
      </c>
      <c r="AT82" s="124" t="s">
        <v>71</v>
      </c>
      <c r="AU82" s="124" t="s">
        <v>72</v>
      </c>
      <c r="AY82" s="117" t="s">
        <v>122</v>
      </c>
      <c r="BK82" s="125">
        <f>BK83</f>
        <v>0</v>
      </c>
    </row>
    <row r="83" spans="2:65" s="11" customFormat="1" ht="22.9" customHeight="1">
      <c r="B83" s="116"/>
      <c r="D83" s="117" t="s">
        <v>71</v>
      </c>
      <c r="E83" s="126" t="s">
        <v>1003</v>
      </c>
      <c r="F83" s="126" t="s">
        <v>1004</v>
      </c>
      <c r="I83" s="119"/>
      <c r="J83" s="127">
        <f>BK83</f>
        <v>0</v>
      </c>
      <c r="L83" s="116"/>
      <c r="M83" s="121"/>
      <c r="P83" s="122">
        <f>SUM(P84:P98)</f>
        <v>0</v>
      </c>
      <c r="R83" s="122">
        <f>SUM(R84:R98)</f>
        <v>4.3E-3</v>
      </c>
      <c r="T83" s="123">
        <f>SUM(T84:T98)</f>
        <v>0</v>
      </c>
      <c r="AR83" s="117" t="s">
        <v>81</v>
      </c>
      <c r="AT83" s="124" t="s">
        <v>71</v>
      </c>
      <c r="AU83" s="124" t="s">
        <v>79</v>
      </c>
      <c r="AY83" s="117" t="s">
        <v>122</v>
      </c>
      <c r="BK83" s="125">
        <f>SUM(BK84:BK98)</f>
        <v>0</v>
      </c>
    </row>
    <row r="84" spans="2:65" s="1" customFormat="1" ht="16.5" customHeight="1">
      <c r="B84" s="33"/>
      <c r="C84" s="128" t="s">
        <v>79</v>
      </c>
      <c r="D84" s="128" t="s">
        <v>125</v>
      </c>
      <c r="E84" s="129" t="s">
        <v>1005</v>
      </c>
      <c r="F84" s="130" t="s">
        <v>1006</v>
      </c>
      <c r="G84" s="131" t="s">
        <v>128</v>
      </c>
      <c r="H84" s="132">
        <v>2</v>
      </c>
      <c r="I84" s="133"/>
      <c r="J84" s="134">
        <f>ROUND(I84*H84,2)</f>
        <v>0</v>
      </c>
      <c r="K84" s="130" t="s">
        <v>129</v>
      </c>
      <c r="L84" s="33"/>
      <c r="M84" s="135" t="s">
        <v>19</v>
      </c>
      <c r="N84" s="136" t="s">
        <v>43</v>
      </c>
      <c r="P84" s="137">
        <f>O84*H84</f>
        <v>0</v>
      </c>
      <c r="Q84" s="137">
        <v>1.2999999999999999E-3</v>
      </c>
      <c r="R84" s="137">
        <f>Q84*H84</f>
        <v>2.5999999999999999E-3</v>
      </c>
      <c r="S84" s="137">
        <v>0</v>
      </c>
      <c r="T84" s="138">
        <f>S84*H84</f>
        <v>0</v>
      </c>
      <c r="AR84" s="139" t="s">
        <v>245</v>
      </c>
      <c r="AT84" s="139" t="s">
        <v>125</v>
      </c>
      <c r="AU84" s="139" t="s">
        <v>81</v>
      </c>
      <c r="AY84" s="18" t="s">
        <v>122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8" t="s">
        <v>79</v>
      </c>
      <c r="BK84" s="140">
        <f>ROUND(I84*H84,2)</f>
        <v>0</v>
      </c>
      <c r="BL84" s="18" t="s">
        <v>245</v>
      </c>
      <c r="BM84" s="139" t="s">
        <v>1007</v>
      </c>
    </row>
    <row r="85" spans="2:65" s="1" customFormat="1">
      <c r="B85" s="33"/>
      <c r="D85" s="141" t="s">
        <v>132</v>
      </c>
      <c r="F85" s="142" t="s">
        <v>1008</v>
      </c>
      <c r="I85" s="143"/>
      <c r="L85" s="33"/>
      <c r="M85" s="144"/>
      <c r="T85" s="54"/>
      <c r="AT85" s="18" t="s">
        <v>132</v>
      </c>
      <c r="AU85" s="18" t="s">
        <v>81</v>
      </c>
    </row>
    <row r="86" spans="2:65" s="12" customFormat="1">
      <c r="B86" s="148"/>
      <c r="D86" s="149" t="s">
        <v>197</v>
      </c>
      <c r="E86" s="150" t="s">
        <v>19</v>
      </c>
      <c r="F86" s="151" t="s">
        <v>1009</v>
      </c>
      <c r="H86" s="150" t="s">
        <v>19</v>
      </c>
      <c r="I86" s="152"/>
      <c r="L86" s="148"/>
      <c r="M86" s="153"/>
      <c r="T86" s="154"/>
      <c r="AT86" s="150" t="s">
        <v>197</v>
      </c>
      <c r="AU86" s="150" t="s">
        <v>81</v>
      </c>
      <c r="AV86" s="12" t="s">
        <v>79</v>
      </c>
      <c r="AW86" s="12" t="s">
        <v>33</v>
      </c>
      <c r="AX86" s="12" t="s">
        <v>72</v>
      </c>
      <c r="AY86" s="150" t="s">
        <v>122</v>
      </c>
    </row>
    <row r="87" spans="2:65" s="13" customFormat="1">
      <c r="B87" s="155"/>
      <c r="D87" s="149" t="s">
        <v>197</v>
      </c>
      <c r="E87" s="156" t="s">
        <v>19</v>
      </c>
      <c r="F87" s="157" t="s">
        <v>79</v>
      </c>
      <c r="H87" s="158">
        <v>1</v>
      </c>
      <c r="I87" s="159"/>
      <c r="L87" s="155"/>
      <c r="M87" s="160"/>
      <c r="T87" s="161"/>
      <c r="AT87" s="156" t="s">
        <v>197</v>
      </c>
      <c r="AU87" s="156" t="s">
        <v>81</v>
      </c>
      <c r="AV87" s="13" t="s">
        <v>81</v>
      </c>
      <c r="AW87" s="13" t="s">
        <v>33</v>
      </c>
      <c r="AX87" s="13" t="s">
        <v>72</v>
      </c>
      <c r="AY87" s="156" t="s">
        <v>122</v>
      </c>
    </row>
    <row r="88" spans="2:65" s="12" customFormat="1">
      <c r="B88" s="148"/>
      <c r="D88" s="149" t="s">
        <v>197</v>
      </c>
      <c r="E88" s="150" t="s">
        <v>19</v>
      </c>
      <c r="F88" s="151" t="s">
        <v>1010</v>
      </c>
      <c r="H88" s="150" t="s">
        <v>19</v>
      </c>
      <c r="I88" s="152"/>
      <c r="L88" s="148"/>
      <c r="M88" s="153"/>
      <c r="T88" s="154"/>
      <c r="AT88" s="150" t="s">
        <v>197</v>
      </c>
      <c r="AU88" s="150" t="s">
        <v>81</v>
      </c>
      <c r="AV88" s="12" t="s">
        <v>79</v>
      </c>
      <c r="AW88" s="12" t="s">
        <v>33</v>
      </c>
      <c r="AX88" s="12" t="s">
        <v>72</v>
      </c>
      <c r="AY88" s="150" t="s">
        <v>122</v>
      </c>
    </row>
    <row r="89" spans="2:65" s="13" customFormat="1">
      <c r="B89" s="155"/>
      <c r="D89" s="149" t="s">
        <v>197</v>
      </c>
      <c r="E89" s="156" t="s">
        <v>19</v>
      </c>
      <c r="F89" s="157" t="s">
        <v>79</v>
      </c>
      <c r="H89" s="158">
        <v>1</v>
      </c>
      <c r="I89" s="159"/>
      <c r="L89" s="155"/>
      <c r="M89" s="160"/>
      <c r="T89" s="161"/>
      <c r="AT89" s="156" t="s">
        <v>197</v>
      </c>
      <c r="AU89" s="156" t="s">
        <v>81</v>
      </c>
      <c r="AV89" s="13" t="s">
        <v>81</v>
      </c>
      <c r="AW89" s="13" t="s">
        <v>33</v>
      </c>
      <c r="AX89" s="13" t="s">
        <v>72</v>
      </c>
      <c r="AY89" s="156" t="s">
        <v>122</v>
      </c>
    </row>
    <row r="90" spans="2:65" s="14" customFormat="1">
      <c r="B90" s="162"/>
      <c r="D90" s="149" t="s">
        <v>197</v>
      </c>
      <c r="E90" s="163" t="s">
        <v>19</v>
      </c>
      <c r="F90" s="164" t="s">
        <v>231</v>
      </c>
      <c r="H90" s="165">
        <v>2</v>
      </c>
      <c r="I90" s="166"/>
      <c r="L90" s="162"/>
      <c r="M90" s="167"/>
      <c r="T90" s="168"/>
      <c r="AT90" s="163" t="s">
        <v>197</v>
      </c>
      <c r="AU90" s="163" t="s">
        <v>81</v>
      </c>
      <c r="AV90" s="14" t="s">
        <v>144</v>
      </c>
      <c r="AW90" s="14" t="s">
        <v>33</v>
      </c>
      <c r="AX90" s="14" t="s">
        <v>79</v>
      </c>
      <c r="AY90" s="163" t="s">
        <v>122</v>
      </c>
    </row>
    <row r="91" spans="2:65" s="1" customFormat="1" ht="16.5" customHeight="1">
      <c r="B91" s="33"/>
      <c r="C91" s="128" t="s">
        <v>81</v>
      </c>
      <c r="D91" s="128" t="s">
        <v>125</v>
      </c>
      <c r="E91" s="129" t="s">
        <v>1011</v>
      </c>
      <c r="F91" s="130" t="s">
        <v>1012</v>
      </c>
      <c r="G91" s="131" t="s">
        <v>128</v>
      </c>
      <c r="H91" s="132">
        <v>2</v>
      </c>
      <c r="I91" s="133"/>
      <c r="J91" s="134">
        <f>ROUND(I91*H91,2)</f>
        <v>0</v>
      </c>
      <c r="K91" s="130" t="s">
        <v>19</v>
      </c>
      <c r="L91" s="33"/>
      <c r="M91" s="135" t="s">
        <v>19</v>
      </c>
      <c r="N91" s="136" t="s">
        <v>43</v>
      </c>
      <c r="P91" s="137">
        <f>O91*H91</f>
        <v>0</v>
      </c>
      <c r="Q91" s="137">
        <v>8.4999999999999995E-4</v>
      </c>
      <c r="R91" s="137">
        <f>Q91*H91</f>
        <v>1.6999999999999999E-3</v>
      </c>
      <c r="S91" s="137">
        <v>0</v>
      </c>
      <c r="T91" s="138">
        <f>S91*H91</f>
        <v>0</v>
      </c>
      <c r="AR91" s="139" t="s">
        <v>245</v>
      </c>
      <c r="AT91" s="139" t="s">
        <v>125</v>
      </c>
      <c r="AU91" s="139" t="s">
        <v>81</v>
      </c>
      <c r="AY91" s="18" t="s">
        <v>122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79</v>
      </c>
      <c r="BK91" s="140">
        <f>ROUND(I91*H91,2)</f>
        <v>0</v>
      </c>
      <c r="BL91" s="18" t="s">
        <v>245</v>
      </c>
      <c r="BM91" s="139" t="s">
        <v>1013</v>
      </c>
    </row>
    <row r="92" spans="2:65" s="12" customFormat="1">
      <c r="B92" s="148"/>
      <c r="D92" s="149" t="s">
        <v>197</v>
      </c>
      <c r="E92" s="150" t="s">
        <v>19</v>
      </c>
      <c r="F92" s="151" t="s">
        <v>1009</v>
      </c>
      <c r="H92" s="150" t="s">
        <v>19</v>
      </c>
      <c r="I92" s="152"/>
      <c r="L92" s="148"/>
      <c r="M92" s="153"/>
      <c r="T92" s="154"/>
      <c r="AT92" s="150" t="s">
        <v>197</v>
      </c>
      <c r="AU92" s="150" t="s">
        <v>81</v>
      </c>
      <c r="AV92" s="12" t="s">
        <v>79</v>
      </c>
      <c r="AW92" s="12" t="s">
        <v>33</v>
      </c>
      <c r="AX92" s="12" t="s">
        <v>72</v>
      </c>
      <c r="AY92" s="150" t="s">
        <v>122</v>
      </c>
    </row>
    <row r="93" spans="2:65" s="13" customFormat="1">
      <c r="B93" s="155"/>
      <c r="D93" s="149" t="s">
        <v>197</v>
      </c>
      <c r="E93" s="156" t="s">
        <v>19</v>
      </c>
      <c r="F93" s="157" t="s">
        <v>79</v>
      </c>
      <c r="H93" s="158">
        <v>1</v>
      </c>
      <c r="I93" s="159"/>
      <c r="L93" s="155"/>
      <c r="M93" s="160"/>
      <c r="T93" s="161"/>
      <c r="AT93" s="156" t="s">
        <v>197</v>
      </c>
      <c r="AU93" s="156" t="s">
        <v>81</v>
      </c>
      <c r="AV93" s="13" t="s">
        <v>81</v>
      </c>
      <c r="AW93" s="13" t="s">
        <v>33</v>
      </c>
      <c r="AX93" s="13" t="s">
        <v>72</v>
      </c>
      <c r="AY93" s="156" t="s">
        <v>122</v>
      </c>
    </row>
    <row r="94" spans="2:65" s="12" customFormat="1">
      <c r="B94" s="148"/>
      <c r="D94" s="149" t="s">
        <v>197</v>
      </c>
      <c r="E94" s="150" t="s">
        <v>19</v>
      </c>
      <c r="F94" s="151" t="s">
        <v>1010</v>
      </c>
      <c r="H94" s="150" t="s">
        <v>19</v>
      </c>
      <c r="I94" s="152"/>
      <c r="L94" s="148"/>
      <c r="M94" s="153"/>
      <c r="T94" s="154"/>
      <c r="AT94" s="150" t="s">
        <v>197</v>
      </c>
      <c r="AU94" s="150" t="s">
        <v>81</v>
      </c>
      <c r="AV94" s="12" t="s">
        <v>79</v>
      </c>
      <c r="AW94" s="12" t="s">
        <v>33</v>
      </c>
      <c r="AX94" s="12" t="s">
        <v>72</v>
      </c>
      <c r="AY94" s="150" t="s">
        <v>122</v>
      </c>
    </row>
    <row r="95" spans="2:65" s="13" customFormat="1">
      <c r="B95" s="155"/>
      <c r="D95" s="149" t="s">
        <v>197</v>
      </c>
      <c r="E95" s="156" t="s">
        <v>19</v>
      </c>
      <c r="F95" s="157" t="s">
        <v>79</v>
      </c>
      <c r="H95" s="158">
        <v>1</v>
      </c>
      <c r="I95" s="159"/>
      <c r="L95" s="155"/>
      <c r="M95" s="160"/>
      <c r="T95" s="161"/>
      <c r="AT95" s="156" t="s">
        <v>197</v>
      </c>
      <c r="AU95" s="156" t="s">
        <v>81</v>
      </c>
      <c r="AV95" s="13" t="s">
        <v>81</v>
      </c>
      <c r="AW95" s="13" t="s">
        <v>33</v>
      </c>
      <c r="AX95" s="13" t="s">
        <v>72</v>
      </c>
      <c r="AY95" s="156" t="s">
        <v>122</v>
      </c>
    </row>
    <row r="96" spans="2:65" s="14" customFormat="1">
      <c r="B96" s="162"/>
      <c r="D96" s="149" t="s">
        <v>197</v>
      </c>
      <c r="E96" s="163" t="s">
        <v>19</v>
      </c>
      <c r="F96" s="164" t="s">
        <v>231</v>
      </c>
      <c r="H96" s="165">
        <v>2</v>
      </c>
      <c r="I96" s="166"/>
      <c r="L96" s="162"/>
      <c r="M96" s="167"/>
      <c r="T96" s="168"/>
      <c r="AT96" s="163" t="s">
        <v>197</v>
      </c>
      <c r="AU96" s="163" t="s">
        <v>81</v>
      </c>
      <c r="AV96" s="14" t="s">
        <v>144</v>
      </c>
      <c r="AW96" s="14" t="s">
        <v>33</v>
      </c>
      <c r="AX96" s="14" t="s">
        <v>79</v>
      </c>
      <c r="AY96" s="163" t="s">
        <v>122</v>
      </c>
    </row>
    <row r="97" spans="2:65" s="1" customFormat="1" ht="24.2" customHeight="1">
      <c r="B97" s="33"/>
      <c r="C97" s="128" t="s">
        <v>140</v>
      </c>
      <c r="D97" s="128" t="s">
        <v>125</v>
      </c>
      <c r="E97" s="129" t="s">
        <v>1014</v>
      </c>
      <c r="F97" s="130" t="s">
        <v>1015</v>
      </c>
      <c r="G97" s="131" t="s">
        <v>634</v>
      </c>
      <c r="H97" s="176"/>
      <c r="I97" s="133"/>
      <c r="J97" s="134">
        <f>ROUND(I97*H97,2)</f>
        <v>0</v>
      </c>
      <c r="K97" s="130" t="s">
        <v>129</v>
      </c>
      <c r="L97" s="33"/>
      <c r="M97" s="135" t="s">
        <v>19</v>
      </c>
      <c r="N97" s="136" t="s">
        <v>43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245</v>
      </c>
      <c r="AT97" s="139" t="s">
        <v>125</v>
      </c>
      <c r="AU97" s="139" t="s">
        <v>81</v>
      </c>
      <c r="AY97" s="18" t="s">
        <v>122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79</v>
      </c>
      <c r="BK97" s="140">
        <f>ROUND(I97*H97,2)</f>
        <v>0</v>
      </c>
      <c r="BL97" s="18" t="s">
        <v>245</v>
      </c>
      <c r="BM97" s="139" t="s">
        <v>1016</v>
      </c>
    </row>
    <row r="98" spans="2:65" s="1" customFormat="1">
      <c r="B98" s="33"/>
      <c r="D98" s="141" t="s">
        <v>132</v>
      </c>
      <c r="F98" s="142" t="s">
        <v>1017</v>
      </c>
      <c r="I98" s="143"/>
      <c r="L98" s="33"/>
      <c r="M98" s="145"/>
      <c r="N98" s="146"/>
      <c r="O98" s="146"/>
      <c r="P98" s="146"/>
      <c r="Q98" s="146"/>
      <c r="R98" s="146"/>
      <c r="S98" s="146"/>
      <c r="T98" s="147"/>
      <c r="AT98" s="18" t="s">
        <v>132</v>
      </c>
      <c r="AU98" s="18" t="s">
        <v>81</v>
      </c>
    </row>
    <row r="99" spans="2:65" s="1" customFormat="1" ht="6.95" customHeight="1"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33"/>
    </row>
  </sheetData>
  <sheetProtection algorithmName="SHA-512" hashValue="0Hgs52Ke9ZuKPiynB3LLsbQvxwo7JGJwS/Re23l2QCiw/35IwwDX1s1Y0O1J4CTfeD0x6vTRWy29zC9m2wxI7g==" saltValue="RAGBkRTBmBBiWYwbJNYCORMP7VFkbH3nRqPT97v5IWpCODIorPoR+KArHdtx6ZPwwJxLhZbKb9V9KJ5EKMnbwQ==" spinCount="100000" sheet="1" objects="1" scenarios="1" formatColumns="0" formatRows="0" autoFilter="0"/>
  <autoFilter ref="C80:K98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/>
    <hyperlink ref="F98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6"/>
  <sheetViews>
    <sheetView showGridLines="0" topLeftCell="A74" workbookViewId="0">
      <selection activeCell="F85" sqref="F8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8" t="s">
        <v>93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94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Bezbariérové úpravy MěÚ Horní Slavkov - II. etapa</v>
      </c>
      <c r="F7" s="316"/>
      <c r="G7" s="316"/>
      <c r="H7" s="316"/>
      <c r="L7" s="21"/>
    </row>
    <row r="8" spans="2:46" s="1" customFormat="1" ht="12" customHeight="1">
      <c r="B8" s="33"/>
      <c r="D8" s="28" t="s">
        <v>95</v>
      </c>
      <c r="L8" s="33"/>
    </row>
    <row r="9" spans="2:46" s="1" customFormat="1" ht="16.5" customHeight="1">
      <c r="B9" s="33"/>
      <c r="E9" s="298" t="s">
        <v>1018</v>
      </c>
      <c r="F9" s="314"/>
      <c r="G9" s="314"/>
      <c r="H9" s="31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9. 8. 2021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87"/>
      <c r="G18" s="287"/>
      <c r="H18" s="287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91" t="s">
        <v>19</v>
      </c>
      <c r="F27" s="291"/>
      <c r="G27" s="291"/>
      <c r="H27" s="291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ROUND((SUM(BE81:BE95)),  2)</f>
        <v>0</v>
      </c>
      <c r="I33" s="90">
        <v>0.21</v>
      </c>
      <c r="J33" s="89">
        <f>ROUND(((SUM(BE81:BE95))*I33),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ROUND((SUM(BF81:BF95)),  2)</f>
        <v>0</v>
      </c>
      <c r="I34" s="90">
        <v>0.15</v>
      </c>
      <c r="J34" s="89">
        <f>ROUND(((SUM(BF81:BF95))*I34),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ROUND((SUM(BG81:BG95)),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ROUND((SUM(BH81:BH95)),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ROUND((SUM(BI81:BI95)),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Bezbariérové úpravy MěÚ Horní Slavkov - II. etapa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95</v>
      </c>
      <c r="L49" s="33"/>
    </row>
    <row r="50" spans="2:47" s="1" customFormat="1" ht="16.5" customHeight="1">
      <c r="B50" s="33"/>
      <c r="E50" s="298" t="str">
        <f>E9</f>
        <v>04 - vybavení</v>
      </c>
      <c r="F50" s="314"/>
      <c r="G50" s="314"/>
      <c r="H50" s="31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Horní Slavkov, Dlouhá 634/12</v>
      </c>
      <c r="I52" s="28" t="s">
        <v>23</v>
      </c>
      <c r="J52" s="50" t="str">
        <f>IF(J12="","",J12)</f>
        <v>9. 8. 2021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Město Horní Slavkov</v>
      </c>
      <c r="I54" s="28" t="s">
        <v>31</v>
      </c>
      <c r="J54" s="31" t="str">
        <f>E21</f>
        <v>Bc. Jiří Preisler, DiS.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J81</f>
        <v>0</v>
      </c>
      <c r="L59" s="33"/>
      <c r="AU59" s="18" t="s">
        <v>100</v>
      </c>
    </row>
    <row r="60" spans="2:47" s="8" customFormat="1" ht="24.95" customHeight="1">
      <c r="B60" s="100"/>
      <c r="D60" s="101" t="s">
        <v>1019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9" customFormat="1" ht="19.899999999999999" customHeight="1">
      <c r="B61" s="104"/>
      <c r="D61" s="105" t="s">
        <v>1020</v>
      </c>
      <c r="E61" s="106"/>
      <c r="F61" s="106"/>
      <c r="G61" s="106"/>
      <c r="H61" s="106"/>
      <c r="I61" s="106"/>
      <c r="J61" s="107">
        <f>J83</f>
        <v>0</v>
      </c>
      <c r="L61" s="104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107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16.5" customHeight="1">
      <c r="B71" s="33"/>
      <c r="E71" s="315" t="str">
        <f>E7</f>
        <v>Bezbariérové úpravy MěÚ Horní Slavkov - II. etapa</v>
      </c>
      <c r="F71" s="316"/>
      <c r="G71" s="316"/>
      <c r="H71" s="316"/>
      <c r="L71" s="33"/>
    </row>
    <row r="72" spans="2:20" s="1" customFormat="1" ht="12" customHeight="1">
      <c r="B72" s="33"/>
      <c r="C72" s="28" t="s">
        <v>95</v>
      </c>
      <c r="L72" s="33"/>
    </row>
    <row r="73" spans="2:20" s="1" customFormat="1" ht="16.5" customHeight="1">
      <c r="B73" s="33"/>
      <c r="E73" s="298" t="str">
        <f>E9</f>
        <v>04 - vybavení</v>
      </c>
      <c r="F73" s="314"/>
      <c r="G73" s="314"/>
      <c r="H73" s="314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Horní Slavkov, Dlouhá 634/12</v>
      </c>
      <c r="I75" s="28" t="s">
        <v>23</v>
      </c>
      <c r="J75" s="50" t="str">
        <f>IF(J12="","",J12)</f>
        <v>9. 8. 2021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>Město Horní Slavkov</v>
      </c>
      <c r="I77" s="28" t="s">
        <v>31</v>
      </c>
      <c r="J77" s="31" t="str">
        <f>E21</f>
        <v>Bc. Jiří Preisler, DiS.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Michal Kubelka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08"/>
      <c r="C80" s="109" t="s">
        <v>108</v>
      </c>
      <c r="D80" s="110" t="s">
        <v>57</v>
      </c>
      <c r="E80" s="110" t="s">
        <v>53</v>
      </c>
      <c r="F80" s="110" t="s">
        <v>54</v>
      </c>
      <c r="G80" s="110" t="s">
        <v>109</v>
      </c>
      <c r="H80" s="110" t="s">
        <v>110</v>
      </c>
      <c r="I80" s="110" t="s">
        <v>111</v>
      </c>
      <c r="J80" s="110" t="s">
        <v>99</v>
      </c>
      <c r="K80" s="111" t="s">
        <v>112</v>
      </c>
      <c r="L80" s="108"/>
      <c r="M80" s="57" t="s">
        <v>19</v>
      </c>
      <c r="N80" s="58" t="s">
        <v>42</v>
      </c>
      <c r="O80" s="58" t="s">
        <v>113</v>
      </c>
      <c r="P80" s="58" t="s">
        <v>114</v>
      </c>
      <c r="Q80" s="58" t="s">
        <v>115</v>
      </c>
      <c r="R80" s="58" t="s">
        <v>116</v>
      </c>
      <c r="S80" s="58" t="s">
        <v>117</v>
      </c>
      <c r="T80" s="59" t="s">
        <v>118</v>
      </c>
    </row>
    <row r="81" spans="2:65" s="1" customFormat="1" ht="22.9" customHeight="1">
      <c r="B81" s="33"/>
      <c r="C81" s="62" t="s">
        <v>119</v>
      </c>
      <c r="J81" s="112">
        <f>BK81</f>
        <v>0</v>
      </c>
      <c r="L81" s="33"/>
      <c r="M81" s="60"/>
      <c r="N81" s="51"/>
      <c r="O81" s="51"/>
      <c r="P81" s="113">
        <f>P82</f>
        <v>0</v>
      </c>
      <c r="Q81" s="51"/>
      <c r="R81" s="113">
        <f>R82</f>
        <v>0</v>
      </c>
      <c r="S81" s="51"/>
      <c r="T81" s="114">
        <f>T82</f>
        <v>0</v>
      </c>
      <c r="AT81" s="18" t="s">
        <v>71</v>
      </c>
      <c r="AU81" s="18" t="s">
        <v>100</v>
      </c>
      <c r="BK81" s="115">
        <f>BK82</f>
        <v>0</v>
      </c>
    </row>
    <row r="82" spans="2:65" s="11" customFormat="1" ht="25.9" customHeight="1">
      <c r="B82" s="116"/>
      <c r="D82" s="117" t="s">
        <v>71</v>
      </c>
      <c r="E82" s="118" t="s">
        <v>1021</v>
      </c>
      <c r="F82" s="118" t="s">
        <v>1021</v>
      </c>
      <c r="I82" s="119"/>
      <c r="J82" s="120">
        <f>BK82</f>
        <v>0</v>
      </c>
      <c r="L82" s="116"/>
      <c r="M82" s="121"/>
      <c r="P82" s="122">
        <f>P83</f>
        <v>0</v>
      </c>
      <c r="R82" s="122">
        <f>R83</f>
        <v>0</v>
      </c>
      <c r="T82" s="123">
        <f>T83</f>
        <v>0</v>
      </c>
      <c r="AR82" s="117" t="s">
        <v>144</v>
      </c>
      <c r="AT82" s="124" t="s">
        <v>71</v>
      </c>
      <c r="AU82" s="124" t="s">
        <v>72</v>
      </c>
      <c r="AY82" s="117" t="s">
        <v>122</v>
      </c>
      <c r="BK82" s="125">
        <f>BK83</f>
        <v>0</v>
      </c>
    </row>
    <row r="83" spans="2:65" s="11" customFormat="1" ht="22.9" customHeight="1">
      <c r="B83" s="116"/>
      <c r="D83" s="117" t="s">
        <v>71</v>
      </c>
      <c r="E83" s="126" t="s">
        <v>1022</v>
      </c>
      <c r="F83" s="126" t="s">
        <v>1023</v>
      </c>
      <c r="I83" s="119"/>
      <c r="J83" s="127">
        <f>BK83</f>
        <v>0</v>
      </c>
      <c r="L83" s="116"/>
      <c r="M83" s="121"/>
      <c r="P83" s="122">
        <f>SUM(P84:P95)</f>
        <v>0</v>
      </c>
      <c r="R83" s="122">
        <f>SUM(R84:R95)</f>
        <v>0</v>
      </c>
      <c r="T83" s="123">
        <f>SUM(T84:T95)</f>
        <v>0</v>
      </c>
      <c r="AR83" s="117" t="s">
        <v>144</v>
      </c>
      <c r="AT83" s="124" t="s">
        <v>71</v>
      </c>
      <c r="AU83" s="124" t="s">
        <v>79</v>
      </c>
      <c r="AY83" s="117" t="s">
        <v>122</v>
      </c>
      <c r="BK83" s="125">
        <f>SUM(BK84:BK95)</f>
        <v>0</v>
      </c>
    </row>
    <row r="84" spans="2:65" s="1" customFormat="1" ht="16.5" customHeight="1">
      <c r="B84" s="33"/>
      <c r="C84" s="128" t="s">
        <v>79</v>
      </c>
      <c r="D84" s="128" t="s">
        <v>125</v>
      </c>
      <c r="E84" s="129" t="s">
        <v>1024</v>
      </c>
      <c r="F84" s="130" t="s">
        <v>1025</v>
      </c>
      <c r="G84" s="131" t="s">
        <v>128</v>
      </c>
      <c r="H84" s="132">
        <v>1</v>
      </c>
      <c r="I84" s="133"/>
      <c r="J84" s="134">
        <f t="shared" ref="J84:J95" si="0">ROUND(I84*H84,2)</f>
        <v>0</v>
      </c>
      <c r="K84" s="130" t="s">
        <v>19</v>
      </c>
      <c r="L84" s="33"/>
      <c r="M84" s="135" t="s">
        <v>19</v>
      </c>
      <c r="N84" s="136" t="s">
        <v>43</v>
      </c>
      <c r="P84" s="137">
        <f t="shared" ref="P84:P95" si="1">O84*H84</f>
        <v>0</v>
      </c>
      <c r="Q84" s="137">
        <v>0</v>
      </c>
      <c r="R84" s="137">
        <f t="shared" ref="R84:R95" si="2">Q84*H84</f>
        <v>0</v>
      </c>
      <c r="S84" s="137">
        <v>0</v>
      </c>
      <c r="T84" s="138">
        <f t="shared" ref="T84:T95" si="3">S84*H84</f>
        <v>0</v>
      </c>
      <c r="AR84" s="139" t="s">
        <v>144</v>
      </c>
      <c r="AT84" s="139" t="s">
        <v>125</v>
      </c>
      <c r="AU84" s="139" t="s">
        <v>81</v>
      </c>
      <c r="AY84" s="18" t="s">
        <v>122</v>
      </c>
      <c r="BE84" s="140">
        <f t="shared" ref="BE84:BE95" si="4">IF(N84="základní",J84,0)</f>
        <v>0</v>
      </c>
      <c r="BF84" s="140">
        <f t="shared" ref="BF84:BF95" si="5">IF(N84="snížená",J84,0)</f>
        <v>0</v>
      </c>
      <c r="BG84" s="140">
        <f t="shared" ref="BG84:BG95" si="6">IF(N84="zákl. přenesená",J84,0)</f>
        <v>0</v>
      </c>
      <c r="BH84" s="140">
        <f t="shared" ref="BH84:BH95" si="7">IF(N84="sníž. přenesená",J84,0)</f>
        <v>0</v>
      </c>
      <c r="BI84" s="140">
        <f t="shared" ref="BI84:BI95" si="8">IF(N84="nulová",J84,0)</f>
        <v>0</v>
      </c>
      <c r="BJ84" s="18" t="s">
        <v>79</v>
      </c>
      <c r="BK84" s="140">
        <f t="shared" ref="BK84:BK95" si="9">ROUND(I84*H84,2)</f>
        <v>0</v>
      </c>
      <c r="BL84" s="18" t="s">
        <v>144</v>
      </c>
      <c r="BM84" s="139" t="s">
        <v>1026</v>
      </c>
    </row>
    <row r="85" spans="2:65" s="1" customFormat="1" ht="16.5" customHeight="1">
      <c r="B85" s="33"/>
      <c r="C85" s="128" t="s">
        <v>81</v>
      </c>
      <c r="D85" s="128" t="s">
        <v>125</v>
      </c>
      <c r="E85" s="129" t="s">
        <v>1027</v>
      </c>
      <c r="F85" s="130" t="s">
        <v>1028</v>
      </c>
      <c r="G85" s="131" t="s">
        <v>239</v>
      </c>
      <c r="H85" s="132">
        <v>9</v>
      </c>
      <c r="I85" s="133"/>
      <c r="J85" s="134">
        <f t="shared" si="0"/>
        <v>0</v>
      </c>
      <c r="K85" s="130" t="s">
        <v>19</v>
      </c>
      <c r="L85" s="33"/>
      <c r="M85" s="135" t="s">
        <v>19</v>
      </c>
      <c r="N85" s="136" t="s">
        <v>43</v>
      </c>
      <c r="P85" s="137">
        <f t="shared" si="1"/>
        <v>0</v>
      </c>
      <c r="Q85" s="137">
        <v>0</v>
      </c>
      <c r="R85" s="137">
        <f t="shared" si="2"/>
        <v>0</v>
      </c>
      <c r="S85" s="137">
        <v>0</v>
      </c>
      <c r="T85" s="138">
        <f t="shared" si="3"/>
        <v>0</v>
      </c>
      <c r="AR85" s="139" t="s">
        <v>144</v>
      </c>
      <c r="AT85" s="139" t="s">
        <v>125</v>
      </c>
      <c r="AU85" s="139" t="s">
        <v>81</v>
      </c>
      <c r="AY85" s="18" t="s">
        <v>122</v>
      </c>
      <c r="BE85" s="140">
        <f t="shared" si="4"/>
        <v>0</v>
      </c>
      <c r="BF85" s="140">
        <f t="shared" si="5"/>
        <v>0</v>
      </c>
      <c r="BG85" s="140">
        <f t="shared" si="6"/>
        <v>0</v>
      </c>
      <c r="BH85" s="140">
        <f t="shared" si="7"/>
        <v>0</v>
      </c>
      <c r="BI85" s="140">
        <f t="shared" si="8"/>
        <v>0</v>
      </c>
      <c r="BJ85" s="18" t="s">
        <v>79</v>
      </c>
      <c r="BK85" s="140">
        <f t="shared" si="9"/>
        <v>0</v>
      </c>
      <c r="BL85" s="18" t="s">
        <v>144</v>
      </c>
      <c r="BM85" s="139" t="s">
        <v>1029</v>
      </c>
    </row>
    <row r="86" spans="2:65" s="1" customFormat="1" ht="16.5" customHeight="1">
      <c r="B86" s="33"/>
      <c r="C86" s="128" t="s">
        <v>140</v>
      </c>
      <c r="D86" s="128" t="s">
        <v>125</v>
      </c>
      <c r="E86" s="129" t="s">
        <v>1030</v>
      </c>
      <c r="F86" s="130" t="s">
        <v>1031</v>
      </c>
      <c r="G86" s="131" t="s">
        <v>239</v>
      </c>
      <c r="H86" s="132">
        <v>3</v>
      </c>
      <c r="I86" s="133"/>
      <c r="J86" s="134">
        <f t="shared" si="0"/>
        <v>0</v>
      </c>
      <c r="K86" s="130" t="s">
        <v>19</v>
      </c>
      <c r="L86" s="33"/>
      <c r="M86" s="135" t="s">
        <v>19</v>
      </c>
      <c r="N86" s="136" t="s">
        <v>43</v>
      </c>
      <c r="P86" s="137">
        <f t="shared" si="1"/>
        <v>0</v>
      </c>
      <c r="Q86" s="137">
        <v>0</v>
      </c>
      <c r="R86" s="137">
        <f t="shared" si="2"/>
        <v>0</v>
      </c>
      <c r="S86" s="137">
        <v>0</v>
      </c>
      <c r="T86" s="138">
        <f t="shared" si="3"/>
        <v>0</v>
      </c>
      <c r="AR86" s="139" t="s">
        <v>144</v>
      </c>
      <c r="AT86" s="139" t="s">
        <v>125</v>
      </c>
      <c r="AU86" s="139" t="s">
        <v>81</v>
      </c>
      <c r="AY86" s="18" t="s">
        <v>122</v>
      </c>
      <c r="BE86" s="140">
        <f t="shared" si="4"/>
        <v>0</v>
      </c>
      <c r="BF86" s="140">
        <f t="shared" si="5"/>
        <v>0</v>
      </c>
      <c r="BG86" s="140">
        <f t="shared" si="6"/>
        <v>0</v>
      </c>
      <c r="BH86" s="140">
        <f t="shared" si="7"/>
        <v>0</v>
      </c>
      <c r="BI86" s="140">
        <f t="shared" si="8"/>
        <v>0</v>
      </c>
      <c r="BJ86" s="18" t="s">
        <v>79</v>
      </c>
      <c r="BK86" s="140">
        <f t="shared" si="9"/>
        <v>0</v>
      </c>
      <c r="BL86" s="18" t="s">
        <v>144</v>
      </c>
      <c r="BM86" s="139" t="s">
        <v>1032</v>
      </c>
    </row>
    <row r="87" spans="2:65" s="1" customFormat="1" ht="16.5" customHeight="1">
      <c r="B87" s="33"/>
      <c r="C87" s="128" t="s">
        <v>144</v>
      </c>
      <c r="D87" s="128" t="s">
        <v>125</v>
      </c>
      <c r="E87" s="129" t="s">
        <v>1033</v>
      </c>
      <c r="F87" s="130" t="s">
        <v>1034</v>
      </c>
      <c r="G87" s="131" t="s">
        <v>239</v>
      </c>
      <c r="H87" s="132">
        <v>54</v>
      </c>
      <c r="I87" s="133"/>
      <c r="J87" s="134">
        <f t="shared" si="0"/>
        <v>0</v>
      </c>
      <c r="K87" s="130" t="s">
        <v>19</v>
      </c>
      <c r="L87" s="33"/>
      <c r="M87" s="135" t="s">
        <v>19</v>
      </c>
      <c r="N87" s="136" t="s">
        <v>43</v>
      </c>
      <c r="P87" s="137">
        <f t="shared" si="1"/>
        <v>0</v>
      </c>
      <c r="Q87" s="137">
        <v>0</v>
      </c>
      <c r="R87" s="137">
        <f t="shared" si="2"/>
        <v>0</v>
      </c>
      <c r="S87" s="137">
        <v>0</v>
      </c>
      <c r="T87" s="138">
        <f t="shared" si="3"/>
        <v>0</v>
      </c>
      <c r="AR87" s="139" t="s">
        <v>144</v>
      </c>
      <c r="AT87" s="139" t="s">
        <v>125</v>
      </c>
      <c r="AU87" s="139" t="s">
        <v>81</v>
      </c>
      <c r="AY87" s="18" t="s">
        <v>122</v>
      </c>
      <c r="BE87" s="140">
        <f t="shared" si="4"/>
        <v>0</v>
      </c>
      <c r="BF87" s="140">
        <f t="shared" si="5"/>
        <v>0</v>
      </c>
      <c r="BG87" s="140">
        <f t="shared" si="6"/>
        <v>0</v>
      </c>
      <c r="BH87" s="140">
        <f t="shared" si="7"/>
        <v>0</v>
      </c>
      <c r="BI87" s="140">
        <f t="shared" si="8"/>
        <v>0</v>
      </c>
      <c r="BJ87" s="18" t="s">
        <v>79</v>
      </c>
      <c r="BK87" s="140">
        <f t="shared" si="9"/>
        <v>0</v>
      </c>
      <c r="BL87" s="18" t="s">
        <v>144</v>
      </c>
      <c r="BM87" s="139" t="s">
        <v>1035</v>
      </c>
    </row>
    <row r="88" spans="2:65" s="1" customFormat="1" ht="16.5" customHeight="1">
      <c r="B88" s="33"/>
      <c r="C88" s="128" t="s">
        <v>121</v>
      </c>
      <c r="D88" s="128" t="s">
        <v>125</v>
      </c>
      <c r="E88" s="129" t="s">
        <v>1036</v>
      </c>
      <c r="F88" s="130" t="s">
        <v>1037</v>
      </c>
      <c r="G88" s="131" t="s">
        <v>239</v>
      </c>
      <c r="H88" s="132">
        <v>5</v>
      </c>
      <c r="I88" s="133"/>
      <c r="J88" s="134">
        <f t="shared" si="0"/>
        <v>0</v>
      </c>
      <c r="K88" s="130" t="s">
        <v>19</v>
      </c>
      <c r="L88" s="33"/>
      <c r="M88" s="135" t="s">
        <v>19</v>
      </c>
      <c r="N88" s="136" t="s">
        <v>43</v>
      </c>
      <c r="P88" s="137">
        <f t="shared" si="1"/>
        <v>0</v>
      </c>
      <c r="Q88" s="137">
        <v>0</v>
      </c>
      <c r="R88" s="137">
        <f t="shared" si="2"/>
        <v>0</v>
      </c>
      <c r="S88" s="137">
        <v>0</v>
      </c>
      <c r="T88" s="138">
        <f t="shared" si="3"/>
        <v>0</v>
      </c>
      <c r="AR88" s="139" t="s">
        <v>144</v>
      </c>
      <c r="AT88" s="139" t="s">
        <v>125</v>
      </c>
      <c r="AU88" s="139" t="s">
        <v>81</v>
      </c>
      <c r="AY88" s="18" t="s">
        <v>122</v>
      </c>
      <c r="BE88" s="140">
        <f t="shared" si="4"/>
        <v>0</v>
      </c>
      <c r="BF88" s="140">
        <f t="shared" si="5"/>
        <v>0</v>
      </c>
      <c r="BG88" s="140">
        <f t="shared" si="6"/>
        <v>0</v>
      </c>
      <c r="BH88" s="140">
        <f t="shared" si="7"/>
        <v>0</v>
      </c>
      <c r="BI88" s="140">
        <f t="shared" si="8"/>
        <v>0</v>
      </c>
      <c r="BJ88" s="18" t="s">
        <v>79</v>
      </c>
      <c r="BK88" s="140">
        <f t="shared" si="9"/>
        <v>0</v>
      </c>
      <c r="BL88" s="18" t="s">
        <v>144</v>
      </c>
      <c r="BM88" s="139" t="s">
        <v>1038</v>
      </c>
    </row>
    <row r="89" spans="2:65" s="1" customFormat="1" ht="16.5" customHeight="1">
      <c r="B89" s="33"/>
      <c r="C89" s="128" t="s">
        <v>155</v>
      </c>
      <c r="D89" s="128" t="s">
        <v>125</v>
      </c>
      <c r="E89" s="129" t="s">
        <v>1039</v>
      </c>
      <c r="F89" s="130" t="s">
        <v>1040</v>
      </c>
      <c r="G89" s="131" t="s">
        <v>239</v>
      </c>
      <c r="H89" s="132">
        <v>12</v>
      </c>
      <c r="I89" s="133"/>
      <c r="J89" s="134">
        <f t="shared" si="0"/>
        <v>0</v>
      </c>
      <c r="K89" s="130" t="s">
        <v>19</v>
      </c>
      <c r="L89" s="33"/>
      <c r="M89" s="135" t="s">
        <v>19</v>
      </c>
      <c r="N89" s="136" t="s">
        <v>43</v>
      </c>
      <c r="P89" s="137">
        <f t="shared" si="1"/>
        <v>0</v>
      </c>
      <c r="Q89" s="137">
        <v>0</v>
      </c>
      <c r="R89" s="137">
        <f t="shared" si="2"/>
        <v>0</v>
      </c>
      <c r="S89" s="137">
        <v>0</v>
      </c>
      <c r="T89" s="138">
        <f t="shared" si="3"/>
        <v>0</v>
      </c>
      <c r="AR89" s="139" t="s">
        <v>144</v>
      </c>
      <c r="AT89" s="139" t="s">
        <v>125</v>
      </c>
      <c r="AU89" s="139" t="s">
        <v>81</v>
      </c>
      <c r="AY89" s="18" t="s">
        <v>122</v>
      </c>
      <c r="BE89" s="140">
        <f t="shared" si="4"/>
        <v>0</v>
      </c>
      <c r="BF89" s="140">
        <f t="shared" si="5"/>
        <v>0</v>
      </c>
      <c r="BG89" s="140">
        <f t="shared" si="6"/>
        <v>0</v>
      </c>
      <c r="BH89" s="140">
        <f t="shared" si="7"/>
        <v>0</v>
      </c>
      <c r="BI89" s="140">
        <f t="shared" si="8"/>
        <v>0</v>
      </c>
      <c r="BJ89" s="18" t="s">
        <v>79</v>
      </c>
      <c r="BK89" s="140">
        <f t="shared" si="9"/>
        <v>0</v>
      </c>
      <c r="BL89" s="18" t="s">
        <v>144</v>
      </c>
      <c r="BM89" s="139" t="s">
        <v>1041</v>
      </c>
    </row>
    <row r="90" spans="2:65" s="1" customFormat="1" ht="16.5" customHeight="1">
      <c r="B90" s="33"/>
      <c r="C90" s="128" t="s">
        <v>162</v>
      </c>
      <c r="D90" s="128" t="s">
        <v>125</v>
      </c>
      <c r="E90" s="129" t="s">
        <v>1042</v>
      </c>
      <c r="F90" s="130" t="s">
        <v>1043</v>
      </c>
      <c r="G90" s="131" t="s">
        <v>128</v>
      </c>
      <c r="H90" s="132">
        <v>1</v>
      </c>
      <c r="I90" s="133"/>
      <c r="J90" s="134">
        <f t="shared" si="0"/>
        <v>0</v>
      </c>
      <c r="K90" s="130" t="s">
        <v>19</v>
      </c>
      <c r="L90" s="33"/>
      <c r="M90" s="135" t="s">
        <v>19</v>
      </c>
      <c r="N90" s="136" t="s">
        <v>43</v>
      </c>
      <c r="P90" s="137">
        <f t="shared" si="1"/>
        <v>0</v>
      </c>
      <c r="Q90" s="137">
        <v>0</v>
      </c>
      <c r="R90" s="137">
        <f t="shared" si="2"/>
        <v>0</v>
      </c>
      <c r="S90" s="137">
        <v>0</v>
      </c>
      <c r="T90" s="138">
        <f t="shared" si="3"/>
        <v>0</v>
      </c>
      <c r="AR90" s="139" t="s">
        <v>144</v>
      </c>
      <c r="AT90" s="139" t="s">
        <v>125</v>
      </c>
      <c r="AU90" s="139" t="s">
        <v>81</v>
      </c>
      <c r="AY90" s="18" t="s">
        <v>122</v>
      </c>
      <c r="BE90" s="140">
        <f t="shared" si="4"/>
        <v>0</v>
      </c>
      <c r="BF90" s="140">
        <f t="shared" si="5"/>
        <v>0</v>
      </c>
      <c r="BG90" s="140">
        <f t="shared" si="6"/>
        <v>0</v>
      </c>
      <c r="BH90" s="140">
        <f t="shared" si="7"/>
        <v>0</v>
      </c>
      <c r="BI90" s="140">
        <f t="shared" si="8"/>
        <v>0</v>
      </c>
      <c r="BJ90" s="18" t="s">
        <v>79</v>
      </c>
      <c r="BK90" s="140">
        <f t="shared" si="9"/>
        <v>0</v>
      </c>
      <c r="BL90" s="18" t="s">
        <v>144</v>
      </c>
      <c r="BM90" s="139" t="s">
        <v>1044</v>
      </c>
    </row>
    <row r="91" spans="2:65" s="1" customFormat="1" ht="16.5" customHeight="1">
      <c r="B91" s="33"/>
      <c r="C91" s="128" t="s">
        <v>169</v>
      </c>
      <c r="D91" s="128" t="s">
        <v>125</v>
      </c>
      <c r="E91" s="129" t="s">
        <v>1045</v>
      </c>
      <c r="F91" s="130" t="s">
        <v>1046</v>
      </c>
      <c r="G91" s="131" t="s">
        <v>128</v>
      </c>
      <c r="H91" s="132">
        <v>1</v>
      </c>
      <c r="I91" s="133"/>
      <c r="J91" s="134">
        <f t="shared" si="0"/>
        <v>0</v>
      </c>
      <c r="K91" s="130" t="s">
        <v>19</v>
      </c>
      <c r="L91" s="33"/>
      <c r="M91" s="135" t="s">
        <v>19</v>
      </c>
      <c r="N91" s="136" t="s">
        <v>43</v>
      </c>
      <c r="P91" s="137">
        <f t="shared" si="1"/>
        <v>0</v>
      </c>
      <c r="Q91" s="137">
        <v>0</v>
      </c>
      <c r="R91" s="137">
        <f t="shared" si="2"/>
        <v>0</v>
      </c>
      <c r="S91" s="137">
        <v>0</v>
      </c>
      <c r="T91" s="138">
        <f t="shared" si="3"/>
        <v>0</v>
      </c>
      <c r="AR91" s="139" t="s">
        <v>144</v>
      </c>
      <c r="AT91" s="139" t="s">
        <v>125</v>
      </c>
      <c r="AU91" s="139" t="s">
        <v>81</v>
      </c>
      <c r="AY91" s="18" t="s">
        <v>122</v>
      </c>
      <c r="BE91" s="140">
        <f t="shared" si="4"/>
        <v>0</v>
      </c>
      <c r="BF91" s="140">
        <f t="shared" si="5"/>
        <v>0</v>
      </c>
      <c r="BG91" s="140">
        <f t="shared" si="6"/>
        <v>0</v>
      </c>
      <c r="BH91" s="140">
        <f t="shared" si="7"/>
        <v>0</v>
      </c>
      <c r="BI91" s="140">
        <f t="shared" si="8"/>
        <v>0</v>
      </c>
      <c r="BJ91" s="18" t="s">
        <v>79</v>
      </c>
      <c r="BK91" s="140">
        <f t="shared" si="9"/>
        <v>0</v>
      </c>
      <c r="BL91" s="18" t="s">
        <v>144</v>
      </c>
      <c r="BM91" s="139" t="s">
        <v>1047</v>
      </c>
    </row>
    <row r="92" spans="2:65" s="1" customFormat="1" ht="16.5" customHeight="1">
      <c r="B92" s="33"/>
      <c r="C92" s="128" t="s">
        <v>279</v>
      </c>
      <c r="D92" s="128" t="s">
        <v>125</v>
      </c>
      <c r="E92" s="129" t="s">
        <v>1048</v>
      </c>
      <c r="F92" s="130" t="s">
        <v>1049</v>
      </c>
      <c r="G92" s="131" t="s">
        <v>128</v>
      </c>
      <c r="H92" s="132">
        <v>1</v>
      </c>
      <c r="I92" s="133"/>
      <c r="J92" s="134">
        <f t="shared" si="0"/>
        <v>0</v>
      </c>
      <c r="K92" s="130" t="s">
        <v>19</v>
      </c>
      <c r="L92" s="33"/>
      <c r="M92" s="135" t="s">
        <v>19</v>
      </c>
      <c r="N92" s="136" t="s">
        <v>43</v>
      </c>
      <c r="P92" s="137">
        <f t="shared" si="1"/>
        <v>0</v>
      </c>
      <c r="Q92" s="137">
        <v>0</v>
      </c>
      <c r="R92" s="137">
        <f t="shared" si="2"/>
        <v>0</v>
      </c>
      <c r="S92" s="137">
        <v>0</v>
      </c>
      <c r="T92" s="138">
        <f t="shared" si="3"/>
        <v>0</v>
      </c>
      <c r="AR92" s="139" t="s">
        <v>144</v>
      </c>
      <c r="AT92" s="139" t="s">
        <v>125</v>
      </c>
      <c r="AU92" s="139" t="s">
        <v>81</v>
      </c>
      <c r="AY92" s="18" t="s">
        <v>122</v>
      </c>
      <c r="BE92" s="140">
        <f t="shared" si="4"/>
        <v>0</v>
      </c>
      <c r="BF92" s="140">
        <f t="shared" si="5"/>
        <v>0</v>
      </c>
      <c r="BG92" s="140">
        <f t="shared" si="6"/>
        <v>0</v>
      </c>
      <c r="BH92" s="140">
        <f t="shared" si="7"/>
        <v>0</v>
      </c>
      <c r="BI92" s="140">
        <f t="shared" si="8"/>
        <v>0</v>
      </c>
      <c r="BJ92" s="18" t="s">
        <v>79</v>
      </c>
      <c r="BK92" s="140">
        <f t="shared" si="9"/>
        <v>0</v>
      </c>
      <c r="BL92" s="18" t="s">
        <v>144</v>
      </c>
      <c r="BM92" s="139" t="s">
        <v>1050</v>
      </c>
    </row>
    <row r="93" spans="2:65" s="1" customFormat="1" ht="16.5" customHeight="1">
      <c r="B93" s="33"/>
      <c r="C93" s="128" t="s">
        <v>289</v>
      </c>
      <c r="D93" s="128" t="s">
        <v>125</v>
      </c>
      <c r="E93" s="129" t="s">
        <v>1051</v>
      </c>
      <c r="F93" s="130" t="s">
        <v>1052</v>
      </c>
      <c r="G93" s="131" t="s">
        <v>128</v>
      </c>
      <c r="H93" s="132">
        <v>1</v>
      </c>
      <c r="I93" s="133"/>
      <c r="J93" s="134">
        <f t="shared" si="0"/>
        <v>0</v>
      </c>
      <c r="K93" s="130" t="s">
        <v>19</v>
      </c>
      <c r="L93" s="33"/>
      <c r="M93" s="135" t="s">
        <v>19</v>
      </c>
      <c r="N93" s="136" t="s">
        <v>43</v>
      </c>
      <c r="P93" s="137">
        <f t="shared" si="1"/>
        <v>0</v>
      </c>
      <c r="Q93" s="137">
        <v>0</v>
      </c>
      <c r="R93" s="137">
        <f t="shared" si="2"/>
        <v>0</v>
      </c>
      <c r="S93" s="137">
        <v>0</v>
      </c>
      <c r="T93" s="138">
        <f t="shared" si="3"/>
        <v>0</v>
      </c>
      <c r="AR93" s="139" t="s">
        <v>144</v>
      </c>
      <c r="AT93" s="139" t="s">
        <v>125</v>
      </c>
      <c r="AU93" s="139" t="s">
        <v>81</v>
      </c>
      <c r="AY93" s="18" t="s">
        <v>122</v>
      </c>
      <c r="BE93" s="140">
        <f t="shared" si="4"/>
        <v>0</v>
      </c>
      <c r="BF93" s="140">
        <f t="shared" si="5"/>
        <v>0</v>
      </c>
      <c r="BG93" s="140">
        <f t="shared" si="6"/>
        <v>0</v>
      </c>
      <c r="BH93" s="140">
        <f t="shared" si="7"/>
        <v>0</v>
      </c>
      <c r="BI93" s="140">
        <f t="shared" si="8"/>
        <v>0</v>
      </c>
      <c r="BJ93" s="18" t="s">
        <v>79</v>
      </c>
      <c r="BK93" s="140">
        <f t="shared" si="9"/>
        <v>0</v>
      </c>
      <c r="BL93" s="18" t="s">
        <v>144</v>
      </c>
      <c r="BM93" s="139" t="s">
        <v>1053</v>
      </c>
    </row>
    <row r="94" spans="2:65" s="1" customFormat="1" ht="21.75" customHeight="1">
      <c r="B94" s="33"/>
      <c r="C94" s="128" t="s">
        <v>293</v>
      </c>
      <c r="D94" s="128" t="s">
        <v>125</v>
      </c>
      <c r="E94" s="129" t="s">
        <v>1054</v>
      </c>
      <c r="F94" s="130" t="s">
        <v>1055</v>
      </c>
      <c r="G94" s="131" t="s">
        <v>128</v>
      </c>
      <c r="H94" s="132">
        <v>1</v>
      </c>
      <c r="I94" s="133"/>
      <c r="J94" s="134">
        <f t="shared" si="0"/>
        <v>0</v>
      </c>
      <c r="K94" s="130" t="s">
        <v>19</v>
      </c>
      <c r="L94" s="33"/>
      <c r="M94" s="135" t="s">
        <v>19</v>
      </c>
      <c r="N94" s="136" t="s">
        <v>43</v>
      </c>
      <c r="P94" s="137">
        <f t="shared" si="1"/>
        <v>0</v>
      </c>
      <c r="Q94" s="137">
        <v>0</v>
      </c>
      <c r="R94" s="137">
        <f t="shared" si="2"/>
        <v>0</v>
      </c>
      <c r="S94" s="137">
        <v>0</v>
      </c>
      <c r="T94" s="138">
        <f t="shared" si="3"/>
        <v>0</v>
      </c>
      <c r="AR94" s="139" t="s">
        <v>144</v>
      </c>
      <c r="AT94" s="139" t="s">
        <v>125</v>
      </c>
      <c r="AU94" s="139" t="s">
        <v>81</v>
      </c>
      <c r="AY94" s="18" t="s">
        <v>122</v>
      </c>
      <c r="BE94" s="140">
        <f t="shared" si="4"/>
        <v>0</v>
      </c>
      <c r="BF94" s="140">
        <f t="shared" si="5"/>
        <v>0</v>
      </c>
      <c r="BG94" s="140">
        <f t="shared" si="6"/>
        <v>0</v>
      </c>
      <c r="BH94" s="140">
        <f t="shared" si="7"/>
        <v>0</v>
      </c>
      <c r="BI94" s="140">
        <f t="shared" si="8"/>
        <v>0</v>
      </c>
      <c r="BJ94" s="18" t="s">
        <v>79</v>
      </c>
      <c r="BK94" s="140">
        <f t="shared" si="9"/>
        <v>0</v>
      </c>
      <c r="BL94" s="18" t="s">
        <v>144</v>
      </c>
      <c r="BM94" s="139" t="s">
        <v>1056</v>
      </c>
    </row>
    <row r="95" spans="2:65" s="1" customFormat="1" ht="16.5" customHeight="1">
      <c r="B95" s="33"/>
      <c r="C95" s="128" t="s">
        <v>307</v>
      </c>
      <c r="D95" s="128" t="s">
        <v>125</v>
      </c>
      <c r="E95" s="129" t="s">
        <v>1057</v>
      </c>
      <c r="F95" s="130" t="s">
        <v>1058</v>
      </c>
      <c r="G95" s="131" t="s">
        <v>128</v>
      </c>
      <c r="H95" s="132">
        <v>1</v>
      </c>
      <c r="I95" s="133"/>
      <c r="J95" s="134">
        <f t="shared" si="0"/>
        <v>0</v>
      </c>
      <c r="K95" s="130" t="s">
        <v>19</v>
      </c>
      <c r="L95" s="33"/>
      <c r="M95" s="187" t="s">
        <v>19</v>
      </c>
      <c r="N95" s="188" t="s">
        <v>43</v>
      </c>
      <c r="O95" s="146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AR95" s="139" t="s">
        <v>144</v>
      </c>
      <c r="AT95" s="139" t="s">
        <v>125</v>
      </c>
      <c r="AU95" s="139" t="s">
        <v>81</v>
      </c>
      <c r="AY95" s="18" t="s">
        <v>122</v>
      </c>
      <c r="BE95" s="140">
        <f t="shared" si="4"/>
        <v>0</v>
      </c>
      <c r="BF95" s="140">
        <f t="shared" si="5"/>
        <v>0</v>
      </c>
      <c r="BG95" s="140">
        <f t="shared" si="6"/>
        <v>0</v>
      </c>
      <c r="BH95" s="140">
        <f t="shared" si="7"/>
        <v>0</v>
      </c>
      <c r="BI95" s="140">
        <f t="shared" si="8"/>
        <v>0</v>
      </c>
      <c r="BJ95" s="18" t="s">
        <v>79</v>
      </c>
      <c r="BK95" s="140">
        <f t="shared" si="9"/>
        <v>0</v>
      </c>
      <c r="BL95" s="18" t="s">
        <v>144</v>
      </c>
      <c r="BM95" s="139" t="s">
        <v>1059</v>
      </c>
    </row>
    <row r="96" spans="2:65" s="1" customFormat="1" ht="6.95" customHeight="1"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33"/>
    </row>
  </sheetData>
  <sheetProtection algorithmName="SHA-512" hashValue="ErBKjgu4QtgzG82ZjKi/HLXizguj0tIaVyJ2x48TJPGJKahwhWrhiWVJ7SwT9SyZhk0ULyYCgPm9ZajSrC+wjw==" saltValue="6o7GN+QCHeHSCaE9y9+0t6Lu6yxXRdmpo6aurNA0oYbBWPl/jWtNx/Rnr5FSa9t2B63uECCSUVZGn6FymV+7TA==" spinCount="100000" sheet="1" objects="1" scenarios="1" formatColumns="0" formatRows="0" autoFilter="0"/>
  <autoFilter ref="C80:K95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94" customWidth="1"/>
    <col min="2" max="2" width="1.6640625" style="194" customWidth="1"/>
    <col min="3" max="4" width="5" style="194" customWidth="1"/>
    <col min="5" max="5" width="11.6640625" style="194" customWidth="1"/>
    <col min="6" max="6" width="9.1640625" style="194" customWidth="1"/>
    <col min="7" max="7" width="5" style="194" customWidth="1"/>
    <col min="8" max="8" width="77.83203125" style="194" customWidth="1"/>
    <col min="9" max="10" width="20" style="194" customWidth="1"/>
    <col min="11" max="11" width="1.6640625" style="194" customWidth="1"/>
  </cols>
  <sheetData>
    <row r="1" spans="2:11" customFormat="1" ht="37.5" customHeight="1"/>
    <row r="2" spans="2:11" customFormat="1" ht="7.5" customHeight="1">
      <c r="B2" s="195"/>
      <c r="C2" s="196"/>
      <c r="D2" s="196"/>
      <c r="E2" s="196"/>
      <c r="F2" s="196"/>
      <c r="G2" s="196"/>
      <c r="H2" s="196"/>
      <c r="I2" s="196"/>
      <c r="J2" s="196"/>
      <c r="K2" s="197"/>
    </row>
    <row r="3" spans="2:11" s="16" customFormat="1" ht="45" customHeight="1">
      <c r="B3" s="198"/>
      <c r="C3" s="319" t="s">
        <v>1060</v>
      </c>
      <c r="D3" s="319"/>
      <c r="E3" s="319"/>
      <c r="F3" s="319"/>
      <c r="G3" s="319"/>
      <c r="H3" s="319"/>
      <c r="I3" s="319"/>
      <c r="J3" s="319"/>
      <c r="K3" s="199"/>
    </row>
    <row r="4" spans="2:11" customFormat="1" ht="25.5" customHeight="1">
      <c r="B4" s="200"/>
      <c r="C4" s="320" t="s">
        <v>1061</v>
      </c>
      <c r="D4" s="320"/>
      <c r="E4" s="320"/>
      <c r="F4" s="320"/>
      <c r="G4" s="320"/>
      <c r="H4" s="320"/>
      <c r="I4" s="320"/>
      <c r="J4" s="320"/>
      <c r="K4" s="201"/>
    </row>
    <row r="5" spans="2:11" customFormat="1" ht="5.25" customHeight="1">
      <c r="B5" s="200"/>
      <c r="C5" s="202"/>
      <c r="D5" s="202"/>
      <c r="E5" s="202"/>
      <c r="F5" s="202"/>
      <c r="G5" s="202"/>
      <c r="H5" s="202"/>
      <c r="I5" s="202"/>
      <c r="J5" s="202"/>
      <c r="K5" s="201"/>
    </row>
    <row r="6" spans="2:11" customFormat="1" ht="15" customHeight="1">
      <c r="B6" s="200"/>
      <c r="C6" s="318" t="s">
        <v>1062</v>
      </c>
      <c r="D6" s="318"/>
      <c r="E6" s="318"/>
      <c r="F6" s="318"/>
      <c r="G6" s="318"/>
      <c r="H6" s="318"/>
      <c r="I6" s="318"/>
      <c r="J6" s="318"/>
      <c r="K6" s="201"/>
    </row>
    <row r="7" spans="2:11" customFormat="1" ht="15" customHeight="1">
      <c r="B7" s="204"/>
      <c r="C7" s="318" t="s">
        <v>1063</v>
      </c>
      <c r="D7" s="318"/>
      <c r="E7" s="318"/>
      <c r="F7" s="318"/>
      <c r="G7" s="318"/>
      <c r="H7" s="318"/>
      <c r="I7" s="318"/>
      <c r="J7" s="318"/>
      <c r="K7" s="201"/>
    </row>
    <row r="8" spans="2:11" customFormat="1" ht="12.75" customHeight="1">
      <c r="B8" s="204"/>
      <c r="C8" s="203"/>
      <c r="D8" s="203"/>
      <c r="E8" s="203"/>
      <c r="F8" s="203"/>
      <c r="G8" s="203"/>
      <c r="H8" s="203"/>
      <c r="I8" s="203"/>
      <c r="J8" s="203"/>
      <c r="K8" s="201"/>
    </row>
    <row r="9" spans="2:11" customFormat="1" ht="15" customHeight="1">
      <c r="B9" s="204"/>
      <c r="C9" s="318" t="s">
        <v>1064</v>
      </c>
      <c r="D9" s="318"/>
      <c r="E9" s="318"/>
      <c r="F9" s="318"/>
      <c r="G9" s="318"/>
      <c r="H9" s="318"/>
      <c r="I9" s="318"/>
      <c r="J9" s="318"/>
      <c r="K9" s="201"/>
    </row>
    <row r="10" spans="2:11" customFormat="1" ht="15" customHeight="1">
      <c r="B10" s="204"/>
      <c r="C10" s="203"/>
      <c r="D10" s="318" t="s">
        <v>1065</v>
      </c>
      <c r="E10" s="318"/>
      <c r="F10" s="318"/>
      <c r="G10" s="318"/>
      <c r="H10" s="318"/>
      <c r="I10" s="318"/>
      <c r="J10" s="318"/>
      <c r="K10" s="201"/>
    </row>
    <row r="11" spans="2:11" customFormat="1" ht="15" customHeight="1">
      <c r="B11" s="204"/>
      <c r="C11" s="205"/>
      <c r="D11" s="318" t="s">
        <v>1066</v>
      </c>
      <c r="E11" s="318"/>
      <c r="F11" s="318"/>
      <c r="G11" s="318"/>
      <c r="H11" s="318"/>
      <c r="I11" s="318"/>
      <c r="J11" s="318"/>
      <c r="K11" s="201"/>
    </row>
    <row r="12" spans="2:11" customFormat="1" ht="15" customHeight="1">
      <c r="B12" s="204"/>
      <c r="C12" s="205"/>
      <c r="D12" s="203"/>
      <c r="E12" s="203"/>
      <c r="F12" s="203"/>
      <c r="G12" s="203"/>
      <c r="H12" s="203"/>
      <c r="I12" s="203"/>
      <c r="J12" s="203"/>
      <c r="K12" s="201"/>
    </row>
    <row r="13" spans="2:11" customFormat="1" ht="15" customHeight="1">
      <c r="B13" s="204"/>
      <c r="C13" s="205"/>
      <c r="D13" s="206" t="s">
        <v>1067</v>
      </c>
      <c r="E13" s="203"/>
      <c r="F13" s="203"/>
      <c r="G13" s="203"/>
      <c r="H13" s="203"/>
      <c r="I13" s="203"/>
      <c r="J13" s="203"/>
      <c r="K13" s="201"/>
    </row>
    <row r="14" spans="2:11" customFormat="1" ht="12.75" customHeight="1">
      <c r="B14" s="204"/>
      <c r="C14" s="205"/>
      <c r="D14" s="205"/>
      <c r="E14" s="205"/>
      <c r="F14" s="205"/>
      <c r="G14" s="205"/>
      <c r="H14" s="205"/>
      <c r="I14" s="205"/>
      <c r="J14" s="205"/>
      <c r="K14" s="201"/>
    </row>
    <row r="15" spans="2:11" customFormat="1" ht="15" customHeight="1">
      <c r="B15" s="204"/>
      <c r="C15" s="205"/>
      <c r="D15" s="318" t="s">
        <v>1068</v>
      </c>
      <c r="E15" s="318"/>
      <c r="F15" s="318"/>
      <c r="G15" s="318"/>
      <c r="H15" s="318"/>
      <c r="I15" s="318"/>
      <c r="J15" s="318"/>
      <c r="K15" s="201"/>
    </row>
    <row r="16" spans="2:11" customFormat="1" ht="15" customHeight="1">
      <c r="B16" s="204"/>
      <c r="C16" s="205"/>
      <c r="D16" s="318" t="s">
        <v>1069</v>
      </c>
      <c r="E16" s="318"/>
      <c r="F16" s="318"/>
      <c r="G16" s="318"/>
      <c r="H16" s="318"/>
      <c r="I16" s="318"/>
      <c r="J16" s="318"/>
      <c r="K16" s="201"/>
    </row>
    <row r="17" spans="2:11" customFormat="1" ht="15" customHeight="1">
      <c r="B17" s="204"/>
      <c r="C17" s="205"/>
      <c r="D17" s="318" t="s">
        <v>1070</v>
      </c>
      <c r="E17" s="318"/>
      <c r="F17" s="318"/>
      <c r="G17" s="318"/>
      <c r="H17" s="318"/>
      <c r="I17" s="318"/>
      <c r="J17" s="318"/>
      <c r="K17" s="201"/>
    </row>
    <row r="18" spans="2:11" customFormat="1" ht="15" customHeight="1">
      <c r="B18" s="204"/>
      <c r="C18" s="205"/>
      <c r="D18" s="205"/>
      <c r="E18" s="207" t="s">
        <v>78</v>
      </c>
      <c r="F18" s="318" t="s">
        <v>1071</v>
      </c>
      <c r="G18" s="318"/>
      <c r="H18" s="318"/>
      <c r="I18" s="318"/>
      <c r="J18" s="318"/>
      <c r="K18" s="201"/>
    </row>
    <row r="19" spans="2:11" customFormat="1" ht="15" customHeight="1">
      <c r="B19" s="204"/>
      <c r="C19" s="205"/>
      <c r="D19" s="205"/>
      <c r="E19" s="207" t="s">
        <v>1072</v>
      </c>
      <c r="F19" s="318" t="s">
        <v>1073</v>
      </c>
      <c r="G19" s="318"/>
      <c r="H19" s="318"/>
      <c r="I19" s="318"/>
      <c r="J19" s="318"/>
      <c r="K19" s="201"/>
    </row>
    <row r="20" spans="2:11" customFormat="1" ht="15" customHeight="1">
      <c r="B20" s="204"/>
      <c r="C20" s="205"/>
      <c r="D20" s="205"/>
      <c r="E20" s="207" t="s">
        <v>1074</v>
      </c>
      <c r="F20" s="318" t="s">
        <v>1075</v>
      </c>
      <c r="G20" s="318"/>
      <c r="H20" s="318"/>
      <c r="I20" s="318"/>
      <c r="J20" s="318"/>
      <c r="K20" s="201"/>
    </row>
    <row r="21" spans="2:11" customFormat="1" ht="15" customHeight="1">
      <c r="B21" s="204"/>
      <c r="C21" s="205"/>
      <c r="D21" s="205"/>
      <c r="E21" s="207" t="s">
        <v>1076</v>
      </c>
      <c r="F21" s="318" t="s">
        <v>1077</v>
      </c>
      <c r="G21" s="318"/>
      <c r="H21" s="318"/>
      <c r="I21" s="318"/>
      <c r="J21" s="318"/>
      <c r="K21" s="201"/>
    </row>
    <row r="22" spans="2:11" customFormat="1" ht="15" customHeight="1">
      <c r="B22" s="204"/>
      <c r="C22" s="205"/>
      <c r="D22" s="205"/>
      <c r="E22" s="207" t="s">
        <v>1078</v>
      </c>
      <c r="F22" s="318" t="s">
        <v>1021</v>
      </c>
      <c r="G22" s="318"/>
      <c r="H22" s="318"/>
      <c r="I22" s="318"/>
      <c r="J22" s="318"/>
      <c r="K22" s="201"/>
    </row>
    <row r="23" spans="2:11" customFormat="1" ht="15" customHeight="1">
      <c r="B23" s="204"/>
      <c r="C23" s="205"/>
      <c r="D23" s="205"/>
      <c r="E23" s="207" t="s">
        <v>1079</v>
      </c>
      <c r="F23" s="318" t="s">
        <v>1080</v>
      </c>
      <c r="G23" s="318"/>
      <c r="H23" s="318"/>
      <c r="I23" s="318"/>
      <c r="J23" s="318"/>
      <c r="K23" s="201"/>
    </row>
    <row r="24" spans="2:11" customFormat="1" ht="12.75" customHeight="1">
      <c r="B24" s="204"/>
      <c r="C24" s="205"/>
      <c r="D24" s="205"/>
      <c r="E24" s="205"/>
      <c r="F24" s="205"/>
      <c r="G24" s="205"/>
      <c r="H24" s="205"/>
      <c r="I24" s="205"/>
      <c r="J24" s="205"/>
      <c r="K24" s="201"/>
    </row>
    <row r="25" spans="2:11" customFormat="1" ht="15" customHeight="1">
      <c r="B25" s="204"/>
      <c r="C25" s="318" t="s">
        <v>1081</v>
      </c>
      <c r="D25" s="318"/>
      <c r="E25" s="318"/>
      <c r="F25" s="318"/>
      <c r="G25" s="318"/>
      <c r="H25" s="318"/>
      <c r="I25" s="318"/>
      <c r="J25" s="318"/>
      <c r="K25" s="201"/>
    </row>
    <row r="26" spans="2:11" customFormat="1" ht="15" customHeight="1">
      <c r="B26" s="204"/>
      <c r="C26" s="318" t="s">
        <v>1082</v>
      </c>
      <c r="D26" s="318"/>
      <c r="E26" s="318"/>
      <c r="F26" s="318"/>
      <c r="G26" s="318"/>
      <c r="H26" s="318"/>
      <c r="I26" s="318"/>
      <c r="J26" s="318"/>
      <c r="K26" s="201"/>
    </row>
    <row r="27" spans="2:11" customFormat="1" ht="15" customHeight="1">
      <c r="B27" s="204"/>
      <c r="C27" s="203"/>
      <c r="D27" s="318" t="s">
        <v>1083</v>
      </c>
      <c r="E27" s="318"/>
      <c r="F27" s="318"/>
      <c r="G27" s="318"/>
      <c r="H27" s="318"/>
      <c r="I27" s="318"/>
      <c r="J27" s="318"/>
      <c r="K27" s="201"/>
    </row>
    <row r="28" spans="2:11" customFormat="1" ht="15" customHeight="1">
      <c r="B28" s="204"/>
      <c r="C28" s="205"/>
      <c r="D28" s="318" t="s">
        <v>1084</v>
      </c>
      <c r="E28" s="318"/>
      <c r="F28" s="318"/>
      <c r="G28" s="318"/>
      <c r="H28" s="318"/>
      <c r="I28" s="318"/>
      <c r="J28" s="318"/>
      <c r="K28" s="201"/>
    </row>
    <row r="29" spans="2:11" customFormat="1" ht="12.75" customHeight="1">
      <c r="B29" s="204"/>
      <c r="C29" s="205"/>
      <c r="D29" s="205"/>
      <c r="E29" s="205"/>
      <c r="F29" s="205"/>
      <c r="G29" s="205"/>
      <c r="H29" s="205"/>
      <c r="I29" s="205"/>
      <c r="J29" s="205"/>
      <c r="K29" s="201"/>
    </row>
    <row r="30" spans="2:11" customFormat="1" ht="15" customHeight="1">
      <c r="B30" s="204"/>
      <c r="C30" s="205"/>
      <c r="D30" s="318" t="s">
        <v>1085</v>
      </c>
      <c r="E30" s="318"/>
      <c r="F30" s="318"/>
      <c r="G30" s="318"/>
      <c r="H30" s="318"/>
      <c r="I30" s="318"/>
      <c r="J30" s="318"/>
      <c r="K30" s="201"/>
    </row>
    <row r="31" spans="2:11" customFormat="1" ht="15" customHeight="1">
      <c r="B31" s="204"/>
      <c r="C31" s="205"/>
      <c r="D31" s="318" t="s">
        <v>1086</v>
      </c>
      <c r="E31" s="318"/>
      <c r="F31" s="318"/>
      <c r="G31" s="318"/>
      <c r="H31" s="318"/>
      <c r="I31" s="318"/>
      <c r="J31" s="318"/>
      <c r="K31" s="201"/>
    </row>
    <row r="32" spans="2:11" customFormat="1" ht="12.75" customHeight="1">
      <c r="B32" s="204"/>
      <c r="C32" s="205"/>
      <c r="D32" s="205"/>
      <c r="E32" s="205"/>
      <c r="F32" s="205"/>
      <c r="G32" s="205"/>
      <c r="H32" s="205"/>
      <c r="I32" s="205"/>
      <c r="J32" s="205"/>
      <c r="K32" s="201"/>
    </row>
    <row r="33" spans="2:11" customFormat="1" ht="15" customHeight="1">
      <c r="B33" s="204"/>
      <c r="C33" s="205"/>
      <c r="D33" s="318" t="s">
        <v>1087</v>
      </c>
      <c r="E33" s="318"/>
      <c r="F33" s="318"/>
      <c r="G33" s="318"/>
      <c r="H33" s="318"/>
      <c r="I33" s="318"/>
      <c r="J33" s="318"/>
      <c r="K33" s="201"/>
    </row>
    <row r="34" spans="2:11" customFormat="1" ht="15" customHeight="1">
      <c r="B34" s="204"/>
      <c r="C34" s="205"/>
      <c r="D34" s="318" t="s">
        <v>1088</v>
      </c>
      <c r="E34" s="318"/>
      <c r="F34" s="318"/>
      <c r="G34" s="318"/>
      <c r="H34" s="318"/>
      <c r="I34" s="318"/>
      <c r="J34" s="318"/>
      <c r="K34" s="201"/>
    </row>
    <row r="35" spans="2:11" customFormat="1" ht="15" customHeight="1">
      <c r="B35" s="204"/>
      <c r="C35" s="205"/>
      <c r="D35" s="318" t="s">
        <v>1089</v>
      </c>
      <c r="E35" s="318"/>
      <c r="F35" s="318"/>
      <c r="G35" s="318"/>
      <c r="H35" s="318"/>
      <c r="I35" s="318"/>
      <c r="J35" s="318"/>
      <c r="K35" s="201"/>
    </row>
    <row r="36" spans="2:11" customFormat="1" ht="15" customHeight="1">
      <c r="B36" s="204"/>
      <c r="C36" s="205"/>
      <c r="D36" s="203"/>
      <c r="E36" s="206" t="s">
        <v>108</v>
      </c>
      <c r="F36" s="203"/>
      <c r="G36" s="318" t="s">
        <v>1090</v>
      </c>
      <c r="H36" s="318"/>
      <c r="I36" s="318"/>
      <c r="J36" s="318"/>
      <c r="K36" s="201"/>
    </row>
    <row r="37" spans="2:11" customFormat="1" ht="30.75" customHeight="1">
      <c r="B37" s="204"/>
      <c r="C37" s="205"/>
      <c r="D37" s="203"/>
      <c r="E37" s="206" t="s">
        <v>1091</v>
      </c>
      <c r="F37" s="203"/>
      <c r="G37" s="318" t="s">
        <v>1092</v>
      </c>
      <c r="H37" s="318"/>
      <c r="I37" s="318"/>
      <c r="J37" s="318"/>
      <c r="K37" s="201"/>
    </row>
    <row r="38" spans="2:11" customFormat="1" ht="15" customHeight="1">
      <c r="B38" s="204"/>
      <c r="C38" s="205"/>
      <c r="D38" s="203"/>
      <c r="E38" s="206" t="s">
        <v>53</v>
      </c>
      <c r="F38" s="203"/>
      <c r="G38" s="318" t="s">
        <v>1093</v>
      </c>
      <c r="H38" s="318"/>
      <c r="I38" s="318"/>
      <c r="J38" s="318"/>
      <c r="K38" s="201"/>
    </row>
    <row r="39" spans="2:11" customFormat="1" ht="15" customHeight="1">
      <c r="B39" s="204"/>
      <c r="C39" s="205"/>
      <c r="D39" s="203"/>
      <c r="E39" s="206" t="s">
        <v>54</v>
      </c>
      <c r="F39" s="203"/>
      <c r="G39" s="318" t="s">
        <v>1094</v>
      </c>
      <c r="H39" s="318"/>
      <c r="I39" s="318"/>
      <c r="J39" s="318"/>
      <c r="K39" s="201"/>
    </row>
    <row r="40" spans="2:11" customFormat="1" ht="15" customHeight="1">
      <c r="B40" s="204"/>
      <c r="C40" s="205"/>
      <c r="D40" s="203"/>
      <c r="E40" s="206" t="s">
        <v>109</v>
      </c>
      <c r="F40" s="203"/>
      <c r="G40" s="318" t="s">
        <v>1095</v>
      </c>
      <c r="H40" s="318"/>
      <c r="I40" s="318"/>
      <c r="J40" s="318"/>
      <c r="K40" s="201"/>
    </row>
    <row r="41" spans="2:11" customFormat="1" ht="15" customHeight="1">
      <c r="B41" s="204"/>
      <c r="C41" s="205"/>
      <c r="D41" s="203"/>
      <c r="E41" s="206" t="s">
        <v>110</v>
      </c>
      <c r="F41" s="203"/>
      <c r="G41" s="318" t="s">
        <v>1096</v>
      </c>
      <c r="H41" s="318"/>
      <c r="I41" s="318"/>
      <c r="J41" s="318"/>
      <c r="K41" s="201"/>
    </row>
    <row r="42" spans="2:11" customFormat="1" ht="15" customHeight="1">
      <c r="B42" s="204"/>
      <c r="C42" s="205"/>
      <c r="D42" s="203"/>
      <c r="E42" s="206" t="s">
        <v>1097</v>
      </c>
      <c r="F42" s="203"/>
      <c r="G42" s="318" t="s">
        <v>1098</v>
      </c>
      <c r="H42" s="318"/>
      <c r="I42" s="318"/>
      <c r="J42" s="318"/>
      <c r="K42" s="201"/>
    </row>
    <row r="43" spans="2:11" customFormat="1" ht="15" customHeight="1">
      <c r="B43" s="204"/>
      <c r="C43" s="205"/>
      <c r="D43" s="203"/>
      <c r="E43" s="206"/>
      <c r="F43" s="203"/>
      <c r="G43" s="318" t="s">
        <v>1099</v>
      </c>
      <c r="H43" s="318"/>
      <c r="I43" s="318"/>
      <c r="J43" s="318"/>
      <c r="K43" s="201"/>
    </row>
    <row r="44" spans="2:11" customFormat="1" ht="15" customHeight="1">
      <c r="B44" s="204"/>
      <c r="C44" s="205"/>
      <c r="D44" s="203"/>
      <c r="E44" s="206" t="s">
        <v>1100</v>
      </c>
      <c r="F44" s="203"/>
      <c r="G44" s="318" t="s">
        <v>1101</v>
      </c>
      <c r="H44" s="318"/>
      <c r="I44" s="318"/>
      <c r="J44" s="318"/>
      <c r="K44" s="201"/>
    </row>
    <row r="45" spans="2:11" customFormat="1" ht="15" customHeight="1">
      <c r="B45" s="204"/>
      <c r="C45" s="205"/>
      <c r="D45" s="203"/>
      <c r="E45" s="206" t="s">
        <v>112</v>
      </c>
      <c r="F45" s="203"/>
      <c r="G45" s="318" t="s">
        <v>1102</v>
      </c>
      <c r="H45" s="318"/>
      <c r="I45" s="318"/>
      <c r="J45" s="318"/>
      <c r="K45" s="201"/>
    </row>
    <row r="46" spans="2:11" customFormat="1" ht="12.75" customHeight="1">
      <c r="B46" s="204"/>
      <c r="C46" s="205"/>
      <c r="D46" s="203"/>
      <c r="E46" s="203"/>
      <c r="F46" s="203"/>
      <c r="G46" s="203"/>
      <c r="H46" s="203"/>
      <c r="I46" s="203"/>
      <c r="J46" s="203"/>
      <c r="K46" s="201"/>
    </row>
    <row r="47" spans="2:11" customFormat="1" ht="15" customHeight="1">
      <c r="B47" s="204"/>
      <c r="C47" s="205"/>
      <c r="D47" s="318" t="s">
        <v>1103</v>
      </c>
      <c r="E47" s="318"/>
      <c r="F47" s="318"/>
      <c r="G47" s="318"/>
      <c r="H47" s="318"/>
      <c r="I47" s="318"/>
      <c r="J47" s="318"/>
      <c r="K47" s="201"/>
    </row>
    <row r="48" spans="2:11" customFormat="1" ht="15" customHeight="1">
      <c r="B48" s="204"/>
      <c r="C48" s="205"/>
      <c r="D48" s="205"/>
      <c r="E48" s="318" t="s">
        <v>1104</v>
      </c>
      <c r="F48" s="318"/>
      <c r="G48" s="318"/>
      <c r="H48" s="318"/>
      <c r="I48" s="318"/>
      <c r="J48" s="318"/>
      <c r="K48" s="201"/>
    </row>
    <row r="49" spans="2:11" customFormat="1" ht="15" customHeight="1">
      <c r="B49" s="204"/>
      <c r="C49" s="205"/>
      <c r="D49" s="205"/>
      <c r="E49" s="318" t="s">
        <v>1105</v>
      </c>
      <c r="F49" s="318"/>
      <c r="G49" s="318"/>
      <c r="H49" s="318"/>
      <c r="I49" s="318"/>
      <c r="J49" s="318"/>
      <c r="K49" s="201"/>
    </row>
    <row r="50" spans="2:11" customFormat="1" ht="15" customHeight="1">
      <c r="B50" s="204"/>
      <c r="C50" s="205"/>
      <c r="D50" s="205"/>
      <c r="E50" s="318" t="s">
        <v>1106</v>
      </c>
      <c r="F50" s="318"/>
      <c r="G50" s="318"/>
      <c r="H50" s="318"/>
      <c r="I50" s="318"/>
      <c r="J50" s="318"/>
      <c r="K50" s="201"/>
    </row>
    <row r="51" spans="2:11" customFormat="1" ht="15" customHeight="1">
      <c r="B51" s="204"/>
      <c r="C51" s="205"/>
      <c r="D51" s="318" t="s">
        <v>1107</v>
      </c>
      <c r="E51" s="318"/>
      <c r="F51" s="318"/>
      <c r="G51" s="318"/>
      <c r="H51" s="318"/>
      <c r="I51" s="318"/>
      <c r="J51" s="318"/>
      <c r="K51" s="201"/>
    </row>
    <row r="52" spans="2:11" customFormat="1" ht="25.5" customHeight="1">
      <c r="B52" s="200"/>
      <c r="C52" s="320" t="s">
        <v>1108</v>
      </c>
      <c r="D52" s="320"/>
      <c r="E52" s="320"/>
      <c r="F52" s="320"/>
      <c r="G52" s="320"/>
      <c r="H52" s="320"/>
      <c r="I52" s="320"/>
      <c r="J52" s="320"/>
      <c r="K52" s="201"/>
    </row>
    <row r="53" spans="2:11" customFormat="1" ht="5.25" customHeight="1">
      <c r="B53" s="200"/>
      <c r="C53" s="202"/>
      <c r="D53" s="202"/>
      <c r="E53" s="202"/>
      <c r="F53" s="202"/>
      <c r="G53" s="202"/>
      <c r="H53" s="202"/>
      <c r="I53" s="202"/>
      <c r="J53" s="202"/>
      <c r="K53" s="201"/>
    </row>
    <row r="54" spans="2:11" customFormat="1" ht="15" customHeight="1">
      <c r="B54" s="200"/>
      <c r="C54" s="318" t="s">
        <v>1109</v>
      </c>
      <c r="D54" s="318"/>
      <c r="E54" s="318"/>
      <c r="F54" s="318"/>
      <c r="G54" s="318"/>
      <c r="H54" s="318"/>
      <c r="I54" s="318"/>
      <c r="J54" s="318"/>
      <c r="K54" s="201"/>
    </row>
    <row r="55" spans="2:11" customFormat="1" ht="15" customHeight="1">
      <c r="B55" s="200"/>
      <c r="C55" s="318" t="s">
        <v>1110</v>
      </c>
      <c r="D55" s="318"/>
      <c r="E55" s="318"/>
      <c r="F55" s="318"/>
      <c r="G55" s="318"/>
      <c r="H55" s="318"/>
      <c r="I55" s="318"/>
      <c r="J55" s="318"/>
      <c r="K55" s="201"/>
    </row>
    <row r="56" spans="2:11" customFormat="1" ht="12.75" customHeight="1">
      <c r="B56" s="200"/>
      <c r="C56" s="203"/>
      <c r="D56" s="203"/>
      <c r="E56" s="203"/>
      <c r="F56" s="203"/>
      <c r="G56" s="203"/>
      <c r="H56" s="203"/>
      <c r="I56" s="203"/>
      <c r="J56" s="203"/>
      <c r="K56" s="201"/>
    </row>
    <row r="57" spans="2:11" customFormat="1" ht="15" customHeight="1">
      <c r="B57" s="200"/>
      <c r="C57" s="318" t="s">
        <v>1111</v>
      </c>
      <c r="D57" s="318"/>
      <c r="E57" s="318"/>
      <c r="F57" s="318"/>
      <c r="G57" s="318"/>
      <c r="H57" s="318"/>
      <c r="I57" s="318"/>
      <c r="J57" s="318"/>
      <c r="K57" s="201"/>
    </row>
    <row r="58" spans="2:11" customFormat="1" ht="15" customHeight="1">
      <c r="B58" s="200"/>
      <c r="C58" s="205"/>
      <c r="D58" s="318" t="s">
        <v>1112</v>
      </c>
      <c r="E58" s="318"/>
      <c r="F58" s="318"/>
      <c r="G58" s="318"/>
      <c r="H58" s="318"/>
      <c r="I58" s="318"/>
      <c r="J58" s="318"/>
      <c r="K58" s="201"/>
    </row>
    <row r="59" spans="2:11" customFormat="1" ht="15" customHeight="1">
      <c r="B59" s="200"/>
      <c r="C59" s="205"/>
      <c r="D59" s="318" t="s">
        <v>1113</v>
      </c>
      <c r="E59" s="318"/>
      <c r="F59" s="318"/>
      <c r="G59" s="318"/>
      <c r="H59" s="318"/>
      <c r="I59" s="318"/>
      <c r="J59" s="318"/>
      <c r="K59" s="201"/>
    </row>
    <row r="60" spans="2:11" customFormat="1" ht="15" customHeight="1">
      <c r="B60" s="200"/>
      <c r="C60" s="205"/>
      <c r="D60" s="318" t="s">
        <v>1114</v>
      </c>
      <c r="E60" s="318"/>
      <c r="F60" s="318"/>
      <c r="G60" s="318"/>
      <c r="H60" s="318"/>
      <c r="I60" s="318"/>
      <c r="J60" s="318"/>
      <c r="K60" s="201"/>
    </row>
    <row r="61" spans="2:11" customFormat="1" ht="15" customHeight="1">
      <c r="B61" s="200"/>
      <c r="C61" s="205"/>
      <c r="D61" s="318" t="s">
        <v>1115</v>
      </c>
      <c r="E61" s="318"/>
      <c r="F61" s="318"/>
      <c r="G61" s="318"/>
      <c r="H61" s="318"/>
      <c r="I61" s="318"/>
      <c r="J61" s="318"/>
      <c r="K61" s="201"/>
    </row>
    <row r="62" spans="2:11" customFormat="1" ht="15" customHeight="1">
      <c r="B62" s="200"/>
      <c r="C62" s="205"/>
      <c r="D62" s="322" t="s">
        <v>1116</v>
      </c>
      <c r="E62" s="322"/>
      <c r="F62" s="322"/>
      <c r="G62" s="322"/>
      <c r="H62" s="322"/>
      <c r="I62" s="322"/>
      <c r="J62" s="322"/>
      <c r="K62" s="201"/>
    </row>
    <row r="63" spans="2:11" customFormat="1" ht="15" customHeight="1">
      <c r="B63" s="200"/>
      <c r="C63" s="205"/>
      <c r="D63" s="318" t="s">
        <v>1117</v>
      </c>
      <c r="E63" s="318"/>
      <c r="F63" s="318"/>
      <c r="G63" s="318"/>
      <c r="H63" s="318"/>
      <c r="I63" s="318"/>
      <c r="J63" s="318"/>
      <c r="K63" s="201"/>
    </row>
    <row r="64" spans="2:11" customFormat="1" ht="12.75" customHeight="1">
      <c r="B64" s="200"/>
      <c r="C64" s="205"/>
      <c r="D64" s="205"/>
      <c r="E64" s="208"/>
      <c r="F64" s="205"/>
      <c r="G64" s="205"/>
      <c r="H64" s="205"/>
      <c r="I64" s="205"/>
      <c r="J64" s="205"/>
      <c r="K64" s="201"/>
    </row>
    <row r="65" spans="2:11" customFormat="1" ht="15" customHeight="1">
      <c r="B65" s="200"/>
      <c r="C65" s="205"/>
      <c r="D65" s="318" t="s">
        <v>1118</v>
      </c>
      <c r="E65" s="318"/>
      <c r="F65" s="318"/>
      <c r="G65" s="318"/>
      <c r="H65" s="318"/>
      <c r="I65" s="318"/>
      <c r="J65" s="318"/>
      <c r="K65" s="201"/>
    </row>
    <row r="66" spans="2:11" customFormat="1" ht="15" customHeight="1">
      <c r="B66" s="200"/>
      <c r="C66" s="205"/>
      <c r="D66" s="322" t="s">
        <v>1119</v>
      </c>
      <c r="E66" s="322"/>
      <c r="F66" s="322"/>
      <c r="G66" s="322"/>
      <c r="H66" s="322"/>
      <c r="I66" s="322"/>
      <c r="J66" s="322"/>
      <c r="K66" s="201"/>
    </row>
    <row r="67" spans="2:11" customFormat="1" ht="15" customHeight="1">
      <c r="B67" s="200"/>
      <c r="C67" s="205"/>
      <c r="D67" s="318" t="s">
        <v>1120</v>
      </c>
      <c r="E67" s="318"/>
      <c r="F67" s="318"/>
      <c r="G67" s="318"/>
      <c r="H67" s="318"/>
      <c r="I67" s="318"/>
      <c r="J67" s="318"/>
      <c r="K67" s="201"/>
    </row>
    <row r="68" spans="2:11" customFormat="1" ht="15" customHeight="1">
      <c r="B68" s="200"/>
      <c r="C68" s="205"/>
      <c r="D68" s="318" t="s">
        <v>1121</v>
      </c>
      <c r="E68" s="318"/>
      <c r="F68" s="318"/>
      <c r="G68" s="318"/>
      <c r="H68" s="318"/>
      <c r="I68" s="318"/>
      <c r="J68" s="318"/>
      <c r="K68" s="201"/>
    </row>
    <row r="69" spans="2:11" customFormat="1" ht="15" customHeight="1">
      <c r="B69" s="200"/>
      <c r="C69" s="205"/>
      <c r="D69" s="318" t="s">
        <v>1122</v>
      </c>
      <c r="E69" s="318"/>
      <c r="F69" s="318"/>
      <c r="G69" s="318"/>
      <c r="H69" s="318"/>
      <c r="I69" s="318"/>
      <c r="J69" s="318"/>
      <c r="K69" s="201"/>
    </row>
    <row r="70" spans="2:11" customFormat="1" ht="15" customHeight="1">
      <c r="B70" s="200"/>
      <c r="C70" s="205"/>
      <c r="D70" s="318" t="s">
        <v>1123</v>
      </c>
      <c r="E70" s="318"/>
      <c r="F70" s="318"/>
      <c r="G70" s="318"/>
      <c r="H70" s="318"/>
      <c r="I70" s="318"/>
      <c r="J70" s="318"/>
      <c r="K70" s="201"/>
    </row>
    <row r="71" spans="2:11" customFormat="1" ht="12.75" customHeight="1">
      <c r="B71" s="209"/>
      <c r="C71" s="210"/>
      <c r="D71" s="210"/>
      <c r="E71" s="210"/>
      <c r="F71" s="210"/>
      <c r="G71" s="210"/>
      <c r="H71" s="210"/>
      <c r="I71" s="210"/>
      <c r="J71" s="210"/>
      <c r="K71" s="211"/>
    </row>
    <row r="72" spans="2:11" customFormat="1" ht="18.75" customHeight="1">
      <c r="B72" s="212"/>
      <c r="C72" s="212"/>
      <c r="D72" s="212"/>
      <c r="E72" s="212"/>
      <c r="F72" s="212"/>
      <c r="G72" s="212"/>
      <c r="H72" s="212"/>
      <c r="I72" s="212"/>
      <c r="J72" s="212"/>
      <c r="K72" s="213"/>
    </row>
    <row r="73" spans="2:11" customFormat="1" ht="18.75" customHeight="1">
      <c r="B73" s="213"/>
      <c r="C73" s="213"/>
      <c r="D73" s="213"/>
      <c r="E73" s="213"/>
      <c r="F73" s="213"/>
      <c r="G73" s="213"/>
      <c r="H73" s="213"/>
      <c r="I73" s="213"/>
      <c r="J73" s="213"/>
      <c r="K73" s="213"/>
    </row>
    <row r="74" spans="2:11" customFormat="1" ht="7.5" customHeight="1">
      <c r="B74" s="214"/>
      <c r="C74" s="215"/>
      <c r="D74" s="215"/>
      <c r="E74" s="215"/>
      <c r="F74" s="215"/>
      <c r="G74" s="215"/>
      <c r="H74" s="215"/>
      <c r="I74" s="215"/>
      <c r="J74" s="215"/>
      <c r="K74" s="216"/>
    </row>
    <row r="75" spans="2:11" customFormat="1" ht="45" customHeight="1">
      <c r="B75" s="217"/>
      <c r="C75" s="321" t="s">
        <v>1124</v>
      </c>
      <c r="D75" s="321"/>
      <c r="E75" s="321"/>
      <c r="F75" s="321"/>
      <c r="G75" s="321"/>
      <c r="H75" s="321"/>
      <c r="I75" s="321"/>
      <c r="J75" s="321"/>
      <c r="K75" s="218"/>
    </row>
    <row r="76" spans="2:11" customFormat="1" ht="17.25" customHeight="1">
      <c r="B76" s="217"/>
      <c r="C76" s="219" t="s">
        <v>1125</v>
      </c>
      <c r="D76" s="219"/>
      <c r="E76" s="219"/>
      <c r="F76" s="219" t="s">
        <v>1126</v>
      </c>
      <c r="G76" s="220"/>
      <c r="H76" s="219" t="s">
        <v>54</v>
      </c>
      <c r="I76" s="219" t="s">
        <v>57</v>
      </c>
      <c r="J76" s="219" t="s">
        <v>1127</v>
      </c>
      <c r="K76" s="218"/>
    </row>
    <row r="77" spans="2:11" customFormat="1" ht="17.25" customHeight="1">
      <c r="B77" s="217"/>
      <c r="C77" s="221" t="s">
        <v>1128</v>
      </c>
      <c r="D77" s="221"/>
      <c r="E77" s="221"/>
      <c r="F77" s="222" t="s">
        <v>1129</v>
      </c>
      <c r="G77" s="223"/>
      <c r="H77" s="221"/>
      <c r="I77" s="221"/>
      <c r="J77" s="221" t="s">
        <v>1130</v>
      </c>
      <c r="K77" s="218"/>
    </row>
    <row r="78" spans="2:11" customFormat="1" ht="5.25" customHeight="1">
      <c r="B78" s="217"/>
      <c r="C78" s="224"/>
      <c r="D78" s="224"/>
      <c r="E78" s="224"/>
      <c r="F78" s="224"/>
      <c r="G78" s="225"/>
      <c r="H78" s="224"/>
      <c r="I78" s="224"/>
      <c r="J78" s="224"/>
      <c r="K78" s="218"/>
    </row>
    <row r="79" spans="2:11" customFormat="1" ht="15" customHeight="1">
      <c r="B79" s="217"/>
      <c r="C79" s="206" t="s">
        <v>53</v>
      </c>
      <c r="D79" s="226"/>
      <c r="E79" s="226"/>
      <c r="F79" s="227" t="s">
        <v>1131</v>
      </c>
      <c r="G79" s="228"/>
      <c r="H79" s="206" t="s">
        <v>1132</v>
      </c>
      <c r="I79" s="206" t="s">
        <v>1133</v>
      </c>
      <c r="J79" s="206">
        <v>20</v>
      </c>
      <c r="K79" s="218"/>
    </row>
    <row r="80" spans="2:11" customFormat="1" ht="15" customHeight="1">
      <c r="B80" s="217"/>
      <c r="C80" s="206" t="s">
        <v>1134</v>
      </c>
      <c r="D80" s="206"/>
      <c r="E80" s="206"/>
      <c r="F80" s="227" t="s">
        <v>1131</v>
      </c>
      <c r="G80" s="228"/>
      <c r="H80" s="206" t="s">
        <v>1135</v>
      </c>
      <c r="I80" s="206" t="s">
        <v>1133</v>
      </c>
      <c r="J80" s="206">
        <v>120</v>
      </c>
      <c r="K80" s="218"/>
    </row>
    <row r="81" spans="2:11" customFormat="1" ht="15" customHeight="1">
      <c r="B81" s="229"/>
      <c r="C81" s="206" t="s">
        <v>1136</v>
      </c>
      <c r="D81" s="206"/>
      <c r="E81" s="206"/>
      <c r="F81" s="227" t="s">
        <v>1137</v>
      </c>
      <c r="G81" s="228"/>
      <c r="H81" s="206" t="s">
        <v>1138</v>
      </c>
      <c r="I81" s="206" t="s">
        <v>1133</v>
      </c>
      <c r="J81" s="206">
        <v>50</v>
      </c>
      <c r="K81" s="218"/>
    </row>
    <row r="82" spans="2:11" customFormat="1" ht="15" customHeight="1">
      <c r="B82" s="229"/>
      <c r="C82" s="206" t="s">
        <v>1139</v>
      </c>
      <c r="D82" s="206"/>
      <c r="E82" s="206"/>
      <c r="F82" s="227" t="s">
        <v>1131</v>
      </c>
      <c r="G82" s="228"/>
      <c r="H82" s="206" t="s">
        <v>1140</v>
      </c>
      <c r="I82" s="206" t="s">
        <v>1141</v>
      </c>
      <c r="J82" s="206"/>
      <c r="K82" s="218"/>
    </row>
    <row r="83" spans="2:11" customFormat="1" ht="15" customHeight="1">
      <c r="B83" s="229"/>
      <c r="C83" s="206" t="s">
        <v>1142</v>
      </c>
      <c r="D83" s="206"/>
      <c r="E83" s="206"/>
      <c r="F83" s="227" t="s">
        <v>1137</v>
      </c>
      <c r="G83" s="206"/>
      <c r="H83" s="206" t="s">
        <v>1143</v>
      </c>
      <c r="I83" s="206" t="s">
        <v>1133</v>
      </c>
      <c r="J83" s="206">
        <v>15</v>
      </c>
      <c r="K83" s="218"/>
    </row>
    <row r="84" spans="2:11" customFormat="1" ht="15" customHeight="1">
      <c r="B84" s="229"/>
      <c r="C84" s="206" t="s">
        <v>1144</v>
      </c>
      <c r="D84" s="206"/>
      <c r="E84" s="206"/>
      <c r="F84" s="227" t="s">
        <v>1137</v>
      </c>
      <c r="G84" s="206"/>
      <c r="H84" s="206" t="s">
        <v>1145</v>
      </c>
      <c r="I84" s="206" t="s">
        <v>1133</v>
      </c>
      <c r="J84" s="206">
        <v>15</v>
      </c>
      <c r="K84" s="218"/>
    </row>
    <row r="85" spans="2:11" customFormat="1" ht="15" customHeight="1">
      <c r="B85" s="229"/>
      <c r="C85" s="206" t="s">
        <v>1146</v>
      </c>
      <c r="D85" s="206"/>
      <c r="E85" s="206"/>
      <c r="F85" s="227" t="s">
        <v>1137</v>
      </c>
      <c r="G85" s="206"/>
      <c r="H85" s="206" t="s">
        <v>1147</v>
      </c>
      <c r="I85" s="206" t="s">
        <v>1133</v>
      </c>
      <c r="J85" s="206">
        <v>20</v>
      </c>
      <c r="K85" s="218"/>
    </row>
    <row r="86" spans="2:11" customFormat="1" ht="15" customHeight="1">
      <c r="B86" s="229"/>
      <c r="C86" s="206" t="s">
        <v>1148</v>
      </c>
      <c r="D86" s="206"/>
      <c r="E86" s="206"/>
      <c r="F86" s="227" t="s">
        <v>1137</v>
      </c>
      <c r="G86" s="206"/>
      <c r="H86" s="206" t="s">
        <v>1149</v>
      </c>
      <c r="I86" s="206" t="s">
        <v>1133</v>
      </c>
      <c r="J86" s="206">
        <v>20</v>
      </c>
      <c r="K86" s="218"/>
    </row>
    <row r="87" spans="2:11" customFormat="1" ht="15" customHeight="1">
      <c r="B87" s="229"/>
      <c r="C87" s="206" t="s">
        <v>1150</v>
      </c>
      <c r="D87" s="206"/>
      <c r="E87" s="206"/>
      <c r="F87" s="227" t="s">
        <v>1137</v>
      </c>
      <c r="G87" s="228"/>
      <c r="H87" s="206" t="s">
        <v>1151</v>
      </c>
      <c r="I87" s="206" t="s">
        <v>1133</v>
      </c>
      <c r="J87" s="206">
        <v>50</v>
      </c>
      <c r="K87" s="218"/>
    </row>
    <row r="88" spans="2:11" customFormat="1" ht="15" customHeight="1">
      <c r="B88" s="229"/>
      <c r="C88" s="206" t="s">
        <v>1152</v>
      </c>
      <c r="D88" s="206"/>
      <c r="E88" s="206"/>
      <c r="F88" s="227" t="s">
        <v>1137</v>
      </c>
      <c r="G88" s="228"/>
      <c r="H88" s="206" t="s">
        <v>1153</v>
      </c>
      <c r="I88" s="206" t="s">
        <v>1133</v>
      </c>
      <c r="J88" s="206">
        <v>20</v>
      </c>
      <c r="K88" s="218"/>
    </row>
    <row r="89" spans="2:11" customFormat="1" ht="15" customHeight="1">
      <c r="B89" s="229"/>
      <c r="C89" s="206" t="s">
        <v>1154</v>
      </c>
      <c r="D89" s="206"/>
      <c r="E89" s="206"/>
      <c r="F89" s="227" t="s">
        <v>1137</v>
      </c>
      <c r="G89" s="228"/>
      <c r="H89" s="206" t="s">
        <v>1155</v>
      </c>
      <c r="I89" s="206" t="s">
        <v>1133</v>
      </c>
      <c r="J89" s="206">
        <v>20</v>
      </c>
      <c r="K89" s="218"/>
    </row>
    <row r="90" spans="2:11" customFormat="1" ht="15" customHeight="1">
      <c r="B90" s="229"/>
      <c r="C90" s="206" t="s">
        <v>1156</v>
      </c>
      <c r="D90" s="206"/>
      <c r="E90" s="206"/>
      <c r="F90" s="227" t="s">
        <v>1137</v>
      </c>
      <c r="G90" s="228"/>
      <c r="H90" s="206" t="s">
        <v>1157</v>
      </c>
      <c r="I90" s="206" t="s">
        <v>1133</v>
      </c>
      <c r="J90" s="206">
        <v>50</v>
      </c>
      <c r="K90" s="218"/>
    </row>
    <row r="91" spans="2:11" customFormat="1" ht="15" customHeight="1">
      <c r="B91" s="229"/>
      <c r="C91" s="206" t="s">
        <v>1158</v>
      </c>
      <c r="D91" s="206"/>
      <c r="E91" s="206"/>
      <c r="F91" s="227" t="s">
        <v>1137</v>
      </c>
      <c r="G91" s="228"/>
      <c r="H91" s="206" t="s">
        <v>1158</v>
      </c>
      <c r="I91" s="206" t="s">
        <v>1133</v>
      </c>
      <c r="J91" s="206">
        <v>50</v>
      </c>
      <c r="K91" s="218"/>
    </row>
    <row r="92" spans="2:11" customFormat="1" ht="15" customHeight="1">
      <c r="B92" s="229"/>
      <c r="C92" s="206" t="s">
        <v>1159</v>
      </c>
      <c r="D92" s="206"/>
      <c r="E92" s="206"/>
      <c r="F92" s="227" t="s">
        <v>1137</v>
      </c>
      <c r="G92" s="228"/>
      <c r="H92" s="206" t="s">
        <v>1160</v>
      </c>
      <c r="I92" s="206" t="s">
        <v>1133</v>
      </c>
      <c r="J92" s="206">
        <v>255</v>
      </c>
      <c r="K92" s="218"/>
    </row>
    <row r="93" spans="2:11" customFormat="1" ht="15" customHeight="1">
      <c r="B93" s="229"/>
      <c r="C93" s="206" t="s">
        <v>1161</v>
      </c>
      <c r="D93" s="206"/>
      <c r="E93" s="206"/>
      <c r="F93" s="227" t="s">
        <v>1131</v>
      </c>
      <c r="G93" s="228"/>
      <c r="H93" s="206" t="s">
        <v>1162</v>
      </c>
      <c r="I93" s="206" t="s">
        <v>1163</v>
      </c>
      <c r="J93" s="206"/>
      <c r="K93" s="218"/>
    </row>
    <row r="94" spans="2:11" customFormat="1" ht="15" customHeight="1">
      <c r="B94" s="229"/>
      <c r="C94" s="206" t="s">
        <v>1164</v>
      </c>
      <c r="D94" s="206"/>
      <c r="E94" s="206"/>
      <c r="F94" s="227" t="s">
        <v>1131</v>
      </c>
      <c r="G94" s="228"/>
      <c r="H94" s="206" t="s">
        <v>1165</v>
      </c>
      <c r="I94" s="206" t="s">
        <v>1166</v>
      </c>
      <c r="J94" s="206"/>
      <c r="K94" s="218"/>
    </row>
    <row r="95" spans="2:11" customFormat="1" ht="15" customHeight="1">
      <c r="B95" s="229"/>
      <c r="C95" s="206" t="s">
        <v>1167</v>
      </c>
      <c r="D95" s="206"/>
      <c r="E95" s="206"/>
      <c r="F95" s="227" t="s">
        <v>1131</v>
      </c>
      <c r="G95" s="228"/>
      <c r="H95" s="206" t="s">
        <v>1167</v>
      </c>
      <c r="I95" s="206" t="s">
        <v>1166</v>
      </c>
      <c r="J95" s="206"/>
      <c r="K95" s="218"/>
    </row>
    <row r="96" spans="2:11" customFormat="1" ht="15" customHeight="1">
      <c r="B96" s="229"/>
      <c r="C96" s="206" t="s">
        <v>38</v>
      </c>
      <c r="D96" s="206"/>
      <c r="E96" s="206"/>
      <c r="F96" s="227" t="s">
        <v>1131</v>
      </c>
      <c r="G96" s="228"/>
      <c r="H96" s="206" t="s">
        <v>1168</v>
      </c>
      <c r="I96" s="206" t="s">
        <v>1166</v>
      </c>
      <c r="J96" s="206"/>
      <c r="K96" s="218"/>
    </row>
    <row r="97" spans="2:11" customFormat="1" ht="15" customHeight="1">
      <c r="B97" s="229"/>
      <c r="C97" s="206" t="s">
        <v>48</v>
      </c>
      <c r="D97" s="206"/>
      <c r="E97" s="206"/>
      <c r="F97" s="227" t="s">
        <v>1131</v>
      </c>
      <c r="G97" s="228"/>
      <c r="H97" s="206" t="s">
        <v>1169</v>
      </c>
      <c r="I97" s="206" t="s">
        <v>1166</v>
      </c>
      <c r="J97" s="206"/>
      <c r="K97" s="218"/>
    </row>
    <row r="98" spans="2:11" customFormat="1" ht="15" customHeight="1">
      <c r="B98" s="230"/>
      <c r="C98" s="231"/>
      <c r="D98" s="231"/>
      <c r="E98" s="231"/>
      <c r="F98" s="231"/>
      <c r="G98" s="231"/>
      <c r="H98" s="231"/>
      <c r="I98" s="231"/>
      <c r="J98" s="231"/>
      <c r="K98" s="232"/>
    </row>
    <row r="99" spans="2:11" customFormat="1" ht="18.7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3"/>
    </row>
    <row r="100" spans="2:11" customFormat="1" ht="18.75" customHeight="1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</row>
    <row r="101" spans="2:11" customFormat="1" ht="7.5" customHeight="1">
      <c r="B101" s="214"/>
      <c r="C101" s="215"/>
      <c r="D101" s="215"/>
      <c r="E101" s="215"/>
      <c r="F101" s="215"/>
      <c r="G101" s="215"/>
      <c r="H101" s="215"/>
      <c r="I101" s="215"/>
      <c r="J101" s="215"/>
      <c r="K101" s="216"/>
    </row>
    <row r="102" spans="2:11" customFormat="1" ht="45" customHeight="1">
      <c r="B102" s="217"/>
      <c r="C102" s="321" t="s">
        <v>1170</v>
      </c>
      <c r="D102" s="321"/>
      <c r="E102" s="321"/>
      <c r="F102" s="321"/>
      <c r="G102" s="321"/>
      <c r="H102" s="321"/>
      <c r="I102" s="321"/>
      <c r="J102" s="321"/>
      <c r="K102" s="218"/>
    </row>
    <row r="103" spans="2:11" customFormat="1" ht="17.25" customHeight="1">
      <c r="B103" s="217"/>
      <c r="C103" s="219" t="s">
        <v>1125</v>
      </c>
      <c r="D103" s="219"/>
      <c r="E103" s="219"/>
      <c r="F103" s="219" t="s">
        <v>1126</v>
      </c>
      <c r="G103" s="220"/>
      <c r="H103" s="219" t="s">
        <v>54</v>
      </c>
      <c r="I103" s="219" t="s">
        <v>57</v>
      </c>
      <c r="J103" s="219" t="s">
        <v>1127</v>
      </c>
      <c r="K103" s="218"/>
    </row>
    <row r="104" spans="2:11" customFormat="1" ht="17.25" customHeight="1">
      <c r="B104" s="217"/>
      <c r="C104" s="221" t="s">
        <v>1128</v>
      </c>
      <c r="D104" s="221"/>
      <c r="E104" s="221"/>
      <c r="F104" s="222" t="s">
        <v>1129</v>
      </c>
      <c r="G104" s="223"/>
      <c r="H104" s="221"/>
      <c r="I104" s="221"/>
      <c r="J104" s="221" t="s">
        <v>1130</v>
      </c>
      <c r="K104" s="218"/>
    </row>
    <row r="105" spans="2:11" customFormat="1" ht="5.25" customHeight="1">
      <c r="B105" s="217"/>
      <c r="C105" s="219"/>
      <c r="D105" s="219"/>
      <c r="E105" s="219"/>
      <c r="F105" s="219"/>
      <c r="G105" s="235"/>
      <c r="H105" s="219"/>
      <c r="I105" s="219"/>
      <c r="J105" s="219"/>
      <c r="K105" s="218"/>
    </row>
    <row r="106" spans="2:11" customFormat="1" ht="15" customHeight="1">
      <c r="B106" s="217"/>
      <c r="C106" s="206" t="s">
        <v>53</v>
      </c>
      <c r="D106" s="226"/>
      <c r="E106" s="226"/>
      <c r="F106" s="227" t="s">
        <v>1131</v>
      </c>
      <c r="G106" s="206"/>
      <c r="H106" s="206" t="s">
        <v>1171</v>
      </c>
      <c r="I106" s="206" t="s">
        <v>1133</v>
      </c>
      <c r="J106" s="206">
        <v>20</v>
      </c>
      <c r="K106" s="218"/>
    </row>
    <row r="107" spans="2:11" customFormat="1" ht="15" customHeight="1">
      <c r="B107" s="217"/>
      <c r="C107" s="206" t="s">
        <v>1134</v>
      </c>
      <c r="D107" s="206"/>
      <c r="E107" s="206"/>
      <c r="F107" s="227" t="s">
        <v>1131</v>
      </c>
      <c r="G107" s="206"/>
      <c r="H107" s="206" t="s">
        <v>1171</v>
      </c>
      <c r="I107" s="206" t="s">
        <v>1133</v>
      </c>
      <c r="J107" s="206">
        <v>120</v>
      </c>
      <c r="K107" s="218"/>
    </row>
    <row r="108" spans="2:11" customFormat="1" ht="15" customHeight="1">
      <c r="B108" s="229"/>
      <c r="C108" s="206" t="s">
        <v>1136</v>
      </c>
      <c r="D108" s="206"/>
      <c r="E108" s="206"/>
      <c r="F108" s="227" t="s">
        <v>1137</v>
      </c>
      <c r="G108" s="206"/>
      <c r="H108" s="206" t="s">
        <v>1171</v>
      </c>
      <c r="I108" s="206" t="s">
        <v>1133</v>
      </c>
      <c r="J108" s="206">
        <v>50</v>
      </c>
      <c r="K108" s="218"/>
    </row>
    <row r="109" spans="2:11" customFormat="1" ht="15" customHeight="1">
      <c r="B109" s="229"/>
      <c r="C109" s="206" t="s">
        <v>1139</v>
      </c>
      <c r="D109" s="206"/>
      <c r="E109" s="206"/>
      <c r="F109" s="227" t="s">
        <v>1131</v>
      </c>
      <c r="G109" s="206"/>
      <c r="H109" s="206" t="s">
        <v>1171</v>
      </c>
      <c r="I109" s="206" t="s">
        <v>1141</v>
      </c>
      <c r="J109" s="206"/>
      <c r="K109" s="218"/>
    </row>
    <row r="110" spans="2:11" customFormat="1" ht="15" customHeight="1">
      <c r="B110" s="229"/>
      <c r="C110" s="206" t="s">
        <v>1150</v>
      </c>
      <c r="D110" s="206"/>
      <c r="E110" s="206"/>
      <c r="F110" s="227" t="s">
        <v>1137</v>
      </c>
      <c r="G110" s="206"/>
      <c r="H110" s="206" t="s">
        <v>1171</v>
      </c>
      <c r="I110" s="206" t="s">
        <v>1133</v>
      </c>
      <c r="J110" s="206">
        <v>50</v>
      </c>
      <c r="K110" s="218"/>
    </row>
    <row r="111" spans="2:11" customFormat="1" ht="15" customHeight="1">
      <c r="B111" s="229"/>
      <c r="C111" s="206" t="s">
        <v>1158</v>
      </c>
      <c r="D111" s="206"/>
      <c r="E111" s="206"/>
      <c r="F111" s="227" t="s">
        <v>1137</v>
      </c>
      <c r="G111" s="206"/>
      <c r="H111" s="206" t="s">
        <v>1171</v>
      </c>
      <c r="I111" s="206" t="s">
        <v>1133</v>
      </c>
      <c r="J111" s="206">
        <v>50</v>
      </c>
      <c r="K111" s="218"/>
    </row>
    <row r="112" spans="2:11" customFormat="1" ht="15" customHeight="1">
      <c r="B112" s="229"/>
      <c r="C112" s="206" t="s">
        <v>1156</v>
      </c>
      <c r="D112" s="206"/>
      <c r="E112" s="206"/>
      <c r="F112" s="227" t="s">
        <v>1137</v>
      </c>
      <c r="G112" s="206"/>
      <c r="H112" s="206" t="s">
        <v>1171</v>
      </c>
      <c r="I112" s="206" t="s">
        <v>1133</v>
      </c>
      <c r="J112" s="206">
        <v>50</v>
      </c>
      <c r="K112" s="218"/>
    </row>
    <row r="113" spans="2:11" customFormat="1" ht="15" customHeight="1">
      <c r="B113" s="229"/>
      <c r="C113" s="206" t="s">
        <v>53</v>
      </c>
      <c r="D113" s="206"/>
      <c r="E113" s="206"/>
      <c r="F113" s="227" t="s">
        <v>1131</v>
      </c>
      <c r="G113" s="206"/>
      <c r="H113" s="206" t="s">
        <v>1172</v>
      </c>
      <c r="I113" s="206" t="s">
        <v>1133</v>
      </c>
      <c r="J113" s="206">
        <v>20</v>
      </c>
      <c r="K113" s="218"/>
    </row>
    <row r="114" spans="2:11" customFormat="1" ht="15" customHeight="1">
      <c r="B114" s="229"/>
      <c r="C114" s="206" t="s">
        <v>1173</v>
      </c>
      <c r="D114" s="206"/>
      <c r="E114" s="206"/>
      <c r="F114" s="227" t="s">
        <v>1131</v>
      </c>
      <c r="G114" s="206"/>
      <c r="H114" s="206" t="s">
        <v>1174</v>
      </c>
      <c r="I114" s="206" t="s">
        <v>1133</v>
      </c>
      <c r="J114" s="206">
        <v>120</v>
      </c>
      <c r="K114" s="218"/>
    </row>
    <row r="115" spans="2:11" customFormat="1" ht="15" customHeight="1">
      <c r="B115" s="229"/>
      <c r="C115" s="206" t="s">
        <v>38</v>
      </c>
      <c r="D115" s="206"/>
      <c r="E115" s="206"/>
      <c r="F115" s="227" t="s">
        <v>1131</v>
      </c>
      <c r="G115" s="206"/>
      <c r="H115" s="206" t="s">
        <v>1175</v>
      </c>
      <c r="I115" s="206" t="s">
        <v>1166</v>
      </c>
      <c r="J115" s="206"/>
      <c r="K115" s="218"/>
    </row>
    <row r="116" spans="2:11" customFormat="1" ht="15" customHeight="1">
      <c r="B116" s="229"/>
      <c r="C116" s="206" t="s">
        <v>48</v>
      </c>
      <c r="D116" s="206"/>
      <c r="E116" s="206"/>
      <c r="F116" s="227" t="s">
        <v>1131</v>
      </c>
      <c r="G116" s="206"/>
      <c r="H116" s="206" t="s">
        <v>1176</v>
      </c>
      <c r="I116" s="206" t="s">
        <v>1166</v>
      </c>
      <c r="J116" s="206"/>
      <c r="K116" s="218"/>
    </row>
    <row r="117" spans="2:11" customFormat="1" ht="15" customHeight="1">
      <c r="B117" s="229"/>
      <c r="C117" s="206" t="s">
        <v>57</v>
      </c>
      <c r="D117" s="206"/>
      <c r="E117" s="206"/>
      <c r="F117" s="227" t="s">
        <v>1131</v>
      </c>
      <c r="G117" s="206"/>
      <c r="H117" s="206" t="s">
        <v>1177</v>
      </c>
      <c r="I117" s="206" t="s">
        <v>1178</v>
      </c>
      <c r="J117" s="206"/>
      <c r="K117" s="218"/>
    </row>
    <row r="118" spans="2:11" customFormat="1" ht="15" customHeight="1">
      <c r="B118" s="230"/>
      <c r="C118" s="236"/>
      <c r="D118" s="236"/>
      <c r="E118" s="236"/>
      <c r="F118" s="236"/>
      <c r="G118" s="236"/>
      <c r="H118" s="236"/>
      <c r="I118" s="236"/>
      <c r="J118" s="236"/>
      <c r="K118" s="232"/>
    </row>
    <row r="119" spans="2:11" customFormat="1" ht="18.75" customHeight="1">
      <c r="B119" s="237"/>
      <c r="C119" s="238"/>
      <c r="D119" s="238"/>
      <c r="E119" s="238"/>
      <c r="F119" s="239"/>
      <c r="G119" s="238"/>
      <c r="H119" s="238"/>
      <c r="I119" s="238"/>
      <c r="J119" s="238"/>
      <c r="K119" s="237"/>
    </row>
    <row r="120" spans="2:11" customFormat="1" ht="18.75" customHeight="1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</row>
    <row r="121" spans="2:11" customFormat="1" ht="7.5" customHeight="1">
      <c r="B121" s="240"/>
      <c r="C121" s="241"/>
      <c r="D121" s="241"/>
      <c r="E121" s="241"/>
      <c r="F121" s="241"/>
      <c r="G121" s="241"/>
      <c r="H121" s="241"/>
      <c r="I121" s="241"/>
      <c r="J121" s="241"/>
      <c r="K121" s="242"/>
    </row>
    <row r="122" spans="2:11" customFormat="1" ht="45" customHeight="1">
      <c r="B122" s="243"/>
      <c r="C122" s="319" t="s">
        <v>1179</v>
      </c>
      <c r="D122" s="319"/>
      <c r="E122" s="319"/>
      <c r="F122" s="319"/>
      <c r="G122" s="319"/>
      <c r="H122" s="319"/>
      <c r="I122" s="319"/>
      <c r="J122" s="319"/>
      <c r="K122" s="244"/>
    </row>
    <row r="123" spans="2:11" customFormat="1" ht="17.25" customHeight="1">
      <c r="B123" s="245"/>
      <c r="C123" s="219" t="s">
        <v>1125</v>
      </c>
      <c r="D123" s="219"/>
      <c r="E123" s="219"/>
      <c r="F123" s="219" t="s">
        <v>1126</v>
      </c>
      <c r="G123" s="220"/>
      <c r="H123" s="219" t="s">
        <v>54</v>
      </c>
      <c r="I123" s="219" t="s">
        <v>57</v>
      </c>
      <c r="J123" s="219" t="s">
        <v>1127</v>
      </c>
      <c r="K123" s="246"/>
    </row>
    <row r="124" spans="2:11" customFormat="1" ht="17.25" customHeight="1">
      <c r="B124" s="245"/>
      <c r="C124" s="221" t="s">
        <v>1128</v>
      </c>
      <c r="D124" s="221"/>
      <c r="E124" s="221"/>
      <c r="F124" s="222" t="s">
        <v>1129</v>
      </c>
      <c r="G124" s="223"/>
      <c r="H124" s="221"/>
      <c r="I124" s="221"/>
      <c r="J124" s="221" t="s">
        <v>1130</v>
      </c>
      <c r="K124" s="246"/>
    </row>
    <row r="125" spans="2:11" customFormat="1" ht="5.25" customHeight="1">
      <c r="B125" s="247"/>
      <c r="C125" s="224"/>
      <c r="D125" s="224"/>
      <c r="E125" s="224"/>
      <c r="F125" s="224"/>
      <c r="G125" s="248"/>
      <c r="H125" s="224"/>
      <c r="I125" s="224"/>
      <c r="J125" s="224"/>
      <c r="K125" s="249"/>
    </row>
    <row r="126" spans="2:11" customFormat="1" ht="15" customHeight="1">
      <c r="B126" s="247"/>
      <c r="C126" s="206" t="s">
        <v>1134</v>
      </c>
      <c r="D126" s="226"/>
      <c r="E126" s="226"/>
      <c r="F126" s="227" t="s">
        <v>1131</v>
      </c>
      <c r="G126" s="206"/>
      <c r="H126" s="206" t="s">
        <v>1171</v>
      </c>
      <c r="I126" s="206" t="s">
        <v>1133</v>
      </c>
      <c r="J126" s="206">
        <v>120</v>
      </c>
      <c r="K126" s="250"/>
    </row>
    <row r="127" spans="2:11" customFormat="1" ht="15" customHeight="1">
      <c r="B127" s="247"/>
      <c r="C127" s="206" t="s">
        <v>1180</v>
      </c>
      <c r="D127" s="206"/>
      <c r="E127" s="206"/>
      <c r="F127" s="227" t="s">
        <v>1131</v>
      </c>
      <c r="G127" s="206"/>
      <c r="H127" s="206" t="s">
        <v>1181</v>
      </c>
      <c r="I127" s="206" t="s">
        <v>1133</v>
      </c>
      <c r="J127" s="206" t="s">
        <v>1182</v>
      </c>
      <c r="K127" s="250"/>
    </row>
    <row r="128" spans="2:11" customFormat="1" ht="15" customHeight="1">
      <c r="B128" s="247"/>
      <c r="C128" s="206" t="s">
        <v>1079</v>
      </c>
      <c r="D128" s="206"/>
      <c r="E128" s="206"/>
      <c r="F128" s="227" t="s">
        <v>1131</v>
      </c>
      <c r="G128" s="206"/>
      <c r="H128" s="206" t="s">
        <v>1183</v>
      </c>
      <c r="I128" s="206" t="s">
        <v>1133</v>
      </c>
      <c r="J128" s="206" t="s">
        <v>1182</v>
      </c>
      <c r="K128" s="250"/>
    </row>
    <row r="129" spans="2:11" customFormat="1" ht="15" customHeight="1">
      <c r="B129" s="247"/>
      <c r="C129" s="206" t="s">
        <v>1142</v>
      </c>
      <c r="D129" s="206"/>
      <c r="E129" s="206"/>
      <c r="F129" s="227" t="s">
        <v>1137</v>
      </c>
      <c r="G129" s="206"/>
      <c r="H129" s="206" t="s">
        <v>1143</v>
      </c>
      <c r="I129" s="206" t="s">
        <v>1133</v>
      </c>
      <c r="J129" s="206">
        <v>15</v>
      </c>
      <c r="K129" s="250"/>
    </row>
    <row r="130" spans="2:11" customFormat="1" ht="15" customHeight="1">
      <c r="B130" s="247"/>
      <c r="C130" s="206" t="s">
        <v>1144</v>
      </c>
      <c r="D130" s="206"/>
      <c r="E130" s="206"/>
      <c r="F130" s="227" t="s">
        <v>1137</v>
      </c>
      <c r="G130" s="206"/>
      <c r="H130" s="206" t="s">
        <v>1145</v>
      </c>
      <c r="I130" s="206" t="s">
        <v>1133</v>
      </c>
      <c r="J130" s="206">
        <v>15</v>
      </c>
      <c r="K130" s="250"/>
    </row>
    <row r="131" spans="2:11" customFormat="1" ht="15" customHeight="1">
      <c r="B131" s="247"/>
      <c r="C131" s="206" t="s">
        <v>1146</v>
      </c>
      <c r="D131" s="206"/>
      <c r="E131" s="206"/>
      <c r="F131" s="227" t="s">
        <v>1137</v>
      </c>
      <c r="G131" s="206"/>
      <c r="H131" s="206" t="s">
        <v>1147</v>
      </c>
      <c r="I131" s="206" t="s">
        <v>1133</v>
      </c>
      <c r="J131" s="206">
        <v>20</v>
      </c>
      <c r="K131" s="250"/>
    </row>
    <row r="132" spans="2:11" customFormat="1" ht="15" customHeight="1">
      <c r="B132" s="247"/>
      <c r="C132" s="206" t="s">
        <v>1148</v>
      </c>
      <c r="D132" s="206"/>
      <c r="E132" s="206"/>
      <c r="F132" s="227" t="s">
        <v>1137</v>
      </c>
      <c r="G132" s="206"/>
      <c r="H132" s="206" t="s">
        <v>1149</v>
      </c>
      <c r="I132" s="206" t="s">
        <v>1133</v>
      </c>
      <c r="J132" s="206">
        <v>20</v>
      </c>
      <c r="K132" s="250"/>
    </row>
    <row r="133" spans="2:11" customFormat="1" ht="15" customHeight="1">
      <c r="B133" s="247"/>
      <c r="C133" s="206" t="s">
        <v>1136</v>
      </c>
      <c r="D133" s="206"/>
      <c r="E133" s="206"/>
      <c r="F133" s="227" t="s">
        <v>1137</v>
      </c>
      <c r="G133" s="206"/>
      <c r="H133" s="206" t="s">
        <v>1171</v>
      </c>
      <c r="I133" s="206" t="s">
        <v>1133</v>
      </c>
      <c r="J133" s="206">
        <v>50</v>
      </c>
      <c r="K133" s="250"/>
    </row>
    <row r="134" spans="2:11" customFormat="1" ht="15" customHeight="1">
      <c r="B134" s="247"/>
      <c r="C134" s="206" t="s">
        <v>1150</v>
      </c>
      <c r="D134" s="206"/>
      <c r="E134" s="206"/>
      <c r="F134" s="227" t="s">
        <v>1137</v>
      </c>
      <c r="G134" s="206"/>
      <c r="H134" s="206" t="s">
        <v>1171</v>
      </c>
      <c r="I134" s="206" t="s">
        <v>1133</v>
      </c>
      <c r="J134" s="206">
        <v>50</v>
      </c>
      <c r="K134" s="250"/>
    </row>
    <row r="135" spans="2:11" customFormat="1" ht="15" customHeight="1">
      <c r="B135" s="247"/>
      <c r="C135" s="206" t="s">
        <v>1156</v>
      </c>
      <c r="D135" s="206"/>
      <c r="E135" s="206"/>
      <c r="F135" s="227" t="s">
        <v>1137</v>
      </c>
      <c r="G135" s="206"/>
      <c r="H135" s="206" t="s">
        <v>1171</v>
      </c>
      <c r="I135" s="206" t="s">
        <v>1133</v>
      </c>
      <c r="J135" s="206">
        <v>50</v>
      </c>
      <c r="K135" s="250"/>
    </row>
    <row r="136" spans="2:11" customFormat="1" ht="15" customHeight="1">
      <c r="B136" s="247"/>
      <c r="C136" s="206" t="s">
        <v>1158</v>
      </c>
      <c r="D136" s="206"/>
      <c r="E136" s="206"/>
      <c r="F136" s="227" t="s">
        <v>1137</v>
      </c>
      <c r="G136" s="206"/>
      <c r="H136" s="206" t="s">
        <v>1171</v>
      </c>
      <c r="I136" s="206" t="s">
        <v>1133</v>
      </c>
      <c r="J136" s="206">
        <v>50</v>
      </c>
      <c r="K136" s="250"/>
    </row>
    <row r="137" spans="2:11" customFormat="1" ht="15" customHeight="1">
      <c r="B137" s="247"/>
      <c r="C137" s="206" t="s">
        <v>1159</v>
      </c>
      <c r="D137" s="206"/>
      <c r="E137" s="206"/>
      <c r="F137" s="227" t="s">
        <v>1137</v>
      </c>
      <c r="G137" s="206"/>
      <c r="H137" s="206" t="s">
        <v>1184</v>
      </c>
      <c r="I137" s="206" t="s">
        <v>1133</v>
      </c>
      <c r="J137" s="206">
        <v>255</v>
      </c>
      <c r="K137" s="250"/>
    </row>
    <row r="138" spans="2:11" customFormat="1" ht="15" customHeight="1">
      <c r="B138" s="247"/>
      <c r="C138" s="206" t="s">
        <v>1161</v>
      </c>
      <c r="D138" s="206"/>
      <c r="E138" s="206"/>
      <c r="F138" s="227" t="s">
        <v>1131</v>
      </c>
      <c r="G138" s="206"/>
      <c r="H138" s="206" t="s">
        <v>1185</v>
      </c>
      <c r="I138" s="206" t="s">
        <v>1163</v>
      </c>
      <c r="J138" s="206"/>
      <c r="K138" s="250"/>
    </row>
    <row r="139" spans="2:11" customFormat="1" ht="15" customHeight="1">
      <c r="B139" s="247"/>
      <c r="C139" s="206" t="s">
        <v>1164</v>
      </c>
      <c r="D139" s="206"/>
      <c r="E139" s="206"/>
      <c r="F139" s="227" t="s">
        <v>1131</v>
      </c>
      <c r="G139" s="206"/>
      <c r="H139" s="206" t="s">
        <v>1186</v>
      </c>
      <c r="I139" s="206" t="s">
        <v>1166</v>
      </c>
      <c r="J139" s="206"/>
      <c r="K139" s="250"/>
    </row>
    <row r="140" spans="2:11" customFormat="1" ht="15" customHeight="1">
      <c r="B140" s="247"/>
      <c r="C140" s="206" t="s">
        <v>1167</v>
      </c>
      <c r="D140" s="206"/>
      <c r="E140" s="206"/>
      <c r="F140" s="227" t="s">
        <v>1131</v>
      </c>
      <c r="G140" s="206"/>
      <c r="H140" s="206" t="s">
        <v>1167</v>
      </c>
      <c r="I140" s="206" t="s">
        <v>1166</v>
      </c>
      <c r="J140" s="206"/>
      <c r="K140" s="250"/>
    </row>
    <row r="141" spans="2:11" customFormat="1" ht="15" customHeight="1">
      <c r="B141" s="247"/>
      <c r="C141" s="206" t="s">
        <v>38</v>
      </c>
      <c r="D141" s="206"/>
      <c r="E141" s="206"/>
      <c r="F141" s="227" t="s">
        <v>1131</v>
      </c>
      <c r="G141" s="206"/>
      <c r="H141" s="206" t="s">
        <v>1187</v>
      </c>
      <c r="I141" s="206" t="s">
        <v>1166</v>
      </c>
      <c r="J141" s="206"/>
      <c r="K141" s="250"/>
    </row>
    <row r="142" spans="2:11" customFormat="1" ht="15" customHeight="1">
      <c r="B142" s="247"/>
      <c r="C142" s="206" t="s">
        <v>1188</v>
      </c>
      <c r="D142" s="206"/>
      <c r="E142" s="206"/>
      <c r="F142" s="227" t="s">
        <v>1131</v>
      </c>
      <c r="G142" s="206"/>
      <c r="H142" s="206" t="s">
        <v>1189</v>
      </c>
      <c r="I142" s="206" t="s">
        <v>1166</v>
      </c>
      <c r="J142" s="206"/>
      <c r="K142" s="250"/>
    </row>
    <row r="143" spans="2:11" customFormat="1" ht="15" customHeight="1">
      <c r="B143" s="251"/>
      <c r="C143" s="252"/>
      <c r="D143" s="252"/>
      <c r="E143" s="252"/>
      <c r="F143" s="252"/>
      <c r="G143" s="252"/>
      <c r="H143" s="252"/>
      <c r="I143" s="252"/>
      <c r="J143" s="252"/>
      <c r="K143" s="253"/>
    </row>
    <row r="144" spans="2:11" customFormat="1" ht="18.75" customHeight="1">
      <c r="B144" s="238"/>
      <c r="C144" s="238"/>
      <c r="D144" s="238"/>
      <c r="E144" s="238"/>
      <c r="F144" s="239"/>
      <c r="G144" s="238"/>
      <c r="H144" s="238"/>
      <c r="I144" s="238"/>
      <c r="J144" s="238"/>
      <c r="K144" s="238"/>
    </row>
    <row r="145" spans="2:11" customFormat="1" ht="18.75" customHeight="1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</row>
    <row r="146" spans="2:11" customFormat="1" ht="7.5" customHeight="1">
      <c r="B146" s="214"/>
      <c r="C146" s="215"/>
      <c r="D146" s="215"/>
      <c r="E146" s="215"/>
      <c r="F146" s="215"/>
      <c r="G146" s="215"/>
      <c r="H146" s="215"/>
      <c r="I146" s="215"/>
      <c r="J146" s="215"/>
      <c r="K146" s="216"/>
    </row>
    <row r="147" spans="2:11" customFormat="1" ht="45" customHeight="1">
      <c r="B147" s="217"/>
      <c r="C147" s="321" t="s">
        <v>1190</v>
      </c>
      <c r="D147" s="321"/>
      <c r="E147" s="321"/>
      <c r="F147" s="321"/>
      <c r="G147" s="321"/>
      <c r="H147" s="321"/>
      <c r="I147" s="321"/>
      <c r="J147" s="321"/>
      <c r="K147" s="218"/>
    </row>
    <row r="148" spans="2:11" customFormat="1" ht="17.25" customHeight="1">
      <c r="B148" s="217"/>
      <c r="C148" s="219" t="s">
        <v>1125</v>
      </c>
      <c r="D148" s="219"/>
      <c r="E148" s="219"/>
      <c r="F148" s="219" t="s">
        <v>1126</v>
      </c>
      <c r="G148" s="220"/>
      <c r="H148" s="219" t="s">
        <v>54</v>
      </c>
      <c r="I148" s="219" t="s">
        <v>57</v>
      </c>
      <c r="J148" s="219" t="s">
        <v>1127</v>
      </c>
      <c r="K148" s="218"/>
    </row>
    <row r="149" spans="2:11" customFormat="1" ht="17.25" customHeight="1">
      <c r="B149" s="217"/>
      <c r="C149" s="221" t="s">
        <v>1128</v>
      </c>
      <c r="D149" s="221"/>
      <c r="E149" s="221"/>
      <c r="F149" s="222" t="s">
        <v>1129</v>
      </c>
      <c r="G149" s="223"/>
      <c r="H149" s="221"/>
      <c r="I149" s="221"/>
      <c r="J149" s="221" t="s">
        <v>1130</v>
      </c>
      <c r="K149" s="218"/>
    </row>
    <row r="150" spans="2:11" customFormat="1" ht="5.25" customHeight="1">
      <c r="B150" s="229"/>
      <c r="C150" s="224"/>
      <c r="D150" s="224"/>
      <c r="E150" s="224"/>
      <c r="F150" s="224"/>
      <c r="G150" s="225"/>
      <c r="H150" s="224"/>
      <c r="I150" s="224"/>
      <c r="J150" s="224"/>
      <c r="K150" s="250"/>
    </row>
    <row r="151" spans="2:11" customFormat="1" ht="15" customHeight="1">
      <c r="B151" s="229"/>
      <c r="C151" s="254" t="s">
        <v>1134</v>
      </c>
      <c r="D151" s="206"/>
      <c r="E151" s="206"/>
      <c r="F151" s="255" t="s">
        <v>1131</v>
      </c>
      <c r="G151" s="206"/>
      <c r="H151" s="254" t="s">
        <v>1171</v>
      </c>
      <c r="I151" s="254" t="s">
        <v>1133</v>
      </c>
      <c r="J151" s="254">
        <v>120</v>
      </c>
      <c r="K151" s="250"/>
    </row>
    <row r="152" spans="2:11" customFormat="1" ht="15" customHeight="1">
      <c r="B152" s="229"/>
      <c r="C152" s="254" t="s">
        <v>1180</v>
      </c>
      <c r="D152" s="206"/>
      <c r="E152" s="206"/>
      <c r="F152" s="255" t="s">
        <v>1131</v>
      </c>
      <c r="G152" s="206"/>
      <c r="H152" s="254" t="s">
        <v>1191</v>
      </c>
      <c r="I152" s="254" t="s">
        <v>1133</v>
      </c>
      <c r="J152" s="254" t="s">
        <v>1182</v>
      </c>
      <c r="K152" s="250"/>
    </row>
    <row r="153" spans="2:11" customFormat="1" ht="15" customHeight="1">
      <c r="B153" s="229"/>
      <c r="C153" s="254" t="s">
        <v>1079</v>
      </c>
      <c r="D153" s="206"/>
      <c r="E153" s="206"/>
      <c r="F153" s="255" t="s">
        <v>1131</v>
      </c>
      <c r="G153" s="206"/>
      <c r="H153" s="254" t="s">
        <v>1192</v>
      </c>
      <c r="I153" s="254" t="s">
        <v>1133</v>
      </c>
      <c r="J153" s="254" t="s">
        <v>1182</v>
      </c>
      <c r="K153" s="250"/>
    </row>
    <row r="154" spans="2:11" customFormat="1" ht="15" customHeight="1">
      <c r="B154" s="229"/>
      <c r="C154" s="254" t="s">
        <v>1136</v>
      </c>
      <c r="D154" s="206"/>
      <c r="E154" s="206"/>
      <c r="F154" s="255" t="s">
        <v>1137</v>
      </c>
      <c r="G154" s="206"/>
      <c r="H154" s="254" t="s">
        <v>1171</v>
      </c>
      <c r="I154" s="254" t="s">
        <v>1133</v>
      </c>
      <c r="J154" s="254">
        <v>50</v>
      </c>
      <c r="K154" s="250"/>
    </row>
    <row r="155" spans="2:11" customFormat="1" ht="15" customHeight="1">
      <c r="B155" s="229"/>
      <c r="C155" s="254" t="s">
        <v>1139</v>
      </c>
      <c r="D155" s="206"/>
      <c r="E155" s="206"/>
      <c r="F155" s="255" t="s">
        <v>1131</v>
      </c>
      <c r="G155" s="206"/>
      <c r="H155" s="254" t="s">
        <v>1171</v>
      </c>
      <c r="I155" s="254" t="s">
        <v>1141</v>
      </c>
      <c r="J155" s="254"/>
      <c r="K155" s="250"/>
    </row>
    <row r="156" spans="2:11" customFormat="1" ht="15" customHeight="1">
      <c r="B156" s="229"/>
      <c r="C156" s="254" t="s">
        <v>1150</v>
      </c>
      <c r="D156" s="206"/>
      <c r="E156" s="206"/>
      <c r="F156" s="255" t="s">
        <v>1137</v>
      </c>
      <c r="G156" s="206"/>
      <c r="H156" s="254" t="s">
        <v>1171</v>
      </c>
      <c r="I156" s="254" t="s">
        <v>1133</v>
      </c>
      <c r="J156" s="254">
        <v>50</v>
      </c>
      <c r="K156" s="250"/>
    </row>
    <row r="157" spans="2:11" customFormat="1" ht="15" customHeight="1">
      <c r="B157" s="229"/>
      <c r="C157" s="254" t="s">
        <v>1158</v>
      </c>
      <c r="D157" s="206"/>
      <c r="E157" s="206"/>
      <c r="F157" s="255" t="s">
        <v>1137</v>
      </c>
      <c r="G157" s="206"/>
      <c r="H157" s="254" t="s">
        <v>1171</v>
      </c>
      <c r="I157" s="254" t="s">
        <v>1133</v>
      </c>
      <c r="J157" s="254">
        <v>50</v>
      </c>
      <c r="K157" s="250"/>
    </row>
    <row r="158" spans="2:11" customFormat="1" ht="15" customHeight="1">
      <c r="B158" s="229"/>
      <c r="C158" s="254" t="s">
        <v>1156</v>
      </c>
      <c r="D158" s="206"/>
      <c r="E158" s="206"/>
      <c r="F158" s="255" t="s">
        <v>1137</v>
      </c>
      <c r="G158" s="206"/>
      <c r="H158" s="254" t="s">
        <v>1171</v>
      </c>
      <c r="I158" s="254" t="s">
        <v>1133</v>
      </c>
      <c r="J158" s="254">
        <v>50</v>
      </c>
      <c r="K158" s="250"/>
    </row>
    <row r="159" spans="2:11" customFormat="1" ht="15" customHeight="1">
      <c r="B159" s="229"/>
      <c r="C159" s="254" t="s">
        <v>98</v>
      </c>
      <c r="D159" s="206"/>
      <c r="E159" s="206"/>
      <c r="F159" s="255" t="s">
        <v>1131</v>
      </c>
      <c r="G159" s="206"/>
      <c r="H159" s="254" t="s">
        <v>1193</v>
      </c>
      <c r="I159" s="254" t="s">
        <v>1133</v>
      </c>
      <c r="J159" s="254" t="s">
        <v>1194</v>
      </c>
      <c r="K159" s="250"/>
    </row>
    <row r="160" spans="2:11" customFormat="1" ht="15" customHeight="1">
      <c r="B160" s="229"/>
      <c r="C160" s="254" t="s">
        <v>1195</v>
      </c>
      <c r="D160" s="206"/>
      <c r="E160" s="206"/>
      <c r="F160" s="255" t="s">
        <v>1131</v>
      </c>
      <c r="G160" s="206"/>
      <c r="H160" s="254" t="s">
        <v>1196</v>
      </c>
      <c r="I160" s="254" t="s">
        <v>1166</v>
      </c>
      <c r="J160" s="254"/>
      <c r="K160" s="250"/>
    </row>
    <row r="161" spans="2:11" customFormat="1" ht="15" customHeight="1">
      <c r="B161" s="256"/>
      <c r="C161" s="236"/>
      <c r="D161" s="236"/>
      <c r="E161" s="236"/>
      <c r="F161" s="236"/>
      <c r="G161" s="236"/>
      <c r="H161" s="236"/>
      <c r="I161" s="236"/>
      <c r="J161" s="236"/>
      <c r="K161" s="257"/>
    </row>
    <row r="162" spans="2:11" customFormat="1" ht="18.75" customHeight="1">
      <c r="B162" s="238"/>
      <c r="C162" s="248"/>
      <c r="D162" s="248"/>
      <c r="E162" s="248"/>
      <c r="F162" s="258"/>
      <c r="G162" s="248"/>
      <c r="H162" s="248"/>
      <c r="I162" s="248"/>
      <c r="J162" s="248"/>
      <c r="K162" s="238"/>
    </row>
    <row r="163" spans="2:11" customFormat="1" ht="18.75" customHeight="1"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</row>
    <row r="164" spans="2:11" customFormat="1" ht="7.5" customHeight="1">
      <c r="B164" s="195"/>
      <c r="C164" s="196"/>
      <c r="D164" s="196"/>
      <c r="E164" s="196"/>
      <c r="F164" s="196"/>
      <c r="G164" s="196"/>
      <c r="H164" s="196"/>
      <c r="I164" s="196"/>
      <c r="J164" s="196"/>
      <c r="K164" s="197"/>
    </row>
    <row r="165" spans="2:11" customFormat="1" ht="45" customHeight="1">
      <c r="B165" s="198"/>
      <c r="C165" s="319" t="s">
        <v>1197</v>
      </c>
      <c r="D165" s="319"/>
      <c r="E165" s="319"/>
      <c r="F165" s="319"/>
      <c r="G165" s="319"/>
      <c r="H165" s="319"/>
      <c r="I165" s="319"/>
      <c r="J165" s="319"/>
      <c r="K165" s="199"/>
    </row>
    <row r="166" spans="2:11" customFormat="1" ht="17.25" customHeight="1">
      <c r="B166" s="198"/>
      <c r="C166" s="219" t="s">
        <v>1125</v>
      </c>
      <c r="D166" s="219"/>
      <c r="E166" s="219"/>
      <c r="F166" s="219" t="s">
        <v>1126</v>
      </c>
      <c r="G166" s="259"/>
      <c r="H166" s="260" t="s">
        <v>54</v>
      </c>
      <c r="I166" s="260" t="s">
        <v>57</v>
      </c>
      <c r="J166" s="219" t="s">
        <v>1127</v>
      </c>
      <c r="K166" s="199"/>
    </row>
    <row r="167" spans="2:11" customFormat="1" ht="17.25" customHeight="1">
      <c r="B167" s="200"/>
      <c r="C167" s="221" t="s">
        <v>1128</v>
      </c>
      <c r="D167" s="221"/>
      <c r="E167" s="221"/>
      <c r="F167" s="222" t="s">
        <v>1129</v>
      </c>
      <c r="G167" s="261"/>
      <c r="H167" s="262"/>
      <c r="I167" s="262"/>
      <c r="J167" s="221" t="s">
        <v>1130</v>
      </c>
      <c r="K167" s="201"/>
    </row>
    <row r="168" spans="2:11" customFormat="1" ht="5.25" customHeight="1">
      <c r="B168" s="229"/>
      <c r="C168" s="224"/>
      <c r="D168" s="224"/>
      <c r="E168" s="224"/>
      <c r="F168" s="224"/>
      <c r="G168" s="225"/>
      <c r="H168" s="224"/>
      <c r="I168" s="224"/>
      <c r="J168" s="224"/>
      <c r="K168" s="250"/>
    </row>
    <row r="169" spans="2:11" customFormat="1" ht="15" customHeight="1">
      <c r="B169" s="229"/>
      <c r="C169" s="206" t="s">
        <v>1134</v>
      </c>
      <c r="D169" s="206"/>
      <c r="E169" s="206"/>
      <c r="F169" s="227" t="s">
        <v>1131</v>
      </c>
      <c r="G169" s="206"/>
      <c r="H169" s="206" t="s">
        <v>1171</v>
      </c>
      <c r="I169" s="206" t="s">
        <v>1133</v>
      </c>
      <c r="J169" s="206">
        <v>120</v>
      </c>
      <c r="K169" s="250"/>
    </row>
    <row r="170" spans="2:11" customFormat="1" ht="15" customHeight="1">
      <c r="B170" s="229"/>
      <c r="C170" s="206" t="s">
        <v>1180</v>
      </c>
      <c r="D170" s="206"/>
      <c r="E170" s="206"/>
      <c r="F170" s="227" t="s">
        <v>1131</v>
      </c>
      <c r="G170" s="206"/>
      <c r="H170" s="206" t="s">
        <v>1181</v>
      </c>
      <c r="I170" s="206" t="s">
        <v>1133</v>
      </c>
      <c r="J170" s="206" t="s">
        <v>1182</v>
      </c>
      <c r="K170" s="250"/>
    </row>
    <row r="171" spans="2:11" customFormat="1" ht="15" customHeight="1">
      <c r="B171" s="229"/>
      <c r="C171" s="206" t="s">
        <v>1079</v>
      </c>
      <c r="D171" s="206"/>
      <c r="E171" s="206"/>
      <c r="F171" s="227" t="s">
        <v>1131</v>
      </c>
      <c r="G171" s="206"/>
      <c r="H171" s="206" t="s">
        <v>1198</v>
      </c>
      <c r="I171" s="206" t="s">
        <v>1133</v>
      </c>
      <c r="J171" s="206" t="s">
        <v>1182</v>
      </c>
      <c r="K171" s="250"/>
    </row>
    <row r="172" spans="2:11" customFormat="1" ht="15" customHeight="1">
      <c r="B172" s="229"/>
      <c r="C172" s="206" t="s">
        <v>1136</v>
      </c>
      <c r="D172" s="206"/>
      <c r="E172" s="206"/>
      <c r="F172" s="227" t="s">
        <v>1137</v>
      </c>
      <c r="G172" s="206"/>
      <c r="H172" s="206" t="s">
        <v>1198</v>
      </c>
      <c r="I172" s="206" t="s">
        <v>1133</v>
      </c>
      <c r="J172" s="206">
        <v>50</v>
      </c>
      <c r="K172" s="250"/>
    </row>
    <row r="173" spans="2:11" customFormat="1" ht="15" customHeight="1">
      <c r="B173" s="229"/>
      <c r="C173" s="206" t="s">
        <v>1139</v>
      </c>
      <c r="D173" s="206"/>
      <c r="E173" s="206"/>
      <c r="F173" s="227" t="s">
        <v>1131</v>
      </c>
      <c r="G173" s="206"/>
      <c r="H173" s="206" t="s">
        <v>1198</v>
      </c>
      <c r="I173" s="206" t="s">
        <v>1141</v>
      </c>
      <c r="J173" s="206"/>
      <c r="K173" s="250"/>
    </row>
    <row r="174" spans="2:11" customFormat="1" ht="15" customHeight="1">
      <c r="B174" s="229"/>
      <c r="C174" s="206" t="s">
        <v>1150</v>
      </c>
      <c r="D174" s="206"/>
      <c r="E174" s="206"/>
      <c r="F174" s="227" t="s">
        <v>1137</v>
      </c>
      <c r="G174" s="206"/>
      <c r="H174" s="206" t="s">
        <v>1198</v>
      </c>
      <c r="I174" s="206" t="s">
        <v>1133</v>
      </c>
      <c r="J174" s="206">
        <v>50</v>
      </c>
      <c r="K174" s="250"/>
    </row>
    <row r="175" spans="2:11" customFormat="1" ht="15" customHeight="1">
      <c r="B175" s="229"/>
      <c r="C175" s="206" t="s">
        <v>1158</v>
      </c>
      <c r="D175" s="206"/>
      <c r="E175" s="206"/>
      <c r="F175" s="227" t="s">
        <v>1137</v>
      </c>
      <c r="G175" s="206"/>
      <c r="H175" s="206" t="s">
        <v>1198</v>
      </c>
      <c r="I175" s="206" t="s">
        <v>1133</v>
      </c>
      <c r="J175" s="206">
        <v>50</v>
      </c>
      <c r="K175" s="250"/>
    </row>
    <row r="176" spans="2:11" customFormat="1" ht="15" customHeight="1">
      <c r="B176" s="229"/>
      <c r="C176" s="206" t="s">
        <v>1156</v>
      </c>
      <c r="D176" s="206"/>
      <c r="E176" s="206"/>
      <c r="F176" s="227" t="s">
        <v>1137</v>
      </c>
      <c r="G176" s="206"/>
      <c r="H176" s="206" t="s">
        <v>1198</v>
      </c>
      <c r="I176" s="206" t="s">
        <v>1133</v>
      </c>
      <c r="J176" s="206">
        <v>50</v>
      </c>
      <c r="K176" s="250"/>
    </row>
    <row r="177" spans="2:11" customFormat="1" ht="15" customHeight="1">
      <c r="B177" s="229"/>
      <c r="C177" s="206" t="s">
        <v>108</v>
      </c>
      <c r="D177" s="206"/>
      <c r="E177" s="206"/>
      <c r="F177" s="227" t="s">
        <v>1131</v>
      </c>
      <c r="G177" s="206"/>
      <c r="H177" s="206" t="s">
        <v>1199</v>
      </c>
      <c r="I177" s="206" t="s">
        <v>1200</v>
      </c>
      <c r="J177" s="206"/>
      <c r="K177" s="250"/>
    </row>
    <row r="178" spans="2:11" customFormat="1" ht="15" customHeight="1">
      <c r="B178" s="229"/>
      <c r="C178" s="206" t="s">
        <v>57</v>
      </c>
      <c r="D178" s="206"/>
      <c r="E178" s="206"/>
      <c r="F178" s="227" t="s">
        <v>1131</v>
      </c>
      <c r="G178" s="206"/>
      <c r="H178" s="206" t="s">
        <v>1201</v>
      </c>
      <c r="I178" s="206" t="s">
        <v>1202</v>
      </c>
      <c r="J178" s="206">
        <v>1</v>
      </c>
      <c r="K178" s="250"/>
    </row>
    <row r="179" spans="2:11" customFormat="1" ht="15" customHeight="1">
      <c r="B179" s="229"/>
      <c r="C179" s="206" t="s">
        <v>53</v>
      </c>
      <c r="D179" s="206"/>
      <c r="E179" s="206"/>
      <c r="F179" s="227" t="s">
        <v>1131</v>
      </c>
      <c r="G179" s="206"/>
      <c r="H179" s="206" t="s">
        <v>1203</v>
      </c>
      <c r="I179" s="206" t="s">
        <v>1133</v>
      </c>
      <c r="J179" s="206">
        <v>20</v>
      </c>
      <c r="K179" s="250"/>
    </row>
    <row r="180" spans="2:11" customFormat="1" ht="15" customHeight="1">
      <c r="B180" s="229"/>
      <c r="C180" s="206" t="s">
        <v>54</v>
      </c>
      <c r="D180" s="206"/>
      <c r="E180" s="206"/>
      <c r="F180" s="227" t="s">
        <v>1131</v>
      </c>
      <c r="G180" s="206"/>
      <c r="H180" s="206" t="s">
        <v>1204</v>
      </c>
      <c r="I180" s="206" t="s">
        <v>1133</v>
      </c>
      <c r="J180" s="206">
        <v>255</v>
      </c>
      <c r="K180" s="250"/>
    </row>
    <row r="181" spans="2:11" customFormat="1" ht="15" customHeight="1">
      <c r="B181" s="229"/>
      <c r="C181" s="206" t="s">
        <v>109</v>
      </c>
      <c r="D181" s="206"/>
      <c r="E181" s="206"/>
      <c r="F181" s="227" t="s">
        <v>1131</v>
      </c>
      <c r="G181" s="206"/>
      <c r="H181" s="206" t="s">
        <v>1095</v>
      </c>
      <c r="I181" s="206" t="s">
        <v>1133</v>
      </c>
      <c r="J181" s="206">
        <v>10</v>
      </c>
      <c r="K181" s="250"/>
    </row>
    <row r="182" spans="2:11" customFormat="1" ht="15" customHeight="1">
      <c r="B182" s="229"/>
      <c r="C182" s="206" t="s">
        <v>110</v>
      </c>
      <c r="D182" s="206"/>
      <c r="E182" s="206"/>
      <c r="F182" s="227" t="s">
        <v>1131</v>
      </c>
      <c r="G182" s="206"/>
      <c r="H182" s="206" t="s">
        <v>1205</v>
      </c>
      <c r="I182" s="206" t="s">
        <v>1166</v>
      </c>
      <c r="J182" s="206"/>
      <c r="K182" s="250"/>
    </row>
    <row r="183" spans="2:11" customFormat="1" ht="15" customHeight="1">
      <c r="B183" s="229"/>
      <c r="C183" s="206" t="s">
        <v>1206</v>
      </c>
      <c r="D183" s="206"/>
      <c r="E183" s="206"/>
      <c r="F183" s="227" t="s">
        <v>1131</v>
      </c>
      <c r="G183" s="206"/>
      <c r="H183" s="206" t="s">
        <v>1207</v>
      </c>
      <c r="I183" s="206" t="s">
        <v>1166</v>
      </c>
      <c r="J183" s="206"/>
      <c r="K183" s="250"/>
    </row>
    <row r="184" spans="2:11" customFormat="1" ht="15" customHeight="1">
      <c r="B184" s="229"/>
      <c r="C184" s="206" t="s">
        <v>1195</v>
      </c>
      <c r="D184" s="206"/>
      <c r="E184" s="206"/>
      <c r="F184" s="227" t="s">
        <v>1131</v>
      </c>
      <c r="G184" s="206"/>
      <c r="H184" s="206" t="s">
        <v>1208</v>
      </c>
      <c r="I184" s="206" t="s">
        <v>1166</v>
      </c>
      <c r="J184" s="206"/>
      <c r="K184" s="250"/>
    </row>
    <row r="185" spans="2:11" customFormat="1" ht="15" customHeight="1">
      <c r="B185" s="229"/>
      <c r="C185" s="206" t="s">
        <v>112</v>
      </c>
      <c r="D185" s="206"/>
      <c r="E185" s="206"/>
      <c r="F185" s="227" t="s">
        <v>1137</v>
      </c>
      <c r="G185" s="206"/>
      <c r="H185" s="206" t="s">
        <v>1209</v>
      </c>
      <c r="I185" s="206" t="s">
        <v>1133</v>
      </c>
      <c r="J185" s="206">
        <v>50</v>
      </c>
      <c r="K185" s="250"/>
    </row>
    <row r="186" spans="2:11" customFormat="1" ht="15" customHeight="1">
      <c r="B186" s="229"/>
      <c r="C186" s="206" t="s">
        <v>1210</v>
      </c>
      <c r="D186" s="206"/>
      <c r="E186" s="206"/>
      <c r="F186" s="227" t="s">
        <v>1137</v>
      </c>
      <c r="G186" s="206"/>
      <c r="H186" s="206" t="s">
        <v>1211</v>
      </c>
      <c r="I186" s="206" t="s">
        <v>1212</v>
      </c>
      <c r="J186" s="206"/>
      <c r="K186" s="250"/>
    </row>
    <row r="187" spans="2:11" customFormat="1" ht="15" customHeight="1">
      <c r="B187" s="229"/>
      <c r="C187" s="206" t="s">
        <v>1213</v>
      </c>
      <c r="D187" s="206"/>
      <c r="E187" s="206"/>
      <c r="F187" s="227" t="s">
        <v>1137</v>
      </c>
      <c r="G187" s="206"/>
      <c r="H187" s="206" t="s">
        <v>1214</v>
      </c>
      <c r="I187" s="206" t="s">
        <v>1212</v>
      </c>
      <c r="J187" s="206"/>
      <c r="K187" s="250"/>
    </row>
    <row r="188" spans="2:11" customFormat="1" ht="15" customHeight="1">
      <c r="B188" s="229"/>
      <c r="C188" s="206" t="s">
        <v>1215</v>
      </c>
      <c r="D188" s="206"/>
      <c r="E188" s="206"/>
      <c r="F188" s="227" t="s">
        <v>1137</v>
      </c>
      <c r="G188" s="206"/>
      <c r="H188" s="206" t="s">
        <v>1216</v>
      </c>
      <c r="I188" s="206" t="s">
        <v>1212</v>
      </c>
      <c r="J188" s="206"/>
      <c r="K188" s="250"/>
    </row>
    <row r="189" spans="2:11" customFormat="1" ht="15" customHeight="1">
      <c r="B189" s="229"/>
      <c r="C189" s="263" t="s">
        <v>1217</v>
      </c>
      <c r="D189" s="206"/>
      <c r="E189" s="206"/>
      <c r="F189" s="227" t="s">
        <v>1137</v>
      </c>
      <c r="G189" s="206"/>
      <c r="H189" s="206" t="s">
        <v>1218</v>
      </c>
      <c r="I189" s="206" t="s">
        <v>1219</v>
      </c>
      <c r="J189" s="264" t="s">
        <v>1220</v>
      </c>
      <c r="K189" s="250"/>
    </row>
    <row r="190" spans="2:11" customFormat="1" ht="15" customHeight="1">
      <c r="B190" s="229"/>
      <c r="C190" s="263" t="s">
        <v>42</v>
      </c>
      <c r="D190" s="206"/>
      <c r="E190" s="206"/>
      <c r="F190" s="227" t="s">
        <v>1131</v>
      </c>
      <c r="G190" s="206"/>
      <c r="H190" s="203" t="s">
        <v>1221</v>
      </c>
      <c r="I190" s="206" t="s">
        <v>1222</v>
      </c>
      <c r="J190" s="206"/>
      <c r="K190" s="250"/>
    </row>
    <row r="191" spans="2:11" customFormat="1" ht="15" customHeight="1">
      <c r="B191" s="229"/>
      <c r="C191" s="263" t="s">
        <v>1223</v>
      </c>
      <c r="D191" s="206"/>
      <c r="E191" s="206"/>
      <c r="F191" s="227" t="s">
        <v>1131</v>
      </c>
      <c r="G191" s="206"/>
      <c r="H191" s="206" t="s">
        <v>1224</v>
      </c>
      <c r="I191" s="206" t="s">
        <v>1166</v>
      </c>
      <c r="J191" s="206"/>
      <c r="K191" s="250"/>
    </row>
    <row r="192" spans="2:11" customFormat="1" ht="15" customHeight="1">
      <c r="B192" s="229"/>
      <c r="C192" s="263" t="s">
        <v>1225</v>
      </c>
      <c r="D192" s="206"/>
      <c r="E192" s="206"/>
      <c r="F192" s="227" t="s">
        <v>1131</v>
      </c>
      <c r="G192" s="206"/>
      <c r="H192" s="206" t="s">
        <v>1226</v>
      </c>
      <c r="I192" s="206" t="s">
        <v>1166</v>
      </c>
      <c r="J192" s="206"/>
      <c r="K192" s="250"/>
    </row>
    <row r="193" spans="2:11" customFormat="1" ht="15" customHeight="1">
      <c r="B193" s="229"/>
      <c r="C193" s="263" t="s">
        <v>1227</v>
      </c>
      <c r="D193" s="206"/>
      <c r="E193" s="206"/>
      <c r="F193" s="227" t="s">
        <v>1137</v>
      </c>
      <c r="G193" s="206"/>
      <c r="H193" s="206" t="s">
        <v>1228</v>
      </c>
      <c r="I193" s="206" t="s">
        <v>1166</v>
      </c>
      <c r="J193" s="206"/>
      <c r="K193" s="250"/>
    </row>
    <row r="194" spans="2:11" customFormat="1" ht="15" customHeight="1">
      <c r="B194" s="256"/>
      <c r="C194" s="265"/>
      <c r="D194" s="236"/>
      <c r="E194" s="236"/>
      <c r="F194" s="236"/>
      <c r="G194" s="236"/>
      <c r="H194" s="236"/>
      <c r="I194" s="236"/>
      <c r="J194" s="236"/>
      <c r="K194" s="257"/>
    </row>
    <row r="195" spans="2:11" customFormat="1" ht="18.75" customHeight="1">
      <c r="B195" s="238"/>
      <c r="C195" s="248"/>
      <c r="D195" s="248"/>
      <c r="E195" s="248"/>
      <c r="F195" s="258"/>
      <c r="G195" s="248"/>
      <c r="H195" s="248"/>
      <c r="I195" s="248"/>
      <c r="J195" s="248"/>
      <c r="K195" s="238"/>
    </row>
    <row r="196" spans="2:11" customFormat="1" ht="18.75" customHeight="1">
      <c r="B196" s="238"/>
      <c r="C196" s="248"/>
      <c r="D196" s="248"/>
      <c r="E196" s="248"/>
      <c r="F196" s="258"/>
      <c r="G196" s="248"/>
      <c r="H196" s="248"/>
      <c r="I196" s="248"/>
      <c r="J196" s="248"/>
      <c r="K196" s="238"/>
    </row>
    <row r="197" spans="2:11" customFormat="1" ht="18.75" customHeight="1"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</row>
    <row r="198" spans="2:11" customFormat="1" ht="13.5">
      <c r="B198" s="195"/>
      <c r="C198" s="196"/>
      <c r="D198" s="196"/>
      <c r="E198" s="196"/>
      <c r="F198" s="196"/>
      <c r="G198" s="196"/>
      <c r="H198" s="196"/>
      <c r="I198" s="196"/>
      <c r="J198" s="196"/>
      <c r="K198" s="197"/>
    </row>
    <row r="199" spans="2:11" customFormat="1" ht="21">
      <c r="B199" s="198"/>
      <c r="C199" s="319" t="s">
        <v>1229</v>
      </c>
      <c r="D199" s="319"/>
      <c r="E199" s="319"/>
      <c r="F199" s="319"/>
      <c r="G199" s="319"/>
      <c r="H199" s="319"/>
      <c r="I199" s="319"/>
      <c r="J199" s="319"/>
      <c r="K199" s="199"/>
    </row>
    <row r="200" spans="2:11" customFormat="1" ht="25.5" customHeight="1">
      <c r="B200" s="198"/>
      <c r="C200" s="266" t="s">
        <v>1230</v>
      </c>
      <c r="D200" s="266"/>
      <c r="E200" s="266"/>
      <c r="F200" s="266" t="s">
        <v>1231</v>
      </c>
      <c r="G200" s="267"/>
      <c r="H200" s="325" t="s">
        <v>1232</v>
      </c>
      <c r="I200" s="325"/>
      <c r="J200" s="325"/>
      <c r="K200" s="199"/>
    </row>
    <row r="201" spans="2:11" customFormat="1" ht="5.25" customHeight="1">
      <c r="B201" s="229"/>
      <c r="C201" s="224"/>
      <c r="D201" s="224"/>
      <c r="E201" s="224"/>
      <c r="F201" s="224"/>
      <c r="G201" s="248"/>
      <c r="H201" s="224"/>
      <c r="I201" s="224"/>
      <c r="J201" s="224"/>
      <c r="K201" s="250"/>
    </row>
    <row r="202" spans="2:11" customFormat="1" ht="15" customHeight="1">
      <c r="B202" s="229"/>
      <c r="C202" s="206" t="s">
        <v>1222</v>
      </c>
      <c r="D202" s="206"/>
      <c r="E202" s="206"/>
      <c r="F202" s="227" t="s">
        <v>43</v>
      </c>
      <c r="G202" s="206"/>
      <c r="H202" s="324" t="s">
        <v>1233</v>
      </c>
      <c r="I202" s="324"/>
      <c r="J202" s="324"/>
      <c r="K202" s="250"/>
    </row>
    <row r="203" spans="2:11" customFormat="1" ht="15" customHeight="1">
      <c r="B203" s="229"/>
      <c r="C203" s="206"/>
      <c r="D203" s="206"/>
      <c r="E203" s="206"/>
      <c r="F203" s="227" t="s">
        <v>44</v>
      </c>
      <c r="G203" s="206"/>
      <c r="H203" s="324" t="s">
        <v>1234</v>
      </c>
      <c r="I203" s="324"/>
      <c r="J203" s="324"/>
      <c r="K203" s="250"/>
    </row>
    <row r="204" spans="2:11" customFormat="1" ht="15" customHeight="1">
      <c r="B204" s="229"/>
      <c r="C204" s="206"/>
      <c r="D204" s="206"/>
      <c r="E204" s="206"/>
      <c r="F204" s="227" t="s">
        <v>47</v>
      </c>
      <c r="G204" s="206"/>
      <c r="H204" s="324" t="s">
        <v>1235</v>
      </c>
      <c r="I204" s="324"/>
      <c r="J204" s="324"/>
      <c r="K204" s="250"/>
    </row>
    <row r="205" spans="2:11" customFormat="1" ht="15" customHeight="1">
      <c r="B205" s="229"/>
      <c r="C205" s="206"/>
      <c r="D205" s="206"/>
      <c r="E205" s="206"/>
      <c r="F205" s="227" t="s">
        <v>45</v>
      </c>
      <c r="G205" s="206"/>
      <c r="H205" s="324" t="s">
        <v>1236</v>
      </c>
      <c r="I205" s="324"/>
      <c r="J205" s="324"/>
      <c r="K205" s="250"/>
    </row>
    <row r="206" spans="2:11" customFormat="1" ht="15" customHeight="1">
      <c r="B206" s="229"/>
      <c r="C206" s="206"/>
      <c r="D206" s="206"/>
      <c r="E206" s="206"/>
      <c r="F206" s="227" t="s">
        <v>46</v>
      </c>
      <c r="G206" s="206"/>
      <c r="H206" s="324" t="s">
        <v>1237</v>
      </c>
      <c r="I206" s="324"/>
      <c r="J206" s="324"/>
      <c r="K206" s="250"/>
    </row>
    <row r="207" spans="2:11" customFormat="1" ht="15" customHeight="1">
      <c r="B207" s="229"/>
      <c r="C207" s="206"/>
      <c r="D207" s="206"/>
      <c r="E207" s="206"/>
      <c r="F207" s="227"/>
      <c r="G207" s="206"/>
      <c r="H207" s="206"/>
      <c r="I207" s="206"/>
      <c r="J207" s="206"/>
      <c r="K207" s="250"/>
    </row>
    <row r="208" spans="2:11" customFormat="1" ht="15" customHeight="1">
      <c r="B208" s="229"/>
      <c r="C208" s="206" t="s">
        <v>1178</v>
      </c>
      <c r="D208" s="206"/>
      <c r="E208" s="206"/>
      <c r="F208" s="227" t="s">
        <v>78</v>
      </c>
      <c r="G208" s="206"/>
      <c r="H208" s="324" t="s">
        <v>1238</v>
      </c>
      <c r="I208" s="324"/>
      <c r="J208" s="324"/>
      <c r="K208" s="250"/>
    </row>
    <row r="209" spans="2:11" customFormat="1" ht="15" customHeight="1">
      <c r="B209" s="229"/>
      <c r="C209" s="206"/>
      <c r="D209" s="206"/>
      <c r="E209" s="206"/>
      <c r="F209" s="227" t="s">
        <v>1074</v>
      </c>
      <c r="G209" s="206"/>
      <c r="H209" s="324" t="s">
        <v>1075</v>
      </c>
      <c r="I209" s="324"/>
      <c r="J209" s="324"/>
      <c r="K209" s="250"/>
    </row>
    <row r="210" spans="2:11" customFormat="1" ht="15" customHeight="1">
      <c r="B210" s="229"/>
      <c r="C210" s="206"/>
      <c r="D210" s="206"/>
      <c r="E210" s="206"/>
      <c r="F210" s="227" t="s">
        <v>1072</v>
      </c>
      <c r="G210" s="206"/>
      <c r="H210" s="324" t="s">
        <v>1239</v>
      </c>
      <c r="I210" s="324"/>
      <c r="J210" s="324"/>
      <c r="K210" s="250"/>
    </row>
    <row r="211" spans="2:11" customFormat="1" ht="15" customHeight="1">
      <c r="B211" s="268"/>
      <c r="C211" s="206"/>
      <c r="D211" s="206"/>
      <c r="E211" s="206"/>
      <c r="F211" s="227" t="s">
        <v>1076</v>
      </c>
      <c r="G211" s="263"/>
      <c r="H211" s="323" t="s">
        <v>1077</v>
      </c>
      <c r="I211" s="323"/>
      <c r="J211" s="323"/>
      <c r="K211" s="269"/>
    </row>
    <row r="212" spans="2:11" customFormat="1" ht="15" customHeight="1">
      <c r="B212" s="268"/>
      <c r="C212" s="206"/>
      <c r="D212" s="206"/>
      <c r="E212" s="206"/>
      <c r="F212" s="227" t="s">
        <v>1078</v>
      </c>
      <c r="G212" s="263"/>
      <c r="H212" s="323" t="s">
        <v>168</v>
      </c>
      <c r="I212" s="323"/>
      <c r="J212" s="323"/>
      <c r="K212" s="269"/>
    </row>
    <row r="213" spans="2:11" customFormat="1" ht="15" customHeight="1">
      <c r="B213" s="268"/>
      <c r="C213" s="206"/>
      <c r="D213" s="206"/>
      <c r="E213" s="206"/>
      <c r="F213" s="227"/>
      <c r="G213" s="263"/>
      <c r="H213" s="254"/>
      <c r="I213" s="254"/>
      <c r="J213" s="254"/>
      <c r="K213" s="269"/>
    </row>
    <row r="214" spans="2:11" customFormat="1" ht="15" customHeight="1">
      <c r="B214" s="268"/>
      <c r="C214" s="206" t="s">
        <v>1202</v>
      </c>
      <c r="D214" s="206"/>
      <c r="E214" s="206"/>
      <c r="F214" s="227">
        <v>1</v>
      </c>
      <c r="G214" s="263"/>
      <c r="H214" s="323" t="s">
        <v>1240</v>
      </c>
      <c r="I214" s="323"/>
      <c r="J214" s="323"/>
      <c r="K214" s="269"/>
    </row>
    <row r="215" spans="2:11" customFormat="1" ht="15" customHeight="1">
      <c r="B215" s="268"/>
      <c r="C215" s="206"/>
      <c r="D215" s="206"/>
      <c r="E215" s="206"/>
      <c r="F215" s="227">
        <v>2</v>
      </c>
      <c r="G215" s="263"/>
      <c r="H215" s="323" t="s">
        <v>1241</v>
      </c>
      <c r="I215" s="323"/>
      <c r="J215" s="323"/>
      <c r="K215" s="269"/>
    </row>
    <row r="216" spans="2:11" customFormat="1" ht="15" customHeight="1">
      <c r="B216" s="268"/>
      <c r="C216" s="206"/>
      <c r="D216" s="206"/>
      <c r="E216" s="206"/>
      <c r="F216" s="227">
        <v>3</v>
      </c>
      <c r="G216" s="263"/>
      <c r="H216" s="323" t="s">
        <v>1242</v>
      </c>
      <c r="I216" s="323"/>
      <c r="J216" s="323"/>
      <c r="K216" s="269"/>
    </row>
    <row r="217" spans="2:11" customFormat="1" ht="15" customHeight="1">
      <c r="B217" s="268"/>
      <c r="C217" s="206"/>
      <c r="D217" s="206"/>
      <c r="E217" s="206"/>
      <c r="F217" s="227">
        <v>4</v>
      </c>
      <c r="G217" s="263"/>
      <c r="H217" s="323" t="s">
        <v>1243</v>
      </c>
      <c r="I217" s="323"/>
      <c r="J217" s="323"/>
      <c r="K217" s="269"/>
    </row>
    <row r="218" spans="2:11" customFormat="1" ht="12.75" customHeight="1">
      <c r="B218" s="270"/>
      <c r="C218" s="271"/>
      <c r="D218" s="271"/>
      <c r="E218" s="271"/>
      <c r="F218" s="271"/>
      <c r="G218" s="271"/>
      <c r="H218" s="271"/>
      <c r="I218" s="271"/>
      <c r="J218" s="271"/>
      <c r="K218" s="272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00 - VRN</vt:lpstr>
      <vt:lpstr>01 - Stavební část</vt:lpstr>
      <vt:lpstr>02 - Opěrná zeď</vt:lpstr>
      <vt:lpstr>03 - ZTI</vt:lpstr>
      <vt:lpstr>04 - vybavení</vt:lpstr>
      <vt:lpstr>Pokyny pro vyplnění</vt:lpstr>
      <vt:lpstr>'00 - VRN'!Názvy_tisku</vt:lpstr>
      <vt:lpstr>'01 - Stavební část'!Názvy_tisku</vt:lpstr>
      <vt:lpstr>'02 - Opěrná zeď'!Názvy_tisku</vt:lpstr>
      <vt:lpstr>'03 - ZTI'!Názvy_tisku</vt:lpstr>
      <vt:lpstr>'04 - vybavení'!Názvy_tisku</vt:lpstr>
      <vt:lpstr>'Rekapitulace stavby'!Názvy_tisku</vt:lpstr>
      <vt:lpstr>'00 - VRN'!Oblast_tisku</vt:lpstr>
      <vt:lpstr>'01 - Stavební část'!Oblast_tisku</vt:lpstr>
      <vt:lpstr>'02 - Opěrná zeď'!Oblast_tisku</vt:lpstr>
      <vt:lpstr>'03 - ZTI'!Oblast_tisku</vt:lpstr>
      <vt:lpstr>'04 - vybavení'!Oblast_tisku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Ondřej Lukeš</cp:lastModifiedBy>
  <dcterms:created xsi:type="dcterms:W3CDTF">2023-08-04T09:29:38Z</dcterms:created>
  <dcterms:modified xsi:type="dcterms:W3CDTF">2023-08-30T09:00:28Z</dcterms:modified>
</cp:coreProperties>
</file>