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0 - Snížení energetické 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'00 - Snížení energetické ...'!$C$94:$K$873</definedName>
    <definedName name="_xlnm.Print_Area" localSheetId="1">'00 - Snížení energetické ...'!$C$4:$J$37,'00 - Snížení energetické ...'!$C$43:$J$78,'00 - Snížení energetické ...'!$C$84:$K$873</definedName>
    <definedName name="_xlnm.Print_Titles" localSheetId="1">'00 - Snížení energetické ...'!$94:$94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872"/>
  <c r="BH872"/>
  <c r="BG872"/>
  <c r="BE872"/>
  <c r="T872"/>
  <c r="T871"/>
  <c r="R872"/>
  <c r="R871"/>
  <c r="P872"/>
  <c r="P871"/>
  <c r="BI869"/>
  <c r="BH869"/>
  <c r="BG869"/>
  <c r="BE869"/>
  <c r="T869"/>
  <c r="R869"/>
  <c r="P869"/>
  <c r="BI868"/>
  <c r="BH868"/>
  <c r="BG868"/>
  <c r="BE868"/>
  <c r="T868"/>
  <c r="R868"/>
  <c r="P868"/>
  <c r="BI866"/>
  <c r="BH866"/>
  <c r="BG866"/>
  <c r="BE866"/>
  <c r="T866"/>
  <c r="R866"/>
  <c r="P866"/>
  <c r="BI862"/>
  <c r="BH862"/>
  <c r="BG862"/>
  <c r="BE862"/>
  <c r="T862"/>
  <c r="R862"/>
  <c r="P862"/>
  <c r="BI843"/>
  <c r="BH843"/>
  <c r="BG843"/>
  <c r="BE843"/>
  <c r="T843"/>
  <c r="R843"/>
  <c r="P843"/>
  <c r="BI834"/>
  <c r="BH834"/>
  <c r="BG834"/>
  <c r="BE834"/>
  <c r="T834"/>
  <c r="T826"/>
  <c r="R834"/>
  <c r="R826"/>
  <c r="P834"/>
  <c r="BI827"/>
  <c r="BH827"/>
  <c r="BG827"/>
  <c r="BE827"/>
  <c r="T827"/>
  <c r="R827"/>
  <c r="P827"/>
  <c r="BI824"/>
  <c r="BH824"/>
  <c r="BG824"/>
  <c r="BE824"/>
  <c r="T824"/>
  <c r="R824"/>
  <c r="P824"/>
  <c r="BI823"/>
  <c r="BH823"/>
  <c r="BG823"/>
  <c r="BE823"/>
  <c r="T823"/>
  <c r="R823"/>
  <c r="P823"/>
  <c r="BI822"/>
  <c r="BH822"/>
  <c r="BG822"/>
  <c r="BE822"/>
  <c r="T822"/>
  <c r="R822"/>
  <c r="P822"/>
  <c r="BI820"/>
  <c r="BH820"/>
  <c r="BG820"/>
  <c r="BE820"/>
  <c r="T820"/>
  <c r="R820"/>
  <c r="P820"/>
  <c r="BI819"/>
  <c r="BH819"/>
  <c r="BG819"/>
  <c r="BE819"/>
  <c r="T819"/>
  <c r="R819"/>
  <c r="P819"/>
  <c r="BI814"/>
  <c r="BH814"/>
  <c r="BG814"/>
  <c r="BE814"/>
  <c r="T814"/>
  <c r="R814"/>
  <c r="P814"/>
  <c r="BI812"/>
  <c r="BH812"/>
  <c r="BG812"/>
  <c r="BE812"/>
  <c r="T812"/>
  <c r="R812"/>
  <c r="P812"/>
  <c r="BI804"/>
  <c r="BH804"/>
  <c r="BG804"/>
  <c r="BE804"/>
  <c r="T804"/>
  <c r="R804"/>
  <c r="P804"/>
  <c r="BI801"/>
  <c r="BH801"/>
  <c r="BG801"/>
  <c r="BE801"/>
  <c r="T801"/>
  <c r="R801"/>
  <c r="P801"/>
  <c r="BI800"/>
  <c r="BH800"/>
  <c r="BG800"/>
  <c r="BE800"/>
  <c r="T800"/>
  <c r="R800"/>
  <c r="P800"/>
  <c r="BI798"/>
  <c r="BH798"/>
  <c r="BG798"/>
  <c r="BE798"/>
  <c r="T798"/>
  <c r="R798"/>
  <c r="P798"/>
  <c r="BI796"/>
  <c r="BH796"/>
  <c r="BG796"/>
  <c r="BE796"/>
  <c r="T796"/>
  <c r="R796"/>
  <c r="P796"/>
  <c r="BI794"/>
  <c r="BH794"/>
  <c r="BG794"/>
  <c r="BE794"/>
  <c r="T794"/>
  <c r="R794"/>
  <c r="P794"/>
  <c r="BI792"/>
  <c r="BH792"/>
  <c r="BG792"/>
  <c r="BE792"/>
  <c r="T792"/>
  <c r="R792"/>
  <c r="P792"/>
  <c r="BI791"/>
  <c r="BH791"/>
  <c r="BG791"/>
  <c r="BE791"/>
  <c r="T791"/>
  <c r="R791"/>
  <c r="P791"/>
  <c r="BI790"/>
  <c r="BH790"/>
  <c r="BG790"/>
  <c r="BE790"/>
  <c r="T790"/>
  <c r="R790"/>
  <c r="P790"/>
  <c r="BI789"/>
  <c r="BH789"/>
  <c r="BG789"/>
  <c r="BE789"/>
  <c r="T789"/>
  <c r="R789"/>
  <c r="P789"/>
  <c r="BI788"/>
  <c r="BH788"/>
  <c r="BG788"/>
  <c r="BE788"/>
  <c r="T788"/>
  <c r="R788"/>
  <c r="P788"/>
  <c r="BI787"/>
  <c r="BH787"/>
  <c r="BG787"/>
  <c r="BE787"/>
  <c r="T787"/>
  <c r="R787"/>
  <c r="P787"/>
  <c r="BI786"/>
  <c r="BH786"/>
  <c r="BG786"/>
  <c r="BE786"/>
  <c r="T786"/>
  <c r="R786"/>
  <c r="P786"/>
  <c r="BI785"/>
  <c r="BH785"/>
  <c r="BG785"/>
  <c r="BE785"/>
  <c r="T785"/>
  <c r="R785"/>
  <c r="P785"/>
  <c r="BI784"/>
  <c r="BH784"/>
  <c r="BG784"/>
  <c r="BE784"/>
  <c r="T784"/>
  <c r="R784"/>
  <c r="P784"/>
  <c r="BI783"/>
  <c r="BH783"/>
  <c r="BG783"/>
  <c r="BE783"/>
  <c r="T783"/>
  <c r="R783"/>
  <c r="P783"/>
  <c r="BI782"/>
  <c r="BH782"/>
  <c r="BG782"/>
  <c r="BE782"/>
  <c r="T782"/>
  <c r="R782"/>
  <c r="P782"/>
  <c r="BI781"/>
  <c r="BH781"/>
  <c r="BG781"/>
  <c r="BE781"/>
  <c r="T781"/>
  <c r="R781"/>
  <c r="P781"/>
  <c r="BI766"/>
  <c r="BH766"/>
  <c r="BG766"/>
  <c r="BE766"/>
  <c r="T766"/>
  <c r="R766"/>
  <c r="P766"/>
  <c r="BI764"/>
  <c r="BH764"/>
  <c r="BG764"/>
  <c r="BE764"/>
  <c r="T764"/>
  <c r="R764"/>
  <c r="P764"/>
  <c r="BI762"/>
  <c r="BH762"/>
  <c r="BG762"/>
  <c r="BE762"/>
  <c r="T762"/>
  <c r="R762"/>
  <c r="P762"/>
  <c r="BI760"/>
  <c r="BH760"/>
  <c r="BG760"/>
  <c r="BE760"/>
  <c r="T760"/>
  <c r="R760"/>
  <c r="P760"/>
  <c r="BI752"/>
  <c r="BH752"/>
  <c r="BG752"/>
  <c r="BE752"/>
  <c r="T752"/>
  <c r="R752"/>
  <c r="P752"/>
  <c r="BI750"/>
  <c r="BH750"/>
  <c r="BG750"/>
  <c r="BE750"/>
  <c r="T750"/>
  <c r="R750"/>
  <c r="P750"/>
  <c r="BI748"/>
  <c r="BH748"/>
  <c r="BG748"/>
  <c r="BE748"/>
  <c r="T748"/>
  <c r="R748"/>
  <c r="P748"/>
  <c r="BI746"/>
  <c r="BH746"/>
  <c r="BG746"/>
  <c r="BE746"/>
  <c r="T746"/>
  <c r="R746"/>
  <c r="P746"/>
  <c r="BI744"/>
  <c r="BH744"/>
  <c r="BG744"/>
  <c r="BE744"/>
  <c r="T744"/>
  <c r="R744"/>
  <c r="P744"/>
  <c r="BI742"/>
  <c r="BH742"/>
  <c r="BG742"/>
  <c r="BE742"/>
  <c r="T742"/>
  <c r="R742"/>
  <c r="P742"/>
  <c r="BI740"/>
  <c r="BH740"/>
  <c r="BG740"/>
  <c r="BE740"/>
  <c r="T740"/>
  <c r="R740"/>
  <c r="P740"/>
  <c r="BI737"/>
  <c r="BH737"/>
  <c r="BG737"/>
  <c r="BE737"/>
  <c r="T737"/>
  <c r="R737"/>
  <c r="P737"/>
  <c r="BI736"/>
  <c r="BH736"/>
  <c r="BG736"/>
  <c r="BE736"/>
  <c r="T736"/>
  <c r="R736"/>
  <c r="P736"/>
  <c r="BI734"/>
  <c r="BH734"/>
  <c r="BG734"/>
  <c r="BE734"/>
  <c r="T734"/>
  <c r="R734"/>
  <c r="P734"/>
  <c r="BI733"/>
  <c r="BH733"/>
  <c r="BG733"/>
  <c r="BE733"/>
  <c r="T733"/>
  <c r="R733"/>
  <c r="P733"/>
  <c r="BI731"/>
  <c r="BH731"/>
  <c r="BG731"/>
  <c r="BE731"/>
  <c r="T731"/>
  <c r="R731"/>
  <c r="P731"/>
  <c r="BI729"/>
  <c r="BH729"/>
  <c r="BG729"/>
  <c r="BE729"/>
  <c r="T729"/>
  <c r="R729"/>
  <c r="P729"/>
  <c r="BI727"/>
  <c r="BH727"/>
  <c r="BG727"/>
  <c r="BE727"/>
  <c r="T727"/>
  <c r="R727"/>
  <c r="P727"/>
  <c r="BI724"/>
  <c r="BH724"/>
  <c r="BG724"/>
  <c r="BE724"/>
  <c r="T724"/>
  <c r="R724"/>
  <c r="P724"/>
  <c r="BI720"/>
  <c r="BH720"/>
  <c r="BG720"/>
  <c r="BE720"/>
  <c r="T720"/>
  <c r="R720"/>
  <c r="P720"/>
  <c r="BI716"/>
  <c r="BH716"/>
  <c r="BG716"/>
  <c r="BE716"/>
  <c r="T716"/>
  <c r="R716"/>
  <c r="P716"/>
  <c r="BI713"/>
  <c r="BH713"/>
  <c r="BG713"/>
  <c r="BE713"/>
  <c r="T713"/>
  <c r="R713"/>
  <c r="P713"/>
  <c r="BI710"/>
  <c r="BH710"/>
  <c r="BG710"/>
  <c r="BE710"/>
  <c r="T710"/>
  <c r="R710"/>
  <c r="P710"/>
  <c r="BI706"/>
  <c r="BH706"/>
  <c r="BG706"/>
  <c r="BE706"/>
  <c r="T706"/>
  <c r="R706"/>
  <c r="P706"/>
  <c r="BI702"/>
  <c r="BH702"/>
  <c r="BG702"/>
  <c r="BE702"/>
  <c r="T702"/>
  <c r="R702"/>
  <c r="P702"/>
  <c r="BI699"/>
  <c r="BH699"/>
  <c r="BG699"/>
  <c r="BE699"/>
  <c r="T699"/>
  <c r="R699"/>
  <c r="P699"/>
  <c r="BI695"/>
  <c r="BH695"/>
  <c r="BG695"/>
  <c r="BE695"/>
  <c r="T695"/>
  <c r="R695"/>
  <c r="P695"/>
  <c r="BI692"/>
  <c r="BH692"/>
  <c r="BG692"/>
  <c r="BE692"/>
  <c r="T692"/>
  <c r="R692"/>
  <c r="P692"/>
  <c r="BI688"/>
  <c r="BH688"/>
  <c r="BG688"/>
  <c r="BE688"/>
  <c r="T688"/>
  <c r="R688"/>
  <c r="P688"/>
  <c r="BI686"/>
  <c r="BH686"/>
  <c r="BG686"/>
  <c r="BE686"/>
  <c r="T686"/>
  <c r="R686"/>
  <c r="P686"/>
  <c r="BI683"/>
  <c r="BH683"/>
  <c r="BG683"/>
  <c r="BE683"/>
  <c r="T683"/>
  <c r="R683"/>
  <c r="P683"/>
  <c r="BI677"/>
  <c r="BH677"/>
  <c r="BG677"/>
  <c r="BE677"/>
  <c r="T677"/>
  <c r="R677"/>
  <c r="P677"/>
  <c r="BI675"/>
  <c r="BH675"/>
  <c r="BG675"/>
  <c r="BE675"/>
  <c r="T675"/>
  <c r="R675"/>
  <c r="P675"/>
  <c r="BI669"/>
  <c r="BH669"/>
  <c r="BG669"/>
  <c r="BE669"/>
  <c r="T669"/>
  <c r="R669"/>
  <c r="P669"/>
  <c r="BI666"/>
  <c r="BH666"/>
  <c r="BG666"/>
  <c r="BE666"/>
  <c r="T666"/>
  <c r="R666"/>
  <c r="P666"/>
  <c r="BI665"/>
  <c r="BH665"/>
  <c r="BG665"/>
  <c r="BE665"/>
  <c r="T665"/>
  <c r="R665"/>
  <c r="P665"/>
  <c r="BI662"/>
  <c r="BH662"/>
  <c r="BG662"/>
  <c r="BE662"/>
  <c r="T662"/>
  <c r="R662"/>
  <c r="P662"/>
  <c r="BI661"/>
  <c r="BH661"/>
  <c r="BG661"/>
  <c r="BE661"/>
  <c r="T661"/>
  <c r="R661"/>
  <c r="P661"/>
  <c r="BI660"/>
  <c r="BH660"/>
  <c r="BG660"/>
  <c r="BE660"/>
  <c r="T660"/>
  <c r="R660"/>
  <c r="P660"/>
  <c r="BI659"/>
  <c r="BH659"/>
  <c r="BG659"/>
  <c r="BE659"/>
  <c r="T659"/>
  <c r="R659"/>
  <c r="P659"/>
  <c r="BI658"/>
  <c r="BH658"/>
  <c r="BG658"/>
  <c r="BE658"/>
  <c r="T658"/>
  <c r="R658"/>
  <c r="P658"/>
  <c r="BI655"/>
  <c r="BH655"/>
  <c r="BG655"/>
  <c r="BE655"/>
  <c r="T655"/>
  <c r="R655"/>
  <c r="P655"/>
  <c r="BI654"/>
  <c r="BH654"/>
  <c r="BG654"/>
  <c r="BE654"/>
  <c r="T654"/>
  <c r="R654"/>
  <c r="P654"/>
  <c r="BI652"/>
  <c r="BH652"/>
  <c r="BG652"/>
  <c r="BE652"/>
  <c r="T652"/>
  <c r="R652"/>
  <c r="P652"/>
  <c r="BI650"/>
  <c r="BH650"/>
  <c r="BG650"/>
  <c r="BE650"/>
  <c r="T650"/>
  <c r="R650"/>
  <c r="P650"/>
  <c r="BI647"/>
  <c r="BH647"/>
  <c r="BG647"/>
  <c r="BE647"/>
  <c r="T647"/>
  <c r="R647"/>
  <c r="P647"/>
  <c r="BI644"/>
  <c r="BH644"/>
  <c r="BG644"/>
  <c r="BE644"/>
  <c r="T644"/>
  <c r="R644"/>
  <c r="P644"/>
  <c r="BI642"/>
  <c r="BH642"/>
  <c r="BG642"/>
  <c r="BE642"/>
  <c r="T642"/>
  <c r="R642"/>
  <c r="P642"/>
  <c r="BI638"/>
  <c r="BH638"/>
  <c r="BG638"/>
  <c r="BE638"/>
  <c r="T638"/>
  <c r="R638"/>
  <c r="P638"/>
  <c r="BI637"/>
  <c r="BH637"/>
  <c r="BG637"/>
  <c r="BE637"/>
  <c r="T637"/>
  <c r="R637"/>
  <c r="P637"/>
  <c r="BI635"/>
  <c r="BH635"/>
  <c r="BG635"/>
  <c r="BE635"/>
  <c r="T635"/>
  <c r="R635"/>
  <c r="P635"/>
  <c r="BI633"/>
  <c r="BH633"/>
  <c r="BG633"/>
  <c r="BE633"/>
  <c r="T633"/>
  <c r="R633"/>
  <c r="P633"/>
  <c r="BI631"/>
  <c r="BH631"/>
  <c r="BG631"/>
  <c r="BE631"/>
  <c r="T631"/>
  <c r="R631"/>
  <c r="P631"/>
  <c r="BI630"/>
  <c r="BH630"/>
  <c r="BG630"/>
  <c r="BE630"/>
  <c r="T630"/>
  <c r="R630"/>
  <c r="P630"/>
  <c r="BI628"/>
  <c r="BH628"/>
  <c r="BG628"/>
  <c r="BE628"/>
  <c r="T628"/>
  <c r="R628"/>
  <c r="P628"/>
  <c r="BI624"/>
  <c r="BH624"/>
  <c r="BG624"/>
  <c r="BE624"/>
  <c r="T624"/>
  <c r="R624"/>
  <c r="P624"/>
  <c r="BI617"/>
  <c r="BH617"/>
  <c r="BG617"/>
  <c r="BE617"/>
  <c r="T617"/>
  <c r="R617"/>
  <c r="P617"/>
  <c r="BI610"/>
  <c r="BH610"/>
  <c r="BG610"/>
  <c r="BE610"/>
  <c r="T610"/>
  <c r="R610"/>
  <c r="P610"/>
  <c r="BI606"/>
  <c r="BH606"/>
  <c r="BG606"/>
  <c r="BE606"/>
  <c r="T606"/>
  <c r="T605"/>
  <c r="R606"/>
  <c r="R605"/>
  <c r="P606"/>
  <c r="P605"/>
  <c r="BI603"/>
  <c r="BH603"/>
  <c r="BG603"/>
  <c r="BE603"/>
  <c r="T603"/>
  <c r="R603"/>
  <c r="P603"/>
  <c r="BI601"/>
  <c r="BH601"/>
  <c r="BG601"/>
  <c r="BE601"/>
  <c r="T601"/>
  <c r="R601"/>
  <c r="P601"/>
  <c r="BI599"/>
  <c r="BH599"/>
  <c r="BG599"/>
  <c r="BE599"/>
  <c r="T599"/>
  <c r="R599"/>
  <c r="P599"/>
  <c r="BI597"/>
  <c r="BH597"/>
  <c r="BG597"/>
  <c r="BE597"/>
  <c r="T597"/>
  <c r="R597"/>
  <c r="P597"/>
  <c r="BI588"/>
  <c r="BH588"/>
  <c r="BG588"/>
  <c r="BE588"/>
  <c r="T588"/>
  <c r="R588"/>
  <c r="P588"/>
  <c r="BI586"/>
  <c r="BH586"/>
  <c r="BG586"/>
  <c r="BE586"/>
  <c r="T586"/>
  <c r="R586"/>
  <c r="P586"/>
  <c r="BI584"/>
  <c r="BH584"/>
  <c r="BG584"/>
  <c r="BE584"/>
  <c r="T584"/>
  <c r="R584"/>
  <c r="P584"/>
  <c r="BI582"/>
  <c r="BH582"/>
  <c r="BG582"/>
  <c r="BE582"/>
  <c r="T582"/>
  <c r="R582"/>
  <c r="P582"/>
  <c r="BI577"/>
  <c r="BH577"/>
  <c r="BG577"/>
  <c r="BE577"/>
  <c r="T577"/>
  <c r="R577"/>
  <c r="P577"/>
  <c r="BI573"/>
  <c r="BH573"/>
  <c r="BG573"/>
  <c r="BE573"/>
  <c r="T573"/>
  <c r="R573"/>
  <c r="P573"/>
  <c r="BI571"/>
  <c r="BH571"/>
  <c r="BG571"/>
  <c r="BE571"/>
  <c r="T571"/>
  <c r="R571"/>
  <c r="P571"/>
  <c r="BI569"/>
  <c r="BH569"/>
  <c r="BG569"/>
  <c r="BE569"/>
  <c r="T569"/>
  <c r="R569"/>
  <c r="P569"/>
  <c r="BI567"/>
  <c r="BH567"/>
  <c r="BG567"/>
  <c r="BE567"/>
  <c r="T567"/>
  <c r="R567"/>
  <c r="P567"/>
  <c r="BI565"/>
  <c r="BH565"/>
  <c r="BG565"/>
  <c r="BE565"/>
  <c r="T565"/>
  <c r="R565"/>
  <c r="P565"/>
  <c r="BI562"/>
  <c r="BH562"/>
  <c r="BG562"/>
  <c r="BE562"/>
  <c r="T562"/>
  <c r="R562"/>
  <c r="P562"/>
  <c r="BI559"/>
  <c r="BH559"/>
  <c r="BG559"/>
  <c r="BE559"/>
  <c r="T559"/>
  <c r="R559"/>
  <c r="P559"/>
  <c r="BI558"/>
  <c r="BH558"/>
  <c r="BG558"/>
  <c r="BE558"/>
  <c r="T558"/>
  <c r="R558"/>
  <c r="P558"/>
  <c r="BI557"/>
  <c r="BH557"/>
  <c r="BG557"/>
  <c r="BE557"/>
  <c r="T557"/>
  <c r="R557"/>
  <c r="P557"/>
  <c r="BI556"/>
  <c r="BH556"/>
  <c r="BG556"/>
  <c r="BE556"/>
  <c r="T556"/>
  <c r="R556"/>
  <c r="P556"/>
  <c r="BI555"/>
  <c r="BH555"/>
  <c r="BG555"/>
  <c r="BE555"/>
  <c r="T555"/>
  <c r="R555"/>
  <c r="P555"/>
  <c r="BI554"/>
  <c r="BH554"/>
  <c r="BG554"/>
  <c r="BE554"/>
  <c r="T554"/>
  <c r="R554"/>
  <c r="P554"/>
  <c r="BI553"/>
  <c r="BH553"/>
  <c r="BG553"/>
  <c r="BE553"/>
  <c r="T553"/>
  <c r="R553"/>
  <c r="P553"/>
  <c r="BI552"/>
  <c r="BH552"/>
  <c r="BG552"/>
  <c r="BE552"/>
  <c r="T552"/>
  <c r="R552"/>
  <c r="P552"/>
  <c r="BI551"/>
  <c r="BH551"/>
  <c r="BG551"/>
  <c r="BE551"/>
  <c r="T551"/>
  <c r="R551"/>
  <c r="P551"/>
  <c r="BI519"/>
  <c r="BH519"/>
  <c r="BG519"/>
  <c r="BE519"/>
  <c r="T519"/>
  <c r="R519"/>
  <c r="P519"/>
  <c r="BI508"/>
  <c r="BH508"/>
  <c r="BG508"/>
  <c r="BE508"/>
  <c r="T508"/>
  <c r="R508"/>
  <c r="P508"/>
  <c r="BI504"/>
  <c r="BH504"/>
  <c r="BG504"/>
  <c r="BE504"/>
  <c r="T504"/>
  <c r="R504"/>
  <c r="P504"/>
  <c r="BI498"/>
  <c r="BH498"/>
  <c r="BG498"/>
  <c r="BE498"/>
  <c r="T498"/>
  <c r="R498"/>
  <c r="P498"/>
  <c r="BI496"/>
  <c r="BH496"/>
  <c r="BG496"/>
  <c r="BE496"/>
  <c r="T496"/>
  <c r="R496"/>
  <c r="P496"/>
  <c r="BI489"/>
  <c r="BH489"/>
  <c r="BG489"/>
  <c r="BE489"/>
  <c r="T489"/>
  <c r="R489"/>
  <c r="P489"/>
  <c r="BI483"/>
  <c r="BH483"/>
  <c r="BG483"/>
  <c r="BE483"/>
  <c r="T483"/>
  <c r="R483"/>
  <c r="P483"/>
  <c r="BI480"/>
  <c r="BH480"/>
  <c r="BG480"/>
  <c r="BE480"/>
  <c r="T480"/>
  <c r="R480"/>
  <c r="P480"/>
  <c r="BI477"/>
  <c r="BH477"/>
  <c r="BG477"/>
  <c r="BE477"/>
  <c r="T477"/>
  <c r="R477"/>
  <c r="P477"/>
  <c r="BI472"/>
  <c r="BH472"/>
  <c r="BG472"/>
  <c r="BE472"/>
  <c r="T472"/>
  <c r="R472"/>
  <c r="P472"/>
  <c r="BI464"/>
  <c r="BH464"/>
  <c r="BG464"/>
  <c r="BE464"/>
  <c r="T464"/>
  <c r="R464"/>
  <c r="P464"/>
  <c r="BI462"/>
  <c r="BH462"/>
  <c r="BG462"/>
  <c r="BE462"/>
  <c r="T462"/>
  <c r="R462"/>
  <c r="P462"/>
  <c r="BI459"/>
  <c r="BH459"/>
  <c r="BG459"/>
  <c r="BE459"/>
  <c r="T459"/>
  <c r="R459"/>
  <c r="P459"/>
  <c r="BI437"/>
  <c r="BH437"/>
  <c r="BG437"/>
  <c r="BE437"/>
  <c r="T437"/>
  <c r="R437"/>
  <c r="P437"/>
  <c r="BI435"/>
  <c r="BH435"/>
  <c r="BG435"/>
  <c r="BE435"/>
  <c r="T435"/>
  <c r="R435"/>
  <c r="P435"/>
  <c r="BI422"/>
  <c r="BH422"/>
  <c r="BG422"/>
  <c r="BE422"/>
  <c r="T422"/>
  <c r="R422"/>
  <c r="P422"/>
  <c r="BI420"/>
  <c r="BH420"/>
  <c r="BG420"/>
  <c r="BE420"/>
  <c r="T420"/>
  <c r="R420"/>
  <c r="P420"/>
  <c r="BI418"/>
  <c r="BH418"/>
  <c r="BG418"/>
  <c r="BE418"/>
  <c r="T418"/>
  <c r="R418"/>
  <c r="P418"/>
  <c r="BI416"/>
  <c r="BH416"/>
  <c r="BG416"/>
  <c r="BE416"/>
  <c r="T416"/>
  <c r="R416"/>
  <c r="P416"/>
  <c r="BI407"/>
  <c r="BH407"/>
  <c r="BG407"/>
  <c r="BE407"/>
  <c r="T407"/>
  <c r="R407"/>
  <c r="P407"/>
  <c r="BI405"/>
  <c r="BH405"/>
  <c r="BG405"/>
  <c r="BE405"/>
  <c r="T405"/>
  <c r="R405"/>
  <c r="P405"/>
  <c r="BI392"/>
  <c r="BH392"/>
  <c r="BG392"/>
  <c r="BE392"/>
  <c r="T392"/>
  <c r="R392"/>
  <c r="P392"/>
  <c r="BI390"/>
  <c r="BH390"/>
  <c r="BG390"/>
  <c r="BE390"/>
  <c r="T390"/>
  <c r="R390"/>
  <c r="P390"/>
  <c r="BI376"/>
  <c r="BH376"/>
  <c r="BG376"/>
  <c r="BE376"/>
  <c r="T376"/>
  <c r="R376"/>
  <c r="P376"/>
  <c r="BI374"/>
  <c r="BH374"/>
  <c r="BG374"/>
  <c r="BE374"/>
  <c r="T374"/>
  <c r="R374"/>
  <c r="P374"/>
  <c r="BI371"/>
  <c r="BH371"/>
  <c r="BG371"/>
  <c r="BE371"/>
  <c r="T371"/>
  <c r="R371"/>
  <c r="P371"/>
  <c r="BI360"/>
  <c r="BH360"/>
  <c r="BG360"/>
  <c r="BE360"/>
  <c r="T360"/>
  <c r="R360"/>
  <c r="P360"/>
  <c r="BI339"/>
  <c r="BH339"/>
  <c r="BG339"/>
  <c r="BE339"/>
  <c r="T339"/>
  <c r="R339"/>
  <c r="P339"/>
  <c r="BI337"/>
  <c r="BH337"/>
  <c r="BG337"/>
  <c r="BE337"/>
  <c r="T337"/>
  <c r="R337"/>
  <c r="P337"/>
  <c r="BI335"/>
  <c r="BH335"/>
  <c r="BG335"/>
  <c r="BE335"/>
  <c r="T335"/>
  <c r="R335"/>
  <c r="P335"/>
  <c r="BI333"/>
  <c r="BH333"/>
  <c r="BG333"/>
  <c r="BE333"/>
  <c r="T333"/>
  <c r="R333"/>
  <c r="P333"/>
  <c r="BI326"/>
  <c r="BH326"/>
  <c r="BG326"/>
  <c r="BE326"/>
  <c r="T326"/>
  <c r="R326"/>
  <c r="P326"/>
  <c r="BI324"/>
  <c r="BH324"/>
  <c r="BG324"/>
  <c r="BE324"/>
  <c r="T324"/>
  <c r="R324"/>
  <c r="P324"/>
  <c r="BI315"/>
  <c r="BH315"/>
  <c r="BG315"/>
  <c r="BE315"/>
  <c r="T315"/>
  <c r="R315"/>
  <c r="P315"/>
  <c r="BI300"/>
  <c r="BH300"/>
  <c r="BG300"/>
  <c r="BE300"/>
  <c r="T300"/>
  <c r="R300"/>
  <c r="P300"/>
  <c r="BI298"/>
  <c r="BH298"/>
  <c r="BG298"/>
  <c r="BE298"/>
  <c r="T298"/>
  <c r="R298"/>
  <c r="P298"/>
  <c r="BI296"/>
  <c r="BH296"/>
  <c r="BG296"/>
  <c r="BE296"/>
  <c r="T296"/>
  <c r="R296"/>
  <c r="P296"/>
  <c r="BI272"/>
  <c r="BH272"/>
  <c r="BG272"/>
  <c r="BE272"/>
  <c r="T272"/>
  <c r="R272"/>
  <c r="P272"/>
  <c r="BI270"/>
  <c r="BH270"/>
  <c r="BG270"/>
  <c r="BE270"/>
  <c r="T270"/>
  <c r="R270"/>
  <c r="P270"/>
  <c r="BI240"/>
  <c r="BH240"/>
  <c r="BG240"/>
  <c r="BE240"/>
  <c r="T240"/>
  <c r="R240"/>
  <c r="P240"/>
  <c r="BI238"/>
  <c r="BH238"/>
  <c r="BG238"/>
  <c r="BE238"/>
  <c r="T238"/>
  <c r="R238"/>
  <c r="P238"/>
  <c r="BI236"/>
  <c r="BH236"/>
  <c r="BG236"/>
  <c r="BE236"/>
  <c r="T236"/>
  <c r="R236"/>
  <c r="P236"/>
  <c r="BI234"/>
  <c r="BH234"/>
  <c r="BG234"/>
  <c r="BE234"/>
  <c r="T234"/>
  <c r="R234"/>
  <c r="P234"/>
  <c r="BI232"/>
  <c r="BH232"/>
  <c r="BG232"/>
  <c r="BE232"/>
  <c r="T232"/>
  <c r="R232"/>
  <c r="P232"/>
  <c r="BI227"/>
  <c r="BH227"/>
  <c r="BG227"/>
  <c r="BE227"/>
  <c r="T227"/>
  <c r="R227"/>
  <c r="P227"/>
  <c r="BI195"/>
  <c r="BH195"/>
  <c r="BG195"/>
  <c r="BE195"/>
  <c r="T195"/>
  <c r="R195"/>
  <c r="P195"/>
  <c r="BI186"/>
  <c r="BH186"/>
  <c r="BG186"/>
  <c r="BE186"/>
  <c r="T186"/>
  <c r="R186"/>
  <c r="P186"/>
  <c r="BI179"/>
  <c r="BH179"/>
  <c r="BG179"/>
  <c r="BE179"/>
  <c r="T179"/>
  <c r="R179"/>
  <c r="P179"/>
  <c r="BI175"/>
  <c r="BH175"/>
  <c r="BG175"/>
  <c r="BE175"/>
  <c r="T175"/>
  <c r="R175"/>
  <c r="P175"/>
  <c r="BI171"/>
  <c r="BH171"/>
  <c r="BG171"/>
  <c r="BE171"/>
  <c r="T171"/>
  <c r="R171"/>
  <c r="P171"/>
  <c r="BI168"/>
  <c r="BH168"/>
  <c r="BG168"/>
  <c r="BE168"/>
  <c r="T168"/>
  <c r="R168"/>
  <c r="P168"/>
  <c r="BI158"/>
  <c r="BH158"/>
  <c r="BG158"/>
  <c r="BE158"/>
  <c r="T158"/>
  <c r="R158"/>
  <c r="P158"/>
  <c r="BI154"/>
  <c r="BH154"/>
  <c r="BG154"/>
  <c r="BE154"/>
  <c r="T154"/>
  <c r="R154"/>
  <c r="P154"/>
  <c r="BI141"/>
  <c r="BH141"/>
  <c r="BG141"/>
  <c r="BE141"/>
  <c r="T141"/>
  <c r="R141"/>
  <c r="P141"/>
  <c r="BI139"/>
  <c r="BH139"/>
  <c r="BG139"/>
  <c r="BE139"/>
  <c r="T139"/>
  <c r="T138"/>
  <c r="R139"/>
  <c r="R138"/>
  <c r="P139"/>
  <c r="P138"/>
  <c r="BI133"/>
  <c r="BH133"/>
  <c r="BG133"/>
  <c r="BE133"/>
  <c r="T133"/>
  <c r="R133"/>
  <c r="P133"/>
  <c r="BI128"/>
  <c r="BH128"/>
  <c r="BG128"/>
  <c r="BE128"/>
  <c r="T128"/>
  <c r="R128"/>
  <c r="P128"/>
  <c r="BI121"/>
  <c r="BH121"/>
  <c r="BG121"/>
  <c r="BE121"/>
  <c r="T121"/>
  <c r="R121"/>
  <c r="P121"/>
  <c r="BI118"/>
  <c r="BH118"/>
  <c r="BG118"/>
  <c r="BE118"/>
  <c r="T118"/>
  <c r="R118"/>
  <c r="P118"/>
  <c r="BI114"/>
  <c r="BH114"/>
  <c r="BG114"/>
  <c r="BE114"/>
  <c r="T114"/>
  <c r="R114"/>
  <c r="P114"/>
  <c r="BI103"/>
  <c r="BH103"/>
  <c r="BG103"/>
  <c r="BE103"/>
  <c r="T103"/>
  <c r="R103"/>
  <c r="P103"/>
  <c r="BI100"/>
  <c r="BH100"/>
  <c r="BG100"/>
  <c r="BE100"/>
  <c r="T100"/>
  <c r="R100"/>
  <c r="P100"/>
  <c r="BI98"/>
  <c r="BH98"/>
  <c r="BG98"/>
  <c r="BE98"/>
  <c r="T98"/>
  <c r="T97"/>
  <c r="R98"/>
  <c r="R97"/>
  <c r="P98"/>
  <c r="P97"/>
  <c r="J92"/>
  <c r="J91"/>
  <c r="F91"/>
  <c r="F89"/>
  <c r="E87"/>
  <c r="J51"/>
  <c r="J50"/>
  <c r="F50"/>
  <c r="F48"/>
  <c r="E46"/>
  <c r="J16"/>
  <c r="E16"/>
  <c r="F51"/>
  <c r="J15"/>
  <c r="J10"/>
  <c r="J89"/>
  <c i="1" r="L50"/>
  <c r="AM50"/>
  <c r="AM49"/>
  <c r="L49"/>
  <c r="AM47"/>
  <c r="L47"/>
  <c r="L45"/>
  <c r="L44"/>
  <c i="2" r="BK706"/>
  <c r="J819"/>
  <c r="BK552"/>
  <c r="BK744"/>
  <c r="J407"/>
  <c r="BK760"/>
  <c r="J559"/>
  <c r="J862"/>
  <c r="J644"/>
  <c r="BK800"/>
  <c r="BK477"/>
  <c r="J744"/>
  <c r="BK236"/>
  <c r="J733"/>
  <c r="BK480"/>
  <c r="BK794"/>
  <c r="BK376"/>
  <c r="BK630"/>
  <c r="J333"/>
  <c r="J827"/>
  <c r="J571"/>
  <c r="BK798"/>
  <c r="J562"/>
  <c r="J692"/>
  <c r="J141"/>
  <c r="BK727"/>
  <c r="BK472"/>
  <c r="BK734"/>
  <c r="BK519"/>
  <c r="BK790"/>
  <c r="J654"/>
  <c r="J420"/>
  <c r="J702"/>
  <c r="BK420"/>
  <c r="J601"/>
  <c r="J121"/>
  <c r="BK665"/>
  <c r="BK339"/>
  <c r="J647"/>
  <c r="BK843"/>
  <c r="J724"/>
  <c r="J236"/>
  <c r="BK729"/>
  <c r="J480"/>
  <c r="J100"/>
  <c r="BK405"/>
  <c r="J729"/>
  <c r="J392"/>
  <c r="BK746"/>
  <c r="J437"/>
  <c r="BK720"/>
  <c r="J405"/>
  <c r="J781"/>
  <c r="J569"/>
  <c r="BK796"/>
  <c r="J683"/>
  <c r="BK695"/>
  <c r="J175"/>
  <c r="BK660"/>
  <c r="J158"/>
  <c r="J599"/>
  <c r="BK195"/>
  <c r="J337"/>
  <c r="J869"/>
  <c r="BK577"/>
  <c r="J706"/>
  <c r="J186"/>
  <c r="J787"/>
  <c r="BK435"/>
  <c r="BK662"/>
  <c r="BK407"/>
  <c r="J688"/>
  <c r="J371"/>
  <c r="J785"/>
  <c r="BK565"/>
  <c r="BK133"/>
  <c r="BK551"/>
  <c r="BK764"/>
  <c r="BK459"/>
  <c r="J660"/>
  <c r="J483"/>
  <c r="BK669"/>
  <c r="J326"/>
  <c r="BK582"/>
  <c r="J824"/>
  <c r="J335"/>
  <c r="BK782"/>
  <c r="J462"/>
  <c r="BK737"/>
  <c r="BK360"/>
  <c r="J784"/>
  <c r="BK504"/>
  <c r="J796"/>
  <c r="J567"/>
  <c r="J760"/>
  <c r="J565"/>
  <c r="BK791"/>
  <c r="J498"/>
  <c r="BK827"/>
  <c r="BK647"/>
  <c r="J315"/>
  <c r="BK567"/>
  <c r="BK238"/>
  <c r="J658"/>
  <c r="BK392"/>
  <c r="J727"/>
  <c r="J339"/>
  <c r="BK628"/>
  <c r="BK422"/>
  <c r="BK731"/>
  <c r="BK462"/>
  <c r="BK822"/>
  <c r="BK635"/>
  <c r="BK869"/>
  <c r="J597"/>
  <c r="J296"/>
  <c r="J822"/>
  <c r="J519"/>
  <c r="BK820"/>
  <c r="J557"/>
  <c r="J98"/>
  <c r="BK586"/>
  <c r="BK792"/>
  <c r="BK624"/>
  <c r="J872"/>
  <c r="BK296"/>
  <c r="J736"/>
  <c r="J227"/>
  <c r="BK812"/>
  <c r="J171"/>
  <c r="BK642"/>
  <c r="BK128"/>
  <c r="BK601"/>
  <c r="J652"/>
  <c r="BK868"/>
  <c r="BK644"/>
  <c r="BK371"/>
  <c r="J746"/>
  <c r="J556"/>
  <c r="J820"/>
  <c r="BK650"/>
  <c r="BK326"/>
  <c r="J791"/>
  <c r="BK559"/>
  <c r="BK789"/>
  <c r="J624"/>
  <c r="J866"/>
  <c r="BK716"/>
  <c r="BK416"/>
  <c r="J800"/>
  <c r="BK606"/>
  <c r="J128"/>
  <c r="BK699"/>
  <c r="BK554"/>
  <c r="BK175"/>
  <c r="J642"/>
  <c r="BK234"/>
  <c r="BK661"/>
  <c r="J114"/>
  <c r="J588"/>
  <c r="BK814"/>
  <c r="BK658"/>
  <c r="BK733"/>
  <c r="J179"/>
  <c r="BK724"/>
  <c r="BK553"/>
  <c r="BK118"/>
  <c r="J637"/>
  <c r="J272"/>
  <c r="BK584"/>
  <c r="J766"/>
  <c r="BK335"/>
  <c r="BK686"/>
  <c r="J238"/>
  <c r="J720"/>
  <c r="BK333"/>
  <c r="J734"/>
  <c r="J504"/>
  <c r="BK121"/>
  <c r="J240"/>
  <c r="BK785"/>
  <c r="BK298"/>
  <c r="BK659"/>
  <c r="J118"/>
  <c r="BK692"/>
  <c r="BK232"/>
  <c r="BK713"/>
  <c r="BK571"/>
  <c r="J584"/>
  <c r="J139"/>
  <c r="BK617"/>
  <c r="J324"/>
  <c r="BK588"/>
  <c r="BK240"/>
  <c r="J655"/>
  <c r="BK315"/>
  <c r="J782"/>
  <c r="J508"/>
  <c r="BK100"/>
  <c r="BK710"/>
  <c r="BK824"/>
  <c r="BK603"/>
  <c r="J300"/>
  <c r="BK786"/>
  <c r="J554"/>
  <c r="J868"/>
  <c r="J699"/>
  <c r="J376"/>
  <c r="BK748"/>
  <c r="BK569"/>
  <c r="J798"/>
  <c r="BK555"/>
  <c r="BK171"/>
  <c r="BK750"/>
  <c r="J555"/>
  <c r="J792"/>
  <c r="BK655"/>
  <c r="J422"/>
  <c r="BK819"/>
  <c r="J661"/>
  <c i="1" r="AS54"/>
  <c i="2" r="J633"/>
  <c r="J713"/>
  <c r="BK324"/>
  <c r="J606"/>
  <c r="J154"/>
  <c r="J631"/>
  <c r="BK742"/>
  <c r="BK437"/>
  <c r="J823"/>
  <c r="J553"/>
  <c r="BK801"/>
  <c r="J459"/>
  <c r="J742"/>
  <c r="BK788"/>
  <c r="J630"/>
  <c r="BK114"/>
  <c r="J675"/>
  <c r="J195"/>
  <c r="J666"/>
  <c r="J435"/>
  <c r="J752"/>
  <c r="J360"/>
  <c r="J716"/>
  <c r="J762"/>
  <c r="J552"/>
  <c r="BK752"/>
  <c r="BK374"/>
  <c r="J665"/>
  <c r="BK103"/>
  <c r="BK675"/>
  <c r="J418"/>
  <c r="J764"/>
  <c r="J416"/>
  <c r="BK740"/>
  <c r="BK418"/>
  <c r="BK783"/>
  <c r="BK557"/>
  <c r="J801"/>
  <c r="BK631"/>
  <c r="J168"/>
  <c r="BK556"/>
  <c r="BK141"/>
  <c r="J731"/>
  <c r="BK573"/>
  <c r="J843"/>
  <c r="J582"/>
  <c r="BK158"/>
  <c r="BK736"/>
  <c r="J472"/>
  <c r="BK683"/>
  <c r="J234"/>
  <c r="J750"/>
  <c r="J496"/>
  <c r="J103"/>
  <c r="BK654"/>
  <c r="BK337"/>
  <c r="BK766"/>
  <c r="J577"/>
  <c r="J834"/>
  <c r="BK610"/>
  <c r="J298"/>
  <c r="J710"/>
  <c r="BK483"/>
  <c r="BK633"/>
  <c r="J748"/>
  <c r="BK558"/>
  <c r="BK98"/>
  <c r="J695"/>
  <c r="BK866"/>
  <c r="J659"/>
  <c r="BK390"/>
  <c r="J789"/>
  <c r="J573"/>
  <c r="BK872"/>
  <c r="BK508"/>
  <c r="J669"/>
  <c r="BK498"/>
  <c r="J783"/>
  <c r="BK597"/>
  <c r="J788"/>
  <c r="J794"/>
  <c r="BK637"/>
  <c r="J374"/>
  <c r="J662"/>
  <c r="J133"/>
  <c r="BK638"/>
  <c r="BK168"/>
  <c r="J617"/>
  <c r="BK823"/>
  <c r="J650"/>
  <c r="J551"/>
  <c r="BK762"/>
  <c r="J638"/>
  <c r="J804"/>
  <c r="J558"/>
  <c r="J686"/>
  <c r="BK834"/>
  <c r="BK496"/>
  <c r="J740"/>
  <c r="J390"/>
  <c r="J786"/>
  <c r="J603"/>
  <c r="BK804"/>
  <c r="J610"/>
  <c r="BK300"/>
  <c r="J677"/>
  <c r="J464"/>
  <c r="BK154"/>
  <c r="BK666"/>
  <c r="BK489"/>
  <c r="J812"/>
  <c r="BK652"/>
  <c r="BK227"/>
  <c r="J737"/>
  <c r="BK464"/>
  <c r="BK784"/>
  <c r="BK599"/>
  <c r="BK272"/>
  <c r="BK702"/>
  <c r="BK862"/>
  <c r="J628"/>
  <c r="J232"/>
  <c r="BK688"/>
  <c r="BK562"/>
  <c r="J814"/>
  <c r="BK186"/>
  <c r="BK677"/>
  <c r="BK139"/>
  <c r="J635"/>
  <c r="BK270"/>
  <c r="J790"/>
  <c r="J489"/>
  <c r="BK781"/>
  <c r="J586"/>
  <c r="BK179"/>
  <c r="J477"/>
  <c r="BK787"/>
  <c r="J270"/>
  <c l="1" r="P826"/>
  <c r="BK99"/>
  <c r="J99"/>
  <c r="J58"/>
  <c r="P99"/>
  <c r="R99"/>
  <c r="T99"/>
  <c r="T96"/>
  <c r="BK463"/>
  <c r="J463"/>
  <c r="J61"/>
  <c r="BK581"/>
  <c r="J581"/>
  <c r="J62"/>
  <c r="P609"/>
  <c r="T649"/>
  <c r="BK668"/>
  <c r="J668"/>
  <c r="J69"/>
  <c r="R694"/>
  <c r="R739"/>
  <c r="T803"/>
  <c r="P842"/>
  <c r="T140"/>
  <c r="P581"/>
  <c r="BK609"/>
  <c r="J609"/>
  <c r="J65"/>
  <c r="BK649"/>
  <c r="J649"/>
  <c r="J66"/>
  <c r="T657"/>
  <c r="R664"/>
  <c r="R668"/>
  <c r="BK739"/>
  <c r="J739"/>
  <c r="J71"/>
  <c r="P803"/>
  <c r="T842"/>
  <c r="T865"/>
  <c r="T864"/>
  <c r="P140"/>
  <c r="T463"/>
  <c r="T609"/>
  <c r="BK657"/>
  <c r="J657"/>
  <c r="J67"/>
  <c r="BK664"/>
  <c r="J664"/>
  <c r="J68"/>
  <c r="P668"/>
  <c r="T668"/>
  <c r="P739"/>
  <c r="R803"/>
  <c r="R140"/>
  <c r="R463"/>
  <c r="T581"/>
  <c r="R609"/>
  <c r="R649"/>
  <c r="P657"/>
  <c r="P664"/>
  <c r="BK694"/>
  <c r="J694"/>
  <c r="J70"/>
  <c r="T694"/>
  <c r="BK803"/>
  <c r="J803"/>
  <c r="J72"/>
  <c r="R842"/>
  <c r="P865"/>
  <c r="P864"/>
  <c r="BK140"/>
  <c r="J140"/>
  <c r="J60"/>
  <c r="P463"/>
  <c r="R581"/>
  <c r="P649"/>
  <c r="R657"/>
  <c r="T664"/>
  <c r="P694"/>
  <c r="T739"/>
  <c r="BK842"/>
  <c r="J842"/>
  <c r="J74"/>
  <c r="BK865"/>
  <c r="J865"/>
  <c r="J76"/>
  <c r="R865"/>
  <c r="R864"/>
  <c r="BK97"/>
  <c r="J97"/>
  <c r="J57"/>
  <c r="BK138"/>
  <c r="J138"/>
  <c r="J59"/>
  <c r="BK605"/>
  <c r="J605"/>
  <c r="J63"/>
  <c r="BK871"/>
  <c r="J871"/>
  <c r="J77"/>
  <c r="BK826"/>
  <c r="J826"/>
  <c r="J73"/>
  <c r="J48"/>
  <c r="BF121"/>
  <c r="BF141"/>
  <c r="BF232"/>
  <c r="BF238"/>
  <c r="BF326"/>
  <c r="BF339"/>
  <c r="BF416"/>
  <c r="BF420"/>
  <c r="BF472"/>
  <c r="BF483"/>
  <c r="BF489"/>
  <c r="BF519"/>
  <c r="BF555"/>
  <c r="BF569"/>
  <c r="BF571"/>
  <c r="BF577"/>
  <c r="BF586"/>
  <c r="BF597"/>
  <c r="BF635"/>
  <c r="BF637"/>
  <c r="BF655"/>
  <c r="BF658"/>
  <c r="BF666"/>
  <c r="BF677"/>
  <c r="BF686"/>
  <c r="BF692"/>
  <c r="BF699"/>
  <c r="BF706"/>
  <c r="BF724"/>
  <c r="BF733"/>
  <c r="BF737"/>
  <c r="BF746"/>
  <c r="BF750"/>
  <c r="BF760"/>
  <c r="BF764"/>
  <c r="BF766"/>
  <c r="BF784"/>
  <c r="BF789"/>
  <c r="BF792"/>
  <c r="BF794"/>
  <c r="BF796"/>
  <c r="BF804"/>
  <c r="BF819"/>
  <c r="BF869"/>
  <c r="BF114"/>
  <c r="BF154"/>
  <c r="BF195"/>
  <c r="BF227"/>
  <c r="BF300"/>
  <c r="BF371"/>
  <c r="BF390"/>
  <c r="BF418"/>
  <c r="BF435"/>
  <c r="BF567"/>
  <c r="BF582"/>
  <c r="BF584"/>
  <c r="BF631"/>
  <c r="BF675"/>
  <c r="BF742"/>
  <c r="BF744"/>
  <c r="BF814"/>
  <c r="BF827"/>
  <c r="BF862"/>
  <c r="BF866"/>
  <c r="F92"/>
  <c r="BF103"/>
  <c r="BF186"/>
  <c r="BF236"/>
  <c r="BF296"/>
  <c r="BF298"/>
  <c r="BF337"/>
  <c r="BF407"/>
  <c r="BF551"/>
  <c r="BF552"/>
  <c r="BF565"/>
  <c r="BF599"/>
  <c r="BF601"/>
  <c r="BF624"/>
  <c r="BF633"/>
  <c r="BF642"/>
  <c r="BF647"/>
  <c r="BF720"/>
  <c r="BF727"/>
  <c r="BF736"/>
  <c r="BF752"/>
  <c r="BF782"/>
  <c r="BF788"/>
  <c r="BF791"/>
  <c r="BF823"/>
  <c r="BF843"/>
  <c r="BF868"/>
  <c r="BF872"/>
  <c r="BF100"/>
  <c r="BF133"/>
  <c r="BF139"/>
  <c r="BF168"/>
  <c r="BF179"/>
  <c r="BF270"/>
  <c r="BF272"/>
  <c r="BF335"/>
  <c r="BF360"/>
  <c r="BF374"/>
  <c r="BF437"/>
  <c r="BF498"/>
  <c r="BF558"/>
  <c r="BF652"/>
  <c r="BF662"/>
  <c r="BF669"/>
  <c r="BF710"/>
  <c r="BF716"/>
  <c r="BF731"/>
  <c r="BF740"/>
  <c r="BF748"/>
  <c r="BF783"/>
  <c r="BF785"/>
  <c r="BF786"/>
  <c r="BF801"/>
  <c r="BF820"/>
  <c r="BF128"/>
  <c r="BF158"/>
  <c r="BF240"/>
  <c r="BF315"/>
  <c r="BF324"/>
  <c r="BF392"/>
  <c r="BF422"/>
  <c r="BF462"/>
  <c r="BF464"/>
  <c r="BF508"/>
  <c r="BF553"/>
  <c r="BF554"/>
  <c r="BF557"/>
  <c r="BF562"/>
  <c r="BF573"/>
  <c r="BF588"/>
  <c r="BF610"/>
  <c r="BF617"/>
  <c r="BF628"/>
  <c r="BF630"/>
  <c r="BF644"/>
  <c r="BF654"/>
  <c r="BF661"/>
  <c r="BF665"/>
  <c r="BF688"/>
  <c r="BF695"/>
  <c r="BF713"/>
  <c r="BF729"/>
  <c r="BF734"/>
  <c r="BF762"/>
  <c r="BF787"/>
  <c r="BF790"/>
  <c r="BF800"/>
  <c r="BF812"/>
  <c r="BF822"/>
  <c r="BF824"/>
  <c r="BF834"/>
  <c r="BF98"/>
  <c r="BF118"/>
  <c r="BF171"/>
  <c r="BF175"/>
  <c r="BF234"/>
  <c r="BF333"/>
  <c r="BF376"/>
  <c r="BF405"/>
  <c r="BF459"/>
  <c r="BF477"/>
  <c r="BF480"/>
  <c r="BF496"/>
  <c r="BF504"/>
  <c r="BF556"/>
  <c r="BF559"/>
  <c r="BF603"/>
  <c r="BF606"/>
  <c r="BF638"/>
  <c r="BF650"/>
  <c r="BF659"/>
  <c r="BF660"/>
  <c r="BF683"/>
  <c r="BF702"/>
  <c r="BF781"/>
  <c r="BF798"/>
  <c r="F34"/>
  <c i="1" r="BC55"/>
  <c r="BC54"/>
  <c r="AY54"/>
  <c i="2" r="F35"/>
  <c i="1" r="BD55"/>
  <c r="BD54"/>
  <c r="W33"/>
  <c i="2" r="F33"/>
  <c i="1" r="BB55"/>
  <c r="BB54"/>
  <c r="W31"/>
  <c i="2" r="J31"/>
  <c i="1" r="AV55"/>
  <c i="2" r="F31"/>
  <c i="1" r="AZ55"/>
  <c r="AZ54"/>
  <c r="AV54"/>
  <c r="AK29"/>
  <c i="2" l="1" r="P96"/>
  <c r="R96"/>
  <c r="T608"/>
  <c r="T95"/>
  <c r="R608"/>
  <c r="R95"/>
  <c r="P608"/>
  <c r="P95"/>
  <c i="1" r="AU55"/>
  <c i="2" r="BK96"/>
  <c r="J96"/>
  <c r="J56"/>
  <c r="BK864"/>
  <c r="J864"/>
  <c r="J75"/>
  <c r="BK608"/>
  <c r="J608"/>
  <c r="J64"/>
  <c r="F32"/>
  <c i="1" r="BA55"/>
  <c r="BA54"/>
  <c r="AW54"/>
  <c r="AK30"/>
  <c r="AX54"/>
  <c r="AU54"/>
  <c r="W29"/>
  <c r="W32"/>
  <c i="2" r="J32"/>
  <c i="1" r="AW55"/>
  <c r="AT55"/>
  <c i="2" l="1" r="BK95"/>
  <c r="J95"/>
  <c r="J55"/>
  <c i="1" r="AT54"/>
  <c r="W30"/>
  <c i="2" l="1" r="J28"/>
  <c i="1" r="AG55"/>
  <c r="AG54"/>
  <c r="AK26"/>
  <c r="AK35"/>
  <c l="1" r="AN54"/>
  <c i="2" r="J37"/>
  <c i="1"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<sst xmlns="http://schemas.openxmlformats.org/spreadsheetml/2006/main">
  <si>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</si>
  <si>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</si>
  <si>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</si>
  <si>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</si>
  <si>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</si>
  <si>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{a2cbaa05-36d8-4700-ad4c-607e757cd735}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</si>
  <si>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</si>
  <si>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</si>
  <si>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</si>
  <si>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</si>
  <si>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</si>
  <si>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</si>
  <si>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</si>
  <si>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</si>
  <si>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</si>
  <si>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</si>
  <si>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</si>
  <si>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Snížení energetické náročnosti BD Poštovní 648, Horní Slavkov</t>
  </si>
  <si>
    <t>KSO:</t>
  </si>
  <si>
    <t/>
  </si>
  <si>
    <t>CC-CZ:</t>
  </si>
  <si>
    <t>Místo:</t>
  </si>
  <si>
    <t>Horní Slavkov, Poštovní 648</t>
  </si>
  <si>
    <t>Datum:</t>
  </si>
  <si>
    <t>6. 12. 2022</t>
  </si>
  <si>
    <t>Zadavatel:</t>
  </si>
  <si>
    <t>IČ:</t>
  </si>
  <si>
    <t>Město Horní Slavkov</t>
  </si>
  <si>
    <t>DIČ:</t>
  </si>
  <si>
    <t>Uchazeč:</t>
  </si>
  <si>
    <t>Vyplň údaj</t>
  </si>
  <si>
    <t>Projektant:</t>
  </si>
  <si>
    <t>CENTRA STAV s.r.o.</t>
  </si>
  <si>
    <t>True</t>
  </si>
  <si>
    <t>Zpracovatel:</t>
  </si>
  <si>
    <t>Michal Kubelka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</si>
  <si>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</si>
  <si>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</si>
  <si>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</si>
  <si>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</si>
  <si>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</si>
  <si>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</si>
  <si>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</si>
  <si>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</si>
  <si>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</si>
  <si>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</si>
  <si>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</si>
  <si>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</si>
  <si>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</si>
  <si>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</si>
  <si>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</si>
  <si>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</si>
  <si>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</si>
  <si>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</si>
  <si>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</si>
  <si>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</si>
  <si>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</si>
  <si>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</si>
  <si>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</si>
  <si>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</si>
  <si>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</si>
  <si>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</si>
  <si>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</si>
  <si>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</si>
  <si>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</si>
  <si>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</si>
  <si>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</si>
  <si>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</si>
  <si>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</si>
  <si>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</si>
  <si>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</si>
  <si>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</si>
  <si>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</si>
  <si>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</si>
  <si>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</si>
  <si>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</si>
  <si>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</si>
  <si>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</si>
  <si>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</si>
  <si>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</si>
  <si>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</si>
  <si>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</si>
  <si>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</si>
  <si>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</si>
  <si>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</si>
  <si>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</si>
  <si>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</si>
  <si>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</si>
  <si>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</si>
  <si>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</si>
  <si>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</si>
  <si>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</si>
  <si>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</si>
  <si>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</si>
  <si>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</si>
  <si>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741 - Elektroinstalace - silnoproud</t>
  </si>
  <si>
    <t xml:space="preserve">    742 - Elektroinstalace - slaboproud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</si>
  <si>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</si>
  <si>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</si>
  <si>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</si>
  <si>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</si>
  <si>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</si>
  <si>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</si>
  <si>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</si>
  <si>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</si>
  <si>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</si>
  <si>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</si>
  <si>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</si>
  <si>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</si>
  <si>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</si>
  <si>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</si>
  <si>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</si>
  <si>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</si>
  <si>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</si>
  <si>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</si>
  <si>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</si>
  <si>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</si>
  <si>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</si>
  <si>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</si>
  <si>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</si>
  <si>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</si>
  <si>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</si>
  <si>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</si>
  <si>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</si>
  <si>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001-x1</t>
  </si>
  <si>
    <t>Obnovení trávníku do původního stavu</t>
  </si>
  <si>
    <t>soubor</t>
  </si>
  <si>
    <t>4</t>
  </si>
  <si>
    <t>2</t>
  </si>
  <si>
    <t>2030311584</t>
  </si>
  <si>
    <t>3</t>
  </si>
  <si>
    <t>Svislé a kompletní konstrukce</t>
  </si>
  <si>
    <t>310231051/R</t>
  </si>
  <si>
    <t>Zazdívka otvorů ve zdivu nadzákladovém děrovanými cihlami plochy přes 0,25 m2 do 1 m2 přes P10 do P15, tl. zdiva 450 mm</t>
  </si>
  <si>
    <t>m2</t>
  </si>
  <si>
    <t>1057787280</t>
  </si>
  <si>
    <t>VV</t>
  </si>
  <si>
    <t>1.NP v místě dozdění parapetu nového okna vedle m.č. 116</t>
  </si>
  <si>
    <t>0,88*0,8</t>
  </si>
  <si>
    <t>310231055</t>
  </si>
  <si>
    <t>Zazdívka otvorů ve zdivu nadzákladovém děrovanými cihlami plochy přes 1 m2 do 4 m2 přes P10 do P15, tl. zdiva 300 mm</t>
  </si>
  <si>
    <t>CS ÚRS 2022 02</t>
  </si>
  <si>
    <t>-905383782</t>
  </si>
  <si>
    <t>Online PSC</t>
  </si>
  <si>
    <t>https://podminky.urs.cz/item/CS_URS_2022_02/310231055</t>
  </si>
  <si>
    <t>m.č. 115</t>
  </si>
  <si>
    <t>2,4*2,4</t>
  </si>
  <si>
    <t>-1,7*2,3</t>
  </si>
  <si>
    <t>Mezisoučet</t>
  </si>
  <si>
    <t>dozdívky schodišťového okna</t>
  </si>
  <si>
    <t>2,4*1,22</t>
  </si>
  <si>
    <t>2,4*1,32</t>
  </si>
  <si>
    <t>Součet</t>
  </si>
  <si>
    <t>310236241</t>
  </si>
  <si>
    <t>Zazdívka otvorů ve zdivu nadzákladovém cihlami pálenými plochy přes 0,0225 m2 do 0,09 m2, ve zdi tl. do 300 mm</t>
  </si>
  <si>
    <t>kus</t>
  </si>
  <si>
    <t>2117570026</t>
  </si>
  <si>
    <t>https://podminky.urs.cz/item/CS_URS_2022_02/310236241</t>
  </si>
  <si>
    <t>Po osazení překladů schodišťových oken</t>
  </si>
  <si>
    <t>5</t>
  </si>
  <si>
    <t>342291121</t>
  </si>
  <si>
    <t>Ukotvení příček plochými kotvami, do konstrukce cihelné</t>
  </si>
  <si>
    <t>m</t>
  </si>
  <si>
    <t>1369754259</t>
  </si>
  <si>
    <t>https://podminky.urs.cz/item/CS_URS_2022_02/342291121</t>
  </si>
  <si>
    <t>0,8+0,8+2,4+2,4+1,22+1,22+1,32+1,32</t>
  </si>
  <si>
    <t>6</t>
  </si>
  <si>
    <t>317944323</t>
  </si>
  <si>
    <t>Válcované nosníky dodatečně osazované do připravených otvorů bez zazdění hlav č. 14 až 22</t>
  </si>
  <si>
    <t>t</t>
  </si>
  <si>
    <t>-1665380464</t>
  </si>
  <si>
    <t>https://podminky.urs.cz/item/CS_URS_2022_02/317944323</t>
  </si>
  <si>
    <t>IPN 140</t>
  </si>
  <si>
    <t>((2,1*2)*14,4)/1000</t>
  </si>
  <si>
    <t>IPN 180</t>
  </si>
  <si>
    <t>((3*4)*21,9)/1000</t>
  </si>
  <si>
    <t>7</t>
  </si>
  <si>
    <t>317234410</t>
  </si>
  <si>
    <t>Vyzdívka mezi nosníky cihlami pálenými na maltu cementovou</t>
  </si>
  <si>
    <t>m3</t>
  </si>
  <si>
    <t>2063969797</t>
  </si>
  <si>
    <t>https://podminky.urs.cz/item/CS_URS_2022_02/317234410</t>
  </si>
  <si>
    <t>(2,1*0,14)*0,384</t>
  </si>
  <si>
    <t>((3*0,18)*0,218)*2</t>
  </si>
  <si>
    <t>8</t>
  </si>
  <si>
    <t>346244381</t>
  </si>
  <si>
    <t>Plentování ocelových válcovaných nosníků jednostranné cihlami na maltu, výška stojiny do 200 mm</t>
  </si>
  <si>
    <t>-559419921</t>
  </si>
  <si>
    <t>https://podminky.urs.cz/item/CS_URS_2022_02/346244381</t>
  </si>
  <si>
    <t>(2,1*0,14)*2</t>
  </si>
  <si>
    <t>(3*0,18)*4</t>
  </si>
  <si>
    <t>Komunikace pozemní</t>
  </si>
  <si>
    <t>9</t>
  </si>
  <si>
    <t>005-x1</t>
  </si>
  <si>
    <t>D+M+PH Nový chodník z betonové zámkové dlažby vel. 200x100x60mm vč. zemních prací, likvidace výkopku, obrubníků, podkladních štěrkových vrstev a přeskládání stávající dlažby kolem schodiště</t>
  </si>
  <si>
    <t>420915006</t>
  </si>
  <si>
    <t>Úpravy povrchů, podlahy a osazování výplní</t>
  </si>
  <si>
    <t>10</t>
  </si>
  <si>
    <t>629991012</t>
  </si>
  <si>
    <t>Zakrytí vnějších ploch před znečištěním včetně pozdějšího odkrytí výplní otvorů a svislých ploch fólií přilepenou na začišťovací lištu</t>
  </si>
  <si>
    <t>1525565241</t>
  </si>
  <si>
    <t>https://podminky.urs.cz/item/CS_URS_2022_02/629991012</t>
  </si>
  <si>
    <t>(0,6*0,6)*5</t>
  </si>
  <si>
    <t>(1,2*0,6)*15</t>
  </si>
  <si>
    <t>0,9*2,1</t>
  </si>
  <si>
    <t>(1,2*1,5)*22</t>
  </si>
  <si>
    <t>(1,2*0,9)*3</t>
  </si>
  <si>
    <t>(1,5*2,6)*6</t>
  </si>
  <si>
    <t>1,7*2,3</t>
  </si>
  <si>
    <t>(1,2*1,4)*50</t>
  </si>
  <si>
    <t>(2,4*1,5)*2</t>
  </si>
  <si>
    <t>2,4*0,6</t>
  </si>
  <si>
    <t>11</t>
  </si>
  <si>
    <t>619991001</t>
  </si>
  <si>
    <t>Zakrytí vnitřních ploch před znečištěním včetně pozdějšího odkrytí podlah fólií přilepenou lepící páskou</t>
  </si>
  <si>
    <t>1303657374</t>
  </si>
  <si>
    <t>https://podminky.urs.cz/item/CS_URS_2022_02/619991001</t>
  </si>
  <si>
    <t>V místě výměn výplní, apod...</t>
  </si>
  <si>
    <t>2*85+1*5+2,4*4+2,6*12</t>
  </si>
  <si>
    <t>12</t>
  </si>
  <si>
    <t>612325302</t>
  </si>
  <si>
    <t>Vápenocementová omítka ostění nebo nadpraží štuková</t>
  </si>
  <si>
    <t>235566518</t>
  </si>
  <si>
    <t>https://podminky.urs.cz/item/CS_URS_2022_02/612325302</t>
  </si>
  <si>
    <t>1.NP rozšířovaný otvor ze dveří na okno vedle m.č. 116</t>
  </si>
  <si>
    <t>(1,2+1,5+1,5)*0,28</t>
  </si>
  <si>
    <t>dozdívka otvoru m.č. 115</t>
  </si>
  <si>
    <t>(2,4+2,4+2,4)*0,15</t>
  </si>
  <si>
    <t>(1,7+2,3+2,3)*0,2</t>
  </si>
  <si>
    <t>kolem nových schodišťových oken</t>
  </si>
  <si>
    <t>((2,4+1,5+1,5)*0,13)*2</t>
  </si>
  <si>
    <t>13</t>
  </si>
  <si>
    <t>006-x1</t>
  </si>
  <si>
    <t>D+M+PH Vyrovnání pod vnitřní parapety maltou či betonem vč. bednění hrany</t>
  </si>
  <si>
    <t>1061337091</t>
  </si>
  <si>
    <t>Okna na nových podezdívkách</t>
  </si>
  <si>
    <t>1,2+2,4*2</t>
  </si>
  <si>
    <t>14</t>
  </si>
  <si>
    <t>612325121</t>
  </si>
  <si>
    <t>Vápenocementová omítka rýh štuková ve stěnách, šířky rýhy do 150 mm</t>
  </si>
  <si>
    <t>-370630759</t>
  </si>
  <si>
    <t>https://podminky.urs.cz/item/CS_URS_2022_02/612325121</t>
  </si>
  <si>
    <t>Oprava omítek na chodbách po vybourání kovových dveří</t>
  </si>
  <si>
    <t>((1,5+2,6+2,6)*0,15)*5</t>
  </si>
  <si>
    <t>612325223</t>
  </si>
  <si>
    <t>Vápenocementová omítka jednotlivých malých ploch štuková na stěnách, plochy jednotlivě přes 0,25 do 1 m2</t>
  </si>
  <si>
    <t>-1632859190</t>
  </si>
  <si>
    <t>https://podminky.urs.cz/item/CS_URS_2022_02/612325223</t>
  </si>
  <si>
    <t>16</t>
  </si>
  <si>
    <t>612325225</t>
  </si>
  <si>
    <t>Vápenocementová omítka jednotlivých malých ploch štuková na stěnách, plochy jednotlivě přes 1,0 do 4 m2</t>
  </si>
  <si>
    <t>-1745339223</t>
  </si>
  <si>
    <t>https://podminky.urs.cz/item/CS_URS_2022_02/612325225</t>
  </si>
  <si>
    <t>17</t>
  </si>
  <si>
    <t>619995001</t>
  </si>
  <si>
    <t>Začištění omítek (s dodáním hmot) kolem oken, dveří, podlah, obkladů apod.</t>
  </si>
  <si>
    <t>757549451</t>
  </si>
  <si>
    <t>https://podminky.urs.cz/item/CS_URS_2022_02/619995001</t>
  </si>
  <si>
    <t>(0,6+0,6+0,6)*5</t>
  </si>
  <si>
    <t>(1,2+0,6+0,6)*15</t>
  </si>
  <si>
    <t>(1,2+1,5+1,5)*20</t>
  </si>
  <si>
    <t>(1,5+2,6+2,6)*6</t>
  </si>
  <si>
    <t>(1,2+1,4+1,4)*46</t>
  </si>
  <si>
    <t>2,4+0,6+0,6</t>
  </si>
  <si>
    <t>18</t>
  </si>
  <si>
    <t>629995101</t>
  </si>
  <si>
    <t>Očištění vnějších ploch tlakovou vodou omytím</t>
  </si>
  <si>
    <t>-882263759</t>
  </si>
  <si>
    <t>https://podminky.urs.cz/item/CS_URS_2022_02/629995101</t>
  </si>
  <si>
    <t>39,3*10,36</t>
  </si>
  <si>
    <t>39,3*10,46</t>
  </si>
  <si>
    <t>11,1*10,14</t>
  </si>
  <si>
    <t>10,78*0,12</t>
  </si>
  <si>
    <t>6,5*1,6</t>
  </si>
  <si>
    <t>0,4*6</t>
  </si>
  <si>
    <t>2,59*3</t>
  </si>
  <si>
    <t>-0,9*2,1</t>
  </si>
  <si>
    <t>-(1,2*1,5)*22</t>
  </si>
  <si>
    <t>-(1,2*0,9)*3</t>
  </si>
  <si>
    <t>-(1,5*2,6)*6</t>
  </si>
  <si>
    <t>-(1,2*1,4)*50</t>
  </si>
  <si>
    <t>-(2,4*1,5)*2</t>
  </si>
  <si>
    <t>-2,4*0,6</t>
  </si>
  <si>
    <t>((0,6*3)*5)*0,25</t>
  </si>
  <si>
    <t>((1,2+0,6+0,6)*13)*0,25</t>
  </si>
  <si>
    <t>((1,2+1,5+1,5)*22)*0,12</t>
  </si>
  <si>
    <t>((1,2+0,9+0,9)*3)*0,12</t>
  </si>
  <si>
    <t>(1,7+2,3+2,3)*0,05</t>
  </si>
  <si>
    <t>((1,2+1,4+1,4)*50)*0,1</t>
  </si>
  <si>
    <t>((2,4+1,5+1,5)*2)*0,12</t>
  </si>
  <si>
    <t>(2,4+0,6+0,6)*0,12</t>
  </si>
  <si>
    <t>((1,2+0,6+0,6)*2)*0,12</t>
  </si>
  <si>
    <t>2,9*0,9</t>
  </si>
  <si>
    <t>(2,9+0,9+0,9)*0,2</t>
  </si>
  <si>
    <t>19</t>
  </si>
  <si>
    <t>621325102</t>
  </si>
  <si>
    <t>Oprava vápenocementové omítky vnějších ploch stupně členitosti 1 hladké podhledů, v rozsahu opravované plochy přes 10 do 30%</t>
  </si>
  <si>
    <t>1072304733</t>
  </si>
  <si>
    <t>https://podminky.urs.cz/item/CS_URS_2022_02/621325102</t>
  </si>
  <si>
    <t>20</t>
  </si>
  <si>
    <t>621131121</t>
  </si>
  <si>
    <t>Podkladní a spojovací vrstva vnějších omítaných ploch penetrace nanášená ručně podhledů</t>
  </si>
  <si>
    <t>921370525</t>
  </si>
  <si>
    <t>https://podminky.urs.cz/item/CS_URS_2022_02/621131121</t>
  </si>
  <si>
    <t>621142001</t>
  </si>
  <si>
    <t>Potažení vnějších ploch pletivem v ploše nebo pruzích, na plném podkladu sklovláknitým vtlačením do tmelu podhledů</t>
  </si>
  <si>
    <t>549843155</t>
  </si>
  <si>
    <t>https://podminky.urs.cz/item/CS_URS_2022_02/621142001</t>
  </si>
  <si>
    <t>22</t>
  </si>
  <si>
    <t>621151001</t>
  </si>
  <si>
    <t>Penetrační nátěr vnějších pastovitých tenkovrstvých omítek akrylátový univerzální podhledů</t>
  </si>
  <si>
    <t>-447754048</t>
  </si>
  <si>
    <t>https://podminky.urs.cz/item/CS_URS_2022_02/621151001</t>
  </si>
  <si>
    <t>23</t>
  </si>
  <si>
    <t>621531012</t>
  </si>
  <si>
    <t>Omítka tenkovrstvá silikonová vnějších ploch probarvená bez penetrace zatíraná (škrábaná), zrnitost 1,5 mm podhledů</t>
  </si>
  <si>
    <t>1359180274</t>
  </si>
  <si>
    <t>https://podminky.urs.cz/item/CS_URS_2022_02/621531012</t>
  </si>
  <si>
    <t>24</t>
  </si>
  <si>
    <t>622325102</t>
  </si>
  <si>
    <t>Oprava vápenocementové omítky vnějších ploch stupně členitosti 1 hladké stěn, v rozsahu opravované plochy přes 10 do 30%</t>
  </si>
  <si>
    <t>-717689668</t>
  </si>
  <si>
    <t>https://podminky.urs.cz/item/CS_URS_2022_02/622325102</t>
  </si>
  <si>
    <t>25</t>
  </si>
  <si>
    <t>622131121</t>
  </si>
  <si>
    <t>Podkladní a spojovací vrstva vnějších omítaných ploch penetrace nanášená ručně stěn</t>
  </si>
  <si>
    <t>1307459797</t>
  </si>
  <si>
    <t>https://podminky.urs.cz/item/CS_URS_2022_02/622131121</t>
  </si>
  <si>
    <t>26</t>
  </si>
  <si>
    <t>622211031</t>
  </si>
  <si>
    <t>Montáž kontaktního zateplení lepením a mechanickým kotvením z polystyrenových desek na vnější stěny, na podklad betonový nebo z lehčeného betonu, z tvárnic keramických nebo vápenopískových, tloušťky desek přes 120 do 160 mm</t>
  </si>
  <si>
    <t>1327626996</t>
  </si>
  <si>
    <t>https://podminky.urs.cz/item/CS_URS_2022_02/622211031</t>
  </si>
  <si>
    <t>P</t>
  </si>
  <si>
    <t xml:space="preserve">Poznámka k položce:_x000d_
Lepení soklu (desek z XPS) - Dvousložková reaktivní izolační hmota_x000d_
Lepení plocha fasády – Flexibilní lepidlo na bázi cementové hmoty _x000d_
Hmoždinky sokl – Talířové hmoždinky budou s povrchovou nebo zápustnou montáží_x000d_
schválenou dle ETAG 014 nebo EAD 330166-01-0604._x000d_
Hmoždinky hlavní plochy - Talířové hmoždinky budou s povrchovou nebo zápustnou montáží_x000d_
schválenou dle ETAG 014 nebo EAD 330166-01-0604, s osvědčením třídy A dle CZB._x000d_
_x000d_
Výztužná vrstva a výztužná tkanina:      _x000d_
Sokl – Armovací stěrka - dvousložková reaktivní izolační stěrka + výztužná tkanina min.145 g/m2, pevnost po uložení do 5% NaOH - útek 1300 N, osnova 1350 N/5cm - Pozn: výztužná tkanina v místě soklu bude aplikována ve dvou vrstvách_x000d_
Hlavní plochy fasády – od 1,0 do 2,5 výšky – Armovací stěrka bezcementová s obsahem výztužných vláken, difuzní odpor min. µ ≤120, s certifikací dle ČSN EN 15824, nasákavost W3 dle EN 15824 + výztužná tkanina min.145 g/m2, pevnost po uložení do 5% NaOH - útek 1300 N, osnova 1350 N/5cm, s osvědčením třídy A dle CZB - Pozn. do výše 2,5 m bude aplikována ve dvou vrstvách_x000d_
Hlavní plochy fasády - od 2,5 m -  cementová s obsahem výztužných vláken, difuzní odpor min. µ 20 + výztužná tkanina - min.145 g/m2, pevnost po uložení do 5% NaOH - útek 1300 N, osnova 1350 N/5cm, s osvědčením třídy A dle CZB_x000d_
_x000d_
</t>
  </si>
  <si>
    <t>EPS grafitový</t>
  </si>
  <si>
    <t>(39,62+39,62+11,42+11,42+0,15+0,15+0,15+0,15)*8,6</t>
  </si>
  <si>
    <t>-(1,5*2,6)*4</t>
  </si>
  <si>
    <t>-(1,5*2,3)*2</t>
  </si>
  <si>
    <t>-1,7*1,4</t>
  </si>
  <si>
    <t>EPS 100</t>
  </si>
  <si>
    <t>(39,62+0,15*4)*0,7</t>
  </si>
  <si>
    <t>39,62*0,69</t>
  </si>
  <si>
    <t>11,42*0,7</t>
  </si>
  <si>
    <t>11,42*0,8</t>
  </si>
  <si>
    <t>6,66*1,8</t>
  </si>
  <si>
    <t>-(0,6*0,6)*5</t>
  </si>
  <si>
    <t>-(1,2*0,6)*13</t>
  </si>
  <si>
    <t>27</t>
  </si>
  <si>
    <t>M</t>
  </si>
  <si>
    <t>28376044/R</t>
  </si>
  <si>
    <t>deska EPS grafitová fasádní λ=0,033 tl 160mm</t>
  </si>
  <si>
    <t>1629393688</t>
  </si>
  <si>
    <t>724,128*1,05 'Přepočtené koeficientem množství</t>
  </si>
  <si>
    <t>28</t>
  </si>
  <si>
    <t>28376425</t>
  </si>
  <si>
    <t>deska XPS hrana polodrážková a hladký povrch 300kPA tl 160mm</t>
  </si>
  <si>
    <t>-1677213622</t>
  </si>
  <si>
    <t>71,56*1,05 'Přepočtené koeficientem množství</t>
  </si>
  <si>
    <t>29</t>
  </si>
  <si>
    <t>622212001</t>
  </si>
  <si>
    <t>Montáž kontaktního zateplení vnějšího ostění, nadpraží nebo parapetu lepením z polystyrenových desek hloubky špalet do 200 mm, tloušťky desek do 40 mm</t>
  </si>
  <si>
    <t>1314107984</t>
  </si>
  <si>
    <t>https://podminky.urs.cz/item/CS_URS_2022_02/622212001</t>
  </si>
  <si>
    <t xml:space="preserve">Poznámka k položce:_x000d_
Lepení soklu (desek z XPS) - Dvousložková reaktivní izolační hmota_x000d_
Lepení plocha fasády – Flexibilní lepidlo na bázi cementové hmoty _x000d_
_x000d_
Výztužná vrstva a výztužná tkanina:      _x000d_
Sokl – Armovací stěrka - dvousložková reaktivní izolační stěrka + výztužná tkanina min.145 g/m2, pevnost po uložení do 5% NaOH - útek 1300 N, osnova 1350 N/5cm - Pozn: výztužná tkanina v místě soklu bude aplikována ve dvou vrstvách_x000d_
Hlavní plochy fasády – od 1,0 do 2,5 výšky – Armovací stěrka bezcementová s obsahem výztužných vláken, difuzní odpor min. µ ≤120, s certifikací dle ČSN EN 15824, nasákavost W3 dle EN 15824 + výztužná tkanina min.145 g/m2, pevnost po uložení do 5% NaOH - útek 1300 N, osnova 1350 N/5cm, s osvědčením třídy A dle CZB - Pozn. do výše 2,5 m bude aplikována ve dvou vrstvách_x000d_
Hlavní plochy fasády - od 2,5 m -  cementová s obsahem výztužných vláken, difuzní odpor min. µ 20 + výztužná tkanina - min.145 g/m2, pevnost po uložení do 5% NaOH - útek 1300 N, osnova 1350 N/5cm, s osvědčením třídy A dle CZB_x000d_
_x000d_
</t>
  </si>
  <si>
    <t>(1,2+1,5+1,5)*22</t>
  </si>
  <si>
    <t>(1,2+0,9+0,9)*3</t>
  </si>
  <si>
    <t>1,7+2,3+2,3</t>
  </si>
  <si>
    <t>(1,2+1,4+1,4)*50</t>
  </si>
  <si>
    <t>(2,4+1,5+1,5)*2</t>
  </si>
  <si>
    <t>(0,6*3)*5</t>
  </si>
  <si>
    <t>(1,2+0,6+0,6)*13</t>
  </si>
  <si>
    <t>30</t>
  </si>
  <si>
    <t>28376031/R</t>
  </si>
  <si>
    <t>deska EPS grafitová fasádní λ=0,033 tl 30mm</t>
  </si>
  <si>
    <t>1086261371</t>
  </si>
  <si>
    <t>(1,7+2,3+2,3)*0,07</t>
  </si>
  <si>
    <t>33,905*1,1 'Přepočtené koeficientem množství</t>
  </si>
  <si>
    <t>31</t>
  </si>
  <si>
    <t>28376470/R</t>
  </si>
  <si>
    <t>deska XPS hrana rovná a strukturovaný povrch 200kPa tl 30mm</t>
  </si>
  <si>
    <t>260026036</t>
  </si>
  <si>
    <t>9,6*1,1 'Přepočtené koeficientem množství</t>
  </si>
  <si>
    <t>32</t>
  </si>
  <si>
    <t>622221031</t>
  </si>
  <si>
    <t>Montáž kontaktního zateplení lepením a mechanickým kotvením z desek z minerální vlny s podélnou orientací vláken nebo kombinovaných na vnější stěny, na podklad betonový nebo z lehčeného betonu, z tvárnic keramických nebo vápenopískových, tloušťky desek přes 120 do 160 mm</t>
  </si>
  <si>
    <t>282288792</t>
  </si>
  <si>
    <t>https://podminky.urs.cz/item/CS_URS_2022_02/622221031</t>
  </si>
  <si>
    <t xml:space="preserve">Poznámka k položce:_x000d_
Lepení plocha fasády – Flexibilní lepidlo na bázi cementové hmoty _x000d_
Hmoždinky hlavní plochy - Talířové hmoždinky budou s povrchovou nebo zápustnou montáží_x000d_
schválenou dle ETAG 014 nebo EAD 330166-01-0604, s osvědčením třídy A dle CZB._x000d_
_x000d_
Výztužná vrstva a výztužná tkanina:      _x000d_
Sokl – Armovací stěrka - dvousložková reaktivní izolační stěrka + výztužná tkanina min.145 g/m2, pevnost po uložení do 5% NaOH - útek 1300 N, osnova 1350 N/5cm - Pozn: výztužná tkanina v místě soklu bude aplikována ve dvou vrstvách_x000d_
Hlavní plochy fasády – od 1,0 do 2,5 výšky – Armovací stěrka bezcementová s obsahem výztužných vláken, difuzní odpor min. µ ≤120, s certifikací dle ČSN EN 15824, nasákavost W3 dle EN 15824 + výztužná tkanina min.145 g/m2, pevnost po uložení do 5% NaOH - útek 1300 N, osnova 1350 N/5cm, s osvědčením třídy A dle CZB - Pozn. do výše 2,5 m bude aplikována ve dvou vrstvách_x000d_
Hlavní plochy fasády - od 2,5 m -  cementová s obsahem výztužných vláken, difuzní odpor min. µ 20 + výztužná tkanina - min.145 g/m2, pevnost po uložení do 5% NaOH - útek 1300 N, osnova 1350 N/5cm, s osvědčením třídy A dle CZB_x000d_
</t>
  </si>
  <si>
    <t>(39,62+39,62+11,42+11,42+0,15+0,15+0,15+0,15)*0,9</t>
  </si>
  <si>
    <t>-(1,5*0,3)*2</t>
  </si>
  <si>
    <t>-1,7*0,9</t>
  </si>
  <si>
    <t>33</t>
  </si>
  <si>
    <t>63152266/R</t>
  </si>
  <si>
    <t>deska tepelně izolační minerální kontaktních fasád podélné vlákno λ=0,033 tl 160mm</t>
  </si>
  <si>
    <t>-1218407997</t>
  </si>
  <si>
    <t>89,982*1,2 'Přepočtené koeficientem množství</t>
  </si>
  <si>
    <t>34</t>
  </si>
  <si>
    <t>622251101</t>
  </si>
  <si>
    <t>Montáž kontaktního zateplení lepením a mechanickým kotvením Příplatek k cenám za zápustnou montáž kotev s použitím tepelněizolačních zátek na vnější stěny z polystyrenu</t>
  </si>
  <si>
    <t>-448172139</t>
  </si>
  <si>
    <t>https://podminky.urs.cz/item/CS_URS_2022_02/622251101</t>
  </si>
  <si>
    <t>35</t>
  </si>
  <si>
    <t>622251105</t>
  </si>
  <si>
    <t>Montáž kontaktního zateplení lepením a mechanickým kotvením Příplatek k cenám za zápustnou montáž kotev s použitím tepelněizolačních zátek na vnější stěny z minerální vlny</t>
  </si>
  <si>
    <t>-1353440823</t>
  </si>
  <si>
    <t>https://podminky.urs.cz/item/CS_URS_2022_02/622251105</t>
  </si>
  <si>
    <t>36</t>
  </si>
  <si>
    <t>622251211</t>
  </si>
  <si>
    <t>Montáž kontaktního zateplení lepením a mechanickým kotvením Příplatek k cenám za zesílené vyztužení druhou vrstvou sklovláknitého pletiva vnějších stěn</t>
  </si>
  <si>
    <t>1955558610</t>
  </si>
  <si>
    <t>https://podminky.urs.cz/item/CS_URS_2022_02/622251211</t>
  </si>
  <si>
    <t xml:space="preserve">Poznámka k položce:_x000d_
Výztužná vrstva a výztužná tkanina:      _x000d_
Sokl – Armovací stěrka - dvousložková reaktivní izolační stěrka + výztužná tkanina min.145 g/m2, pevnost po uložení do 5% NaOH - útek 1300 N, osnova 1350 N/5cm - Pozn: výztužná tkanina v místě soklu bude aplikována ve dvou vrstvách_x000d_
Hlavní plochy fasády – od 1,0 do 2,5 výšky – Armovací stěrka bezcementová s obsahem výztužných vláken, difuzní odpor min. µ ≤120, s certifikací dle ČSN EN 15824, nasákavost W3 dle EN 15824 + výztužná tkanina min.145 g/m2, pevnost po uložení do 5% NaOH - útek 1300 N, osnova 1350 N/5cm, s osvědčením třídy A dle CZB - Pozn. do výše 2,5 m bude aplikována ve dvou vrstvách_x000d_
Hlavní plochy fasády - od 2,5 m -  cementová s obsahem výztužných vláken, difuzní odpor min. µ 20 + výztužná tkanina - min.145 g/m2, pevnost po uložení do 5% NaOH - útek 1300 N, osnova 1350 N/5cm, s osvědčením třídy A dle CZB_x000d_
_x000d_
</t>
  </si>
  <si>
    <t>2. vrstva armování do výšky 2,5m nad terén</t>
  </si>
  <si>
    <t>(27,115+27,115+11,42+11,42)*2,5</t>
  </si>
  <si>
    <t>6,68*1,8</t>
  </si>
  <si>
    <t>-(1,5*1,2)*2</t>
  </si>
  <si>
    <t>-1*2.1</t>
  </si>
  <si>
    <t>-(1,25*0,26)*13</t>
  </si>
  <si>
    <t>-(1,25*0,08)*9</t>
  </si>
  <si>
    <t>-1,6*2,4</t>
  </si>
  <si>
    <t>(1,2*4)*0,16</t>
  </si>
  <si>
    <t>((0,6+0,6+0,6)*5)*0,39</t>
  </si>
  <si>
    <t>((1,2+0,6+0,6)*13)*0,39</t>
  </si>
  <si>
    <t>(1+2,1+2,1)*0,16</t>
  </si>
  <si>
    <t>(0,26*26)*0,28</t>
  </si>
  <si>
    <t>(0,08*18)*0,28</t>
  </si>
  <si>
    <t>(1,6+2,4+2,4)*0,23</t>
  </si>
  <si>
    <t>37</t>
  </si>
  <si>
    <t>622142001</t>
  </si>
  <si>
    <t>Potažení vnějších ploch pletivem v ploše nebo pruzích, na plném podkladu sklovláknitým vtlačením do tmelu stěn</t>
  </si>
  <si>
    <t>-80158918</t>
  </si>
  <si>
    <t>https://podminky.urs.cz/item/CS_URS_2022_02/622142001</t>
  </si>
  <si>
    <t>Vikýře</t>
  </si>
  <si>
    <t>-(1,2*0,6)*2</t>
  </si>
  <si>
    <t>((1,2+0,6+0,6)*0,12)*2</t>
  </si>
  <si>
    <t>38</t>
  </si>
  <si>
    <t>622252001</t>
  </si>
  <si>
    <t>Montáž profilů kontaktního zateplení zakládacích soklových připevněných hmoždinkami</t>
  </si>
  <si>
    <t>1019879469</t>
  </si>
  <si>
    <t>https://podminky.urs.cz/item/CS_URS_2022_02/622252001</t>
  </si>
  <si>
    <t>39,62+39,62+11,42+11,42+0,15+0,15+0,15+0,15+2,9</t>
  </si>
  <si>
    <t>39</t>
  </si>
  <si>
    <t>59051638</t>
  </si>
  <si>
    <t>profil zakládací Al tl 1,0mm pro ETICS pro izolant tl 160mm</t>
  </si>
  <si>
    <t>-2045001485</t>
  </si>
  <si>
    <t>105,58*1,05 'Přepočtené koeficientem množství</t>
  </si>
  <si>
    <t>40</t>
  </si>
  <si>
    <t>622143003</t>
  </si>
  <si>
    <t>Montáž omítkových profilů plastových, pozinkovaných nebo dřevěných upevněných vtlačením do podkladní vrstvy nebo přibitím rohových s tkaninou</t>
  </si>
  <si>
    <t>664169406</t>
  </si>
  <si>
    <t>https://podminky.urs.cz/item/CS_URS_2022_02/622143003</t>
  </si>
  <si>
    <t>(0,6+0,6)*5</t>
  </si>
  <si>
    <t>(0,6+0,6)*15</t>
  </si>
  <si>
    <t>2,1+2,1</t>
  </si>
  <si>
    <t>(1,5+1,5)*22</t>
  </si>
  <si>
    <t>(0,9+0,9)*3</t>
  </si>
  <si>
    <t>(2,6+2,6)*6</t>
  </si>
  <si>
    <t>2,3+2,3</t>
  </si>
  <si>
    <t>(1,4+1,4)*50</t>
  </si>
  <si>
    <t>(1,5+1,5)*2</t>
  </si>
  <si>
    <t>0,6+0,6</t>
  </si>
  <si>
    <t>10,5*4+5,9*4+2,8*6+1*6</t>
  </si>
  <si>
    <t>41</t>
  </si>
  <si>
    <t>59051486</t>
  </si>
  <si>
    <t>profil rohový PVC 15x15mm s výztužnou tkaninou š 100mm pro ETICS</t>
  </si>
  <si>
    <t>1086729245</t>
  </si>
  <si>
    <t>371*1,15 'Přepočtené koeficientem množství</t>
  </si>
  <si>
    <t>42</t>
  </si>
  <si>
    <t>622143004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</si>
  <si>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</si>
  <si>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717432412</t>
  </si>
  <si>
    <t>https://podminky.urs.cz/item/CS_URS_2022_02/622143004</t>
  </si>
  <si>
    <t>0,9+2,1+2,1</t>
  </si>
  <si>
    <t>43</t>
  </si>
  <si>
    <t>28342205</t>
  </si>
  <si>
    <t>profil začišťovací PVC 6mm s výztužnou tkaninou pro ostění ETICS</t>
  </si>
  <si>
    <t>-950825977</t>
  </si>
  <si>
    <t>412,4*1,15 'Přepočtené koeficientem množství</t>
  </si>
  <si>
    <t>44</t>
  </si>
  <si>
    <t>622252002</t>
  </si>
  <si>
    <t>Montáž profilů kontaktního zateplení ostatních stěnových, dilatačních apod. lepených do tmelu</t>
  </si>
  <si>
    <t>529411037</t>
  </si>
  <si>
    <t>https://podminky.urs.cz/item/CS_URS_2022_02/622252002</t>
  </si>
  <si>
    <t>Okapnice zakládací lišty</t>
  </si>
  <si>
    <t>Nadpražní okapnice</t>
  </si>
  <si>
    <t>0,6*5+1,2*15+0,9+1,7+1,5*6+1,2*75+2,4*3+3+0,95+0,95</t>
  </si>
  <si>
    <t>Parapetní lišta</t>
  </si>
  <si>
    <t>1,2*77+2,4*3</t>
  </si>
  <si>
    <t>45</t>
  </si>
  <si>
    <t>006-x3</t>
  </si>
  <si>
    <t>LTO okapnička soklových profilů</t>
  </si>
  <si>
    <t>-871296972</t>
  </si>
  <si>
    <t>105,58*1,15 'Přepočtené koeficientem množství</t>
  </si>
  <si>
    <t>46</t>
  </si>
  <si>
    <t>59051510</t>
  </si>
  <si>
    <t>profil začišťovací s okapnicí PVC s výztužnou tkaninou pro nadpraží ETICS</t>
  </si>
  <si>
    <t>382452321</t>
  </si>
  <si>
    <t>134,7*1,15 'Přepočtené koeficientem množství</t>
  </si>
  <si>
    <t>47</t>
  </si>
  <si>
    <t>59051512</t>
  </si>
  <si>
    <t>profil začišťovací s okapnicí PVC s výztužnou tkaninou pro parapet ETICS</t>
  </si>
  <si>
    <t>1140913699</t>
  </si>
  <si>
    <t>99,6*1,15 'Přepočtené koeficientem množství</t>
  </si>
  <si>
    <t>48</t>
  </si>
  <si>
    <t>622151021</t>
  </si>
  <si>
    <t>Penetrační nátěr vnějších pastovitých tenkovrstvých omítek mozaikových akrylátový stěn</t>
  </si>
  <si>
    <t>513109752</t>
  </si>
  <si>
    <t>https://podminky.urs.cz/item/CS_URS_2022_02/622151021</t>
  </si>
  <si>
    <t>((0,6*3)*5)*0,36</t>
  </si>
  <si>
    <t>((1,2+0,6+0,6)*13)*0,41</t>
  </si>
  <si>
    <t>49</t>
  </si>
  <si>
    <t>622511112</t>
  </si>
  <si>
    <t>Omítka tenkovrstvá akrylátová vnějších ploch probarvená bez penetrace mozaiková střednězrnná stěn</t>
  </si>
  <si>
    <t>-1586527726</t>
  </si>
  <si>
    <t>https://podminky.urs.cz/item/CS_URS_2022_02/622511112</t>
  </si>
  <si>
    <t>50</t>
  </si>
  <si>
    <t>622151001</t>
  </si>
  <si>
    <t>Penetrační nátěr vnějších pastovitých tenkovrstvých omítek akrylátový univerzální stěn</t>
  </si>
  <si>
    <t>-399423028</t>
  </si>
  <si>
    <t>https://podminky.urs.cz/item/CS_URS_2022_02/622151001</t>
  </si>
  <si>
    <t>(39,62+39,62+11,42+11,42+0,15+0,15+0,15+0,15)*8,8</t>
  </si>
  <si>
    <t>((1,2+1,5+1,5)*22)*0,28</t>
  </si>
  <si>
    <t>((1,2+0,9+0,9)*3)*0,28</t>
  </si>
  <si>
    <t>(1,7+2,3+2,3)*0,23</t>
  </si>
  <si>
    <t>((1,2+1,4+1,4)*50)*0,26</t>
  </si>
  <si>
    <t>((2,4+1,5+1,5)*2)*0,28</t>
  </si>
  <si>
    <t>((1,5+2,6+2,6)*6)*0,16</t>
  </si>
  <si>
    <t>51</t>
  </si>
  <si>
    <t>622531012</t>
  </si>
  <si>
    <t>Omítka tenkovrstvá silikonová vnějších ploch probarvená bez penetrace zatíraná (škrábaná), zrnitost 1,5 mm stěn</t>
  </si>
  <si>
    <t>-938969633</t>
  </si>
  <si>
    <t>https://podminky.urs.cz/item/CS_URS_2022_02/622531012</t>
  </si>
  <si>
    <t>Poznámka k položce:_x000d_
Omítka na bázi čistě silikonových pryskyřic, vyztužená 3 druhy vláken, propustnost vodních par v třídě V1, rychlost pronikání vody v kapalné fázi W3, vysoká ochrana proti biotickému napadení (řasy, plísně) zajištěna pomocí širokospektrálních pomalu rozpustných biocidů, fotokatalytický efekt – obsah TiO2, ZNO, regulovaná rychlost vyzrávání za okrajových podmínek.</t>
  </si>
  <si>
    <t>52</t>
  </si>
  <si>
    <t>006-x2</t>
  </si>
  <si>
    <t>D+M+PH Úprava podlah v místech balkonových dveří - Podlaha bude v místech odstraněných prosklených stěn dobetonována tak, že nejprve dojde k odstranění stávající betonové vyspádované podlahy a poté bude provedena nová betonová podlaha, včetně vyrovnávací samonivelační stěrky a linolea - cena vč. likvidace odpadu, soklíků, apod...</t>
  </si>
  <si>
    <t>-202782339</t>
  </si>
  <si>
    <t>Ostatní konstrukce a práce, bourání</t>
  </si>
  <si>
    <t>53</t>
  </si>
  <si>
    <t>952902611</t>
  </si>
  <si>
    <t>Čištění budov při provádění oprav a udržovacích prací vysátím prachu z ostatních ploch</t>
  </si>
  <si>
    <t>1233510033</t>
  </si>
  <si>
    <t>https://podminky.urs.cz/item/CS_URS_2022_02/952902611</t>
  </si>
  <si>
    <t>Před zateplením</t>
  </si>
  <si>
    <t>Strop výtahové šachty</t>
  </si>
  <si>
    <t>1,7*1,95</t>
  </si>
  <si>
    <t>Půda</t>
  </si>
  <si>
    <t>385,84</t>
  </si>
  <si>
    <t>54</t>
  </si>
  <si>
    <t>968062375</t>
  </si>
  <si>
    <t>Vybourání dřevěných rámů oken s křídly, dveřních zárubní, vrat, stěn, ostění nebo obkladů rámů oken s křídly zdvojených, plochy do 2 m2</t>
  </si>
  <si>
    <t>-11921307</t>
  </si>
  <si>
    <t>https://podminky.urs.cz/item/CS_URS_2022_02/968062375</t>
  </si>
  <si>
    <t>(1,2*1,4)*21</t>
  </si>
  <si>
    <t>55</t>
  </si>
  <si>
    <t>968062377</t>
  </si>
  <si>
    <t>Vybourání dřevěných rámů oken s křídly, dveřních zárubní, vrat, stěn, ostění nebo obkladů rámů oken s křídly zdvojených, plochy přes 4 m2</t>
  </si>
  <si>
    <t>17043280</t>
  </si>
  <si>
    <t>https://podminky.urs.cz/item/CS_URS_2022_02/968062377</t>
  </si>
  <si>
    <t>2,4*6</t>
  </si>
  <si>
    <t>56</t>
  </si>
  <si>
    <t>968062455</t>
  </si>
  <si>
    <t>Vybourání dřevěných rámů oken s křídly, dveřních zárubní, vrat, stěn, ostění nebo obkladů dveřních zárubní, plochy do 2 m2</t>
  </si>
  <si>
    <t>-19364730</t>
  </si>
  <si>
    <t>https://podminky.urs.cz/item/CS_URS_2022_02/968062455</t>
  </si>
  <si>
    <t>0,8*2</t>
  </si>
  <si>
    <t>57</t>
  </si>
  <si>
    <t>968072456</t>
  </si>
  <si>
    <t>Vybourání kovových rámů oken s křídly, dveřních zárubní, vrat, stěn, ostění nebo obkladů dveřních zárubní, plochy přes 2 m2</t>
  </si>
  <si>
    <t>-557681875</t>
  </si>
  <si>
    <t>https://podminky.urs.cz/item/CS_URS_2022_02/968072456</t>
  </si>
  <si>
    <t>1,5*2,6</t>
  </si>
  <si>
    <t>1,6*2,3</t>
  </si>
  <si>
    <t>(1,3*2,3)*4</t>
  </si>
  <si>
    <t>58</t>
  </si>
  <si>
    <t>009-x9</t>
  </si>
  <si>
    <t>Nedestruktivní demontáž plastových výplní v 1.PP a 1.NP s odvozem na technické služby města HS s předáním investorovi</t>
  </si>
  <si>
    <t>-690687699</t>
  </si>
  <si>
    <t>(1,2*1,5)*20</t>
  </si>
  <si>
    <t>59</t>
  </si>
  <si>
    <t>009-x10</t>
  </si>
  <si>
    <t>Nedestruktivní demontáž plastových výplní ve 3.NP s odvozem na technické služby města HS s předáním investorovi</t>
  </si>
  <si>
    <t>616678447</t>
  </si>
  <si>
    <t>(1,2*1,4)*25</t>
  </si>
  <si>
    <t>60</t>
  </si>
  <si>
    <t>971033561</t>
  </si>
  <si>
    <t>Vybourání otvorů ve zdivu základovém nebo nadzákladovém z cihel, tvárnic, příčkovek z cihel pálených na maltu vápennou nebo vápenocementovou plochy do 1 m2, tl. do 600 mm</t>
  </si>
  <si>
    <t>-1095756353</t>
  </si>
  <si>
    <t>https://podminky.urs.cz/item/CS_URS_2022_02/971033561</t>
  </si>
  <si>
    <t>Nové okno vedle m.č. 116</t>
  </si>
  <si>
    <t>(1,2*1,5)*0,45</t>
  </si>
  <si>
    <t>-(0,88*1,2)*0,45</t>
  </si>
  <si>
    <t>61</t>
  </si>
  <si>
    <t>973031325</t>
  </si>
  <si>
    <t>Vysekání výklenků nebo kapes ve zdivu z cihel na maltu vápennou nebo vápenocementovou kapes, plochy do 0,10 m2, hl. do 300 mm</t>
  </si>
  <si>
    <t>-661759172</t>
  </si>
  <si>
    <t>https://podminky.urs.cz/item/CS_URS_2022_02/973031325</t>
  </si>
  <si>
    <t>Pro osazení překladů schodišťových oken</t>
  </si>
  <si>
    <t>62</t>
  </si>
  <si>
    <t>978013191</t>
  </si>
  <si>
    <t>Otlučení vápenných nebo vápenocementových omítek vnitřních ploch stěn s vyškrabáním spar, s očištěním zdiva, v rozsahu přes 50 do 100 %</t>
  </si>
  <si>
    <t>-1729762091</t>
  </si>
  <si>
    <t>https://podminky.urs.cz/item/CS_URS_2022_02/978013191</t>
  </si>
  <si>
    <t>(0,8+0,8)*0,45</t>
  </si>
  <si>
    <t>V místě dozdívky otvoru do m.č. 115</t>
  </si>
  <si>
    <t>(2,4*3)*3</t>
  </si>
  <si>
    <t>Kolem schodišťového okna</t>
  </si>
  <si>
    <t>(2,4+6+6)*0,3</t>
  </si>
  <si>
    <t>Kolem oken s dozdívanými parapety vpravo od výtahu</t>
  </si>
  <si>
    <t>((1,2+1,5+1,5)*0,45)*3</t>
  </si>
  <si>
    <t>63</t>
  </si>
  <si>
    <t>978015341</t>
  </si>
  <si>
    <t>Otlučení vápenných nebo vápenocementových omítek vnějších ploch s vyškrabáním spar a s očištěním zdiva stupně členitosti 1 a 2, v rozsahu přes 10 do 30 %</t>
  </si>
  <si>
    <t>708952252</t>
  </si>
  <si>
    <t>https://podminky.urs.cz/item/CS_URS_2022_02/978015341</t>
  </si>
  <si>
    <t>64</t>
  </si>
  <si>
    <t>009-x1</t>
  </si>
  <si>
    <t>Vyklizení půdního prostoru vč. likvidace odpadu</t>
  </si>
  <si>
    <t>-84896213</t>
  </si>
  <si>
    <t>65</t>
  </si>
  <si>
    <t>009-x2</t>
  </si>
  <si>
    <t>D+M+PH Zemní práce pro lapače střešních splavenin - vybourání zpevněných ploch, likvidace odpadu, výkopové práce, likvidace výkopku, opískování nového potrubí a lapače, obnovení zpevněných ploch a trávníků</t>
  </si>
  <si>
    <t>-1898508274</t>
  </si>
  <si>
    <t>66</t>
  </si>
  <si>
    <t>009-x3</t>
  </si>
  <si>
    <t>Demolice betonového schodiště s podestou a zábradlím na Jižní štítové stěně vč. likvidace odpadu</t>
  </si>
  <si>
    <t>-1742743784</t>
  </si>
  <si>
    <t>67</t>
  </si>
  <si>
    <t>009-x4</t>
  </si>
  <si>
    <t>Demontáž cedulí na fasádě, uschování, zpětná montáž s novým ukotvením</t>
  </si>
  <si>
    <t>-1206712188</t>
  </si>
  <si>
    <t>68</t>
  </si>
  <si>
    <t>009-x8</t>
  </si>
  <si>
    <t>D+M+PH Čtyřkomorová buda pro rorýse obecného do zateplení - spec. dle PD</t>
  </si>
  <si>
    <t>711014346</t>
  </si>
  <si>
    <t>69</t>
  </si>
  <si>
    <t>009-x5</t>
  </si>
  <si>
    <t>D+M Nová plastová dvířka pro rozvaděč elektro v nové úrovni KZS</t>
  </si>
  <si>
    <t>1888282761</t>
  </si>
  <si>
    <t>70</t>
  </si>
  <si>
    <t>009-x6</t>
  </si>
  <si>
    <t>D+M+PH Nová plastová dvířka pro rozvaděč CETIN v nové úrovni KZS</t>
  </si>
  <si>
    <t>1684809457</t>
  </si>
  <si>
    <t>71</t>
  </si>
  <si>
    <t>009-x7</t>
  </si>
  <si>
    <t>Demontáž dopravní značky, uschování a zpětná montáž s novým ukotvením (a novou patkou) po dokončení KZS</t>
  </si>
  <si>
    <t>1423586527</t>
  </si>
  <si>
    <t>72</t>
  </si>
  <si>
    <t>941211112</t>
  </si>
  <si>
    <t>Montáž lešení řadového rámového lehkého pracovního s podlahami s provozním zatížením tř. 3 do 200 kg/m2 šířky tř. SW06 od 0,6 do 0,9 m, výšky přes 10 do 25 m</t>
  </si>
  <si>
    <t>1010966123</t>
  </si>
  <si>
    <t>https://podminky.urs.cz/item/CS_URS_2022_02/941211112</t>
  </si>
  <si>
    <t>(42+42+13,5+13,5)*12</t>
  </si>
  <si>
    <t>73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</si>
  <si>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</si>
  <si>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</si>
  <si>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-1978572577</t>
  </si>
  <si>
    <t>https://podminky.urs.cz/item/CS_URS_2022_02/941211211</t>
  </si>
  <si>
    <t>1332*90</t>
  </si>
  <si>
    <t>74</t>
  </si>
  <si>
    <t>941211812</t>
  </si>
  <si>
    <t>Demontáž lešení řadového rámového lehkého pracovního s provozním zatížením tř. 3 do 200 kg/m2 šířky tř. SW06 od 0,6 do 0,9 m, výšky přes 10 do 25 m</t>
  </si>
  <si>
    <t>746112465</t>
  </si>
  <si>
    <t>https://podminky.urs.cz/item/CS_URS_2022_02/941211812</t>
  </si>
  <si>
    <t>75</t>
  </si>
  <si>
    <t>944511111</t>
  </si>
  <si>
    <t>Montáž ochranné sítě zavěšené na konstrukci lešení z textilie z umělých vláken</t>
  </si>
  <si>
    <t>215549345</t>
  </si>
  <si>
    <t>https://podminky.urs.cz/item/CS_URS_2022_02/944511111</t>
  </si>
  <si>
    <t>76</t>
  </si>
  <si>
    <t>944511211</t>
  </si>
  <si>
    <t>Montáž ochranné sítě Příplatek za první a každý další den použití sítě k ceně -1111</t>
  </si>
  <si>
    <t>989338461</t>
  </si>
  <si>
    <t>https://podminky.urs.cz/item/CS_URS_2022_02/944511211</t>
  </si>
  <si>
    <t>77</t>
  </si>
  <si>
    <t>944511811</t>
  </si>
  <si>
    <t>Demontáž ochranné sítě zavěšené na konstrukci lešení z textilie z umělých vláken</t>
  </si>
  <si>
    <t>-760323031</t>
  </si>
  <si>
    <t>https://podminky.urs.cz/item/CS_URS_2022_02/944511811</t>
  </si>
  <si>
    <t>78</t>
  </si>
  <si>
    <t>949101111</t>
  </si>
  <si>
    <t>Lešení pomocné pracovní pro objekty pozemních staveb pro zatížení do 150 kg/m2, o výšce lešeňové podlahy do 1,9 m</t>
  </si>
  <si>
    <t>187283362</t>
  </si>
  <si>
    <t>https://podminky.urs.cz/item/CS_URS_2022_02/949101111</t>
  </si>
  <si>
    <t>79</t>
  </si>
  <si>
    <t>952901111</t>
  </si>
  <si>
    <t>Vyčištění budov nebo objektů před předáním do užívání budov bytové nebo občanské výstavby, světlé výšky podlaží do 4 m</t>
  </si>
  <si>
    <t>1670363343</t>
  </si>
  <si>
    <t>https://podminky.urs.cz/item/CS_URS_2022_02/952901111</t>
  </si>
  <si>
    <t>(2*85+1*5+2,4*4+2,6*12)*2</t>
  </si>
  <si>
    <t>997</t>
  </si>
  <si>
    <t>Přesun sutě</t>
  </si>
  <si>
    <t>80</t>
  </si>
  <si>
    <t>997002611</t>
  </si>
  <si>
    <t>Nakládání suti a vybouraných hmot na dopravní prostředek pro vodorovné přemístění</t>
  </si>
  <si>
    <t>-1571499269</t>
  </si>
  <si>
    <t>https://podminky.urs.cz/item/CS_URS_2022_02/997002611</t>
  </si>
  <si>
    <t>81</t>
  </si>
  <si>
    <t>997013213</t>
  </si>
  <si>
    <t>Vnitrostaveništní doprava suti a vybouraných hmot vodorovně do 50 m svisle ručně pro budovy a haly výšky přes 9 do 12 m</t>
  </si>
  <si>
    <t>-1576391115</t>
  </si>
  <si>
    <t>https://podminky.urs.cz/item/CS_URS_2022_02/997013213</t>
  </si>
  <si>
    <t>82</t>
  </si>
  <si>
    <t>997013501</t>
  </si>
  <si>
    <t>Odvoz suti a vybouraných hmot na skládku nebo meziskládku se složením, na vzdálenost do 1 km</t>
  </si>
  <si>
    <t>-1896557943</t>
  </si>
  <si>
    <t>https://podminky.urs.cz/item/CS_URS_2022_02/997013501</t>
  </si>
  <si>
    <t>83</t>
  </si>
  <si>
    <t>997013509</t>
  </si>
  <si>
    <t>Odvoz suti a vybouraných hmot na skládku nebo meziskládku se složením, na vzdálenost Příplatek k ceně za každý další i započatý 1 km přes 1 km</t>
  </si>
  <si>
    <t>824615125</t>
  </si>
  <si>
    <t>https://podminky.urs.cz/item/CS_URS_2022_02/997013509</t>
  </si>
  <si>
    <t>Cihelný odpad - recyklační skládka Sadov</t>
  </si>
  <si>
    <t>17,597*29</t>
  </si>
  <si>
    <t>Ostatní odpad - skládka Tisová</t>
  </si>
  <si>
    <t>5,478*25</t>
  </si>
  <si>
    <t>Kovový odpad - kovošrot Horní Slavkov</t>
  </si>
  <si>
    <t>2,16*5</t>
  </si>
  <si>
    <t>84</t>
  </si>
  <si>
    <t>997013631</t>
  </si>
  <si>
    <t>Poplatek za uložení stavebního odpadu na skládce (skládkovné) směsného stavebního a demoličního zatříděného do Katalogu odpadů pod kódem 17 09 04</t>
  </si>
  <si>
    <t>1453866785</t>
  </si>
  <si>
    <t>https://podminky.urs.cz/item/CS_URS_2022_02/997013631</t>
  </si>
  <si>
    <t>85</t>
  </si>
  <si>
    <t>997013804</t>
  </si>
  <si>
    <t>Poplatek za uložení stavebního odpadu na skládce (skládkovné) ze skla zatříděného do Katalogu odpadů pod kódem 17 02 02</t>
  </si>
  <si>
    <t>-238913644</t>
  </si>
  <si>
    <t>https://podminky.urs.cz/item/CS_URS_2022_02/997013804</t>
  </si>
  <si>
    <t>86</t>
  </si>
  <si>
    <t>997013811</t>
  </si>
  <si>
    <t>Poplatek za uložení stavebního odpadu na skládce (skládkovné) dřevěného zatříděného do Katalogu odpadů pod kódem 17 02 01</t>
  </si>
  <si>
    <t>-987736144</t>
  </si>
  <si>
    <t>https://podminky.urs.cz/item/CS_URS_2022_02/997013811</t>
  </si>
  <si>
    <t>87</t>
  </si>
  <si>
    <t>997013863</t>
  </si>
  <si>
    <t>Poplatek za uložení stavebního odpadu na recyklační skládce (skládkovné) cihelného zatříděného do Katalogu odpadů pod kódem 17 01 02</t>
  </si>
  <si>
    <t>1045502546</t>
  </si>
  <si>
    <t>https://podminky.urs.cz/item/CS_URS_2022_02/997013863</t>
  </si>
  <si>
    <t>998</t>
  </si>
  <si>
    <t>Přesun hmot</t>
  </si>
  <si>
    <t>88</t>
  </si>
  <si>
    <t>998018002</t>
  </si>
  <si>
    <t>Přesun hmot pro budovy občanské výstavby, bydlení, výrobu a služby ruční - bez užití mechanizace vodorovná dopravní vzdálenost do 100 m pro budovy s jakoukoliv nosnou konstrukcí výšky přes 6 do 12 m</t>
  </si>
  <si>
    <t>392203298</t>
  </si>
  <si>
    <t>https://podminky.urs.cz/item/CS_URS_2022_02/998018002</t>
  </si>
  <si>
    <t>PSV</t>
  </si>
  <si>
    <t>Práce a dodávky PSV</t>
  </si>
  <si>
    <t>713</t>
  </si>
  <si>
    <t>Izolace tepelné</t>
  </si>
  <si>
    <t>89</t>
  </si>
  <si>
    <t>713122111</t>
  </si>
  <si>
    <t>Izolace pro pochozí půdy parotěsná vrstva na ploše vodorovné V</t>
  </si>
  <si>
    <t>142111249</t>
  </si>
  <si>
    <t>https://podminky.urs.cz/item/CS_URS_2022_02/713122111</t>
  </si>
  <si>
    <t>90</t>
  </si>
  <si>
    <t>713122112</t>
  </si>
  <si>
    <t>Izolace pro pochozí půdy parotěsná vrstva na ploše svislé S</t>
  </si>
  <si>
    <t>294126627</t>
  </si>
  <si>
    <t>https://podminky.urs.cz/item/CS_URS_2022_02/713122112</t>
  </si>
  <si>
    <t>(1,7+1,7+1,95+1,95)*0,36</t>
  </si>
  <si>
    <t>(10,5+10,5+17,4+17,4+4,5+3,6+0,9+0,6+1,35+2+2,25-0,9-0,65+0,2+0,2+21,1+21,1+10,5+10,5-0,65)*0,36</t>
  </si>
  <si>
    <t>91</t>
  </si>
  <si>
    <t>713122121</t>
  </si>
  <si>
    <t>Izolace pro pochozí půdy nosný rošt z EPS trámců, osová vzdálenost trámů do 600 mm tloušťky 160 mm</t>
  </si>
  <si>
    <t>-1422409451</t>
  </si>
  <si>
    <t>https://podminky.urs.cz/item/CS_URS_2022_02/713122121</t>
  </si>
  <si>
    <t>92</t>
  </si>
  <si>
    <t>713122122</t>
  </si>
  <si>
    <t>Izolace pro pochozí půdy nosný rošt z EPS trámců, osová vzdálenost trámů do 600 mm tloušťky 200 mm</t>
  </si>
  <si>
    <t>1082236144</t>
  </si>
  <si>
    <t>https://podminky.urs.cz/item/CS_URS_2022_02/713122122</t>
  </si>
  <si>
    <t>93</t>
  </si>
  <si>
    <t>711-x1</t>
  </si>
  <si>
    <t>D+M Zavětrování pochozí podlahy půdy</t>
  </si>
  <si>
    <t>-694083074</t>
  </si>
  <si>
    <t>94</t>
  </si>
  <si>
    <t>713122131</t>
  </si>
  <si>
    <t>Izolace pro pochozí půdy izolace tepelná vkládaná mezi rošty z EPS dvouvrstvá tloušťky 160 mm</t>
  </si>
  <si>
    <t>1795419764</t>
  </si>
  <si>
    <t>https://podminky.urs.cz/item/CS_URS_2022_02/713122131</t>
  </si>
  <si>
    <t>95</t>
  </si>
  <si>
    <t>713122132</t>
  </si>
  <si>
    <t>Izolace pro pochozí půdy izolace tepelná vkládaná mezi rošty z EPS dvouvrstvá tloušťky 200 mm</t>
  </si>
  <si>
    <t>1490530820</t>
  </si>
  <si>
    <t>https://podminky.urs.cz/item/CS_URS_2022_02/713122132</t>
  </si>
  <si>
    <t>96</t>
  </si>
  <si>
    <t>713122141</t>
  </si>
  <si>
    <t>Izolace pro pochozí půdy prkna dřevěná lepená na rošt z EPS trámců pomocí nízkoexpanzní pěny</t>
  </si>
  <si>
    <t>-26031908</t>
  </si>
  <si>
    <t>https://podminky.urs.cz/item/CS_URS_2022_02/713122141</t>
  </si>
  <si>
    <t>97</t>
  </si>
  <si>
    <t>713122151/R</t>
  </si>
  <si>
    <t>Izolace pro pochozí půdy Příplatek k cenám za zbroušení roštu z EPS trámců k vyrovnání nerovnosti povrchu</t>
  </si>
  <si>
    <t>50631207</t>
  </si>
  <si>
    <t>98</t>
  </si>
  <si>
    <t>713111111</t>
  </si>
  <si>
    <t>Montáž tepelné izolace stropů rohožemi, pásy, dílci, deskami, bloky (izolační materiál ve specifikaci) vrchem bez překrytí lepenkou kladenými volně</t>
  </si>
  <si>
    <t>978789958</t>
  </si>
  <si>
    <t>https://podminky.urs.cz/item/CS_URS_2022_02/713111111</t>
  </si>
  <si>
    <t>(1,7*1,95)*2</t>
  </si>
  <si>
    <t>99</t>
  </si>
  <si>
    <t>63166771/R</t>
  </si>
  <si>
    <t>pás tepelně izolační univerzální λ=0,036 tl 180mm</t>
  </si>
  <si>
    <t>414751373</t>
  </si>
  <si>
    <t>6,63*1,05 'Přepočtené koeficientem množství</t>
  </si>
  <si>
    <t>100</t>
  </si>
  <si>
    <t>711-x2</t>
  </si>
  <si>
    <t>D+M Difuzní folie s přelepenými spoji</t>
  </si>
  <si>
    <t>249681294</t>
  </si>
  <si>
    <t>101</t>
  </si>
  <si>
    <t>998713202</t>
  </si>
  <si>
    <t>Přesun hmot pro izolace tepelné stanovený procentní sazbou (%) z ceny vodorovná dopravní vzdálenost do 50 m v objektech výšky přes 6 do 12 m</t>
  </si>
  <si>
    <t>%</t>
  </si>
  <si>
    <t>-715957390</t>
  </si>
  <si>
    <t>https://podminky.urs.cz/item/CS_URS_2022_02/998713202</t>
  </si>
  <si>
    <t>721</t>
  </si>
  <si>
    <t>Zdravotechnika - vnitřní kanalizace</t>
  </si>
  <si>
    <t>102</t>
  </si>
  <si>
    <t>721242804</t>
  </si>
  <si>
    <t>Demontáž lapačů střešních splavenin DN 125</t>
  </si>
  <si>
    <t>-634169788</t>
  </si>
  <si>
    <t>https://podminky.urs.cz/item/CS_URS_2022_02/721242804</t>
  </si>
  <si>
    <t>103</t>
  </si>
  <si>
    <t>721242106</t>
  </si>
  <si>
    <t>Lapače střešních splavenin polypropylenové (PP) se svislým odtokem DN 125</t>
  </si>
  <si>
    <t>-1423156899</t>
  </si>
  <si>
    <t>https://podminky.urs.cz/item/CS_URS_2022_02/721242106</t>
  </si>
  <si>
    <t>104</t>
  </si>
  <si>
    <t>721-x1</t>
  </si>
  <si>
    <t>D+M Dopojení nových lapačů na stávající potrubí</t>
  </si>
  <si>
    <t>1267753973</t>
  </si>
  <si>
    <t>105</t>
  </si>
  <si>
    <t>998721202</t>
  </si>
  <si>
    <t>Přesun hmot pro vnitřní kanalizace stanovený procentní sazbou (%) z ceny vodorovná dopravní vzdálenost do 50 m v objektech výšky přes 6 do 12 m</t>
  </si>
  <si>
    <t>-852425999</t>
  </si>
  <si>
    <t>https://podminky.urs.cz/item/CS_URS_2022_02/998721202</t>
  </si>
  <si>
    <t>741</t>
  </si>
  <si>
    <t>Elektroinstalace - silnoproud</t>
  </si>
  <si>
    <t>106</t>
  </si>
  <si>
    <t>741-x1</t>
  </si>
  <si>
    <t>Demontáž svislých svodů hromosvodu vč. likvidace</t>
  </si>
  <si>
    <t>286138767</t>
  </si>
  <si>
    <t>107</t>
  </si>
  <si>
    <t>741-x2</t>
  </si>
  <si>
    <t>D+M Nové svislé svody hromosvodu vč. revize</t>
  </si>
  <si>
    <t>1078284500</t>
  </si>
  <si>
    <t>108</t>
  </si>
  <si>
    <t>741-x3</t>
  </si>
  <si>
    <t>Demontáž světla vč. likvidace</t>
  </si>
  <si>
    <t>1879141098</t>
  </si>
  <si>
    <t>109</t>
  </si>
  <si>
    <t>741-x4</t>
  </si>
  <si>
    <t>D+M Nového světla vč. případného prodloužení kabeláže</t>
  </si>
  <si>
    <t>-1252847463</t>
  </si>
  <si>
    <t>110</t>
  </si>
  <si>
    <t>998741202</t>
  </si>
  <si>
    <t>Přesun hmot pro silnoproud stanovený procentní sazbou (%) z ceny vodorovná dopravní vzdálenost do 50 m v objektech výšky přes 6 do 12 m</t>
  </si>
  <si>
    <t>-1504576619</t>
  </si>
  <si>
    <t>https://podminky.urs.cz/item/CS_URS_2022_02/998741202</t>
  </si>
  <si>
    <t>742</t>
  </si>
  <si>
    <t>Elektroinstalace - slaboproud</t>
  </si>
  <si>
    <t>111</t>
  </si>
  <si>
    <t>741-x5</t>
  </si>
  <si>
    <t>Demontáž zvonkového tabla a posunutí na novou úroveň KZS vč. případného prodloužení kabeláže</t>
  </si>
  <si>
    <t>589923009</t>
  </si>
  <si>
    <t>112</t>
  </si>
  <si>
    <t>998742202</t>
  </si>
  <si>
    <t>Přesun hmot pro slaboproud stanovený procentní sazbou (%) z ceny vodorovná dopravní vzdálenost do 50 m v objektech výšky přes 6 do 12 m</t>
  </si>
  <si>
    <t>-1084112203</t>
  </si>
  <si>
    <t>https://podminky.urs.cz/item/CS_URS_2022_02/998742202</t>
  </si>
  <si>
    <t>762</t>
  </si>
  <si>
    <t>Konstrukce tesařské</t>
  </si>
  <si>
    <t>113</t>
  </si>
  <si>
    <t>762343811</t>
  </si>
  <si>
    <t>Demontáž bednění a laťování bednění okapů a štítových říms, včetně kostry, krajnice a závětrného prkna, pevných žaluzií a bednění z dílců, z prken hrubých, hoblovaných tl. do 32 mm</t>
  </si>
  <si>
    <t>1001321179</t>
  </si>
  <si>
    <t>https://podminky.urs.cz/item/CS_URS_2022_02/762343811</t>
  </si>
  <si>
    <t>(40,526+40,526)*(0,62+0,2)</t>
  </si>
  <si>
    <t>(11,66+11,66)*(0,46+0,2)</t>
  </si>
  <si>
    <t>((3,36+1,1+1,1)*0,6)*3</t>
  </si>
  <si>
    <t>114</t>
  </si>
  <si>
    <t>762081150</t>
  </si>
  <si>
    <t>Hoblování hraněného řeziva přímo na staveništi ve staveništní dílně</t>
  </si>
  <si>
    <t>-1684576535</t>
  </si>
  <si>
    <t>https://podminky.urs.cz/item/CS_URS_2022_02/762081150</t>
  </si>
  <si>
    <t>115</t>
  </si>
  <si>
    <t>762341650</t>
  </si>
  <si>
    <t>Montáž bednění střech štítových okapových říms, krajnic, závětrných prken a žaluzií ve spádu nebo rovnoběžně s okapem z prken hoblovaných</t>
  </si>
  <si>
    <t>-2025280408</t>
  </si>
  <si>
    <t>https://podminky.urs.cz/item/CS_URS_2022_02/762341650</t>
  </si>
  <si>
    <t>(40,526+40,526)*(0,46+0,2)</t>
  </si>
  <si>
    <t>(11,66+11,66)*(0,43+0,2)</t>
  </si>
  <si>
    <t>116</t>
  </si>
  <si>
    <t>60515111</t>
  </si>
  <si>
    <t>řezivo jehličnaté boční prkno 20-30mm</t>
  </si>
  <si>
    <t>-1979120784</t>
  </si>
  <si>
    <t>78,194*0,02</t>
  </si>
  <si>
    <t>1,564*1,15 'Přepočtené koeficientem množství</t>
  </si>
  <si>
    <t>117</t>
  </si>
  <si>
    <t>762395000</t>
  </si>
  <si>
    <t>Spojovací prostředky krovů, bednění a laťování, nadstřešních konstrukcí svory, prkna, hřebíky, pásová ocel, vruty</t>
  </si>
  <si>
    <t>-1269673318</t>
  </si>
  <si>
    <t>https://podminky.urs.cz/item/CS_URS_2022_02/762395000</t>
  </si>
  <si>
    <t>118</t>
  </si>
  <si>
    <t>762511274</t>
  </si>
  <si>
    <t>Podlahové konstrukce podkladové z dřevoštěpkových desek OSB jednovrstvých šroubovaných na pero a drážku broušených, tloušťky desky 18 mm</t>
  </si>
  <si>
    <t>297758537</t>
  </si>
  <si>
    <t>https://podminky.urs.cz/item/CS_URS_2022_02/762511274</t>
  </si>
  <si>
    <t>119</t>
  </si>
  <si>
    <t>998762202</t>
  </si>
  <si>
    <t>Přesun hmot pro konstrukce tesařské stanovený procentní sazbou (%) z ceny vodorovná dopravní vzdálenost do 50 m v objektech výšky přes 6 do 12 m</t>
  </si>
  <si>
    <t>-1578853090</t>
  </si>
  <si>
    <t>https://podminky.urs.cz/item/CS_URS_2022_02/998762202</t>
  </si>
  <si>
    <t>764</t>
  </si>
  <si>
    <t>Konstrukce klempířské</t>
  </si>
  <si>
    <t>120</t>
  </si>
  <si>
    <t>764001821</t>
  </si>
  <si>
    <t>Demontáž klempířských konstrukcí krytiny ze svitků nebo tabulí do suti</t>
  </si>
  <si>
    <t>1708925644</t>
  </si>
  <si>
    <t>https://podminky.urs.cz/item/CS_URS_2022_02/764001821</t>
  </si>
  <si>
    <t>Stříška nad vchodem</t>
  </si>
  <si>
    <t>121</t>
  </si>
  <si>
    <t>764002851</t>
  </si>
  <si>
    <t>Demontáž klempířských konstrukcí oplechování parapetů do suti</t>
  </si>
  <si>
    <t>865250607</t>
  </si>
  <si>
    <t>https://podminky.urs.cz/item/CS_URS_2022_02/764002851</t>
  </si>
  <si>
    <t>0,6*5+1,2*89+2,4*2</t>
  </si>
  <si>
    <t>122</t>
  </si>
  <si>
    <t>764002861</t>
  </si>
  <si>
    <t>Demontáž klempířských konstrukcí oplechování říms do suti</t>
  </si>
  <si>
    <t>602339008</t>
  </si>
  <si>
    <t>https://podminky.urs.cz/item/CS_URS_2022_02/764002861</t>
  </si>
  <si>
    <t>Balkony</t>
  </si>
  <si>
    <t>1,6*4</t>
  </si>
  <si>
    <t>123</t>
  </si>
  <si>
    <t>764002871</t>
  </si>
  <si>
    <t>Demontáž klempířských konstrukcí lemování zdí do suti</t>
  </si>
  <si>
    <t>1108367597</t>
  </si>
  <si>
    <t>https://podminky.urs.cz/item/CS_URS_2022_02/764002871</t>
  </si>
  <si>
    <t>2,9</t>
  </si>
  <si>
    <t>124</t>
  </si>
  <si>
    <t>764004821</t>
  </si>
  <si>
    <t>Demontáž klempířských konstrukcí žlabu nástřešního do suti</t>
  </si>
  <si>
    <t>-800024527</t>
  </si>
  <si>
    <t>https://podminky.urs.cz/item/CS_URS_2022_02/764004821</t>
  </si>
  <si>
    <t>40,53+40,53+12,6+12,6</t>
  </si>
  <si>
    <t>125</t>
  </si>
  <si>
    <t>764004861</t>
  </si>
  <si>
    <t>Demontáž klempířských konstrukcí svodu do suti</t>
  </si>
  <si>
    <t>1191366788</t>
  </si>
  <si>
    <t>https://podminky.urs.cz/item/CS_URS_2022_02/764004861</t>
  </si>
  <si>
    <t>11*6</t>
  </si>
  <si>
    <t>126</t>
  </si>
  <si>
    <t>764141411</t>
  </si>
  <si>
    <t>Krytina ze svitků nebo tabulí z titanzinkového předzvětralého plechu s úpravou u okapů, prostupů a výčnělků střechy rovné drážkováním ze svitků rš 670 mm, sklon střechy do 30°</t>
  </si>
  <si>
    <t>-254389059</t>
  </si>
  <si>
    <t>https://podminky.urs.cz/item/CS_URS_2022_02/764141411</t>
  </si>
  <si>
    <t>127</t>
  </si>
  <si>
    <t>764248404</t>
  </si>
  <si>
    <t>Oplechování říms a ozdobných prvků z titanzinkového předzvětralého plechu rovných, bez rohů mechanicky kotvené rš 330 mm</t>
  </si>
  <si>
    <t>-968760257</t>
  </si>
  <si>
    <t>https://podminky.urs.cz/item/CS_URS_2022_02/764248404</t>
  </si>
  <si>
    <t>128</t>
  </si>
  <si>
    <t>764341405/R</t>
  </si>
  <si>
    <t>Lemování zdí z titanzinkového předzvětralého plechu rš 400 mm</t>
  </si>
  <si>
    <t>232115345</t>
  </si>
  <si>
    <t>129</t>
  </si>
  <si>
    <t>764226444/R</t>
  </si>
  <si>
    <t>Oplechování parapetů z hliníkového plechu rovných celoplošně lepené, bez rohů rš 340 mm - nutno zaměřit skutečnou RŠ</t>
  </si>
  <si>
    <t>-1076561580</t>
  </si>
  <si>
    <t>130</t>
  </si>
  <si>
    <t>764543409</t>
  </si>
  <si>
    <t>Žlab nadokapní (nástřešní) z titanzinkového předzvětralého plechu oblého tvaru, včetně háků, čel a hrdel rš 800 mm</t>
  </si>
  <si>
    <t>376190988</t>
  </si>
  <si>
    <t>https://podminky.urs.cz/item/CS_URS_2022_02/764543409</t>
  </si>
  <si>
    <t>131</t>
  </si>
  <si>
    <t>764543429</t>
  </si>
  <si>
    <t>Žlab nadokapní (nástřešní) z titanzinkového předzvětralého plechu Příplatek k cenám za zvýšenou pracnost při provedení rohu nebo koutu rš 800 mm</t>
  </si>
  <si>
    <t>1937804742</t>
  </si>
  <si>
    <t>https://podminky.urs.cz/item/CS_URS_2022_02/764543429</t>
  </si>
  <si>
    <t>132</t>
  </si>
  <si>
    <t>764-x2</t>
  </si>
  <si>
    <t>D+M Kotlík TiZn pro nástřešní žlaby</t>
  </si>
  <si>
    <t>-1339895084</t>
  </si>
  <si>
    <t>133</t>
  </si>
  <si>
    <t>764548424</t>
  </si>
  <si>
    <t>Svod z titanzinkového předzvětralého plechu včetně objímek, kolen a odskoků kruhový, průměru 120 mm</t>
  </si>
  <si>
    <t>-1667906490</t>
  </si>
  <si>
    <t>https://podminky.urs.cz/item/CS_URS_2022_02/764548424</t>
  </si>
  <si>
    <t>134</t>
  </si>
  <si>
    <t>764-x1</t>
  </si>
  <si>
    <t>Přípomoc pro výměnu nástřešních žlabů - rozebrání pásu krytiny vč. podkladní lepenky, likvidace případného odpadu, obnovení lepenky, zpětná montáž krytiny - cena vč. případných dodávek poškozeného materiálu</t>
  </si>
  <si>
    <t>-1493281771</t>
  </si>
  <si>
    <t>135</t>
  </si>
  <si>
    <t>998764202</t>
  </si>
  <si>
    <t>Přesun hmot pro konstrukce klempířské stanovený procentní sazbou (%) z ceny vodorovná dopravní vzdálenost do 50 m v objektech výšky přes 6 do 12 m</t>
  </si>
  <si>
    <t>2010527795</t>
  </si>
  <si>
    <t>https://podminky.urs.cz/item/CS_URS_2022_02/998764202</t>
  </si>
  <si>
    <t>766</t>
  </si>
  <si>
    <t>Konstrukce truhlářské</t>
  </si>
  <si>
    <t>136</t>
  </si>
  <si>
    <t>766691914</t>
  </si>
  <si>
    <t>Ostatní práce vyvěšení nebo zavěšení křídel dřevěných dveřních, plochy do 2 m2</t>
  </si>
  <si>
    <t>1281358619</t>
  </si>
  <si>
    <t>https://podminky.urs.cz/item/CS_URS_2022_02/766691914</t>
  </si>
  <si>
    <t>137</t>
  </si>
  <si>
    <t>766441812</t>
  </si>
  <si>
    <t>Demontáž parapetních desek dřevěných nebo plastových šířky přes 300 mm, délky do 1000 mm</t>
  </si>
  <si>
    <t>-1371315365</t>
  </si>
  <si>
    <t>https://podminky.urs.cz/item/CS_URS_2022_02/766441812</t>
  </si>
  <si>
    <t>138</t>
  </si>
  <si>
    <t>766441821</t>
  </si>
  <si>
    <t>Demontáž parapetních desek dřevěných nebo plastových šířky do 300 mm, délky přes 1000 do 2000 mm</t>
  </si>
  <si>
    <t>960226401</t>
  </si>
  <si>
    <t>https://podminky.urs.cz/item/CS_URS_2022_02/766441821</t>
  </si>
  <si>
    <t>139</t>
  </si>
  <si>
    <t>766441822</t>
  </si>
  <si>
    <t>Demontáž parapetních desek dřevěných nebo plastových šířky přes 300 mm, délky přes 1000 do 2000 mm</t>
  </si>
  <si>
    <t>-744968988</t>
  </si>
  <si>
    <t>https://podminky.urs.cz/item/CS_URS_2022_02/766441822</t>
  </si>
  <si>
    <t>140</t>
  </si>
  <si>
    <t>766441823</t>
  </si>
  <si>
    <t>Demontáž parapetních desek dřevěných nebo plastových šířky do 300 mm, délky přes 2000 mm</t>
  </si>
  <si>
    <t>-2069759589</t>
  </si>
  <si>
    <t>https://podminky.urs.cz/item/CS_URS_2022_02/766441823</t>
  </si>
  <si>
    <t>141</t>
  </si>
  <si>
    <t>766622216</t>
  </si>
  <si>
    <t>Montáž oken plastových plochy do 1 m2 včetně montáže rámu otevíravých do zdiva</t>
  </si>
  <si>
    <t>625470762</t>
  </si>
  <si>
    <t>https://podminky.urs.cz/item/CS_URS_2022_02/766622216</t>
  </si>
  <si>
    <t>142</t>
  </si>
  <si>
    <t>766622131</t>
  </si>
  <si>
    <t>Montáž oken plastových včetně montáže rámu plochy přes 1 m2 otevíravých do zdiva, výšky do 1,5 m</t>
  </si>
  <si>
    <t>-1093149755</t>
  </si>
  <si>
    <t>https://podminky.urs.cz/item/CS_URS_2022_02/766622131</t>
  </si>
  <si>
    <t>(1,2*1,5)*21</t>
  </si>
  <si>
    <t>(1,2*1,4)*46</t>
  </si>
  <si>
    <t>143</t>
  </si>
  <si>
    <t>766641163</t>
  </si>
  <si>
    <t>Montáž balkónových dveří dřevěných nebo plastových včetně rámu zdvojených do zdiva dvoukřídlových s nadsvětlíkem</t>
  </si>
  <si>
    <t>-1484985012</t>
  </si>
  <si>
    <t>https://podminky.urs.cz/item/CS_URS_2022_02/766641163</t>
  </si>
  <si>
    <t>144</t>
  </si>
  <si>
    <t>766660451</t>
  </si>
  <si>
    <t>Montáž dveřních křídel dřevěných nebo plastových vchodových dveří včetně rámu do zdiva dvoukřídlových bez nadsvětlíku</t>
  </si>
  <si>
    <t>-507641728</t>
  </si>
  <si>
    <t>https://podminky.urs.cz/item/CS_URS_2022_02/766660451</t>
  </si>
  <si>
    <t>145</t>
  </si>
  <si>
    <t>766660461</t>
  </si>
  <si>
    <t>Montáž dveřních křídel dřevěných nebo plastových vchodových dveří včetně rámu do zdiva dvoukřídlových s nadsvětlíkem</t>
  </si>
  <si>
    <t>-1374787477</t>
  </si>
  <si>
    <t>https://podminky.urs.cz/item/CS_URS_2022_02/766660461</t>
  </si>
  <si>
    <t>146</t>
  </si>
  <si>
    <t>766629214</t>
  </si>
  <si>
    <t>Montáž oken dřevěných Příplatek k cenám za izolaci mezi ostěním a rámem okna při rovném ostění, připojovací spára tl. do 15 mm, páska</t>
  </si>
  <si>
    <t>-1356091233</t>
  </si>
  <si>
    <t>https://podminky.urs.cz/item/CS_URS_2022_02/766629214</t>
  </si>
  <si>
    <t>Z obou stran</t>
  </si>
  <si>
    <t>(1,2+1,2+1,5+1,5)*42</t>
  </si>
  <si>
    <t>(1,2+1,2+1,4+1,4)*92</t>
  </si>
  <si>
    <t>(1,7+1,7+2,3+2,3)*2</t>
  </si>
  <si>
    <t>(1,5+1,5+2,6+2,6)*8</t>
  </si>
  <si>
    <t>(2,4+2,4+0,6+0,6)*2</t>
  </si>
  <si>
    <t>(2,4+2,4+1,5+1,5)*4</t>
  </si>
  <si>
    <t>(1,2+1,2+0,6+0,6)*26</t>
  </si>
  <si>
    <t>(0,6+0,6+0,6+0,6)*10</t>
  </si>
  <si>
    <t>(1,5+1,5+2,5+2,5)*4</t>
  </si>
  <si>
    <t>(1,2+1,2+0,9+0,9)*6</t>
  </si>
  <si>
    <t>(1,2+1,2+0,6+0,6)*4</t>
  </si>
  <si>
    <t>147</t>
  </si>
  <si>
    <t>766-x1</t>
  </si>
  <si>
    <t>okno plastové vel. 1200x1500mm - spec. dle výpisu výplní ozn. 1</t>
  </si>
  <si>
    <t>1745443819</t>
  </si>
  <si>
    <t>148</t>
  </si>
  <si>
    <t>766-x2</t>
  </si>
  <si>
    <t>okno plastové vel. 1200x1400mm - spec. dle výpisu výplní ozn. 2</t>
  </si>
  <si>
    <t>-1180799175</t>
  </si>
  <si>
    <t>149</t>
  </si>
  <si>
    <t>766-x3</t>
  </si>
  <si>
    <t>dveře dvoukřídlé plastové se samozavíračem, panikovým kováním, bezpečnostním kováním a bezpečnostním zámkem vel. 1700x2300mm - spec. dle výpisu výplní ozn. 3</t>
  </si>
  <si>
    <t>1495635918</t>
  </si>
  <si>
    <t>150</t>
  </si>
  <si>
    <t>766-x4</t>
  </si>
  <si>
    <t>dveře dvoukřídlé balkonové s nadsvětlíkem vel. 1500x2600mm - spec. dle výpisu výplní ozn. 4</t>
  </si>
  <si>
    <t>-2078525387</t>
  </si>
  <si>
    <t>151</t>
  </si>
  <si>
    <t>766-x5</t>
  </si>
  <si>
    <t>okno plastové vel. 2400x600mm - spec. dle výpisu výplní ozn. 5</t>
  </si>
  <si>
    <t>-412858099</t>
  </si>
  <si>
    <t>152</t>
  </si>
  <si>
    <t>766-x6</t>
  </si>
  <si>
    <t>okno plastové vel. 2400x1500mm - spec. dle výpisu výplní ozn. 6</t>
  </si>
  <si>
    <t>60641171</t>
  </si>
  <si>
    <t>153</t>
  </si>
  <si>
    <t>766-x7</t>
  </si>
  <si>
    <t>okno plastové vel. 1200x600mm - spec. dle výpisu výplní ozn. 7</t>
  </si>
  <si>
    <t>-1303967618</t>
  </si>
  <si>
    <t>154</t>
  </si>
  <si>
    <t>766-x8</t>
  </si>
  <si>
    <t>okno plastové vel. 600x600mm - spec. dle výpisu výplní ozn. 8</t>
  </si>
  <si>
    <t>972918480</t>
  </si>
  <si>
    <t>155</t>
  </si>
  <si>
    <t>766-x9</t>
  </si>
  <si>
    <t>dveře dvoukřídlé plastové s nadsvětlíkem, panikovým kováním, bezpečnostním kováním a bezpečnostním zámkem vel. 1500x2500mm - spec. dle výpisu výplní ozn. 9</t>
  </si>
  <si>
    <t>1326358247</t>
  </si>
  <si>
    <t>156</t>
  </si>
  <si>
    <t>766-x10</t>
  </si>
  <si>
    <t>okno plastové vel. 1200x900mm - spec. dle výpisu výplní ozn. 10</t>
  </si>
  <si>
    <t>600144426</t>
  </si>
  <si>
    <t>157</t>
  </si>
  <si>
    <t>766-x11</t>
  </si>
  <si>
    <t>okno plastové vel. 1200x600mm - spec. dle výpisu výplní ozn. 11</t>
  </si>
  <si>
    <t>1811319382</t>
  </si>
  <si>
    <t>158</t>
  </si>
  <si>
    <t>766694112</t>
  </si>
  <si>
    <t>Montáž ostatních truhlářských konstrukcí parapetních desek dřevěných nebo plastových šířky do 300 mm, délky přes 1000 do 1600 mm</t>
  </si>
  <si>
    <t>-892464251</t>
  </si>
  <si>
    <t>https://podminky.urs.cz/item/CS_URS_2022_02/766694112</t>
  </si>
  <si>
    <t>159</t>
  </si>
  <si>
    <t>766694113</t>
  </si>
  <si>
    <t>Montáž ostatních truhlářských konstrukcí parapetních desek dřevěných nebo plastových šířky do 300 mm, délky přes 1600 do 2600 mm</t>
  </si>
  <si>
    <t>1804830810</t>
  </si>
  <si>
    <t>https://podminky.urs.cz/item/CS_URS_2022_02/766694113</t>
  </si>
  <si>
    <t>160</t>
  </si>
  <si>
    <t>60794101</t>
  </si>
  <si>
    <t>parapet dřevotřískový vnitřní povrch laminátový š 200mm</t>
  </si>
  <si>
    <t>1119844323</t>
  </si>
  <si>
    <t>1,2*65+2,4*3</t>
  </si>
  <si>
    <t>161</t>
  </si>
  <si>
    <t>60794103</t>
  </si>
  <si>
    <t>parapet dřevotřískový vnitřní povrch laminátový š 300mm</t>
  </si>
  <si>
    <t>322018224</t>
  </si>
  <si>
    <t>1,2*5</t>
  </si>
  <si>
    <t>162</t>
  </si>
  <si>
    <t>60794121</t>
  </si>
  <si>
    <t>koncovka PVC k parapetním dřevotřískovým deskám 600mm</t>
  </si>
  <si>
    <t>-1400059399</t>
  </si>
  <si>
    <t>163</t>
  </si>
  <si>
    <t>998766202</t>
  </si>
  <si>
    <t>Přesun hmot pro konstrukce truhlářské stanovený procentní sazbou (%) z ceny vodorovná dopravní vzdálenost do 50 m v objektech výšky přes 6 do 12 m</t>
  </si>
  <si>
    <t>606070824</t>
  </si>
  <si>
    <t>https://podminky.urs.cz/item/CS_URS_2022_02/998766202</t>
  </si>
  <si>
    <t>767</t>
  </si>
  <si>
    <t>Konstrukce zámečnické</t>
  </si>
  <si>
    <t>164</t>
  </si>
  <si>
    <t>767112812</t>
  </si>
  <si>
    <t>Demontáž stěn a příček pro zasklení svařovaných</t>
  </si>
  <si>
    <t>-1124066458</t>
  </si>
  <si>
    <t>https://podminky.urs.cz/item/CS_URS_2022_02/767112812</t>
  </si>
  <si>
    <t>Kolem vchodových dveří na schodiště a na chodbách</t>
  </si>
  <si>
    <t>-1,6*2,3</t>
  </si>
  <si>
    <t>(1,5*2,65)*4</t>
  </si>
  <si>
    <t>-(1,3*2,3)*4</t>
  </si>
  <si>
    <t>165</t>
  </si>
  <si>
    <t>767162811</t>
  </si>
  <si>
    <t>Demontáž zábradlí balkonového nebo lodžiového z hliníkových profilů včetně výplně rovného délky do 3,0 m</t>
  </si>
  <si>
    <t>-1512347642</t>
  </si>
  <si>
    <t>https://podminky.urs.cz/item/CS_URS_2022_02/767162811</t>
  </si>
  <si>
    <t>166</t>
  </si>
  <si>
    <t>767661811</t>
  </si>
  <si>
    <t>Demontáž mříží pevných nebo otevíravých</t>
  </si>
  <si>
    <t>-1379364059</t>
  </si>
  <si>
    <t>https://podminky.urs.cz/item/CS_URS_2022_02/767661811</t>
  </si>
  <si>
    <t>167</t>
  </si>
  <si>
    <t>767-x3</t>
  </si>
  <si>
    <t>Demontáž ocelové konzole na fasádě vč. likvidace</t>
  </si>
  <si>
    <t>726351203</t>
  </si>
  <si>
    <t>168</t>
  </si>
  <si>
    <t>767691822</t>
  </si>
  <si>
    <t>Ostatní práce - vyvěšení nebo zavěšení kovových křídel dveří, plochy do 2 m2</t>
  </si>
  <si>
    <t>-908369765</t>
  </si>
  <si>
    <t>https://podminky.urs.cz/item/CS_URS_2022_02/767691822</t>
  </si>
  <si>
    <t>169</t>
  </si>
  <si>
    <t>767-x1</t>
  </si>
  <si>
    <t>Výroba dodávka a montáž balkonové zábradlí z Pz jeklů vč. ukotvení - spec. dle PD</t>
  </si>
  <si>
    <t>-1459499957</t>
  </si>
  <si>
    <t>170</t>
  </si>
  <si>
    <t>767-x2</t>
  </si>
  <si>
    <t>Výroba, dodávka a montáž nové ocelové žárově pozinkované schodiště na Jižním štítě vč. zábradlí, základovými patkami, ukotvením apod... - spec. dle PD</t>
  </si>
  <si>
    <t>-522817173</t>
  </si>
  <si>
    <t>171</t>
  </si>
  <si>
    <t>998767202</t>
  </si>
  <si>
    <t>Přesun hmot pro zámečnické konstrukce stanovený procentní sazbou (%) z ceny vodorovná dopravní vzdálenost do 50 m v objektech výšky přes 6 do 12 m</t>
  </si>
  <si>
    <t>1651789842</t>
  </si>
  <si>
    <t>https://podminky.urs.cz/item/CS_URS_2022_02/998767202</t>
  </si>
  <si>
    <t>783</t>
  </si>
  <si>
    <t>Dokončovací práce - nátěry</t>
  </si>
  <si>
    <t>172</t>
  </si>
  <si>
    <t>783218111</t>
  </si>
  <si>
    <t>Lazurovací nátěr tesařských konstrukcí dvojnásobný syntetický</t>
  </si>
  <si>
    <t>381260543</t>
  </si>
  <si>
    <t>https://podminky.urs.cz/item/CS_URS_2022_02/783218111</t>
  </si>
  <si>
    <t>Střešní podhled</t>
  </si>
  <si>
    <t>173</t>
  </si>
  <si>
    <t>783314203</t>
  </si>
  <si>
    <t>Základní antikorozní nátěr zámečnických konstrukcí jednonásobný syntetický samozákladující</t>
  </si>
  <si>
    <t>-23262929</t>
  </si>
  <si>
    <t>https://podminky.urs.cz/item/CS_URS_2022_02/783314203</t>
  </si>
  <si>
    <t>Dvojnásobně</t>
  </si>
  <si>
    <t>((2,1*2)*(0,14+0,14+0,066+0,066+0,066+0,066))*2</t>
  </si>
  <si>
    <t>((3*4)*(0,18+0,18+0,082+0,082+0,082+0,082))*2</t>
  </si>
  <si>
    <t>784</t>
  </si>
  <si>
    <t>Dokončovací práce - malby a tapety</t>
  </si>
  <si>
    <t>174</t>
  </si>
  <si>
    <t>784181121</t>
  </si>
  <si>
    <t>Penetrace podkladu jednonásobná hloubková akrylátová bezbarvá v místnostech výšky do 3,80 m</t>
  </si>
  <si>
    <t>-900313935</t>
  </si>
  <si>
    <t>https://podminky.urs.cz/item/CS_URS_2022_02/784181121</t>
  </si>
  <si>
    <t>Na nové omítky dozdívek, zazdívek, kolem nových oken, apod...</t>
  </si>
  <si>
    <t>((0,6*4)*0,35)*5</t>
  </si>
  <si>
    <t>((1,2+1,2+0,6+0,6)*0,35)*13</t>
  </si>
  <si>
    <t>((1,2+1,2+0,9+0,9)*0,12)*3</t>
  </si>
  <si>
    <t>((1,2+1,2+1,5+1,5)*0,27)*3</t>
  </si>
  <si>
    <t>((1,2+1,2+1,5+1,5)*0,13)*21</t>
  </si>
  <si>
    <t>(2,4*3)*0,15</t>
  </si>
  <si>
    <t>((1,5+2,6+2,6)*0,15)*11</t>
  </si>
  <si>
    <t>((1,2+1,4+1,4)*0,13)*46</t>
  </si>
  <si>
    <t>2,4*1,4</t>
  </si>
  <si>
    <t>2,4*1,5</t>
  </si>
  <si>
    <t>175</t>
  </si>
  <si>
    <t>784211101</t>
  </si>
  <si>
    <t>Malby z malířských směsí oděruvzdorných za mokra dvojnásobné, bílé za mokra oděruvzdorné výborně v místnostech výšky do 3,80 m</t>
  </si>
  <si>
    <t>-72608815</t>
  </si>
  <si>
    <t>https://podminky.urs.cz/item/CS_URS_2022_02/784211101</t>
  </si>
  <si>
    <t>VRN</t>
  </si>
  <si>
    <t>Vedlejší rozpočtové náklady</t>
  </si>
  <si>
    <t>VRN3</t>
  </si>
  <si>
    <t>Zařízení staveniště</t>
  </si>
  <si>
    <t>176</t>
  </si>
  <si>
    <t>030001000</t>
  </si>
  <si>
    <t>…</t>
  </si>
  <si>
    <t>1024</t>
  </si>
  <si>
    <t>1339901640</t>
  </si>
  <si>
    <t>https://podminky.urs.cz/item/CS_URS_2022_02/030001000</t>
  </si>
  <si>
    <t>177</t>
  </si>
  <si>
    <t>033002000/R</t>
  </si>
  <si>
    <t>Náklady na energie (voda, elektro, apod...)</t>
  </si>
  <si>
    <t>475390643</t>
  </si>
  <si>
    <t>178</t>
  </si>
  <si>
    <t>034002000</t>
  </si>
  <si>
    <t>Zabezpečení staveniště</t>
  </si>
  <si>
    <t>1395427767</t>
  </si>
  <si>
    <t>https://podminky.urs.cz/item/CS_URS_2022_02/034002000</t>
  </si>
  <si>
    <t>VRN9</t>
  </si>
  <si>
    <t>Ostatní náklady</t>
  </si>
  <si>
    <t>179</t>
  </si>
  <si>
    <t>094002000</t>
  </si>
  <si>
    <t>Ostatní náklady související s výstavbou - náklady dle zhotovitele</t>
  </si>
  <si>
    <t>466912727</t>
  </si>
  <si>
    <t>https://podminky.urs.cz/item/CS_URS_2022_02/094002000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</si>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</sst>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6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310231055" TargetMode="External" /><Relationship Id="rId2" Type="http://schemas.openxmlformats.org/officeDocument/2006/relationships/hyperlink" Target="https://podminky.urs.cz/item/CS_URS_2022_02/310236241" TargetMode="External" /><Relationship Id="rId3" Type="http://schemas.openxmlformats.org/officeDocument/2006/relationships/hyperlink" Target="https://podminky.urs.cz/item/CS_URS_2022_02/342291121" TargetMode="External" /><Relationship Id="rId4" Type="http://schemas.openxmlformats.org/officeDocument/2006/relationships/hyperlink" Target="https://podminky.urs.cz/item/CS_URS_2022_02/317944323" TargetMode="External" /><Relationship Id="rId5" Type="http://schemas.openxmlformats.org/officeDocument/2006/relationships/hyperlink" Target="https://podminky.urs.cz/item/CS_URS_2022_02/317234410" TargetMode="External" /><Relationship Id="rId6" Type="http://schemas.openxmlformats.org/officeDocument/2006/relationships/hyperlink" Target="https://podminky.urs.cz/item/CS_URS_2022_02/346244381" TargetMode="External" /><Relationship Id="rId7" Type="http://schemas.openxmlformats.org/officeDocument/2006/relationships/hyperlink" Target="https://podminky.urs.cz/item/CS_URS_2022_02/629991012" TargetMode="External" /><Relationship Id="rId8" Type="http://schemas.openxmlformats.org/officeDocument/2006/relationships/hyperlink" Target="https://podminky.urs.cz/item/CS_URS_2022_02/619991001" TargetMode="External" /><Relationship Id="rId9" Type="http://schemas.openxmlformats.org/officeDocument/2006/relationships/hyperlink" Target="https://podminky.urs.cz/item/CS_URS_2022_02/612325302" TargetMode="External" /><Relationship Id="rId10" Type="http://schemas.openxmlformats.org/officeDocument/2006/relationships/hyperlink" Target="https://podminky.urs.cz/item/CS_URS_2022_02/612325121" TargetMode="External" /><Relationship Id="rId11" Type="http://schemas.openxmlformats.org/officeDocument/2006/relationships/hyperlink" Target="https://podminky.urs.cz/item/CS_URS_2022_02/612325223" TargetMode="External" /><Relationship Id="rId12" Type="http://schemas.openxmlformats.org/officeDocument/2006/relationships/hyperlink" Target="https://podminky.urs.cz/item/CS_URS_2022_02/612325225" TargetMode="External" /><Relationship Id="rId13" Type="http://schemas.openxmlformats.org/officeDocument/2006/relationships/hyperlink" Target="https://podminky.urs.cz/item/CS_URS_2022_02/619995001" TargetMode="External" /><Relationship Id="rId14" Type="http://schemas.openxmlformats.org/officeDocument/2006/relationships/hyperlink" Target="https://podminky.urs.cz/item/CS_URS_2022_02/629995101" TargetMode="External" /><Relationship Id="rId15" Type="http://schemas.openxmlformats.org/officeDocument/2006/relationships/hyperlink" Target="https://podminky.urs.cz/item/CS_URS_2022_02/621325102" TargetMode="External" /><Relationship Id="rId16" Type="http://schemas.openxmlformats.org/officeDocument/2006/relationships/hyperlink" Target="https://podminky.urs.cz/item/CS_URS_2022_02/621131121" TargetMode="External" /><Relationship Id="rId17" Type="http://schemas.openxmlformats.org/officeDocument/2006/relationships/hyperlink" Target="https://podminky.urs.cz/item/CS_URS_2022_02/621142001" TargetMode="External" /><Relationship Id="rId18" Type="http://schemas.openxmlformats.org/officeDocument/2006/relationships/hyperlink" Target="https://podminky.urs.cz/item/CS_URS_2022_02/621151001" TargetMode="External" /><Relationship Id="rId19" Type="http://schemas.openxmlformats.org/officeDocument/2006/relationships/hyperlink" Target="https://podminky.urs.cz/item/CS_URS_2022_02/621531012" TargetMode="External" /><Relationship Id="rId20" Type="http://schemas.openxmlformats.org/officeDocument/2006/relationships/hyperlink" Target="https://podminky.urs.cz/item/CS_URS_2022_02/622325102" TargetMode="External" /><Relationship Id="rId21" Type="http://schemas.openxmlformats.org/officeDocument/2006/relationships/hyperlink" Target="https://podminky.urs.cz/item/CS_URS_2022_02/622131121" TargetMode="External" /><Relationship Id="rId22" Type="http://schemas.openxmlformats.org/officeDocument/2006/relationships/hyperlink" Target="https://podminky.urs.cz/item/CS_URS_2022_02/622211031" TargetMode="External" /><Relationship Id="rId23" Type="http://schemas.openxmlformats.org/officeDocument/2006/relationships/hyperlink" Target="https://podminky.urs.cz/item/CS_URS_2022_02/622212001" TargetMode="External" /><Relationship Id="rId24" Type="http://schemas.openxmlformats.org/officeDocument/2006/relationships/hyperlink" Target="https://podminky.urs.cz/item/CS_URS_2022_02/622221031" TargetMode="External" /><Relationship Id="rId25" Type="http://schemas.openxmlformats.org/officeDocument/2006/relationships/hyperlink" Target="https://podminky.urs.cz/item/CS_URS_2022_02/622251101" TargetMode="External" /><Relationship Id="rId26" Type="http://schemas.openxmlformats.org/officeDocument/2006/relationships/hyperlink" Target="https://podminky.urs.cz/item/CS_URS_2022_02/622251105" TargetMode="External" /><Relationship Id="rId27" Type="http://schemas.openxmlformats.org/officeDocument/2006/relationships/hyperlink" Target="https://podminky.urs.cz/item/CS_URS_2022_02/622251211" TargetMode="External" /><Relationship Id="rId28" Type="http://schemas.openxmlformats.org/officeDocument/2006/relationships/hyperlink" Target="https://podminky.urs.cz/item/CS_URS_2022_02/622142001" TargetMode="External" /><Relationship Id="rId29" Type="http://schemas.openxmlformats.org/officeDocument/2006/relationships/hyperlink" Target="https://podminky.urs.cz/item/CS_URS_2022_02/622252001" TargetMode="External" /><Relationship Id="rId30" Type="http://schemas.openxmlformats.org/officeDocument/2006/relationships/hyperlink" Target="https://podminky.urs.cz/item/CS_URS_2022_02/622143003" TargetMode="External" /><Relationship Id="rId31" Type="http://schemas.openxmlformats.org/officeDocument/2006/relationships/hyperlink" Target="https://podminky.urs.cz/item/CS_URS_2022_02/622143004" TargetMode="External" /><Relationship Id="rId32" Type="http://schemas.openxmlformats.org/officeDocument/2006/relationships/hyperlink" Target="https://podminky.urs.cz/item/CS_URS_2022_02/622252002" TargetMode="External" /><Relationship Id="rId33" Type="http://schemas.openxmlformats.org/officeDocument/2006/relationships/hyperlink" Target="https://podminky.urs.cz/item/CS_URS_2022_02/622151021" TargetMode="External" /><Relationship Id="rId34" Type="http://schemas.openxmlformats.org/officeDocument/2006/relationships/hyperlink" Target="https://podminky.urs.cz/item/CS_URS_2022_02/622511112" TargetMode="External" /><Relationship Id="rId35" Type="http://schemas.openxmlformats.org/officeDocument/2006/relationships/hyperlink" Target="https://podminky.urs.cz/item/CS_URS_2022_02/622151001" TargetMode="External" /><Relationship Id="rId36" Type="http://schemas.openxmlformats.org/officeDocument/2006/relationships/hyperlink" Target="https://podminky.urs.cz/item/CS_URS_2022_02/622531012" TargetMode="External" /><Relationship Id="rId37" Type="http://schemas.openxmlformats.org/officeDocument/2006/relationships/hyperlink" Target="https://podminky.urs.cz/item/CS_URS_2022_02/952902611" TargetMode="External" /><Relationship Id="rId38" Type="http://schemas.openxmlformats.org/officeDocument/2006/relationships/hyperlink" Target="https://podminky.urs.cz/item/CS_URS_2022_02/968062375" TargetMode="External" /><Relationship Id="rId39" Type="http://schemas.openxmlformats.org/officeDocument/2006/relationships/hyperlink" Target="https://podminky.urs.cz/item/CS_URS_2022_02/968062377" TargetMode="External" /><Relationship Id="rId40" Type="http://schemas.openxmlformats.org/officeDocument/2006/relationships/hyperlink" Target="https://podminky.urs.cz/item/CS_URS_2022_02/968062455" TargetMode="External" /><Relationship Id="rId41" Type="http://schemas.openxmlformats.org/officeDocument/2006/relationships/hyperlink" Target="https://podminky.urs.cz/item/CS_URS_2022_02/968072456" TargetMode="External" /><Relationship Id="rId42" Type="http://schemas.openxmlformats.org/officeDocument/2006/relationships/hyperlink" Target="https://podminky.urs.cz/item/CS_URS_2022_02/971033561" TargetMode="External" /><Relationship Id="rId43" Type="http://schemas.openxmlformats.org/officeDocument/2006/relationships/hyperlink" Target="https://podminky.urs.cz/item/CS_URS_2022_02/973031325" TargetMode="External" /><Relationship Id="rId44" Type="http://schemas.openxmlformats.org/officeDocument/2006/relationships/hyperlink" Target="https://podminky.urs.cz/item/CS_URS_2022_02/978013191" TargetMode="External" /><Relationship Id="rId45" Type="http://schemas.openxmlformats.org/officeDocument/2006/relationships/hyperlink" Target="https://podminky.urs.cz/item/CS_URS_2022_02/978015341" TargetMode="External" /><Relationship Id="rId46" Type="http://schemas.openxmlformats.org/officeDocument/2006/relationships/hyperlink" Target="https://podminky.urs.cz/item/CS_URS_2022_02/941211112" TargetMode="External" /><Relationship Id="rId47" Type="http://schemas.openxmlformats.org/officeDocument/2006/relationships/hyperlink" Target="https://podminky.urs.cz/item/CS_URS_2022_02/941211211" TargetMode="External" /><Relationship Id="rId48" Type="http://schemas.openxmlformats.org/officeDocument/2006/relationships/hyperlink" Target="https://podminky.urs.cz/item/CS_URS_2022_02/941211812" TargetMode="External" /><Relationship Id="rId49" Type="http://schemas.openxmlformats.org/officeDocument/2006/relationships/hyperlink" Target="https://podminky.urs.cz/item/CS_URS_2022_02/944511111" TargetMode="External" /><Relationship Id="rId50" Type="http://schemas.openxmlformats.org/officeDocument/2006/relationships/hyperlink" Target="https://podminky.urs.cz/item/CS_URS_2022_02/944511211" TargetMode="External" /><Relationship Id="rId51" Type="http://schemas.openxmlformats.org/officeDocument/2006/relationships/hyperlink" Target="https://podminky.urs.cz/item/CS_URS_2022_02/944511811" TargetMode="External" /><Relationship Id="rId52" Type="http://schemas.openxmlformats.org/officeDocument/2006/relationships/hyperlink" Target="https://podminky.urs.cz/item/CS_URS_2022_02/949101111" TargetMode="External" /><Relationship Id="rId53" Type="http://schemas.openxmlformats.org/officeDocument/2006/relationships/hyperlink" Target="https://podminky.urs.cz/item/CS_URS_2022_02/952901111" TargetMode="External" /><Relationship Id="rId54" Type="http://schemas.openxmlformats.org/officeDocument/2006/relationships/hyperlink" Target="https://podminky.urs.cz/item/CS_URS_2022_02/997002611" TargetMode="External" /><Relationship Id="rId55" Type="http://schemas.openxmlformats.org/officeDocument/2006/relationships/hyperlink" Target="https://podminky.urs.cz/item/CS_URS_2022_02/997013213" TargetMode="External" /><Relationship Id="rId56" Type="http://schemas.openxmlformats.org/officeDocument/2006/relationships/hyperlink" Target="https://podminky.urs.cz/item/CS_URS_2022_02/997013501" TargetMode="External" /><Relationship Id="rId57" Type="http://schemas.openxmlformats.org/officeDocument/2006/relationships/hyperlink" Target="https://podminky.urs.cz/item/CS_URS_2022_02/997013509" TargetMode="External" /><Relationship Id="rId58" Type="http://schemas.openxmlformats.org/officeDocument/2006/relationships/hyperlink" Target="https://podminky.urs.cz/item/CS_URS_2022_02/997013631" TargetMode="External" /><Relationship Id="rId59" Type="http://schemas.openxmlformats.org/officeDocument/2006/relationships/hyperlink" Target="https://podminky.urs.cz/item/CS_URS_2022_02/997013804" TargetMode="External" /><Relationship Id="rId60" Type="http://schemas.openxmlformats.org/officeDocument/2006/relationships/hyperlink" Target="https://podminky.urs.cz/item/CS_URS_2022_02/997013811" TargetMode="External" /><Relationship Id="rId61" Type="http://schemas.openxmlformats.org/officeDocument/2006/relationships/hyperlink" Target="https://podminky.urs.cz/item/CS_URS_2022_02/997013863" TargetMode="External" /><Relationship Id="rId62" Type="http://schemas.openxmlformats.org/officeDocument/2006/relationships/hyperlink" Target="https://podminky.urs.cz/item/CS_URS_2022_02/998018002" TargetMode="External" /><Relationship Id="rId63" Type="http://schemas.openxmlformats.org/officeDocument/2006/relationships/hyperlink" Target="https://podminky.urs.cz/item/CS_URS_2022_02/713122111" TargetMode="External" /><Relationship Id="rId64" Type="http://schemas.openxmlformats.org/officeDocument/2006/relationships/hyperlink" Target="https://podminky.urs.cz/item/CS_URS_2022_02/713122112" TargetMode="External" /><Relationship Id="rId65" Type="http://schemas.openxmlformats.org/officeDocument/2006/relationships/hyperlink" Target="https://podminky.urs.cz/item/CS_URS_2022_02/713122121" TargetMode="External" /><Relationship Id="rId66" Type="http://schemas.openxmlformats.org/officeDocument/2006/relationships/hyperlink" Target="https://podminky.urs.cz/item/CS_URS_2022_02/713122122" TargetMode="External" /><Relationship Id="rId67" Type="http://schemas.openxmlformats.org/officeDocument/2006/relationships/hyperlink" Target="https://podminky.urs.cz/item/CS_URS_2022_02/713122131" TargetMode="External" /><Relationship Id="rId68" Type="http://schemas.openxmlformats.org/officeDocument/2006/relationships/hyperlink" Target="https://podminky.urs.cz/item/CS_URS_2022_02/713122132" TargetMode="External" /><Relationship Id="rId69" Type="http://schemas.openxmlformats.org/officeDocument/2006/relationships/hyperlink" Target="https://podminky.urs.cz/item/CS_URS_2022_02/713122141" TargetMode="External" /><Relationship Id="rId70" Type="http://schemas.openxmlformats.org/officeDocument/2006/relationships/hyperlink" Target="https://podminky.urs.cz/item/CS_URS_2022_02/713111111" TargetMode="External" /><Relationship Id="rId71" Type="http://schemas.openxmlformats.org/officeDocument/2006/relationships/hyperlink" Target="https://podminky.urs.cz/item/CS_URS_2022_02/998713202" TargetMode="External" /><Relationship Id="rId72" Type="http://schemas.openxmlformats.org/officeDocument/2006/relationships/hyperlink" Target="https://podminky.urs.cz/item/CS_URS_2022_02/721242804" TargetMode="External" /><Relationship Id="rId73" Type="http://schemas.openxmlformats.org/officeDocument/2006/relationships/hyperlink" Target="https://podminky.urs.cz/item/CS_URS_2022_02/721242106" TargetMode="External" /><Relationship Id="rId74" Type="http://schemas.openxmlformats.org/officeDocument/2006/relationships/hyperlink" Target="https://podminky.urs.cz/item/CS_URS_2022_02/998721202" TargetMode="External" /><Relationship Id="rId75" Type="http://schemas.openxmlformats.org/officeDocument/2006/relationships/hyperlink" Target="https://podminky.urs.cz/item/CS_URS_2022_02/998741202" TargetMode="External" /><Relationship Id="rId76" Type="http://schemas.openxmlformats.org/officeDocument/2006/relationships/hyperlink" Target="https://podminky.urs.cz/item/CS_URS_2022_02/998742202" TargetMode="External" /><Relationship Id="rId77" Type="http://schemas.openxmlformats.org/officeDocument/2006/relationships/hyperlink" Target="https://podminky.urs.cz/item/CS_URS_2022_02/762343811" TargetMode="External" /><Relationship Id="rId78" Type="http://schemas.openxmlformats.org/officeDocument/2006/relationships/hyperlink" Target="https://podminky.urs.cz/item/CS_URS_2022_02/762081150" TargetMode="External" /><Relationship Id="rId79" Type="http://schemas.openxmlformats.org/officeDocument/2006/relationships/hyperlink" Target="https://podminky.urs.cz/item/CS_URS_2022_02/762341650" TargetMode="External" /><Relationship Id="rId80" Type="http://schemas.openxmlformats.org/officeDocument/2006/relationships/hyperlink" Target="https://podminky.urs.cz/item/CS_URS_2022_02/762395000" TargetMode="External" /><Relationship Id="rId81" Type="http://schemas.openxmlformats.org/officeDocument/2006/relationships/hyperlink" Target="https://podminky.urs.cz/item/CS_URS_2022_02/762511274" TargetMode="External" /><Relationship Id="rId82" Type="http://schemas.openxmlformats.org/officeDocument/2006/relationships/hyperlink" Target="https://podminky.urs.cz/item/CS_URS_2022_02/998762202" TargetMode="External" /><Relationship Id="rId83" Type="http://schemas.openxmlformats.org/officeDocument/2006/relationships/hyperlink" Target="https://podminky.urs.cz/item/CS_URS_2022_02/764001821" TargetMode="External" /><Relationship Id="rId84" Type="http://schemas.openxmlformats.org/officeDocument/2006/relationships/hyperlink" Target="https://podminky.urs.cz/item/CS_URS_2022_02/764002851" TargetMode="External" /><Relationship Id="rId85" Type="http://schemas.openxmlformats.org/officeDocument/2006/relationships/hyperlink" Target="https://podminky.urs.cz/item/CS_URS_2022_02/764002861" TargetMode="External" /><Relationship Id="rId86" Type="http://schemas.openxmlformats.org/officeDocument/2006/relationships/hyperlink" Target="https://podminky.urs.cz/item/CS_URS_2022_02/764002871" TargetMode="External" /><Relationship Id="rId87" Type="http://schemas.openxmlformats.org/officeDocument/2006/relationships/hyperlink" Target="https://podminky.urs.cz/item/CS_URS_2022_02/764004821" TargetMode="External" /><Relationship Id="rId88" Type="http://schemas.openxmlformats.org/officeDocument/2006/relationships/hyperlink" Target="https://podminky.urs.cz/item/CS_URS_2022_02/764004861" TargetMode="External" /><Relationship Id="rId89" Type="http://schemas.openxmlformats.org/officeDocument/2006/relationships/hyperlink" Target="https://podminky.urs.cz/item/CS_URS_2022_02/764141411" TargetMode="External" /><Relationship Id="rId90" Type="http://schemas.openxmlformats.org/officeDocument/2006/relationships/hyperlink" Target="https://podminky.urs.cz/item/CS_URS_2022_02/764248404" TargetMode="External" /><Relationship Id="rId91" Type="http://schemas.openxmlformats.org/officeDocument/2006/relationships/hyperlink" Target="https://podminky.urs.cz/item/CS_URS_2022_02/764543409" TargetMode="External" /><Relationship Id="rId92" Type="http://schemas.openxmlformats.org/officeDocument/2006/relationships/hyperlink" Target="https://podminky.urs.cz/item/CS_URS_2022_02/764543429" TargetMode="External" /><Relationship Id="rId93" Type="http://schemas.openxmlformats.org/officeDocument/2006/relationships/hyperlink" Target="https://podminky.urs.cz/item/CS_URS_2022_02/764548424" TargetMode="External" /><Relationship Id="rId94" Type="http://schemas.openxmlformats.org/officeDocument/2006/relationships/hyperlink" Target="https://podminky.urs.cz/item/CS_URS_2022_02/998764202" TargetMode="External" /><Relationship Id="rId95" Type="http://schemas.openxmlformats.org/officeDocument/2006/relationships/hyperlink" Target="https://podminky.urs.cz/item/CS_URS_2022_02/766691914" TargetMode="External" /><Relationship Id="rId96" Type="http://schemas.openxmlformats.org/officeDocument/2006/relationships/hyperlink" Target="https://podminky.urs.cz/item/CS_URS_2022_02/766441812" TargetMode="External" /><Relationship Id="rId97" Type="http://schemas.openxmlformats.org/officeDocument/2006/relationships/hyperlink" Target="https://podminky.urs.cz/item/CS_URS_2022_02/766441821" TargetMode="External" /><Relationship Id="rId98" Type="http://schemas.openxmlformats.org/officeDocument/2006/relationships/hyperlink" Target="https://podminky.urs.cz/item/CS_URS_2022_02/766441822" TargetMode="External" /><Relationship Id="rId99" Type="http://schemas.openxmlformats.org/officeDocument/2006/relationships/hyperlink" Target="https://podminky.urs.cz/item/CS_URS_2022_02/766441823" TargetMode="External" /><Relationship Id="rId100" Type="http://schemas.openxmlformats.org/officeDocument/2006/relationships/hyperlink" Target="https://podminky.urs.cz/item/CS_URS_2022_02/766622216" TargetMode="External" /><Relationship Id="rId101" Type="http://schemas.openxmlformats.org/officeDocument/2006/relationships/hyperlink" Target="https://podminky.urs.cz/item/CS_URS_2022_02/766622131" TargetMode="External" /><Relationship Id="rId102" Type="http://schemas.openxmlformats.org/officeDocument/2006/relationships/hyperlink" Target="https://podminky.urs.cz/item/CS_URS_2022_02/766641163" TargetMode="External" /><Relationship Id="rId103" Type="http://schemas.openxmlformats.org/officeDocument/2006/relationships/hyperlink" Target="https://podminky.urs.cz/item/CS_URS_2022_02/766660451" TargetMode="External" /><Relationship Id="rId104" Type="http://schemas.openxmlformats.org/officeDocument/2006/relationships/hyperlink" Target="https://podminky.urs.cz/item/CS_URS_2022_02/766660461" TargetMode="External" /><Relationship Id="rId105" Type="http://schemas.openxmlformats.org/officeDocument/2006/relationships/hyperlink" Target="https://podminky.urs.cz/item/CS_URS_2022_02/766629214" TargetMode="External" /><Relationship Id="rId106" Type="http://schemas.openxmlformats.org/officeDocument/2006/relationships/hyperlink" Target="https://podminky.urs.cz/item/CS_URS_2022_02/766694112" TargetMode="External" /><Relationship Id="rId107" Type="http://schemas.openxmlformats.org/officeDocument/2006/relationships/hyperlink" Target="https://podminky.urs.cz/item/CS_URS_2022_02/766694113" TargetMode="External" /><Relationship Id="rId108" Type="http://schemas.openxmlformats.org/officeDocument/2006/relationships/hyperlink" Target="https://podminky.urs.cz/item/CS_URS_2022_02/998766202" TargetMode="External" /><Relationship Id="rId109" Type="http://schemas.openxmlformats.org/officeDocument/2006/relationships/hyperlink" Target="https://podminky.urs.cz/item/CS_URS_2022_02/767112812" TargetMode="External" /><Relationship Id="rId110" Type="http://schemas.openxmlformats.org/officeDocument/2006/relationships/hyperlink" Target="https://podminky.urs.cz/item/CS_URS_2022_02/767162811" TargetMode="External" /><Relationship Id="rId111" Type="http://schemas.openxmlformats.org/officeDocument/2006/relationships/hyperlink" Target="https://podminky.urs.cz/item/CS_URS_2022_02/767661811" TargetMode="External" /><Relationship Id="rId112" Type="http://schemas.openxmlformats.org/officeDocument/2006/relationships/hyperlink" Target="https://podminky.urs.cz/item/CS_URS_2022_02/767691822" TargetMode="External" /><Relationship Id="rId113" Type="http://schemas.openxmlformats.org/officeDocument/2006/relationships/hyperlink" Target="https://podminky.urs.cz/item/CS_URS_2022_02/998767202" TargetMode="External" /><Relationship Id="rId114" Type="http://schemas.openxmlformats.org/officeDocument/2006/relationships/hyperlink" Target="https://podminky.urs.cz/item/CS_URS_2022_02/783218111" TargetMode="External" /><Relationship Id="rId115" Type="http://schemas.openxmlformats.org/officeDocument/2006/relationships/hyperlink" Target="https://podminky.urs.cz/item/CS_URS_2022_02/783314203" TargetMode="External" /><Relationship Id="rId116" Type="http://schemas.openxmlformats.org/officeDocument/2006/relationships/hyperlink" Target="https://podminky.urs.cz/item/CS_URS_2022_02/784181121" TargetMode="External" /><Relationship Id="rId117" Type="http://schemas.openxmlformats.org/officeDocument/2006/relationships/hyperlink" Target="https://podminky.urs.cz/item/CS_URS_2022_02/784211101" TargetMode="External" /><Relationship Id="rId118" Type="http://schemas.openxmlformats.org/officeDocument/2006/relationships/hyperlink" Target="https://podminky.urs.cz/item/CS_URS_2022_02/030001000" TargetMode="External" /><Relationship Id="rId119" Type="http://schemas.openxmlformats.org/officeDocument/2006/relationships/hyperlink" Target="https://podminky.urs.cz/item/CS_URS_2022_02/034002000" TargetMode="External" /><Relationship Id="rId120" Type="http://schemas.openxmlformats.org/officeDocument/2006/relationships/hyperlink" Target="https://podminky.urs.cz/item/CS_URS_2022_02/094002000" TargetMode="External" /><Relationship Id="rId12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00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Snížení energetické náročnosti BD Poštovní 648, Horní Slavkov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Horní Slavkov, Poštovní 648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6. 12. 2022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Horní Slavkov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CENTRA STAV s.r.o.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Michal Kubelka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71</v>
      </c>
      <c r="BT54" s="111" t="s">
        <v>72</v>
      </c>
      <c r="BV54" s="111" t="s">
        <v>73</v>
      </c>
      <c r="BW54" s="111" t="s">
        <v>5</v>
      </c>
      <c r="BX54" s="111" t="s">
        <v>74</v>
      </c>
      <c r="CL54" s="111" t="s">
        <v>19</v>
      </c>
    </row>
    <row r="55" s="7" customFormat="1" ht="24.75" customHeight="1">
      <c r="A55" s="112" t="s">
        <v>75</v>
      </c>
      <c r="B55" s="113"/>
      <c r="C55" s="114"/>
      <c r="D55" s="115" t="s">
        <v>14</v>
      </c>
      <c r="E55" s="115"/>
      <c r="F55" s="115"/>
      <c r="G55" s="115"/>
      <c r="H55" s="115"/>
      <c r="I55" s="116"/>
      <c r="J55" s="115" t="s">
        <v>17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'00 - Snížení energetické ...'!J28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76</v>
      </c>
      <c r="AR55" s="119"/>
      <c r="AS55" s="120">
        <v>0</v>
      </c>
      <c r="AT55" s="121">
        <f>ROUND(SUM(AV55:AW55),2)</f>
        <v>0</v>
      </c>
      <c r="AU55" s="122">
        <f>'00 - Snížení energetické ...'!P95</f>
        <v>0</v>
      </c>
      <c r="AV55" s="121">
        <f>'00 - Snížení energetické ...'!J31</f>
        <v>0</v>
      </c>
      <c r="AW55" s="121">
        <f>'00 - Snížení energetické ...'!J32</f>
        <v>0</v>
      </c>
      <c r="AX55" s="121">
        <f>'00 - Snížení energetické ...'!J33</f>
        <v>0</v>
      </c>
      <c r="AY55" s="121">
        <f>'00 - Snížení energetické ...'!J34</f>
        <v>0</v>
      </c>
      <c r="AZ55" s="121">
        <f>'00 - Snížení energetické ...'!F31</f>
        <v>0</v>
      </c>
      <c r="BA55" s="121">
        <f>'00 - Snížení energetické ...'!F32</f>
        <v>0</v>
      </c>
      <c r="BB55" s="121">
        <f>'00 - Snížení energetické ...'!F33</f>
        <v>0</v>
      </c>
      <c r="BC55" s="121">
        <f>'00 - Snížení energetické ...'!F34</f>
        <v>0</v>
      </c>
      <c r="BD55" s="123">
        <f>'00 - Snížení energetické ...'!F35</f>
        <v>0</v>
      </c>
      <c r="BE55" s="7"/>
      <c r="BT55" s="124" t="s">
        <v>77</v>
      </c>
      <c r="BU55" s="124" t="s">
        <v>78</v>
      </c>
      <c r="BV55" s="124" t="s">
        <v>73</v>
      </c>
      <c r="BW55" s="124" t="s">
        <v>5</v>
      </c>
      <c r="BX55" s="124" t="s">
        <v>74</v>
      </c>
      <c r="CL55" s="124" t="s">
        <v>19</v>
      </c>
    </row>
    <row r="56" s="2" customFormat="1" ht="30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6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</row>
    <row r="57" s="2" customFormat="1" ht="6.96" customHeight="1">
      <c r="A57" s="40"/>
      <c r="B57" s="61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</sheetData>
  <sheetProtection sheet="1" formatColumns="0" formatRows="0" objects="1" scenarios="1" spinCount="100000" saltValue="LbSqJ6ks2DOYDWgkRvXGJpyFK4Qg+OyyMrZlV4+NZ+2e85Dr3jZ+vi+jF0RqdZKBmredCPISHYkmXuVeMaU62w==" hashValue="oKIwiptsgdmmATBtJMprzBjrgBfS1vSsB58Frnt7rH3BaYmHv1AhAXlJQCpgyTY95OgNPS7GYN51csXIguQ1ag==" algorithmName="SHA-512" password="80EB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0 - Snížení energetické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5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2"/>
      <c r="AT3" s="19" t="s">
        <v>77</v>
      </c>
    </row>
    <row r="4" s="1" customFormat="1" ht="24.96" customHeight="1">
      <c r="B4" s="22"/>
      <c r="D4" s="127" t="s">
        <v>79</v>
      </c>
      <c r="L4" s="22"/>
      <c r="M4" s="128" t="s">
        <v>10</v>
      </c>
      <c r="AT4" s="19" t="s">
        <v>4</v>
      </c>
    </row>
    <row r="5" s="1" customFormat="1" ht="6.96" customHeight="1">
      <c r="B5" s="22"/>
      <c r="L5" s="22"/>
    </row>
    <row r="6" s="2" customFormat="1" ht="12" customHeight="1">
      <c r="A6" s="40"/>
      <c r="B6" s="46"/>
      <c r="C6" s="40"/>
      <c r="D6" s="129" t="s">
        <v>16</v>
      </c>
      <c r="E6" s="40"/>
      <c r="F6" s="40"/>
      <c r="G6" s="40"/>
      <c r="H6" s="40"/>
      <c r="I6" s="40"/>
      <c r="J6" s="40"/>
      <c r="K6" s="40"/>
      <c r="L6" s="13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</row>
    <row r="7" s="2" customFormat="1" ht="16.5" customHeight="1">
      <c r="A7" s="40"/>
      <c r="B7" s="46"/>
      <c r="C7" s="40"/>
      <c r="D7" s="40"/>
      <c r="E7" s="131" t="s">
        <v>17</v>
      </c>
      <c r="F7" s="40"/>
      <c r="G7" s="40"/>
      <c r="H7" s="40"/>
      <c r="I7" s="40"/>
      <c r="J7" s="40"/>
      <c r="K7" s="40"/>
      <c r="L7" s="13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</row>
    <row r="8" s="2" customFormat="1">
      <c r="A8" s="40"/>
      <c r="B8" s="46"/>
      <c r="C8" s="40"/>
      <c r="D8" s="40"/>
      <c r="E8" s="40"/>
      <c r="F8" s="40"/>
      <c r="G8" s="40"/>
      <c r="H8" s="40"/>
      <c r="I8" s="40"/>
      <c r="J8" s="40"/>
      <c r="K8" s="40"/>
      <c r="L8" s="13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2" customHeight="1">
      <c r="A9" s="40"/>
      <c r="B9" s="46"/>
      <c r="C9" s="40"/>
      <c r="D9" s="129" t="s">
        <v>18</v>
      </c>
      <c r="E9" s="40"/>
      <c r="F9" s="132" t="s">
        <v>19</v>
      </c>
      <c r="G9" s="40"/>
      <c r="H9" s="40"/>
      <c r="I9" s="129" t="s">
        <v>20</v>
      </c>
      <c r="J9" s="132" t="s">
        <v>19</v>
      </c>
      <c r="K9" s="40"/>
      <c r="L9" s="13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29" t="s">
        <v>21</v>
      </c>
      <c r="E10" s="40"/>
      <c r="F10" s="132" t="s">
        <v>22</v>
      </c>
      <c r="G10" s="40"/>
      <c r="H10" s="40"/>
      <c r="I10" s="129" t="s">
        <v>23</v>
      </c>
      <c r="J10" s="133" t="str">
        <f>'Rekapitulace stavby'!AN8</f>
        <v>6. 12. 2022</v>
      </c>
      <c r="K10" s="40"/>
      <c r="L10" s="13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0.8" customHeight="1">
      <c r="A11" s="40"/>
      <c r="B11" s="46"/>
      <c r="C11" s="40"/>
      <c r="D11" s="40"/>
      <c r="E11" s="40"/>
      <c r="F11" s="40"/>
      <c r="G11" s="40"/>
      <c r="H11" s="40"/>
      <c r="I11" s="40"/>
      <c r="J11" s="40"/>
      <c r="K11" s="40"/>
      <c r="L11" s="13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29" t="s">
        <v>25</v>
      </c>
      <c r="E12" s="40"/>
      <c r="F12" s="40"/>
      <c r="G12" s="40"/>
      <c r="H12" s="40"/>
      <c r="I12" s="129" t="s">
        <v>26</v>
      </c>
      <c r="J12" s="132" t="s">
        <v>19</v>
      </c>
      <c r="K12" s="40"/>
      <c r="L12" s="13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8" customHeight="1">
      <c r="A13" s="40"/>
      <c r="B13" s="46"/>
      <c r="C13" s="40"/>
      <c r="D13" s="40"/>
      <c r="E13" s="132" t="s">
        <v>27</v>
      </c>
      <c r="F13" s="40"/>
      <c r="G13" s="40"/>
      <c r="H13" s="40"/>
      <c r="I13" s="129" t="s">
        <v>28</v>
      </c>
      <c r="J13" s="132" t="s">
        <v>19</v>
      </c>
      <c r="K13" s="40"/>
      <c r="L13" s="13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6.96" customHeigh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3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29" t="s">
        <v>29</v>
      </c>
      <c r="E15" s="40"/>
      <c r="F15" s="40"/>
      <c r="G15" s="40"/>
      <c r="H15" s="40"/>
      <c r="I15" s="129" t="s">
        <v>26</v>
      </c>
      <c r="J15" s="35" t="str">
        <f>'Rekapitulace stavby'!AN13</f>
        <v>Vyplň údaj</v>
      </c>
      <c r="K15" s="40"/>
      <c r="L15" s="13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8" customHeight="1">
      <c r="A16" s="40"/>
      <c r="B16" s="46"/>
      <c r="C16" s="40"/>
      <c r="D16" s="40"/>
      <c r="E16" s="35" t="str">
        <f>'Rekapitulace stavby'!E14</f>
        <v>Vyplň údaj</v>
      </c>
      <c r="F16" s="132"/>
      <c r="G16" s="132"/>
      <c r="H16" s="132"/>
      <c r="I16" s="129" t="s">
        <v>28</v>
      </c>
      <c r="J16" s="35" t="str">
        <f>'Rekapitulace stavby'!AN14</f>
        <v>Vyplň údaj</v>
      </c>
      <c r="K16" s="40"/>
      <c r="L16" s="13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6.96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3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29" t="s">
        <v>31</v>
      </c>
      <c r="E18" s="40"/>
      <c r="F18" s="40"/>
      <c r="G18" s="40"/>
      <c r="H18" s="40"/>
      <c r="I18" s="129" t="s">
        <v>26</v>
      </c>
      <c r="J18" s="132" t="s">
        <v>19</v>
      </c>
      <c r="K18" s="40"/>
      <c r="L18" s="13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2" t="s">
        <v>32</v>
      </c>
      <c r="F19" s="40"/>
      <c r="G19" s="40"/>
      <c r="H19" s="40"/>
      <c r="I19" s="129" t="s">
        <v>28</v>
      </c>
      <c r="J19" s="132" t="s">
        <v>19</v>
      </c>
      <c r="K19" s="40"/>
      <c r="L19" s="13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3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29" t="s">
        <v>34</v>
      </c>
      <c r="E21" s="40"/>
      <c r="F21" s="40"/>
      <c r="G21" s="40"/>
      <c r="H21" s="40"/>
      <c r="I21" s="129" t="s">
        <v>26</v>
      </c>
      <c r="J21" s="132" t="s">
        <v>19</v>
      </c>
      <c r="K21" s="40"/>
      <c r="L21" s="13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132" t="s">
        <v>35</v>
      </c>
      <c r="F22" s="40"/>
      <c r="G22" s="40"/>
      <c r="H22" s="40"/>
      <c r="I22" s="129" t="s">
        <v>28</v>
      </c>
      <c r="J22" s="132" t="s">
        <v>19</v>
      </c>
      <c r="K22" s="40"/>
      <c r="L22" s="13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3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29" t="s">
        <v>36</v>
      </c>
      <c r="E24" s="40"/>
      <c r="F24" s="40"/>
      <c r="G24" s="40"/>
      <c r="H24" s="40"/>
      <c r="I24" s="40"/>
      <c r="J24" s="40"/>
      <c r="K24" s="40"/>
      <c r="L24" s="13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8" customFormat="1" ht="47.25" customHeight="1">
      <c r="A25" s="134"/>
      <c r="B25" s="135"/>
      <c r="C25" s="134"/>
      <c r="D25" s="134"/>
      <c r="E25" s="136" t="s">
        <v>37</v>
      </c>
      <c r="F25" s="136"/>
      <c r="G25" s="136"/>
      <c r="H25" s="136"/>
      <c r="I25" s="134"/>
      <c r="J25" s="134"/>
      <c r="K25" s="134"/>
      <c r="L25" s="137"/>
      <c r="S25" s="134"/>
      <c r="T25" s="134"/>
      <c r="U25" s="134"/>
      <c r="V25" s="134"/>
      <c r="W25" s="134"/>
      <c r="X25" s="134"/>
      <c r="Y25" s="134"/>
      <c r="Z25" s="134"/>
      <c r="AA25" s="134"/>
      <c r="AB25" s="134"/>
      <c r="AC25" s="134"/>
      <c r="AD25" s="134"/>
      <c r="AE25" s="134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3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138"/>
      <c r="E27" s="138"/>
      <c r="F27" s="138"/>
      <c r="G27" s="138"/>
      <c r="H27" s="138"/>
      <c r="I27" s="138"/>
      <c r="J27" s="138"/>
      <c r="K27" s="138"/>
      <c r="L27" s="13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25.44" customHeight="1">
      <c r="A28" s="40"/>
      <c r="B28" s="46"/>
      <c r="C28" s="40"/>
      <c r="D28" s="139" t="s">
        <v>38</v>
      </c>
      <c r="E28" s="40"/>
      <c r="F28" s="40"/>
      <c r="G28" s="40"/>
      <c r="H28" s="40"/>
      <c r="I28" s="40"/>
      <c r="J28" s="140">
        <f>ROUND(J95, 2)</f>
        <v>0</v>
      </c>
      <c r="K28" s="40"/>
      <c r="L28" s="13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38"/>
      <c r="E29" s="138"/>
      <c r="F29" s="138"/>
      <c r="G29" s="138"/>
      <c r="H29" s="138"/>
      <c r="I29" s="138"/>
      <c r="J29" s="138"/>
      <c r="K29" s="138"/>
      <c r="L29" s="13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4.4" customHeight="1">
      <c r="A30" s="40"/>
      <c r="B30" s="46"/>
      <c r="C30" s="40"/>
      <c r="D30" s="40"/>
      <c r="E30" s="40"/>
      <c r="F30" s="141" t="s">
        <v>40</v>
      </c>
      <c r="G30" s="40"/>
      <c r="H30" s="40"/>
      <c r="I30" s="141" t="s">
        <v>39</v>
      </c>
      <c r="J30" s="141" t="s">
        <v>41</v>
      </c>
      <c r="K30" s="40"/>
      <c r="L30" s="13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14.4" customHeight="1">
      <c r="A31" s="40"/>
      <c r="B31" s="46"/>
      <c r="C31" s="40"/>
      <c r="D31" s="142" t="s">
        <v>42</v>
      </c>
      <c r="E31" s="129" t="s">
        <v>43</v>
      </c>
      <c r="F31" s="143">
        <f>ROUND((SUM(BE95:BE873)),  2)</f>
        <v>0</v>
      </c>
      <c r="G31" s="40"/>
      <c r="H31" s="40"/>
      <c r="I31" s="144">
        <v>0.20999999999999999</v>
      </c>
      <c r="J31" s="143">
        <f>ROUND(((SUM(BE95:BE873))*I31),  2)</f>
        <v>0</v>
      </c>
      <c r="K31" s="40"/>
      <c r="L31" s="13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129" t="s">
        <v>44</v>
      </c>
      <c r="F32" s="143">
        <f>ROUND((SUM(BF95:BF873)),  2)</f>
        <v>0</v>
      </c>
      <c r="G32" s="40"/>
      <c r="H32" s="40"/>
      <c r="I32" s="144">
        <v>0.14999999999999999</v>
      </c>
      <c r="J32" s="143">
        <f>ROUND(((SUM(BF95:BF873))*I32),  2)</f>
        <v>0</v>
      </c>
      <c r="K32" s="40"/>
      <c r="L32" s="13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14.4" customHeight="1">
      <c r="A33" s="40"/>
      <c r="B33" s="46"/>
      <c r="C33" s="40"/>
      <c r="D33" s="40"/>
      <c r="E33" s="129" t="s">
        <v>45</v>
      </c>
      <c r="F33" s="143">
        <f>ROUND((SUM(BG95:BG873)),  2)</f>
        <v>0</v>
      </c>
      <c r="G33" s="40"/>
      <c r="H33" s="40"/>
      <c r="I33" s="144">
        <v>0.20999999999999999</v>
      </c>
      <c r="J33" s="143">
        <f>0</f>
        <v>0</v>
      </c>
      <c r="K33" s="40"/>
      <c r="L33" s="13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129" t="s">
        <v>46</v>
      </c>
      <c r="F34" s="143">
        <f>ROUND((SUM(BH95:BH873)),  2)</f>
        <v>0</v>
      </c>
      <c r="G34" s="40"/>
      <c r="H34" s="40"/>
      <c r="I34" s="144">
        <v>0.14999999999999999</v>
      </c>
      <c r="J34" s="143">
        <f>0</f>
        <v>0</v>
      </c>
      <c r="K34" s="40"/>
      <c r="L34" s="13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29" t="s">
        <v>47</v>
      </c>
      <c r="F35" s="143">
        <f>ROUND((SUM(BI95:BI873)),  2)</f>
        <v>0</v>
      </c>
      <c r="G35" s="40"/>
      <c r="H35" s="40"/>
      <c r="I35" s="144">
        <v>0</v>
      </c>
      <c r="J35" s="143">
        <f>0</f>
        <v>0</v>
      </c>
      <c r="K35" s="40"/>
      <c r="L35" s="13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6.96" customHeight="1">
      <c r="A36" s="40"/>
      <c r="B36" s="46"/>
      <c r="C36" s="40"/>
      <c r="D36" s="40"/>
      <c r="E36" s="40"/>
      <c r="F36" s="40"/>
      <c r="G36" s="40"/>
      <c r="H36" s="40"/>
      <c r="I36" s="40"/>
      <c r="J36" s="40"/>
      <c r="K36" s="40"/>
      <c r="L36" s="13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25.44" customHeight="1">
      <c r="A37" s="40"/>
      <c r="B37" s="46"/>
      <c r="C37" s="145"/>
      <c r="D37" s="146" t="s">
        <v>48</v>
      </c>
      <c r="E37" s="147"/>
      <c r="F37" s="147"/>
      <c r="G37" s="148" t="s">
        <v>49</v>
      </c>
      <c r="H37" s="149" t="s">
        <v>50</v>
      </c>
      <c r="I37" s="147"/>
      <c r="J37" s="150">
        <f>SUM(J28:J35)</f>
        <v>0</v>
      </c>
      <c r="K37" s="151"/>
      <c r="L37" s="13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152"/>
      <c r="C38" s="153"/>
      <c r="D38" s="153"/>
      <c r="E38" s="153"/>
      <c r="F38" s="153"/>
      <c r="G38" s="153"/>
      <c r="H38" s="153"/>
      <c r="I38" s="153"/>
      <c r="J38" s="153"/>
      <c r="K38" s="153"/>
      <c r="L38" s="13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42" s="2" customFormat="1" ht="6.96" customHeight="1">
      <c r="A42" s="40"/>
      <c r="B42" s="154"/>
      <c r="C42" s="155"/>
      <c r="D42" s="155"/>
      <c r="E42" s="155"/>
      <c r="F42" s="155"/>
      <c r="G42" s="155"/>
      <c r="H42" s="155"/>
      <c r="I42" s="155"/>
      <c r="J42" s="155"/>
      <c r="K42" s="155"/>
      <c r="L42" s="13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4.96" customHeight="1">
      <c r="A43" s="40"/>
      <c r="B43" s="41"/>
      <c r="C43" s="25" t="s">
        <v>80</v>
      </c>
      <c r="D43" s="42"/>
      <c r="E43" s="42"/>
      <c r="F43" s="42"/>
      <c r="G43" s="42"/>
      <c r="H43" s="42"/>
      <c r="I43" s="42"/>
      <c r="J43" s="42"/>
      <c r="K43" s="42"/>
      <c r="L43" s="13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6.96" customHeight="1">
      <c r="A44" s="40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13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12" customHeight="1">
      <c r="A45" s="40"/>
      <c r="B45" s="41"/>
      <c r="C45" s="34" t="s">
        <v>16</v>
      </c>
      <c r="D45" s="42"/>
      <c r="E45" s="42"/>
      <c r="F45" s="42"/>
      <c r="G45" s="42"/>
      <c r="H45" s="42"/>
      <c r="I45" s="42"/>
      <c r="J45" s="42"/>
      <c r="K45" s="42"/>
      <c r="L45" s="13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16.5" customHeight="1">
      <c r="A46" s="40"/>
      <c r="B46" s="41"/>
      <c r="C46" s="42"/>
      <c r="D46" s="42"/>
      <c r="E46" s="71" t="str">
        <f>E7</f>
        <v>Snížení energetické náročnosti BD Poštovní 648, Horní Slavkov</v>
      </c>
      <c r="F46" s="42"/>
      <c r="G46" s="42"/>
      <c r="H46" s="42"/>
      <c r="I46" s="42"/>
      <c r="J46" s="42"/>
      <c r="K46" s="42"/>
      <c r="L46" s="13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6.96" customHeight="1">
      <c r="A47" s="40"/>
      <c r="B47" s="41"/>
      <c r="C47" s="42"/>
      <c r="D47" s="42"/>
      <c r="E47" s="42"/>
      <c r="F47" s="42"/>
      <c r="G47" s="42"/>
      <c r="H47" s="42"/>
      <c r="I47" s="42"/>
      <c r="J47" s="42"/>
      <c r="K47" s="42"/>
      <c r="L47" s="13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2" customHeight="1">
      <c r="A48" s="40"/>
      <c r="B48" s="41"/>
      <c r="C48" s="34" t="s">
        <v>21</v>
      </c>
      <c r="D48" s="42"/>
      <c r="E48" s="42"/>
      <c r="F48" s="29" t="str">
        <f>F10</f>
        <v>Horní Slavkov, Poštovní 648</v>
      </c>
      <c r="G48" s="42"/>
      <c r="H48" s="42"/>
      <c r="I48" s="34" t="s">
        <v>23</v>
      </c>
      <c r="J48" s="74" t="str">
        <f>IF(J10="","",J10)</f>
        <v>6. 12. 2022</v>
      </c>
      <c r="K48" s="42"/>
      <c r="L48" s="13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6.96" customHeight="1">
      <c r="A49" s="40"/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13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5.15" customHeight="1">
      <c r="A50" s="40"/>
      <c r="B50" s="41"/>
      <c r="C50" s="34" t="s">
        <v>25</v>
      </c>
      <c r="D50" s="42"/>
      <c r="E50" s="42"/>
      <c r="F50" s="29" t="str">
        <f>E13</f>
        <v>Město Horní Slavkov</v>
      </c>
      <c r="G50" s="42"/>
      <c r="H50" s="42"/>
      <c r="I50" s="34" t="s">
        <v>31</v>
      </c>
      <c r="J50" s="38" t="str">
        <f>E19</f>
        <v>CENTRA STAV s.r.o.</v>
      </c>
      <c r="K50" s="42"/>
      <c r="L50" s="13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5.15" customHeight="1">
      <c r="A51" s="40"/>
      <c r="B51" s="41"/>
      <c r="C51" s="34" t="s">
        <v>29</v>
      </c>
      <c r="D51" s="42"/>
      <c r="E51" s="42"/>
      <c r="F51" s="29" t="str">
        <f>IF(E16="","",E16)</f>
        <v>Vyplň údaj</v>
      </c>
      <c r="G51" s="42"/>
      <c r="H51" s="42"/>
      <c r="I51" s="34" t="s">
        <v>34</v>
      </c>
      <c r="J51" s="38" t="str">
        <f>E22</f>
        <v>Michal Kubelka</v>
      </c>
      <c r="K51" s="42"/>
      <c r="L51" s="13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0.32" customHeight="1">
      <c r="A52" s="40"/>
      <c r="B52" s="41"/>
      <c r="C52" s="42"/>
      <c r="D52" s="42"/>
      <c r="E52" s="42"/>
      <c r="F52" s="42"/>
      <c r="G52" s="42"/>
      <c r="H52" s="42"/>
      <c r="I52" s="42"/>
      <c r="J52" s="42"/>
      <c r="K52" s="42"/>
      <c r="L52" s="13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29.28" customHeight="1">
      <c r="A53" s="40"/>
      <c r="B53" s="41"/>
      <c r="C53" s="156" t="s">
        <v>81</v>
      </c>
      <c r="D53" s="157"/>
      <c r="E53" s="157"/>
      <c r="F53" s="157"/>
      <c r="G53" s="157"/>
      <c r="H53" s="157"/>
      <c r="I53" s="157"/>
      <c r="J53" s="158" t="s">
        <v>82</v>
      </c>
      <c r="K53" s="157"/>
      <c r="L53" s="13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0.32" customHeight="1">
      <c r="A54" s="40"/>
      <c r="B54" s="41"/>
      <c r="C54" s="42"/>
      <c r="D54" s="42"/>
      <c r="E54" s="42"/>
      <c r="F54" s="42"/>
      <c r="G54" s="42"/>
      <c r="H54" s="42"/>
      <c r="I54" s="42"/>
      <c r="J54" s="42"/>
      <c r="K54" s="42"/>
      <c r="L54" s="13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2.8" customHeight="1">
      <c r="A55" s="40"/>
      <c r="B55" s="41"/>
      <c r="C55" s="159" t="s">
        <v>70</v>
      </c>
      <c r="D55" s="42"/>
      <c r="E55" s="42"/>
      <c r="F55" s="42"/>
      <c r="G55" s="42"/>
      <c r="H55" s="42"/>
      <c r="I55" s="42"/>
      <c r="J55" s="104">
        <f>J95</f>
        <v>0</v>
      </c>
      <c r="K55" s="42"/>
      <c r="L55" s="13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U55" s="19" t="s">
        <v>83</v>
      </c>
    </row>
    <row r="56" s="9" customFormat="1" ht="24.96" customHeight="1">
      <c r="A56" s="9"/>
      <c r="B56" s="160"/>
      <c r="C56" s="161"/>
      <c r="D56" s="162" t="s">
        <v>84</v>
      </c>
      <c r="E56" s="163"/>
      <c r="F56" s="163"/>
      <c r="G56" s="163"/>
      <c r="H56" s="163"/>
      <c r="I56" s="163"/>
      <c r="J56" s="164">
        <f>J96</f>
        <v>0</v>
      </c>
      <c r="K56" s="161"/>
      <c r="L56" s="165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6"/>
      <c r="C57" s="167"/>
      <c r="D57" s="168" t="s">
        <v>85</v>
      </c>
      <c r="E57" s="169"/>
      <c r="F57" s="169"/>
      <c r="G57" s="169"/>
      <c r="H57" s="169"/>
      <c r="I57" s="169"/>
      <c r="J57" s="170">
        <f>J97</f>
        <v>0</v>
      </c>
      <c r="K57" s="167"/>
      <c r="L57" s="171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6"/>
      <c r="C58" s="167"/>
      <c r="D58" s="168" t="s">
        <v>86</v>
      </c>
      <c r="E58" s="169"/>
      <c r="F58" s="169"/>
      <c r="G58" s="169"/>
      <c r="H58" s="169"/>
      <c r="I58" s="169"/>
      <c r="J58" s="170">
        <f>J99</f>
        <v>0</v>
      </c>
      <c r="K58" s="167"/>
      <c r="L58" s="171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6"/>
      <c r="C59" s="167"/>
      <c r="D59" s="168" t="s">
        <v>87</v>
      </c>
      <c r="E59" s="169"/>
      <c r="F59" s="169"/>
      <c r="G59" s="169"/>
      <c r="H59" s="169"/>
      <c r="I59" s="169"/>
      <c r="J59" s="170">
        <f>J138</f>
        <v>0</v>
      </c>
      <c r="K59" s="167"/>
      <c r="L59" s="171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6"/>
      <c r="C60" s="167"/>
      <c r="D60" s="168" t="s">
        <v>88</v>
      </c>
      <c r="E60" s="169"/>
      <c r="F60" s="169"/>
      <c r="G60" s="169"/>
      <c r="H60" s="169"/>
      <c r="I60" s="169"/>
      <c r="J60" s="170">
        <f>J140</f>
        <v>0</v>
      </c>
      <c r="K60" s="167"/>
      <c r="L60" s="171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6"/>
      <c r="C61" s="167"/>
      <c r="D61" s="168" t="s">
        <v>89</v>
      </c>
      <c r="E61" s="169"/>
      <c r="F61" s="169"/>
      <c r="G61" s="169"/>
      <c r="H61" s="169"/>
      <c r="I61" s="169"/>
      <c r="J61" s="170">
        <f>J463</f>
        <v>0</v>
      </c>
      <c r="K61" s="167"/>
      <c r="L61" s="17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6"/>
      <c r="C62" s="167"/>
      <c r="D62" s="168" t="s">
        <v>90</v>
      </c>
      <c r="E62" s="169"/>
      <c r="F62" s="169"/>
      <c r="G62" s="169"/>
      <c r="H62" s="169"/>
      <c r="I62" s="169"/>
      <c r="J62" s="170">
        <f>J581</f>
        <v>0</v>
      </c>
      <c r="K62" s="167"/>
      <c r="L62" s="17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6"/>
      <c r="C63" s="167"/>
      <c r="D63" s="168" t="s">
        <v>91</v>
      </c>
      <c r="E63" s="169"/>
      <c r="F63" s="169"/>
      <c r="G63" s="169"/>
      <c r="H63" s="169"/>
      <c r="I63" s="169"/>
      <c r="J63" s="170">
        <f>J605</f>
        <v>0</v>
      </c>
      <c r="K63" s="167"/>
      <c r="L63" s="17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0"/>
      <c r="C64" s="161"/>
      <c r="D64" s="162" t="s">
        <v>92</v>
      </c>
      <c r="E64" s="163"/>
      <c r="F64" s="163"/>
      <c r="G64" s="163"/>
      <c r="H64" s="163"/>
      <c r="I64" s="163"/>
      <c r="J64" s="164">
        <f>J608</f>
        <v>0</v>
      </c>
      <c r="K64" s="161"/>
      <c r="L64" s="165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66"/>
      <c r="C65" s="167"/>
      <c r="D65" s="168" t="s">
        <v>93</v>
      </c>
      <c r="E65" s="169"/>
      <c r="F65" s="169"/>
      <c r="G65" s="169"/>
      <c r="H65" s="169"/>
      <c r="I65" s="169"/>
      <c r="J65" s="170">
        <f>J609</f>
        <v>0</v>
      </c>
      <c r="K65" s="167"/>
      <c r="L65" s="17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6"/>
      <c r="C66" s="167"/>
      <c r="D66" s="168" t="s">
        <v>94</v>
      </c>
      <c r="E66" s="169"/>
      <c r="F66" s="169"/>
      <c r="G66" s="169"/>
      <c r="H66" s="169"/>
      <c r="I66" s="169"/>
      <c r="J66" s="170">
        <f>J649</f>
        <v>0</v>
      </c>
      <c r="K66" s="167"/>
      <c r="L66" s="171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6"/>
      <c r="C67" s="167"/>
      <c r="D67" s="168" t="s">
        <v>95</v>
      </c>
      <c r="E67" s="169"/>
      <c r="F67" s="169"/>
      <c r="G67" s="169"/>
      <c r="H67" s="169"/>
      <c r="I67" s="169"/>
      <c r="J67" s="170">
        <f>J657</f>
        <v>0</v>
      </c>
      <c r="K67" s="167"/>
      <c r="L67" s="171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6"/>
      <c r="C68" s="167"/>
      <c r="D68" s="168" t="s">
        <v>96</v>
      </c>
      <c r="E68" s="169"/>
      <c r="F68" s="169"/>
      <c r="G68" s="169"/>
      <c r="H68" s="169"/>
      <c r="I68" s="169"/>
      <c r="J68" s="170">
        <f>J664</f>
        <v>0</v>
      </c>
      <c r="K68" s="167"/>
      <c r="L68" s="171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6"/>
      <c r="C69" s="167"/>
      <c r="D69" s="168" t="s">
        <v>97</v>
      </c>
      <c r="E69" s="169"/>
      <c r="F69" s="169"/>
      <c r="G69" s="169"/>
      <c r="H69" s="169"/>
      <c r="I69" s="169"/>
      <c r="J69" s="170">
        <f>J668</f>
        <v>0</v>
      </c>
      <c r="K69" s="167"/>
      <c r="L69" s="171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6"/>
      <c r="C70" s="167"/>
      <c r="D70" s="168" t="s">
        <v>98</v>
      </c>
      <c r="E70" s="169"/>
      <c r="F70" s="169"/>
      <c r="G70" s="169"/>
      <c r="H70" s="169"/>
      <c r="I70" s="169"/>
      <c r="J70" s="170">
        <f>J694</f>
        <v>0</v>
      </c>
      <c r="K70" s="167"/>
      <c r="L70" s="171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66"/>
      <c r="C71" s="167"/>
      <c r="D71" s="168" t="s">
        <v>99</v>
      </c>
      <c r="E71" s="169"/>
      <c r="F71" s="169"/>
      <c r="G71" s="169"/>
      <c r="H71" s="169"/>
      <c r="I71" s="169"/>
      <c r="J71" s="170">
        <f>J739</f>
        <v>0</v>
      </c>
      <c r="K71" s="167"/>
      <c r="L71" s="171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66"/>
      <c r="C72" s="167"/>
      <c r="D72" s="168" t="s">
        <v>100</v>
      </c>
      <c r="E72" s="169"/>
      <c r="F72" s="169"/>
      <c r="G72" s="169"/>
      <c r="H72" s="169"/>
      <c r="I72" s="169"/>
      <c r="J72" s="170">
        <f>J803</f>
        <v>0</v>
      </c>
      <c r="K72" s="167"/>
      <c r="L72" s="171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66"/>
      <c r="C73" s="167"/>
      <c r="D73" s="168" t="s">
        <v>101</v>
      </c>
      <c r="E73" s="169"/>
      <c r="F73" s="169"/>
      <c r="G73" s="169"/>
      <c r="H73" s="169"/>
      <c r="I73" s="169"/>
      <c r="J73" s="170">
        <f>J826</f>
        <v>0</v>
      </c>
      <c r="K73" s="167"/>
      <c r="L73" s="171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66"/>
      <c r="C74" s="167"/>
      <c r="D74" s="168" t="s">
        <v>102</v>
      </c>
      <c r="E74" s="169"/>
      <c r="F74" s="169"/>
      <c r="G74" s="169"/>
      <c r="H74" s="169"/>
      <c r="I74" s="169"/>
      <c r="J74" s="170">
        <f>J842</f>
        <v>0</v>
      </c>
      <c r="K74" s="167"/>
      <c r="L74" s="171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9" customFormat="1" ht="24.96" customHeight="1">
      <c r="A75" s="9"/>
      <c r="B75" s="160"/>
      <c r="C75" s="161"/>
      <c r="D75" s="162" t="s">
        <v>103</v>
      </c>
      <c r="E75" s="163"/>
      <c r="F75" s="163"/>
      <c r="G75" s="163"/>
      <c r="H75" s="163"/>
      <c r="I75" s="163"/>
      <c r="J75" s="164">
        <f>J864</f>
        <v>0</v>
      </c>
      <c r="K75" s="161"/>
      <c r="L75" s="165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10" customFormat="1" ht="19.92" customHeight="1">
      <c r="A76" s="10"/>
      <c r="B76" s="166"/>
      <c r="C76" s="167"/>
      <c r="D76" s="168" t="s">
        <v>104</v>
      </c>
      <c r="E76" s="169"/>
      <c r="F76" s="169"/>
      <c r="G76" s="169"/>
      <c r="H76" s="169"/>
      <c r="I76" s="169"/>
      <c r="J76" s="170">
        <f>J865</f>
        <v>0</v>
      </c>
      <c r="K76" s="167"/>
      <c r="L76" s="171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66"/>
      <c r="C77" s="167"/>
      <c r="D77" s="168" t="s">
        <v>105</v>
      </c>
      <c r="E77" s="169"/>
      <c r="F77" s="169"/>
      <c r="G77" s="169"/>
      <c r="H77" s="169"/>
      <c r="I77" s="169"/>
      <c r="J77" s="170">
        <f>J871</f>
        <v>0</v>
      </c>
      <c r="K77" s="167"/>
      <c r="L77" s="171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2" customFormat="1" ht="21.84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61"/>
      <c r="C79" s="62"/>
      <c r="D79" s="62"/>
      <c r="E79" s="62"/>
      <c r="F79" s="62"/>
      <c r="G79" s="62"/>
      <c r="H79" s="62"/>
      <c r="I79" s="62"/>
      <c r="J79" s="62"/>
      <c r="K79" s="62"/>
      <c r="L79" s="13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3" s="2" customFormat="1" ht="6.96" customHeight="1">
      <c r="A83" s="40"/>
      <c r="B83" s="63"/>
      <c r="C83" s="64"/>
      <c r="D83" s="64"/>
      <c r="E83" s="64"/>
      <c r="F83" s="64"/>
      <c r="G83" s="64"/>
      <c r="H83" s="64"/>
      <c r="I83" s="64"/>
      <c r="J83" s="64"/>
      <c r="K83" s="64"/>
      <c r="L83" s="13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24.96" customHeight="1">
      <c r="A84" s="40"/>
      <c r="B84" s="41"/>
      <c r="C84" s="25" t="s">
        <v>106</v>
      </c>
      <c r="D84" s="42"/>
      <c r="E84" s="42"/>
      <c r="F84" s="42"/>
      <c r="G84" s="42"/>
      <c r="H84" s="42"/>
      <c r="I84" s="42"/>
      <c r="J84" s="42"/>
      <c r="K84" s="42"/>
      <c r="L84" s="13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16</v>
      </c>
      <c r="D86" s="42"/>
      <c r="E86" s="42"/>
      <c r="F86" s="42"/>
      <c r="G86" s="42"/>
      <c r="H86" s="42"/>
      <c r="I86" s="42"/>
      <c r="J86" s="42"/>
      <c r="K86" s="42"/>
      <c r="L86" s="13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1" t="str">
        <f>E7</f>
        <v>Snížení energetické náročnosti BD Poštovní 648, Horní Slavkov</v>
      </c>
      <c r="F87" s="42"/>
      <c r="G87" s="42"/>
      <c r="H87" s="42"/>
      <c r="I87" s="42"/>
      <c r="J87" s="42"/>
      <c r="K87" s="42"/>
      <c r="L87" s="13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21</v>
      </c>
      <c r="D89" s="42"/>
      <c r="E89" s="42"/>
      <c r="F89" s="29" t="str">
        <f>F10</f>
        <v>Horní Slavkov, Poštovní 648</v>
      </c>
      <c r="G89" s="42"/>
      <c r="H89" s="42"/>
      <c r="I89" s="34" t="s">
        <v>23</v>
      </c>
      <c r="J89" s="74" t="str">
        <f>IF(J10="","",J10)</f>
        <v>6. 12. 2022</v>
      </c>
      <c r="K89" s="42"/>
      <c r="L89" s="13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3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4" t="s">
        <v>25</v>
      </c>
      <c r="D91" s="42"/>
      <c r="E91" s="42"/>
      <c r="F91" s="29" t="str">
        <f>E13</f>
        <v>Město Horní Slavkov</v>
      </c>
      <c r="G91" s="42"/>
      <c r="H91" s="42"/>
      <c r="I91" s="34" t="s">
        <v>31</v>
      </c>
      <c r="J91" s="38" t="str">
        <f>E19</f>
        <v>CENTRA STAV s.r.o.</v>
      </c>
      <c r="K91" s="42"/>
      <c r="L91" s="13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4" t="s">
        <v>29</v>
      </c>
      <c r="D92" s="42"/>
      <c r="E92" s="42"/>
      <c r="F92" s="29" t="str">
        <f>IF(E16="","",E16)</f>
        <v>Vyplň údaj</v>
      </c>
      <c r="G92" s="42"/>
      <c r="H92" s="42"/>
      <c r="I92" s="34" t="s">
        <v>34</v>
      </c>
      <c r="J92" s="38" t="str">
        <f>E22</f>
        <v>Michal Kubelka</v>
      </c>
      <c r="K92" s="42"/>
      <c r="L92" s="13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3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11" customFormat="1" ht="29.28" customHeight="1">
      <c r="A94" s="172"/>
      <c r="B94" s="173"/>
      <c r="C94" s="174" t="s">
        <v>107</v>
      </c>
      <c r="D94" s="175" t="s">
        <v>57</v>
      </c>
      <c r="E94" s="175" t="s">
        <v>53</v>
      </c>
      <c r="F94" s="175" t="s">
        <v>54</v>
      </c>
      <c r="G94" s="175" t="s">
        <v>108</v>
      </c>
      <c r="H94" s="175" t="s">
        <v>109</v>
      </c>
      <c r="I94" s="175" t="s">
        <v>110</v>
      </c>
      <c r="J94" s="175" t="s">
        <v>82</v>
      </c>
      <c r="K94" s="176" t="s">
        <v>111</v>
      </c>
      <c r="L94" s="177"/>
      <c r="M94" s="94" t="s">
        <v>19</v>
      </c>
      <c r="N94" s="95" t="s">
        <v>42</v>
      </c>
      <c r="O94" s="95" t="s">
        <v>112</v>
      </c>
      <c r="P94" s="95" t="s">
        <v>113</v>
      </c>
      <c r="Q94" s="95" t="s">
        <v>114</v>
      </c>
      <c r="R94" s="95" t="s">
        <v>115</v>
      </c>
      <c r="S94" s="95" t="s">
        <v>116</v>
      </c>
      <c r="T94" s="96" t="s">
        <v>117</v>
      </c>
      <c r="U94" s="172"/>
      <c r="V94" s="172"/>
      <c r="W94" s="172"/>
      <c r="X94" s="172"/>
      <c r="Y94" s="172"/>
      <c r="Z94" s="172"/>
      <c r="AA94" s="172"/>
      <c r="AB94" s="172"/>
      <c r="AC94" s="172"/>
      <c r="AD94" s="172"/>
      <c r="AE94" s="172"/>
    </row>
    <row r="95" s="2" customFormat="1" ht="22.8" customHeight="1">
      <c r="A95" s="40"/>
      <c r="B95" s="41"/>
      <c r="C95" s="101" t="s">
        <v>118</v>
      </c>
      <c r="D95" s="42"/>
      <c r="E95" s="42"/>
      <c r="F95" s="42"/>
      <c r="G95" s="42"/>
      <c r="H95" s="42"/>
      <c r="I95" s="42"/>
      <c r="J95" s="178">
        <f>BK95</f>
        <v>0</v>
      </c>
      <c r="K95" s="42"/>
      <c r="L95" s="46"/>
      <c r="M95" s="97"/>
      <c r="N95" s="179"/>
      <c r="O95" s="98"/>
      <c r="P95" s="180">
        <f>P96+P608+P864</f>
        <v>0</v>
      </c>
      <c r="Q95" s="98"/>
      <c r="R95" s="180">
        <f>R96+R608+R864</f>
        <v>50.151286149999997</v>
      </c>
      <c r="S95" s="98"/>
      <c r="T95" s="181">
        <f>T96+T608+T864</f>
        <v>25.235075399999999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71</v>
      </c>
      <c r="AU95" s="19" t="s">
        <v>83</v>
      </c>
      <c r="BK95" s="182">
        <f>BK96+BK608+BK864</f>
        <v>0</v>
      </c>
    </row>
    <row r="96" s="12" customFormat="1" ht="25.92" customHeight="1">
      <c r="A96" s="12"/>
      <c r="B96" s="183"/>
      <c r="C96" s="184"/>
      <c r="D96" s="185" t="s">
        <v>71</v>
      </c>
      <c r="E96" s="186" t="s">
        <v>119</v>
      </c>
      <c r="F96" s="186" t="s">
        <v>120</v>
      </c>
      <c r="G96" s="184"/>
      <c r="H96" s="184"/>
      <c r="I96" s="187"/>
      <c r="J96" s="188">
        <f>BK96</f>
        <v>0</v>
      </c>
      <c r="K96" s="184"/>
      <c r="L96" s="189"/>
      <c r="M96" s="190"/>
      <c r="N96" s="191"/>
      <c r="O96" s="191"/>
      <c r="P96" s="192">
        <f>P97+P99+P138+P140+P463+P581+P605</f>
        <v>0</v>
      </c>
      <c r="Q96" s="191"/>
      <c r="R96" s="192">
        <f>R97+R99+R138+R140+R463+R581+R605</f>
        <v>35.244461180000002</v>
      </c>
      <c r="S96" s="191"/>
      <c r="T96" s="193">
        <f>T97+T99+T138+T140+T463+T581+T605</f>
        <v>20.825320000000001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194" t="s">
        <v>77</v>
      </c>
      <c r="AT96" s="195" t="s">
        <v>71</v>
      </c>
      <c r="AU96" s="195" t="s">
        <v>72</v>
      </c>
      <c r="AY96" s="194" t="s">
        <v>121</v>
      </c>
      <c r="BK96" s="196">
        <f>BK97+BK99+BK138+BK140+BK463+BK581+BK605</f>
        <v>0</v>
      </c>
    </row>
    <row r="97" s="12" customFormat="1" ht="22.8" customHeight="1">
      <c r="A97" s="12"/>
      <c r="B97" s="183"/>
      <c r="C97" s="184"/>
      <c r="D97" s="185" t="s">
        <v>71</v>
      </c>
      <c r="E97" s="197" t="s">
        <v>77</v>
      </c>
      <c r="F97" s="197" t="s">
        <v>122</v>
      </c>
      <c r="G97" s="184"/>
      <c r="H97" s="184"/>
      <c r="I97" s="187"/>
      <c r="J97" s="198">
        <f>BK97</f>
        <v>0</v>
      </c>
      <c r="K97" s="184"/>
      <c r="L97" s="189"/>
      <c r="M97" s="190"/>
      <c r="N97" s="191"/>
      <c r="O97" s="191"/>
      <c r="P97" s="192">
        <f>P98</f>
        <v>0</v>
      </c>
      <c r="Q97" s="191"/>
      <c r="R97" s="192">
        <f>R98</f>
        <v>0</v>
      </c>
      <c r="S97" s="191"/>
      <c r="T97" s="193">
        <f>T98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194" t="s">
        <v>77</v>
      </c>
      <c r="AT97" s="195" t="s">
        <v>71</v>
      </c>
      <c r="AU97" s="195" t="s">
        <v>77</v>
      </c>
      <c r="AY97" s="194" t="s">
        <v>121</v>
      </c>
      <c r="BK97" s="196">
        <f>BK98</f>
        <v>0</v>
      </c>
    </row>
    <row r="98" s="2" customFormat="1" ht="16.5" customHeight="1">
      <c r="A98" s="40"/>
      <c r="B98" s="41"/>
      <c r="C98" s="199" t="s">
        <v>77</v>
      </c>
      <c r="D98" s="199" t="s">
        <v>123</v>
      </c>
      <c r="E98" s="200" t="s">
        <v>124</v>
      </c>
      <c r="F98" s="201" t="s">
        <v>125</v>
      </c>
      <c r="G98" s="202" t="s">
        <v>126</v>
      </c>
      <c r="H98" s="203">
        <v>1</v>
      </c>
      <c r="I98" s="204"/>
      <c r="J98" s="205">
        <f>ROUND(I98*H98,2)</f>
        <v>0</v>
      </c>
      <c r="K98" s="201" t="s">
        <v>19</v>
      </c>
      <c r="L98" s="46"/>
      <c r="M98" s="206" t="s">
        <v>19</v>
      </c>
      <c r="N98" s="207" t="s">
        <v>44</v>
      </c>
      <c r="O98" s="86"/>
      <c r="P98" s="208">
        <f>O98*H98</f>
        <v>0</v>
      </c>
      <c r="Q98" s="208">
        <v>0</v>
      </c>
      <c r="R98" s="208">
        <f>Q98*H98</f>
        <v>0</v>
      </c>
      <c r="S98" s="208">
        <v>0</v>
      </c>
      <c r="T98" s="209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0" t="s">
        <v>127</v>
      </c>
      <c r="AT98" s="210" t="s">
        <v>123</v>
      </c>
      <c r="AU98" s="210" t="s">
        <v>128</v>
      </c>
      <c r="AY98" s="19" t="s">
        <v>121</v>
      </c>
      <c r="BE98" s="211">
        <f>IF(N98="základní",J98,0)</f>
        <v>0</v>
      </c>
      <c r="BF98" s="211">
        <f>IF(N98="snížená",J98,0)</f>
        <v>0</v>
      </c>
      <c r="BG98" s="211">
        <f>IF(N98="zákl. přenesená",J98,0)</f>
        <v>0</v>
      </c>
      <c r="BH98" s="211">
        <f>IF(N98="sníž. přenesená",J98,0)</f>
        <v>0</v>
      </c>
      <c r="BI98" s="211">
        <f>IF(N98="nulová",J98,0)</f>
        <v>0</v>
      </c>
      <c r="BJ98" s="19" t="s">
        <v>128</v>
      </c>
      <c r="BK98" s="211">
        <f>ROUND(I98*H98,2)</f>
        <v>0</v>
      </c>
      <c r="BL98" s="19" t="s">
        <v>127</v>
      </c>
      <c r="BM98" s="210" t="s">
        <v>129</v>
      </c>
    </row>
    <row r="99" s="12" customFormat="1" ht="22.8" customHeight="1">
      <c r="A99" s="12"/>
      <c r="B99" s="183"/>
      <c r="C99" s="184"/>
      <c r="D99" s="185" t="s">
        <v>71</v>
      </c>
      <c r="E99" s="197" t="s">
        <v>130</v>
      </c>
      <c r="F99" s="197" t="s">
        <v>131</v>
      </c>
      <c r="G99" s="184"/>
      <c r="H99" s="184"/>
      <c r="I99" s="187"/>
      <c r="J99" s="198">
        <f>BK99</f>
        <v>0</v>
      </c>
      <c r="K99" s="184"/>
      <c r="L99" s="189"/>
      <c r="M99" s="190"/>
      <c r="N99" s="191"/>
      <c r="O99" s="191"/>
      <c r="P99" s="192">
        <f>SUM(P100:P137)</f>
        <v>0</v>
      </c>
      <c r="Q99" s="191"/>
      <c r="R99" s="192">
        <f>SUM(R100:R137)</f>
        <v>4.8549856</v>
      </c>
      <c r="S99" s="191"/>
      <c r="T99" s="193">
        <f>SUM(T100:T137)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4" t="s">
        <v>77</v>
      </c>
      <c r="AT99" s="195" t="s">
        <v>71</v>
      </c>
      <c r="AU99" s="195" t="s">
        <v>77</v>
      </c>
      <c r="AY99" s="194" t="s">
        <v>121</v>
      </c>
      <c r="BK99" s="196">
        <f>SUM(BK100:BK137)</f>
        <v>0</v>
      </c>
    </row>
    <row r="100" s="2" customFormat="1" ht="24.15" customHeight="1">
      <c r="A100" s="40"/>
      <c r="B100" s="41"/>
      <c r="C100" s="199" t="s">
        <v>128</v>
      </c>
      <c r="D100" s="199" t="s">
        <v>123</v>
      </c>
      <c r="E100" s="200" t="s">
        <v>132</v>
      </c>
      <c r="F100" s="201" t="s">
        <v>133</v>
      </c>
      <c r="G100" s="202" t="s">
        <v>134</v>
      </c>
      <c r="H100" s="203">
        <v>0.70399999999999996</v>
      </c>
      <c r="I100" s="204"/>
      <c r="J100" s="205">
        <f>ROUND(I100*H100,2)</f>
        <v>0</v>
      </c>
      <c r="K100" s="201" t="s">
        <v>19</v>
      </c>
      <c r="L100" s="46"/>
      <c r="M100" s="206" t="s">
        <v>19</v>
      </c>
      <c r="N100" s="207" t="s">
        <v>44</v>
      </c>
      <c r="O100" s="86"/>
      <c r="P100" s="208">
        <f>O100*H100</f>
        <v>0</v>
      </c>
      <c r="Q100" s="208">
        <v>0.53054999999999997</v>
      </c>
      <c r="R100" s="208">
        <f>Q100*H100</f>
        <v>0.37350719999999993</v>
      </c>
      <c r="S100" s="208">
        <v>0</v>
      </c>
      <c r="T100" s="209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0" t="s">
        <v>127</v>
      </c>
      <c r="AT100" s="210" t="s">
        <v>123</v>
      </c>
      <c r="AU100" s="210" t="s">
        <v>128</v>
      </c>
      <c r="AY100" s="19" t="s">
        <v>121</v>
      </c>
      <c r="BE100" s="211">
        <f>IF(N100="základní",J100,0)</f>
        <v>0</v>
      </c>
      <c r="BF100" s="211">
        <f>IF(N100="snížená",J100,0)</f>
        <v>0</v>
      </c>
      <c r="BG100" s="211">
        <f>IF(N100="zákl. přenesená",J100,0)</f>
        <v>0</v>
      </c>
      <c r="BH100" s="211">
        <f>IF(N100="sníž. přenesená",J100,0)</f>
        <v>0</v>
      </c>
      <c r="BI100" s="211">
        <f>IF(N100="nulová",J100,0)</f>
        <v>0</v>
      </c>
      <c r="BJ100" s="19" t="s">
        <v>128</v>
      </c>
      <c r="BK100" s="211">
        <f>ROUND(I100*H100,2)</f>
        <v>0</v>
      </c>
      <c r="BL100" s="19" t="s">
        <v>127</v>
      </c>
      <c r="BM100" s="210" t="s">
        <v>135</v>
      </c>
    </row>
    <row r="101" s="13" customFormat="1">
      <c r="A101" s="13"/>
      <c r="B101" s="212"/>
      <c r="C101" s="213"/>
      <c r="D101" s="214" t="s">
        <v>136</v>
      </c>
      <c r="E101" s="215" t="s">
        <v>19</v>
      </c>
      <c r="F101" s="216" t="s">
        <v>137</v>
      </c>
      <c r="G101" s="213"/>
      <c r="H101" s="215" t="s">
        <v>19</v>
      </c>
      <c r="I101" s="217"/>
      <c r="J101" s="213"/>
      <c r="K101" s="213"/>
      <c r="L101" s="218"/>
      <c r="M101" s="219"/>
      <c r="N101" s="220"/>
      <c r="O101" s="220"/>
      <c r="P101" s="220"/>
      <c r="Q101" s="220"/>
      <c r="R101" s="220"/>
      <c r="S101" s="220"/>
      <c r="T101" s="22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22" t="s">
        <v>136</v>
      </c>
      <c r="AU101" s="222" t="s">
        <v>128</v>
      </c>
      <c r="AV101" s="13" t="s">
        <v>77</v>
      </c>
      <c r="AW101" s="13" t="s">
        <v>33</v>
      </c>
      <c r="AX101" s="13" t="s">
        <v>72</v>
      </c>
      <c r="AY101" s="222" t="s">
        <v>121</v>
      </c>
    </row>
    <row r="102" s="14" customFormat="1">
      <c r="A102" s="14"/>
      <c r="B102" s="223"/>
      <c r="C102" s="224"/>
      <c r="D102" s="214" t="s">
        <v>136</v>
      </c>
      <c r="E102" s="225" t="s">
        <v>19</v>
      </c>
      <c r="F102" s="226" t="s">
        <v>138</v>
      </c>
      <c r="G102" s="224"/>
      <c r="H102" s="227">
        <v>0.70399999999999996</v>
      </c>
      <c r="I102" s="228"/>
      <c r="J102" s="224"/>
      <c r="K102" s="224"/>
      <c r="L102" s="229"/>
      <c r="M102" s="230"/>
      <c r="N102" s="231"/>
      <c r="O102" s="231"/>
      <c r="P102" s="231"/>
      <c r="Q102" s="231"/>
      <c r="R102" s="231"/>
      <c r="S102" s="231"/>
      <c r="T102" s="232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33" t="s">
        <v>136</v>
      </c>
      <c r="AU102" s="233" t="s">
        <v>128</v>
      </c>
      <c r="AV102" s="14" t="s">
        <v>128</v>
      </c>
      <c r="AW102" s="14" t="s">
        <v>33</v>
      </c>
      <c r="AX102" s="14" t="s">
        <v>77</v>
      </c>
      <c r="AY102" s="233" t="s">
        <v>121</v>
      </c>
    </row>
    <row r="103" s="2" customFormat="1" ht="24.15" customHeight="1">
      <c r="A103" s="40"/>
      <c r="B103" s="41"/>
      <c r="C103" s="199" t="s">
        <v>130</v>
      </c>
      <c r="D103" s="199" t="s">
        <v>123</v>
      </c>
      <c r="E103" s="200" t="s">
        <v>139</v>
      </c>
      <c r="F103" s="201" t="s">
        <v>140</v>
      </c>
      <c r="G103" s="202" t="s">
        <v>134</v>
      </c>
      <c r="H103" s="203">
        <v>7.9459999999999997</v>
      </c>
      <c r="I103" s="204"/>
      <c r="J103" s="205">
        <f>ROUND(I103*H103,2)</f>
        <v>0</v>
      </c>
      <c r="K103" s="201" t="s">
        <v>141</v>
      </c>
      <c r="L103" s="46"/>
      <c r="M103" s="206" t="s">
        <v>19</v>
      </c>
      <c r="N103" s="207" t="s">
        <v>44</v>
      </c>
      <c r="O103" s="86"/>
      <c r="P103" s="208">
        <f>O103*H103</f>
        <v>0</v>
      </c>
      <c r="Q103" s="208">
        <v>0.34839999999999999</v>
      </c>
      <c r="R103" s="208">
        <f>Q103*H103</f>
        <v>2.7683863999999998</v>
      </c>
      <c r="S103" s="208">
        <v>0</v>
      </c>
      <c r="T103" s="209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0" t="s">
        <v>127</v>
      </c>
      <c r="AT103" s="210" t="s">
        <v>123</v>
      </c>
      <c r="AU103" s="210" t="s">
        <v>128</v>
      </c>
      <c r="AY103" s="19" t="s">
        <v>121</v>
      </c>
      <c r="BE103" s="211">
        <f>IF(N103="základní",J103,0)</f>
        <v>0</v>
      </c>
      <c r="BF103" s="211">
        <f>IF(N103="snížená",J103,0)</f>
        <v>0</v>
      </c>
      <c r="BG103" s="211">
        <f>IF(N103="zákl. přenesená",J103,0)</f>
        <v>0</v>
      </c>
      <c r="BH103" s="211">
        <f>IF(N103="sníž. přenesená",J103,0)</f>
        <v>0</v>
      </c>
      <c r="BI103" s="211">
        <f>IF(N103="nulová",J103,0)</f>
        <v>0</v>
      </c>
      <c r="BJ103" s="19" t="s">
        <v>128</v>
      </c>
      <c r="BK103" s="211">
        <f>ROUND(I103*H103,2)</f>
        <v>0</v>
      </c>
      <c r="BL103" s="19" t="s">
        <v>127</v>
      </c>
      <c r="BM103" s="210" t="s">
        <v>142</v>
      </c>
    </row>
    <row r="104" s="2" customFormat="1">
      <c r="A104" s="40"/>
      <c r="B104" s="41"/>
      <c r="C104" s="42"/>
      <c r="D104" s="234" t="s">
        <v>143</v>
      </c>
      <c r="E104" s="42"/>
      <c r="F104" s="235" t="s">
        <v>144</v>
      </c>
      <c r="G104" s="42"/>
      <c r="H104" s="42"/>
      <c r="I104" s="236"/>
      <c r="J104" s="42"/>
      <c r="K104" s="42"/>
      <c r="L104" s="46"/>
      <c r="M104" s="237"/>
      <c r="N104" s="238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143</v>
      </c>
      <c r="AU104" s="19" t="s">
        <v>128</v>
      </c>
    </row>
    <row r="105" s="13" customFormat="1">
      <c r="A105" s="13"/>
      <c r="B105" s="212"/>
      <c r="C105" s="213"/>
      <c r="D105" s="214" t="s">
        <v>136</v>
      </c>
      <c r="E105" s="215" t="s">
        <v>19</v>
      </c>
      <c r="F105" s="216" t="s">
        <v>145</v>
      </c>
      <c r="G105" s="213"/>
      <c r="H105" s="215" t="s">
        <v>19</v>
      </c>
      <c r="I105" s="217"/>
      <c r="J105" s="213"/>
      <c r="K105" s="213"/>
      <c r="L105" s="218"/>
      <c r="M105" s="219"/>
      <c r="N105" s="220"/>
      <c r="O105" s="220"/>
      <c r="P105" s="220"/>
      <c r="Q105" s="220"/>
      <c r="R105" s="220"/>
      <c r="S105" s="220"/>
      <c r="T105" s="22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22" t="s">
        <v>136</v>
      </c>
      <c r="AU105" s="222" t="s">
        <v>128</v>
      </c>
      <c r="AV105" s="13" t="s">
        <v>77</v>
      </c>
      <c r="AW105" s="13" t="s">
        <v>33</v>
      </c>
      <c r="AX105" s="13" t="s">
        <v>72</v>
      </c>
      <c r="AY105" s="222" t="s">
        <v>121</v>
      </c>
    </row>
    <row r="106" s="14" customFormat="1">
      <c r="A106" s="14"/>
      <c r="B106" s="223"/>
      <c r="C106" s="224"/>
      <c r="D106" s="214" t="s">
        <v>136</v>
      </c>
      <c r="E106" s="225" t="s">
        <v>19</v>
      </c>
      <c r="F106" s="226" t="s">
        <v>146</v>
      </c>
      <c r="G106" s="224"/>
      <c r="H106" s="227">
        <v>5.7599999999999998</v>
      </c>
      <c r="I106" s="228"/>
      <c r="J106" s="224"/>
      <c r="K106" s="224"/>
      <c r="L106" s="229"/>
      <c r="M106" s="230"/>
      <c r="N106" s="231"/>
      <c r="O106" s="231"/>
      <c r="P106" s="231"/>
      <c r="Q106" s="231"/>
      <c r="R106" s="231"/>
      <c r="S106" s="231"/>
      <c r="T106" s="232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33" t="s">
        <v>136</v>
      </c>
      <c r="AU106" s="233" t="s">
        <v>128</v>
      </c>
      <c r="AV106" s="14" t="s">
        <v>128</v>
      </c>
      <c r="AW106" s="14" t="s">
        <v>33</v>
      </c>
      <c r="AX106" s="14" t="s">
        <v>72</v>
      </c>
      <c r="AY106" s="233" t="s">
        <v>121</v>
      </c>
    </row>
    <row r="107" s="14" customFormat="1">
      <c r="A107" s="14"/>
      <c r="B107" s="223"/>
      <c r="C107" s="224"/>
      <c r="D107" s="214" t="s">
        <v>136</v>
      </c>
      <c r="E107" s="225" t="s">
        <v>19</v>
      </c>
      <c r="F107" s="226" t="s">
        <v>147</v>
      </c>
      <c r="G107" s="224"/>
      <c r="H107" s="227">
        <v>-3.9100000000000001</v>
      </c>
      <c r="I107" s="228"/>
      <c r="J107" s="224"/>
      <c r="K107" s="224"/>
      <c r="L107" s="229"/>
      <c r="M107" s="230"/>
      <c r="N107" s="231"/>
      <c r="O107" s="231"/>
      <c r="P107" s="231"/>
      <c r="Q107" s="231"/>
      <c r="R107" s="231"/>
      <c r="S107" s="231"/>
      <c r="T107" s="232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33" t="s">
        <v>136</v>
      </c>
      <c r="AU107" s="233" t="s">
        <v>128</v>
      </c>
      <c r="AV107" s="14" t="s">
        <v>128</v>
      </c>
      <c r="AW107" s="14" t="s">
        <v>33</v>
      </c>
      <c r="AX107" s="14" t="s">
        <v>72</v>
      </c>
      <c r="AY107" s="233" t="s">
        <v>121</v>
      </c>
    </row>
    <row r="108" s="15" customFormat="1">
      <c r="A108" s="15"/>
      <c r="B108" s="239"/>
      <c r="C108" s="240"/>
      <c r="D108" s="214" t="s">
        <v>136</v>
      </c>
      <c r="E108" s="241" t="s">
        <v>19</v>
      </c>
      <c r="F108" s="242" t="s">
        <v>148</v>
      </c>
      <c r="G108" s="240"/>
      <c r="H108" s="243">
        <v>1.8499999999999996</v>
      </c>
      <c r="I108" s="244"/>
      <c r="J108" s="240"/>
      <c r="K108" s="240"/>
      <c r="L108" s="245"/>
      <c r="M108" s="246"/>
      <c r="N108" s="247"/>
      <c r="O108" s="247"/>
      <c r="P108" s="247"/>
      <c r="Q108" s="247"/>
      <c r="R108" s="247"/>
      <c r="S108" s="247"/>
      <c r="T108" s="248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49" t="s">
        <v>136</v>
      </c>
      <c r="AU108" s="249" t="s">
        <v>128</v>
      </c>
      <c r="AV108" s="15" t="s">
        <v>130</v>
      </c>
      <c r="AW108" s="15" t="s">
        <v>33</v>
      </c>
      <c r="AX108" s="15" t="s">
        <v>72</v>
      </c>
      <c r="AY108" s="249" t="s">
        <v>121</v>
      </c>
    </row>
    <row r="109" s="13" customFormat="1">
      <c r="A109" s="13"/>
      <c r="B109" s="212"/>
      <c r="C109" s="213"/>
      <c r="D109" s="214" t="s">
        <v>136</v>
      </c>
      <c r="E109" s="215" t="s">
        <v>19</v>
      </c>
      <c r="F109" s="216" t="s">
        <v>149</v>
      </c>
      <c r="G109" s="213"/>
      <c r="H109" s="215" t="s">
        <v>19</v>
      </c>
      <c r="I109" s="217"/>
      <c r="J109" s="213"/>
      <c r="K109" s="213"/>
      <c r="L109" s="218"/>
      <c r="M109" s="219"/>
      <c r="N109" s="220"/>
      <c r="O109" s="220"/>
      <c r="P109" s="220"/>
      <c r="Q109" s="220"/>
      <c r="R109" s="220"/>
      <c r="S109" s="220"/>
      <c r="T109" s="22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22" t="s">
        <v>136</v>
      </c>
      <c r="AU109" s="222" t="s">
        <v>128</v>
      </c>
      <c r="AV109" s="13" t="s">
        <v>77</v>
      </c>
      <c r="AW109" s="13" t="s">
        <v>33</v>
      </c>
      <c r="AX109" s="13" t="s">
        <v>72</v>
      </c>
      <c r="AY109" s="222" t="s">
        <v>121</v>
      </c>
    </row>
    <row r="110" s="14" customFormat="1">
      <c r="A110" s="14"/>
      <c r="B110" s="223"/>
      <c r="C110" s="224"/>
      <c r="D110" s="214" t="s">
        <v>136</v>
      </c>
      <c r="E110" s="225" t="s">
        <v>19</v>
      </c>
      <c r="F110" s="226" t="s">
        <v>150</v>
      </c>
      <c r="G110" s="224"/>
      <c r="H110" s="227">
        <v>2.9279999999999999</v>
      </c>
      <c r="I110" s="228"/>
      <c r="J110" s="224"/>
      <c r="K110" s="224"/>
      <c r="L110" s="229"/>
      <c r="M110" s="230"/>
      <c r="N110" s="231"/>
      <c r="O110" s="231"/>
      <c r="P110" s="231"/>
      <c r="Q110" s="231"/>
      <c r="R110" s="231"/>
      <c r="S110" s="231"/>
      <c r="T110" s="232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33" t="s">
        <v>136</v>
      </c>
      <c r="AU110" s="233" t="s">
        <v>128</v>
      </c>
      <c r="AV110" s="14" t="s">
        <v>128</v>
      </c>
      <c r="AW110" s="14" t="s">
        <v>33</v>
      </c>
      <c r="AX110" s="14" t="s">
        <v>72</v>
      </c>
      <c r="AY110" s="233" t="s">
        <v>121</v>
      </c>
    </row>
    <row r="111" s="14" customFormat="1">
      <c r="A111" s="14"/>
      <c r="B111" s="223"/>
      <c r="C111" s="224"/>
      <c r="D111" s="214" t="s">
        <v>136</v>
      </c>
      <c r="E111" s="225" t="s">
        <v>19</v>
      </c>
      <c r="F111" s="226" t="s">
        <v>151</v>
      </c>
      <c r="G111" s="224"/>
      <c r="H111" s="227">
        <v>3.1680000000000001</v>
      </c>
      <c r="I111" s="228"/>
      <c r="J111" s="224"/>
      <c r="K111" s="224"/>
      <c r="L111" s="229"/>
      <c r="M111" s="230"/>
      <c r="N111" s="231"/>
      <c r="O111" s="231"/>
      <c r="P111" s="231"/>
      <c r="Q111" s="231"/>
      <c r="R111" s="231"/>
      <c r="S111" s="231"/>
      <c r="T111" s="232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33" t="s">
        <v>136</v>
      </c>
      <c r="AU111" s="233" t="s">
        <v>128</v>
      </c>
      <c r="AV111" s="14" t="s">
        <v>128</v>
      </c>
      <c r="AW111" s="14" t="s">
        <v>33</v>
      </c>
      <c r="AX111" s="14" t="s">
        <v>72</v>
      </c>
      <c r="AY111" s="233" t="s">
        <v>121</v>
      </c>
    </row>
    <row r="112" s="15" customFormat="1">
      <c r="A112" s="15"/>
      <c r="B112" s="239"/>
      <c r="C112" s="240"/>
      <c r="D112" s="214" t="s">
        <v>136</v>
      </c>
      <c r="E112" s="241" t="s">
        <v>19</v>
      </c>
      <c r="F112" s="242" t="s">
        <v>148</v>
      </c>
      <c r="G112" s="240"/>
      <c r="H112" s="243">
        <v>6.0960000000000001</v>
      </c>
      <c r="I112" s="244"/>
      <c r="J112" s="240"/>
      <c r="K112" s="240"/>
      <c r="L112" s="245"/>
      <c r="M112" s="246"/>
      <c r="N112" s="247"/>
      <c r="O112" s="247"/>
      <c r="P112" s="247"/>
      <c r="Q112" s="247"/>
      <c r="R112" s="247"/>
      <c r="S112" s="247"/>
      <c r="T112" s="248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49" t="s">
        <v>136</v>
      </c>
      <c r="AU112" s="249" t="s">
        <v>128</v>
      </c>
      <c r="AV112" s="15" t="s">
        <v>130</v>
      </c>
      <c r="AW112" s="15" t="s">
        <v>33</v>
      </c>
      <c r="AX112" s="15" t="s">
        <v>72</v>
      </c>
      <c r="AY112" s="249" t="s">
        <v>121</v>
      </c>
    </row>
    <row r="113" s="16" customFormat="1">
      <c r="A113" s="16"/>
      <c r="B113" s="250"/>
      <c r="C113" s="251"/>
      <c r="D113" s="214" t="s">
        <v>136</v>
      </c>
      <c r="E113" s="252" t="s">
        <v>19</v>
      </c>
      <c r="F113" s="253" t="s">
        <v>152</v>
      </c>
      <c r="G113" s="251"/>
      <c r="H113" s="254">
        <v>7.9459999999999997</v>
      </c>
      <c r="I113" s="255"/>
      <c r="J113" s="251"/>
      <c r="K113" s="251"/>
      <c r="L113" s="256"/>
      <c r="M113" s="257"/>
      <c r="N113" s="258"/>
      <c r="O113" s="258"/>
      <c r="P113" s="258"/>
      <c r="Q113" s="258"/>
      <c r="R113" s="258"/>
      <c r="S113" s="258"/>
      <c r="T113" s="259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T113" s="260" t="s">
        <v>136</v>
      </c>
      <c r="AU113" s="260" t="s">
        <v>128</v>
      </c>
      <c r="AV113" s="16" t="s">
        <v>127</v>
      </c>
      <c r="AW113" s="16" t="s">
        <v>33</v>
      </c>
      <c r="AX113" s="16" t="s">
        <v>77</v>
      </c>
      <c r="AY113" s="260" t="s">
        <v>121</v>
      </c>
    </row>
    <row r="114" s="2" customFormat="1" ht="24.15" customHeight="1">
      <c r="A114" s="40"/>
      <c r="B114" s="41"/>
      <c r="C114" s="199" t="s">
        <v>127</v>
      </c>
      <c r="D114" s="199" t="s">
        <v>123</v>
      </c>
      <c r="E114" s="200" t="s">
        <v>153</v>
      </c>
      <c r="F114" s="201" t="s">
        <v>154</v>
      </c>
      <c r="G114" s="202" t="s">
        <v>155</v>
      </c>
      <c r="H114" s="203">
        <v>4</v>
      </c>
      <c r="I114" s="204"/>
      <c r="J114" s="205">
        <f>ROUND(I114*H114,2)</f>
        <v>0</v>
      </c>
      <c r="K114" s="201" t="s">
        <v>141</v>
      </c>
      <c r="L114" s="46"/>
      <c r="M114" s="206" t="s">
        <v>19</v>
      </c>
      <c r="N114" s="207" t="s">
        <v>44</v>
      </c>
      <c r="O114" s="86"/>
      <c r="P114" s="208">
        <f>O114*H114</f>
        <v>0</v>
      </c>
      <c r="Q114" s="208">
        <v>0.048430000000000001</v>
      </c>
      <c r="R114" s="208">
        <f>Q114*H114</f>
        <v>0.19372</v>
      </c>
      <c r="S114" s="208">
        <v>0</v>
      </c>
      <c r="T114" s="209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0" t="s">
        <v>127</v>
      </c>
      <c r="AT114" s="210" t="s">
        <v>123</v>
      </c>
      <c r="AU114" s="210" t="s">
        <v>128</v>
      </c>
      <c r="AY114" s="19" t="s">
        <v>121</v>
      </c>
      <c r="BE114" s="211">
        <f>IF(N114="základní",J114,0)</f>
        <v>0</v>
      </c>
      <c r="BF114" s="211">
        <f>IF(N114="snížená",J114,0)</f>
        <v>0</v>
      </c>
      <c r="BG114" s="211">
        <f>IF(N114="zákl. přenesená",J114,0)</f>
        <v>0</v>
      </c>
      <c r="BH114" s="211">
        <f>IF(N114="sníž. přenesená",J114,0)</f>
        <v>0</v>
      </c>
      <c r="BI114" s="211">
        <f>IF(N114="nulová",J114,0)</f>
        <v>0</v>
      </c>
      <c r="BJ114" s="19" t="s">
        <v>128</v>
      </c>
      <c r="BK114" s="211">
        <f>ROUND(I114*H114,2)</f>
        <v>0</v>
      </c>
      <c r="BL114" s="19" t="s">
        <v>127</v>
      </c>
      <c r="BM114" s="210" t="s">
        <v>156</v>
      </c>
    </row>
    <row r="115" s="2" customFormat="1">
      <c r="A115" s="40"/>
      <c r="B115" s="41"/>
      <c r="C115" s="42"/>
      <c r="D115" s="234" t="s">
        <v>143</v>
      </c>
      <c r="E115" s="42"/>
      <c r="F115" s="235" t="s">
        <v>157</v>
      </c>
      <c r="G115" s="42"/>
      <c r="H115" s="42"/>
      <c r="I115" s="236"/>
      <c r="J115" s="42"/>
      <c r="K115" s="42"/>
      <c r="L115" s="46"/>
      <c r="M115" s="237"/>
      <c r="N115" s="238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143</v>
      </c>
      <c r="AU115" s="19" t="s">
        <v>128</v>
      </c>
    </row>
    <row r="116" s="13" customFormat="1">
      <c r="A116" s="13"/>
      <c r="B116" s="212"/>
      <c r="C116" s="213"/>
      <c r="D116" s="214" t="s">
        <v>136</v>
      </c>
      <c r="E116" s="215" t="s">
        <v>19</v>
      </c>
      <c r="F116" s="216" t="s">
        <v>158</v>
      </c>
      <c r="G116" s="213"/>
      <c r="H116" s="215" t="s">
        <v>19</v>
      </c>
      <c r="I116" s="217"/>
      <c r="J116" s="213"/>
      <c r="K116" s="213"/>
      <c r="L116" s="218"/>
      <c r="M116" s="219"/>
      <c r="N116" s="220"/>
      <c r="O116" s="220"/>
      <c r="P116" s="220"/>
      <c r="Q116" s="220"/>
      <c r="R116" s="220"/>
      <c r="S116" s="220"/>
      <c r="T116" s="22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22" t="s">
        <v>136</v>
      </c>
      <c r="AU116" s="222" t="s">
        <v>128</v>
      </c>
      <c r="AV116" s="13" t="s">
        <v>77</v>
      </c>
      <c r="AW116" s="13" t="s">
        <v>33</v>
      </c>
      <c r="AX116" s="13" t="s">
        <v>72</v>
      </c>
      <c r="AY116" s="222" t="s">
        <v>121</v>
      </c>
    </row>
    <row r="117" s="14" customFormat="1">
      <c r="A117" s="14"/>
      <c r="B117" s="223"/>
      <c r="C117" s="224"/>
      <c r="D117" s="214" t="s">
        <v>136</v>
      </c>
      <c r="E117" s="225" t="s">
        <v>19</v>
      </c>
      <c r="F117" s="226" t="s">
        <v>127</v>
      </c>
      <c r="G117" s="224"/>
      <c r="H117" s="227">
        <v>4</v>
      </c>
      <c r="I117" s="228"/>
      <c r="J117" s="224"/>
      <c r="K117" s="224"/>
      <c r="L117" s="229"/>
      <c r="M117" s="230"/>
      <c r="N117" s="231"/>
      <c r="O117" s="231"/>
      <c r="P117" s="231"/>
      <c r="Q117" s="231"/>
      <c r="R117" s="231"/>
      <c r="S117" s="231"/>
      <c r="T117" s="232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33" t="s">
        <v>136</v>
      </c>
      <c r="AU117" s="233" t="s">
        <v>128</v>
      </c>
      <c r="AV117" s="14" t="s">
        <v>128</v>
      </c>
      <c r="AW117" s="14" t="s">
        <v>33</v>
      </c>
      <c r="AX117" s="14" t="s">
        <v>77</v>
      </c>
      <c r="AY117" s="233" t="s">
        <v>121</v>
      </c>
    </row>
    <row r="118" s="2" customFormat="1" ht="16.5" customHeight="1">
      <c r="A118" s="40"/>
      <c r="B118" s="41"/>
      <c r="C118" s="199" t="s">
        <v>159</v>
      </c>
      <c r="D118" s="199" t="s">
        <v>123</v>
      </c>
      <c r="E118" s="200" t="s">
        <v>160</v>
      </c>
      <c r="F118" s="201" t="s">
        <v>161</v>
      </c>
      <c r="G118" s="202" t="s">
        <v>162</v>
      </c>
      <c r="H118" s="203">
        <v>11.48</v>
      </c>
      <c r="I118" s="204"/>
      <c r="J118" s="205">
        <f>ROUND(I118*H118,2)</f>
        <v>0</v>
      </c>
      <c r="K118" s="201" t="s">
        <v>141</v>
      </c>
      <c r="L118" s="46"/>
      <c r="M118" s="206" t="s">
        <v>19</v>
      </c>
      <c r="N118" s="207" t="s">
        <v>44</v>
      </c>
      <c r="O118" s="86"/>
      <c r="P118" s="208">
        <f>O118*H118</f>
        <v>0</v>
      </c>
      <c r="Q118" s="208">
        <v>0.00012999999999999999</v>
      </c>
      <c r="R118" s="208">
        <f>Q118*H118</f>
        <v>0.0014923999999999999</v>
      </c>
      <c r="S118" s="208">
        <v>0</v>
      </c>
      <c r="T118" s="209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0" t="s">
        <v>127</v>
      </c>
      <c r="AT118" s="210" t="s">
        <v>123</v>
      </c>
      <c r="AU118" s="210" t="s">
        <v>128</v>
      </c>
      <c r="AY118" s="19" t="s">
        <v>121</v>
      </c>
      <c r="BE118" s="211">
        <f>IF(N118="základní",J118,0)</f>
        <v>0</v>
      </c>
      <c r="BF118" s="211">
        <f>IF(N118="snížená",J118,0)</f>
        <v>0</v>
      </c>
      <c r="BG118" s="211">
        <f>IF(N118="zákl. přenesená",J118,0)</f>
        <v>0</v>
      </c>
      <c r="BH118" s="211">
        <f>IF(N118="sníž. přenesená",J118,0)</f>
        <v>0</v>
      </c>
      <c r="BI118" s="211">
        <f>IF(N118="nulová",J118,0)</f>
        <v>0</v>
      </c>
      <c r="BJ118" s="19" t="s">
        <v>128</v>
      </c>
      <c r="BK118" s="211">
        <f>ROUND(I118*H118,2)</f>
        <v>0</v>
      </c>
      <c r="BL118" s="19" t="s">
        <v>127</v>
      </c>
      <c r="BM118" s="210" t="s">
        <v>163</v>
      </c>
    </row>
    <row r="119" s="2" customFormat="1">
      <c r="A119" s="40"/>
      <c r="B119" s="41"/>
      <c r="C119" s="42"/>
      <c r="D119" s="234" t="s">
        <v>143</v>
      </c>
      <c r="E119" s="42"/>
      <c r="F119" s="235" t="s">
        <v>164</v>
      </c>
      <c r="G119" s="42"/>
      <c r="H119" s="42"/>
      <c r="I119" s="236"/>
      <c r="J119" s="42"/>
      <c r="K119" s="42"/>
      <c r="L119" s="46"/>
      <c r="M119" s="237"/>
      <c r="N119" s="238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143</v>
      </c>
      <c r="AU119" s="19" t="s">
        <v>128</v>
      </c>
    </row>
    <row r="120" s="14" customFormat="1">
      <c r="A120" s="14"/>
      <c r="B120" s="223"/>
      <c r="C120" s="224"/>
      <c r="D120" s="214" t="s">
        <v>136</v>
      </c>
      <c r="E120" s="225" t="s">
        <v>19</v>
      </c>
      <c r="F120" s="226" t="s">
        <v>165</v>
      </c>
      <c r="G120" s="224"/>
      <c r="H120" s="227">
        <v>11.48</v>
      </c>
      <c r="I120" s="228"/>
      <c r="J120" s="224"/>
      <c r="K120" s="224"/>
      <c r="L120" s="229"/>
      <c r="M120" s="230"/>
      <c r="N120" s="231"/>
      <c r="O120" s="231"/>
      <c r="P120" s="231"/>
      <c r="Q120" s="231"/>
      <c r="R120" s="231"/>
      <c r="S120" s="231"/>
      <c r="T120" s="232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33" t="s">
        <v>136</v>
      </c>
      <c r="AU120" s="233" t="s">
        <v>128</v>
      </c>
      <c r="AV120" s="14" t="s">
        <v>128</v>
      </c>
      <c r="AW120" s="14" t="s">
        <v>33</v>
      </c>
      <c r="AX120" s="14" t="s">
        <v>77</v>
      </c>
      <c r="AY120" s="233" t="s">
        <v>121</v>
      </c>
    </row>
    <row r="121" s="2" customFormat="1" ht="16.5" customHeight="1">
      <c r="A121" s="40"/>
      <c r="B121" s="41"/>
      <c r="C121" s="199" t="s">
        <v>166</v>
      </c>
      <c r="D121" s="199" t="s">
        <v>123</v>
      </c>
      <c r="E121" s="200" t="s">
        <v>167</v>
      </c>
      <c r="F121" s="201" t="s">
        <v>168</v>
      </c>
      <c r="G121" s="202" t="s">
        <v>169</v>
      </c>
      <c r="H121" s="203">
        <v>0.32300000000000001</v>
      </c>
      <c r="I121" s="204"/>
      <c r="J121" s="205">
        <f>ROUND(I121*H121,2)</f>
        <v>0</v>
      </c>
      <c r="K121" s="201" t="s">
        <v>141</v>
      </c>
      <c r="L121" s="46"/>
      <c r="M121" s="206" t="s">
        <v>19</v>
      </c>
      <c r="N121" s="207" t="s">
        <v>44</v>
      </c>
      <c r="O121" s="86"/>
      <c r="P121" s="208">
        <f>O121*H121</f>
        <v>0</v>
      </c>
      <c r="Q121" s="208">
        <v>1.0900000000000001</v>
      </c>
      <c r="R121" s="208">
        <f>Q121*H121</f>
        <v>0.35207000000000005</v>
      </c>
      <c r="S121" s="208">
        <v>0</v>
      </c>
      <c r="T121" s="209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0" t="s">
        <v>127</v>
      </c>
      <c r="AT121" s="210" t="s">
        <v>123</v>
      </c>
      <c r="AU121" s="210" t="s">
        <v>128</v>
      </c>
      <c r="AY121" s="19" t="s">
        <v>121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19" t="s">
        <v>128</v>
      </c>
      <c r="BK121" s="211">
        <f>ROUND(I121*H121,2)</f>
        <v>0</v>
      </c>
      <c r="BL121" s="19" t="s">
        <v>127</v>
      </c>
      <c r="BM121" s="210" t="s">
        <v>170</v>
      </c>
    </row>
    <row r="122" s="2" customFormat="1">
      <c r="A122" s="40"/>
      <c r="B122" s="41"/>
      <c r="C122" s="42"/>
      <c r="D122" s="234" t="s">
        <v>143</v>
      </c>
      <c r="E122" s="42"/>
      <c r="F122" s="235" t="s">
        <v>171</v>
      </c>
      <c r="G122" s="42"/>
      <c r="H122" s="42"/>
      <c r="I122" s="236"/>
      <c r="J122" s="42"/>
      <c r="K122" s="42"/>
      <c r="L122" s="46"/>
      <c r="M122" s="237"/>
      <c r="N122" s="238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143</v>
      </c>
      <c r="AU122" s="19" t="s">
        <v>128</v>
      </c>
    </row>
    <row r="123" s="13" customFormat="1">
      <c r="A123" s="13"/>
      <c r="B123" s="212"/>
      <c r="C123" s="213"/>
      <c r="D123" s="214" t="s">
        <v>136</v>
      </c>
      <c r="E123" s="215" t="s">
        <v>19</v>
      </c>
      <c r="F123" s="216" t="s">
        <v>172</v>
      </c>
      <c r="G123" s="213"/>
      <c r="H123" s="215" t="s">
        <v>19</v>
      </c>
      <c r="I123" s="217"/>
      <c r="J123" s="213"/>
      <c r="K123" s="213"/>
      <c r="L123" s="218"/>
      <c r="M123" s="219"/>
      <c r="N123" s="220"/>
      <c r="O123" s="220"/>
      <c r="P123" s="220"/>
      <c r="Q123" s="220"/>
      <c r="R123" s="220"/>
      <c r="S123" s="220"/>
      <c r="T123" s="22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22" t="s">
        <v>136</v>
      </c>
      <c r="AU123" s="222" t="s">
        <v>128</v>
      </c>
      <c r="AV123" s="13" t="s">
        <v>77</v>
      </c>
      <c r="AW123" s="13" t="s">
        <v>33</v>
      </c>
      <c r="AX123" s="13" t="s">
        <v>72</v>
      </c>
      <c r="AY123" s="222" t="s">
        <v>121</v>
      </c>
    </row>
    <row r="124" s="14" customFormat="1">
      <c r="A124" s="14"/>
      <c r="B124" s="223"/>
      <c r="C124" s="224"/>
      <c r="D124" s="214" t="s">
        <v>136</v>
      </c>
      <c r="E124" s="225" t="s">
        <v>19</v>
      </c>
      <c r="F124" s="226" t="s">
        <v>173</v>
      </c>
      <c r="G124" s="224"/>
      <c r="H124" s="227">
        <v>0.059999999999999998</v>
      </c>
      <c r="I124" s="228"/>
      <c r="J124" s="224"/>
      <c r="K124" s="224"/>
      <c r="L124" s="229"/>
      <c r="M124" s="230"/>
      <c r="N124" s="231"/>
      <c r="O124" s="231"/>
      <c r="P124" s="231"/>
      <c r="Q124" s="231"/>
      <c r="R124" s="231"/>
      <c r="S124" s="231"/>
      <c r="T124" s="232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33" t="s">
        <v>136</v>
      </c>
      <c r="AU124" s="233" t="s">
        <v>128</v>
      </c>
      <c r="AV124" s="14" t="s">
        <v>128</v>
      </c>
      <c r="AW124" s="14" t="s">
        <v>33</v>
      </c>
      <c r="AX124" s="14" t="s">
        <v>72</v>
      </c>
      <c r="AY124" s="233" t="s">
        <v>121</v>
      </c>
    </row>
    <row r="125" s="13" customFormat="1">
      <c r="A125" s="13"/>
      <c r="B125" s="212"/>
      <c r="C125" s="213"/>
      <c r="D125" s="214" t="s">
        <v>136</v>
      </c>
      <c r="E125" s="215" t="s">
        <v>19</v>
      </c>
      <c r="F125" s="216" t="s">
        <v>174</v>
      </c>
      <c r="G125" s="213"/>
      <c r="H125" s="215" t="s">
        <v>19</v>
      </c>
      <c r="I125" s="217"/>
      <c r="J125" s="213"/>
      <c r="K125" s="213"/>
      <c r="L125" s="218"/>
      <c r="M125" s="219"/>
      <c r="N125" s="220"/>
      <c r="O125" s="220"/>
      <c r="P125" s="220"/>
      <c r="Q125" s="220"/>
      <c r="R125" s="220"/>
      <c r="S125" s="220"/>
      <c r="T125" s="22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22" t="s">
        <v>136</v>
      </c>
      <c r="AU125" s="222" t="s">
        <v>128</v>
      </c>
      <c r="AV125" s="13" t="s">
        <v>77</v>
      </c>
      <c r="AW125" s="13" t="s">
        <v>33</v>
      </c>
      <c r="AX125" s="13" t="s">
        <v>72</v>
      </c>
      <c r="AY125" s="222" t="s">
        <v>121</v>
      </c>
    </row>
    <row r="126" s="14" customFormat="1">
      <c r="A126" s="14"/>
      <c r="B126" s="223"/>
      <c r="C126" s="224"/>
      <c r="D126" s="214" t="s">
        <v>136</v>
      </c>
      <c r="E126" s="225" t="s">
        <v>19</v>
      </c>
      <c r="F126" s="226" t="s">
        <v>175</v>
      </c>
      <c r="G126" s="224"/>
      <c r="H126" s="227">
        <v>0.26300000000000001</v>
      </c>
      <c r="I126" s="228"/>
      <c r="J126" s="224"/>
      <c r="K126" s="224"/>
      <c r="L126" s="229"/>
      <c r="M126" s="230"/>
      <c r="N126" s="231"/>
      <c r="O126" s="231"/>
      <c r="P126" s="231"/>
      <c r="Q126" s="231"/>
      <c r="R126" s="231"/>
      <c r="S126" s="231"/>
      <c r="T126" s="23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33" t="s">
        <v>136</v>
      </c>
      <c r="AU126" s="233" t="s">
        <v>128</v>
      </c>
      <c r="AV126" s="14" t="s">
        <v>128</v>
      </c>
      <c r="AW126" s="14" t="s">
        <v>33</v>
      </c>
      <c r="AX126" s="14" t="s">
        <v>72</v>
      </c>
      <c r="AY126" s="233" t="s">
        <v>121</v>
      </c>
    </row>
    <row r="127" s="16" customFormat="1">
      <c r="A127" s="16"/>
      <c r="B127" s="250"/>
      <c r="C127" s="251"/>
      <c r="D127" s="214" t="s">
        <v>136</v>
      </c>
      <c r="E127" s="252" t="s">
        <v>19</v>
      </c>
      <c r="F127" s="253" t="s">
        <v>152</v>
      </c>
      <c r="G127" s="251"/>
      <c r="H127" s="254">
        <v>0.32300000000000001</v>
      </c>
      <c r="I127" s="255"/>
      <c r="J127" s="251"/>
      <c r="K127" s="251"/>
      <c r="L127" s="256"/>
      <c r="M127" s="257"/>
      <c r="N127" s="258"/>
      <c r="O127" s="258"/>
      <c r="P127" s="258"/>
      <c r="Q127" s="258"/>
      <c r="R127" s="258"/>
      <c r="S127" s="258"/>
      <c r="T127" s="259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T127" s="260" t="s">
        <v>136</v>
      </c>
      <c r="AU127" s="260" t="s">
        <v>128</v>
      </c>
      <c r="AV127" s="16" t="s">
        <v>127</v>
      </c>
      <c r="AW127" s="16" t="s">
        <v>33</v>
      </c>
      <c r="AX127" s="16" t="s">
        <v>77</v>
      </c>
      <c r="AY127" s="260" t="s">
        <v>121</v>
      </c>
    </row>
    <row r="128" s="2" customFormat="1" ht="16.5" customHeight="1">
      <c r="A128" s="40"/>
      <c r="B128" s="41"/>
      <c r="C128" s="199" t="s">
        <v>176</v>
      </c>
      <c r="D128" s="199" t="s">
        <v>123</v>
      </c>
      <c r="E128" s="200" t="s">
        <v>177</v>
      </c>
      <c r="F128" s="201" t="s">
        <v>178</v>
      </c>
      <c r="G128" s="202" t="s">
        <v>179</v>
      </c>
      <c r="H128" s="203">
        <v>0.34799999999999998</v>
      </c>
      <c r="I128" s="204"/>
      <c r="J128" s="205">
        <f>ROUND(I128*H128,2)</f>
        <v>0</v>
      </c>
      <c r="K128" s="201" t="s">
        <v>141</v>
      </c>
      <c r="L128" s="46"/>
      <c r="M128" s="206" t="s">
        <v>19</v>
      </c>
      <c r="N128" s="207" t="s">
        <v>44</v>
      </c>
      <c r="O128" s="86"/>
      <c r="P128" s="208">
        <f>O128*H128</f>
        <v>0</v>
      </c>
      <c r="Q128" s="208">
        <v>1.94302</v>
      </c>
      <c r="R128" s="208">
        <f>Q128*H128</f>
        <v>0.67617095999999999</v>
      </c>
      <c r="S128" s="208">
        <v>0</v>
      </c>
      <c r="T128" s="209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0" t="s">
        <v>127</v>
      </c>
      <c r="AT128" s="210" t="s">
        <v>123</v>
      </c>
      <c r="AU128" s="210" t="s">
        <v>128</v>
      </c>
      <c r="AY128" s="19" t="s">
        <v>121</v>
      </c>
      <c r="BE128" s="211">
        <f>IF(N128="základní",J128,0)</f>
        <v>0</v>
      </c>
      <c r="BF128" s="211">
        <f>IF(N128="snížená",J128,0)</f>
        <v>0</v>
      </c>
      <c r="BG128" s="211">
        <f>IF(N128="zákl. přenesená",J128,0)</f>
        <v>0</v>
      </c>
      <c r="BH128" s="211">
        <f>IF(N128="sníž. přenesená",J128,0)</f>
        <v>0</v>
      </c>
      <c r="BI128" s="211">
        <f>IF(N128="nulová",J128,0)</f>
        <v>0</v>
      </c>
      <c r="BJ128" s="19" t="s">
        <v>128</v>
      </c>
      <c r="BK128" s="211">
        <f>ROUND(I128*H128,2)</f>
        <v>0</v>
      </c>
      <c r="BL128" s="19" t="s">
        <v>127</v>
      </c>
      <c r="BM128" s="210" t="s">
        <v>180</v>
      </c>
    </row>
    <row r="129" s="2" customFormat="1">
      <c r="A129" s="40"/>
      <c r="B129" s="41"/>
      <c r="C129" s="42"/>
      <c r="D129" s="234" t="s">
        <v>143</v>
      </c>
      <c r="E129" s="42"/>
      <c r="F129" s="235" t="s">
        <v>181</v>
      </c>
      <c r="G129" s="42"/>
      <c r="H129" s="42"/>
      <c r="I129" s="236"/>
      <c r="J129" s="42"/>
      <c r="K129" s="42"/>
      <c r="L129" s="46"/>
      <c r="M129" s="237"/>
      <c r="N129" s="238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143</v>
      </c>
      <c r="AU129" s="19" t="s">
        <v>128</v>
      </c>
    </row>
    <row r="130" s="14" customFormat="1">
      <c r="A130" s="14"/>
      <c r="B130" s="223"/>
      <c r="C130" s="224"/>
      <c r="D130" s="214" t="s">
        <v>136</v>
      </c>
      <c r="E130" s="225" t="s">
        <v>19</v>
      </c>
      <c r="F130" s="226" t="s">
        <v>182</v>
      </c>
      <c r="G130" s="224"/>
      <c r="H130" s="227">
        <v>0.113</v>
      </c>
      <c r="I130" s="228"/>
      <c r="J130" s="224"/>
      <c r="K130" s="224"/>
      <c r="L130" s="229"/>
      <c r="M130" s="230"/>
      <c r="N130" s="231"/>
      <c r="O130" s="231"/>
      <c r="P130" s="231"/>
      <c r="Q130" s="231"/>
      <c r="R130" s="231"/>
      <c r="S130" s="231"/>
      <c r="T130" s="23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33" t="s">
        <v>136</v>
      </c>
      <c r="AU130" s="233" t="s">
        <v>128</v>
      </c>
      <c r="AV130" s="14" t="s">
        <v>128</v>
      </c>
      <c r="AW130" s="14" t="s">
        <v>33</v>
      </c>
      <c r="AX130" s="14" t="s">
        <v>72</v>
      </c>
      <c r="AY130" s="233" t="s">
        <v>121</v>
      </c>
    </row>
    <row r="131" s="14" customFormat="1">
      <c r="A131" s="14"/>
      <c r="B131" s="223"/>
      <c r="C131" s="224"/>
      <c r="D131" s="214" t="s">
        <v>136</v>
      </c>
      <c r="E131" s="225" t="s">
        <v>19</v>
      </c>
      <c r="F131" s="226" t="s">
        <v>183</v>
      </c>
      <c r="G131" s="224"/>
      <c r="H131" s="227">
        <v>0.23499999999999999</v>
      </c>
      <c r="I131" s="228"/>
      <c r="J131" s="224"/>
      <c r="K131" s="224"/>
      <c r="L131" s="229"/>
      <c r="M131" s="230"/>
      <c r="N131" s="231"/>
      <c r="O131" s="231"/>
      <c r="P131" s="231"/>
      <c r="Q131" s="231"/>
      <c r="R131" s="231"/>
      <c r="S131" s="231"/>
      <c r="T131" s="23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33" t="s">
        <v>136</v>
      </c>
      <c r="AU131" s="233" t="s">
        <v>128</v>
      </c>
      <c r="AV131" s="14" t="s">
        <v>128</v>
      </c>
      <c r="AW131" s="14" t="s">
        <v>33</v>
      </c>
      <c r="AX131" s="14" t="s">
        <v>72</v>
      </c>
      <c r="AY131" s="233" t="s">
        <v>121</v>
      </c>
    </row>
    <row r="132" s="16" customFormat="1">
      <c r="A132" s="16"/>
      <c r="B132" s="250"/>
      <c r="C132" s="251"/>
      <c r="D132" s="214" t="s">
        <v>136</v>
      </c>
      <c r="E132" s="252" t="s">
        <v>19</v>
      </c>
      <c r="F132" s="253" t="s">
        <v>152</v>
      </c>
      <c r="G132" s="251"/>
      <c r="H132" s="254">
        <v>0.34799999999999998</v>
      </c>
      <c r="I132" s="255"/>
      <c r="J132" s="251"/>
      <c r="K132" s="251"/>
      <c r="L132" s="256"/>
      <c r="M132" s="257"/>
      <c r="N132" s="258"/>
      <c r="O132" s="258"/>
      <c r="P132" s="258"/>
      <c r="Q132" s="258"/>
      <c r="R132" s="258"/>
      <c r="S132" s="258"/>
      <c r="T132" s="259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T132" s="260" t="s">
        <v>136</v>
      </c>
      <c r="AU132" s="260" t="s">
        <v>128</v>
      </c>
      <c r="AV132" s="16" t="s">
        <v>127</v>
      </c>
      <c r="AW132" s="16" t="s">
        <v>33</v>
      </c>
      <c r="AX132" s="16" t="s">
        <v>77</v>
      </c>
      <c r="AY132" s="260" t="s">
        <v>121</v>
      </c>
    </row>
    <row r="133" s="2" customFormat="1" ht="21.75" customHeight="1">
      <c r="A133" s="40"/>
      <c r="B133" s="41"/>
      <c r="C133" s="199" t="s">
        <v>184</v>
      </c>
      <c r="D133" s="199" t="s">
        <v>123</v>
      </c>
      <c r="E133" s="200" t="s">
        <v>185</v>
      </c>
      <c r="F133" s="201" t="s">
        <v>186</v>
      </c>
      <c r="G133" s="202" t="s">
        <v>134</v>
      </c>
      <c r="H133" s="203">
        <v>2.7480000000000002</v>
      </c>
      <c r="I133" s="204"/>
      <c r="J133" s="205">
        <f>ROUND(I133*H133,2)</f>
        <v>0</v>
      </c>
      <c r="K133" s="201" t="s">
        <v>141</v>
      </c>
      <c r="L133" s="46"/>
      <c r="M133" s="206" t="s">
        <v>19</v>
      </c>
      <c r="N133" s="207" t="s">
        <v>44</v>
      </c>
      <c r="O133" s="86"/>
      <c r="P133" s="208">
        <f>O133*H133</f>
        <v>0</v>
      </c>
      <c r="Q133" s="208">
        <v>0.17818000000000001</v>
      </c>
      <c r="R133" s="208">
        <f>Q133*H133</f>
        <v>0.48963864000000007</v>
      </c>
      <c r="S133" s="208">
        <v>0</v>
      </c>
      <c r="T133" s="209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0" t="s">
        <v>127</v>
      </c>
      <c r="AT133" s="210" t="s">
        <v>123</v>
      </c>
      <c r="AU133" s="210" t="s">
        <v>128</v>
      </c>
      <c r="AY133" s="19" t="s">
        <v>121</v>
      </c>
      <c r="BE133" s="211">
        <f>IF(N133="základní",J133,0)</f>
        <v>0</v>
      </c>
      <c r="BF133" s="211">
        <f>IF(N133="snížená",J133,0)</f>
        <v>0</v>
      </c>
      <c r="BG133" s="211">
        <f>IF(N133="zákl. přenesená",J133,0)</f>
        <v>0</v>
      </c>
      <c r="BH133" s="211">
        <f>IF(N133="sníž. přenesená",J133,0)</f>
        <v>0</v>
      </c>
      <c r="BI133" s="211">
        <f>IF(N133="nulová",J133,0)</f>
        <v>0</v>
      </c>
      <c r="BJ133" s="19" t="s">
        <v>128</v>
      </c>
      <c r="BK133" s="211">
        <f>ROUND(I133*H133,2)</f>
        <v>0</v>
      </c>
      <c r="BL133" s="19" t="s">
        <v>127</v>
      </c>
      <c r="BM133" s="210" t="s">
        <v>187</v>
      </c>
    </row>
    <row r="134" s="2" customFormat="1">
      <c r="A134" s="40"/>
      <c r="B134" s="41"/>
      <c r="C134" s="42"/>
      <c r="D134" s="234" t="s">
        <v>143</v>
      </c>
      <c r="E134" s="42"/>
      <c r="F134" s="235" t="s">
        <v>188</v>
      </c>
      <c r="G134" s="42"/>
      <c r="H134" s="42"/>
      <c r="I134" s="236"/>
      <c r="J134" s="42"/>
      <c r="K134" s="42"/>
      <c r="L134" s="46"/>
      <c r="M134" s="237"/>
      <c r="N134" s="238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143</v>
      </c>
      <c r="AU134" s="19" t="s">
        <v>128</v>
      </c>
    </row>
    <row r="135" s="14" customFormat="1">
      <c r="A135" s="14"/>
      <c r="B135" s="223"/>
      <c r="C135" s="224"/>
      <c r="D135" s="214" t="s">
        <v>136</v>
      </c>
      <c r="E135" s="225" t="s">
        <v>19</v>
      </c>
      <c r="F135" s="226" t="s">
        <v>189</v>
      </c>
      <c r="G135" s="224"/>
      <c r="H135" s="227">
        <v>0.58799999999999997</v>
      </c>
      <c r="I135" s="228"/>
      <c r="J135" s="224"/>
      <c r="K135" s="224"/>
      <c r="L135" s="229"/>
      <c r="M135" s="230"/>
      <c r="N135" s="231"/>
      <c r="O135" s="231"/>
      <c r="P135" s="231"/>
      <c r="Q135" s="231"/>
      <c r="R135" s="231"/>
      <c r="S135" s="231"/>
      <c r="T135" s="23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33" t="s">
        <v>136</v>
      </c>
      <c r="AU135" s="233" t="s">
        <v>128</v>
      </c>
      <c r="AV135" s="14" t="s">
        <v>128</v>
      </c>
      <c r="AW135" s="14" t="s">
        <v>33</v>
      </c>
      <c r="AX135" s="14" t="s">
        <v>72</v>
      </c>
      <c r="AY135" s="233" t="s">
        <v>121</v>
      </c>
    </row>
    <row r="136" s="14" customFormat="1">
      <c r="A136" s="14"/>
      <c r="B136" s="223"/>
      <c r="C136" s="224"/>
      <c r="D136" s="214" t="s">
        <v>136</v>
      </c>
      <c r="E136" s="225" t="s">
        <v>19</v>
      </c>
      <c r="F136" s="226" t="s">
        <v>190</v>
      </c>
      <c r="G136" s="224"/>
      <c r="H136" s="227">
        <v>2.1600000000000001</v>
      </c>
      <c r="I136" s="228"/>
      <c r="J136" s="224"/>
      <c r="K136" s="224"/>
      <c r="L136" s="229"/>
      <c r="M136" s="230"/>
      <c r="N136" s="231"/>
      <c r="O136" s="231"/>
      <c r="P136" s="231"/>
      <c r="Q136" s="231"/>
      <c r="R136" s="231"/>
      <c r="S136" s="231"/>
      <c r="T136" s="23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33" t="s">
        <v>136</v>
      </c>
      <c r="AU136" s="233" t="s">
        <v>128</v>
      </c>
      <c r="AV136" s="14" t="s">
        <v>128</v>
      </c>
      <c r="AW136" s="14" t="s">
        <v>33</v>
      </c>
      <c r="AX136" s="14" t="s">
        <v>72</v>
      </c>
      <c r="AY136" s="233" t="s">
        <v>121</v>
      </c>
    </row>
    <row r="137" s="16" customFormat="1">
      <c r="A137" s="16"/>
      <c r="B137" s="250"/>
      <c r="C137" s="251"/>
      <c r="D137" s="214" t="s">
        <v>136</v>
      </c>
      <c r="E137" s="252" t="s">
        <v>19</v>
      </c>
      <c r="F137" s="253" t="s">
        <v>152</v>
      </c>
      <c r="G137" s="251"/>
      <c r="H137" s="254">
        <v>2.7480000000000002</v>
      </c>
      <c r="I137" s="255"/>
      <c r="J137" s="251"/>
      <c r="K137" s="251"/>
      <c r="L137" s="256"/>
      <c r="M137" s="257"/>
      <c r="N137" s="258"/>
      <c r="O137" s="258"/>
      <c r="P137" s="258"/>
      <c r="Q137" s="258"/>
      <c r="R137" s="258"/>
      <c r="S137" s="258"/>
      <c r="T137" s="259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T137" s="260" t="s">
        <v>136</v>
      </c>
      <c r="AU137" s="260" t="s">
        <v>128</v>
      </c>
      <c r="AV137" s="16" t="s">
        <v>127</v>
      </c>
      <c r="AW137" s="16" t="s">
        <v>33</v>
      </c>
      <c r="AX137" s="16" t="s">
        <v>77</v>
      </c>
      <c r="AY137" s="260" t="s">
        <v>121</v>
      </c>
    </row>
    <row r="138" s="12" customFormat="1" ht="22.8" customHeight="1">
      <c r="A138" s="12"/>
      <c r="B138" s="183"/>
      <c r="C138" s="184"/>
      <c r="D138" s="185" t="s">
        <v>71</v>
      </c>
      <c r="E138" s="197" t="s">
        <v>159</v>
      </c>
      <c r="F138" s="197" t="s">
        <v>191</v>
      </c>
      <c r="G138" s="184"/>
      <c r="H138" s="184"/>
      <c r="I138" s="187"/>
      <c r="J138" s="198">
        <f>BK138</f>
        <v>0</v>
      </c>
      <c r="K138" s="184"/>
      <c r="L138" s="189"/>
      <c r="M138" s="190"/>
      <c r="N138" s="191"/>
      <c r="O138" s="191"/>
      <c r="P138" s="192">
        <f>P139</f>
        <v>0</v>
      </c>
      <c r="Q138" s="191"/>
      <c r="R138" s="192">
        <f>R139</f>
        <v>0</v>
      </c>
      <c r="S138" s="191"/>
      <c r="T138" s="193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94" t="s">
        <v>77</v>
      </c>
      <c r="AT138" s="195" t="s">
        <v>71</v>
      </c>
      <c r="AU138" s="195" t="s">
        <v>77</v>
      </c>
      <c r="AY138" s="194" t="s">
        <v>121</v>
      </c>
      <c r="BK138" s="196">
        <f>BK139</f>
        <v>0</v>
      </c>
    </row>
    <row r="139" s="2" customFormat="1" ht="33" customHeight="1">
      <c r="A139" s="40"/>
      <c r="B139" s="41"/>
      <c r="C139" s="199" t="s">
        <v>192</v>
      </c>
      <c r="D139" s="199" t="s">
        <v>123</v>
      </c>
      <c r="E139" s="200" t="s">
        <v>193</v>
      </c>
      <c r="F139" s="201" t="s">
        <v>194</v>
      </c>
      <c r="G139" s="202" t="s">
        <v>126</v>
      </c>
      <c r="H139" s="203">
        <v>1</v>
      </c>
      <c r="I139" s="204"/>
      <c r="J139" s="205">
        <f>ROUND(I139*H139,2)</f>
        <v>0</v>
      </c>
      <c r="K139" s="201" t="s">
        <v>19</v>
      </c>
      <c r="L139" s="46"/>
      <c r="M139" s="206" t="s">
        <v>19</v>
      </c>
      <c r="N139" s="207" t="s">
        <v>44</v>
      </c>
      <c r="O139" s="86"/>
      <c r="P139" s="208">
        <f>O139*H139</f>
        <v>0</v>
      </c>
      <c r="Q139" s="208">
        <v>0</v>
      </c>
      <c r="R139" s="208">
        <f>Q139*H139</f>
        <v>0</v>
      </c>
      <c r="S139" s="208">
        <v>0</v>
      </c>
      <c r="T139" s="209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0" t="s">
        <v>127</v>
      </c>
      <c r="AT139" s="210" t="s">
        <v>123</v>
      </c>
      <c r="AU139" s="210" t="s">
        <v>128</v>
      </c>
      <c r="AY139" s="19" t="s">
        <v>121</v>
      </c>
      <c r="BE139" s="211">
        <f>IF(N139="základní",J139,0)</f>
        <v>0</v>
      </c>
      <c r="BF139" s="211">
        <f>IF(N139="snížená",J139,0)</f>
        <v>0</v>
      </c>
      <c r="BG139" s="211">
        <f>IF(N139="zákl. přenesená",J139,0)</f>
        <v>0</v>
      </c>
      <c r="BH139" s="211">
        <f>IF(N139="sníž. přenesená",J139,0)</f>
        <v>0</v>
      </c>
      <c r="BI139" s="211">
        <f>IF(N139="nulová",J139,0)</f>
        <v>0</v>
      </c>
      <c r="BJ139" s="19" t="s">
        <v>128</v>
      </c>
      <c r="BK139" s="211">
        <f>ROUND(I139*H139,2)</f>
        <v>0</v>
      </c>
      <c r="BL139" s="19" t="s">
        <v>127</v>
      </c>
      <c r="BM139" s="210" t="s">
        <v>195</v>
      </c>
    </row>
    <row r="140" s="12" customFormat="1" ht="22.8" customHeight="1">
      <c r="A140" s="12"/>
      <c r="B140" s="183"/>
      <c r="C140" s="184"/>
      <c r="D140" s="185" t="s">
        <v>71</v>
      </c>
      <c r="E140" s="197" t="s">
        <v>166</v>
      </c>
      <c r="F140" s="197" t="s">
        <v>196</v>
      </c>
      <c r="G140" s="184"/>
      <c r="H140" s="184"/>
      <c r="I140" s="187"/>
      <c r="J140" s="198">
        <f>BK140</f>
        <v>0</v>
      </c>
      <c r="K140" s="184"/>
      <c r="L140" s="189"/>
      <c r="M140" s="190"/>
      <c r="N140" s="191"/>
      <c r="O140" s="191"/>
      <c r="P140" s="192">
        <f>SUM(P141:P462)</f>
        <v>0</v>
      </c>
      <c r="Q140" s="191"/>
      <c r="R140" s="192">
        <f>SUM(R141:R462)</f>
        <v>30.344157579999997</v>
      </c>
      <c r="S140" s="191"/>
      <c r="T140" s="193">
        <f>SUM(T141:T462)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94" t="s">
        <v>77</v>
      </c>
      <c r="AT140" s="195" t="s">
        <v>71</v>
      </c>
      <c r="AU140" s="195" t="s">
        <v>77</v>
      </c>
      <c r="AY140" s="194" t="s">
        <v>121</v>
      </c>
      <c r="BK140" s="196">
        <f>SUM(BK141:BK462)</f>
        <v>0</v>
      </c>
    </row>
    <row r="141" s="2" customFormat="1" ht="24.15" customHeight="1">
      <c r="A141" s="40"/>
      <c r="B141" s="41"/>
      <c r="C141" s="199" t="s">
        <v>197</v>
      </c>
      <c r="D141" s="199" t="s">
        <v>123</v>
      </c>
      <c r="E141" s="200" t="s">
        <v>198</v>
      </c>
      <c r="F141" s="201" t="s">
        <v>199</v>
      </c>
      <c r="G141" s="202" t="s">
        <v>134</v>
      </c>
      <c r="H141" s="203">
        <v>177.28</v>
      </c>
      <c r="I141" s="204"/>
      <c r="J141" s="205">
        <f>ROUND(I141*H141,2)</f>
        <v>0</v>
      </c>
      <c r="K141" s="201" t="s">
        <v>141</v>
      </c>
      <c r="L141" s="46"/>
      <c r="M141" s="206" t="s">
        <v>19</v>
      </c>
      <c r="N141" s="207" t="s">
        <v>44</v>
      </c>
      <c r="O141" s="86"/>
      <c r="P141" s="208">
        <f>O141*H141</f>
        <v>0</v>
      </c>
      <c r="Q141" s="208">
        <v>0</v>
      </c>
      <c r="R141" s="208">
        <f>Q141*H141</f>
        <v>0</v>
      </c>
      <c r="S141" s="208">
        <v>0</v>
      </c>
      <c r="T141" s="209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0" t="s">
        <v>127</v>
      </c>
      <c r="AT141" s="210" t="s">
        <v>123</v>
      </c>
      <c r="AU141" s="210" t="s">
        <v>128</v>
      </c>
      <c r="AY141" s="19" t="s">
        <v>121</v>
      </c>
      <c r="BE141" s="211">
        <f>IF(N141="základní",J141,0)</f>
        <v>0</v>
      </c>
      <c r="BF141" s="211">
        <f>IF(N141="snížená",J141,0)</f>
        <v>0</v>
      </c>
      <c r="BG141" s="211">
        <f>IF(N141="zákl. přenesená",J141,0)</f>
        <v>0</v>
      </c>
      <c r="BH141" s="211">
        <f>IF(N141="sníž. přenesená",J141,0)</f>
        <v>0</v>
      </c>
      <c r="BI141" s="211">
        <f>IF(N141="nulová",J141,0)</f>
        <v>0</v>
      </c>
      <c r="BJ141" s="19" t="s">
        <v>128</v>
      </c>
      <c r="BK141" s="211">
        <f>ROUND(I141*H141,2)</f>
        <v>0</v>
      </c>
      <c r="BL141" s="19" t="s">
        <v>127</v>
      </c>
      <c r="BM141" s="210" t="s">
        <v>200</v>
      </c>
    </row>
    <row r="142" s="2" customFormat="1">
      <c r="A142" s="40"/>
      <c r="B142" s="41"/>
      <c r="C142" s="42"/>
      <c r="D142" s="234" t="s">
        <v>143</v>
      </c>
      <c r="E142" s="42"/>
      <c r="F142" s="235" t="s">
        <v>201</v>
      </c>
      <c r="G142" s="42"/>
      <c r="H142" s="42"/>
      <c r="I142" s="236"/>
      <c r="J142" s="42"/>
      <c r="K142" s="42"/>
      <c r="L142" s="46"/>
      <c r="M142" s="237"/>
      <c r="N142" s="238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143</v>
      </c>
      <c r="AU142" s="19" t="s">
        <v>128</v>
      </c>
    </row>
    <row r="143" s="14" customFormat="1">
      <c r="A143" s="14"/>
      <c r="B143" s="223"/>
      <c r="C143" s="224"/>
      <c r="D143" s="214" t="s">
        <v>136</v>
      </c>
      <c r="E143" s="225" t="s">
        <v>19</v>
      </c>
      <c r="F143" s="226" t="s">
        <v>202</v>
      </c>
      <c r="G143" s="224"/>
      <c r="H143" s="227">
        <v>1.8</v>
      </c>
      <c r="I143" s="228"/>
      <c r="J143" s="224"/>
      <c r="K143" s="224"/>
      <c r="L143" s="229"/>
      <c r="M143" s="230"/>
      <c r="N143" s="231"/>
      <c r="O143" s="231"/>
      <c r="P143" s="231"/>
      <c r="Q143" s="231"/>
      <c r="R143" s="231"/>
      <c r="S143" s="231"/>
      <c r="T143" s="23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33" t="s">
        <v>136</v>
      </c>
      <c r="AU143" s="233" t="s">
        <v>128</v>
      </c>
      <c r="AV143" s="14" t="s">
        <v>128</v>
      </c>
      <c r="AW143" s="14" t="s">
        <v>33</v>
      </c>
      <c r="AX143" s="14" t="s">
        <v>72</v>
      </c>
      <c r="AY143" s="233" t="s">
        <v>121</v>
      </c>
    </row>
    <row r="144" s="14" customFormat="1">
      <c r="A144" s="14"/>
      <c r="B144" s="223"/>
      <c r="C144" s="224"/>
      <c r="D144" s="214" t="s">
        <v>136</v>
      </c>
      <c r="E144" s="225" t="s">
        <v>19</v>
      </c>
      <c r="F144" s="226" t="s">
        <v>203</v>
      </c>
      <c r="G144" s="224"/>
      <c r="H144" s="227">
        <v>10.800000000000001</v>
      </c>
      <c r="I144" s="228"/>
      <c r="J144" s="224"/>
      <c r="K144" s="224"/>
      <c r="L144" s="229"/>
      <c r="M144" s="230"/>
      <c r="N144" s="231"/>
      <c r="O144" s="231"/>
      <c r="P144" s="231"/>
      <c r="Q144" s="231"/>
      <c r="R144" s="231"/>
      <c r="S144" s="231"/>
      <c r="T144" s="23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33" t="s">
        <v>136</v>
      </c>
      <c r="AU144" s="233" t="s">
        <v>128</v>
      </c>
      <c r="AV144" s="14" t="s">
        <v>128</v>
      </c>
      <c r="AW144" s="14" t="s">
        <v>33</v>
      </c>
      <c r="AX144" s="14" t="s">
        <v>72</v>
      </c>
      <c r="AY144" s="233" t="s">
        <v>121</v>
      </c>
    </row>
    <row r="145" s="14" customFormat="1">
      <c r="A145" s="14"/>
      <c r="B145" s="223"/>
      <c r="C145" s="224"/>
      <c r="D145" s="214" t="s">
        <v>136</v>
      </c>
      <c r="E145" s="225" t="s">
        <v>19</v>
      </c>
      <c r="F145" s="226" t="s">
        <v>204</v>
      </c>
      <c r="G145" s="224"/>
      <c r="H145" s="227">
        <v>1.8899999999999999</v>
      </c>
      <c r="I145" s="228"/>
      <c r="J145" s="224"/>
      <c r="K145" s="224"/>
      <c r="L145" s="229"/>
      <c r="M145" s="230"/>
      <c r="N145" s="231"/>
      <c r="O145" s="231"/>
      <c r="P145" s="231"/>
      <c r="Q145" s="231"/>
      <c r="R145" s="231"/>
      <c r="S145" s="231"/>
      <c r="T145" s="23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33" t="s">
        <v>136</v>
      </c>
      <c r="AU145" s="233" t="s">
        <v>128</v>
      </c>
      <c r="AV145" s="14" t="s">
        <v>128</v>
      </c>
      <c r="AW145" s="14" t="s">
        <v>33</v>
      </c>
      <c r="AX145" s="14" t="s">
        <v>72</v>
      </c>
      <c r="AY145" s="233" t="s">
        <v>121</v>
      </c>
    </row>
    <row r="146" s="14" customFormat="1">
      <c r="A146" s="14"/>
      <c r="B146" s="223"/>
      <c r="C146" s="224"/>
      <c r="D146" s="214" t="s">
        <v>136</v>
      </c>
      <c r="E146" s="225" t="s">
        <v>19</v>
      </c>
      <c r="F146" s="226" t="s">
        <v>205</v>
      </c>
      <c r="G146" s="224"/>
      <c r="H146" s="227">
        <v>39.600000000000001</v>
      </c>
      <c r="I146" s="228"/>
      <c r="J146" s="224"/>
      <c r="K146" s="224"/>
      <c r="L146" s="229"/>
      <c r="M146" s="230"/>
      <c r="N146" s="231"/>
      <c r="O146" s="231"/>
      <c r="P146" s="231"/>
      <c r="Q146" s="231"/>
      <c r="R146" s="231"/>
      <c r="S146" s="231"/>
      <c r="T146" s="23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33" t="s">
        <v>136</v>
      </c>
      <c r="AU146" s="233" t="s">
        <v>128</v>
      </c>
      <c r="AV146" s="14" t="s">
        <v>128</v>
      </c>
      <c r="AW146" s="14" t="s">
        <v>33</v>
      </c>
      <c r="AX146" s="14" t="s">
        <v>72</v>
      </c>
      <c r="AY146" s="233" t="s">
        <v>121</v>
      </c>
    </row>
    <row r="147" s="14" customFormat="1">
      <c r="A147" s="14"/>
      <c r="B147" s="223"/>
      <c r="C147" s="224"/>
      <c r="D147" s="214" t="s">
        <v>136</v>
      </c>
      <c r="E147" s="225" t="s">
        <v>19</v>
      </c>
      <c r="F147" s="226" t="s">
        <v>206</v>
      </c>
      <c r="G147" s="224"/>
      <c r="H147" s="227">
        <v>3.2400000000000002</v>
      </c>
      <c r="I147" s="228"/>
      <c r="J147" s="224"/>
      <c r="K147" s="224"/>
      <c r="L147" s="229"/>
      <c r="M147" s="230"/>
      <c r="N147" s="231"/>
      <c r="O147" s="231"/>
      <c r="P147" s="231"/>
      <c r="Q147" s="231"/>
      <c r="R147" s="231"/>
      <c r="S147" s="231"/>
      <c r="T147" s="23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33" t="s">
        <v>136</v>
      </c>
      <c r="AU147" s="233" t="s">
        <v>128</v>
      </c>
      <c r="AV147" s="14" t="s">
        <v>128</v>
      </c>
      <c r="AW147" s="14" t="s">
        <v>33</v>
      </c>
      <c r="AX147" s="14" t="s">
        <v>72</v>
      </c>
      <c r="AY147" s="233" t="s">
        <v>121</v>
      </c>
    </row>
    <row r="148" s="14" customFormat="1">
      <c r="A148" s="14"/>
      <c r="B148" s="223"/>
      <c r="C148" s="224"/>
      <c r="D148" s="214" t="s">
        <v>136</v>
      </c>
      <c r="E148" s="225" t="s">
        <v>19</v>
      </c>
      <c r="F148" s="226" t="s">
        <v>207</v>
      </c>
      <c r="G148" s="224"/>
      <c r="H148" s="227">
        <v>23.399999999999999</v>
      </c>
      <c r="I148" s="228"/>
      <c r="J148" s="224"/>
      <c r="K148" s="224"/>
      <c r="L148" s="229"/>
      <c r="M148" s="230"/>
      <c r="N148" s="231"/>
      <c r="O148" s="231"/>
      <c r="P148" s="231"/>
      <c r="Q148" s="231"/>
      <c r="R148" s="231"/>
      <c r="S148" s="231"/>
      <c r="T148" s="23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33" t="s">
        <v>136</v>
      </c>
      <c r="AU148" s="233" t="s">
        <v>128</v>
      </c>
      <c r="AV148" s="14" t="s">
        <v>128</v>
      </c>
      <c r="AW148" s="14" t="s">
        <v>33</v>
      </c>
      <c r="AX148" s="14" t="s">
        <v>72</v>
      </c>
      <c r="AY148" s="233" t="s">
        <v>121</v>
      </c>
    </row>
    <row r="149" s="14" customFormat="1">
      <c r="A149" s="14"/>
      <c r="B149" s="223"/>
      <c r="C149" s="224"/>
      <c r="D149" s="214" t="s">
        <v>136</v>
      </c>
      <c r="E149" s="225" t="s">
        <v>19</v>
      </c>
      <c r="F149" s="226" t="s">
        <v>208</v>
      </c>
      <c r="G149" s="224"/>
      <c r="H149" s="227">
        <v>3.9100000000000001</v>
      </c>
      <c r="I149" s="228"/>
      <c r="J149" s="224"/>
      <c r="K149" s="224"/>
      <c r="L149" s="229"/>
      <c r="M149" s="230"/>
      <c r="N149" s="231"/>
      <c r="O149" s="231"/>
      <c r="P149" s="231"/>
      <c r="Q149" s="231"/>
      <c r="R149" s="231"/>
      <c r="S149" s="231"/>
      <c r="T149" s="23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33" t="s">
        <v>136</v>
      </c>
      <c r="AU149" s="233" t="s">
        <v>128</v>
      </c>
      <c r="AV149" s="14" t="s">
        <v>128</v>
      </c>
      <c r="AW149" s="14" t="s">
        <v>33</v>
      </c>
      <c r="AX149" s="14" t="s">
        <v>72</v>
      </c>
      <c r="AY149" s="233" t="s">
        <v>121</v>
      </c>
    </row>
    <row r="150" s="14" customFormat="1">
      <c r="A150" s="14"/>
      <c r="B150" s="223"/>
      <c r="C150" s="224"/>
      <c r="D150" s="214" t="s">
        <v>136</v>
      </c>
      <c r="E150" s="225" t="s">
        <v>19</v>
      </c>
      <c r="F150" s="226" t="s">
        <v>209</v>
      </c>
      <c r="G150" s="224"/>
      <c r="H150" s="227">
        <v>84</v>
      </c>
      <c r="I150" s="228"/>
      <c r="J150" s="224"/>
      <c r="K150" s="224"/>
      <c r="L150" s="229"/>
      <c r="M150" s="230"/>
      <c r="N150" s="231"/>
      <c r="O150" s="231"/>
      <c r="P150" s="231"/>
      <c r="Q150" s="231"/>
      <c r="R150" s="231"/>
      <c r="S150" s="231"/>
      <c r="T150" s="23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33" t="s">
        <v>136</v>
      </c>
      <c r="AU150" s="233" t="s">
        <v>128</v>
      </c>
      <c r="AV150" s="14" t="s">
        <v>128</v>
      </c>
      <c r="AW150" s="14" t="s">
        <v>33</v>
      </c>
      <c r="AX150" s="14" t="s">
        <v>72</v>
      </c>
      <c r="AY150" s="233" t="s">
        <v>121</v>
      </c>
    </row>
    <row r="151" s="14" customFormat="1">
      <c r="A151" s="14"/>
      <c r="B151" s="223"/>
      <c r="C151" s="224"/>
      <c r="D151" s="214" t="s">
        <v>136</v>
      </c>
      <c r="E151" s="225" t="s">
        <v>19</v>
      </c>
      <c r="F151" s="226" t="s">
        <v>210</v>
      </c>
      <c r="G151" s="224"/>
      <c r="H151" s="227">
        <v>7.2000000000000002</v>
      </c>
      <c r="I151" s="228"/>
      <c r="J151" s="224"/>
      <c r="K151" s="224"/>
      <c r="L151" s="229"/>
      <c r="M151" s="230"/>
      <c r="N151" s="231"/>
      <c r="O151" s="231"/>
      <c r="P151" s="231"/>
      <c r="Q151" s="231"/>
      <c r="R151" s="231"/>
      <c r="S151" s="231"/>
      <c r="T151" s="23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33" t="s">
        <v>136</v>
      </c>
      <c r="AU151" s="233" t="s">
        <v>128</v>
      </c>
      <c r="AV151" s="14" t="s">
        <v>128</v>
      </c>
      <c r="AW151" s="14" t="s">
        <v>33</v>
      </c>
      <c r="AX151" s="14" t="s">
        <v>72</v>
      </c>
      <c r="AY151" s="233" t="s">
        <v>121</v>
      </c>
    </row>
    <row r="152" s="14" customFormat="1">
      <c r="A152" s="14"/>
      <c r="B152" s="223"/>
      <c r="C152" s="224"/>
      <c r="D152" s="214" t="s">
        <v>136</v>
      </c>
      <c r="E152" s="225" t="s">
        <v>19</v>
      </c>
      <c r="F152" s="226" t="s">
        <v>211</v>
      </c>
      <c r="G152" s="224"/>
      <c r="H152" s="227">
        <v>1.44</v>
      </c>
      <c r="I152" s="228"/>
      <c r="J152" s="224"/>
      <c r="K152" s="224"/>
      <c r="L152" s="229"/>
      <c r="M152" s="230"/>
      <c r="N152" s="231"/>
      <c r="O152" s="231"/>
      <c r="P152" s="231"/>
      <c r="Q152" s="231"/>
      <c r="R152" s="231"/>
      <c r="S152" s="231"/>
      <c r="T152" s="23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33" t="s">
        <v>136</v>
      </c>
      <c r="AU152" s="233" t="s">
        <v>128</v>
      </c>
      <c r="AV152" s="14" t="s">
        <v>128</v>
      </c>
      <c r="AW152" s="14" t="s">
        <v>33</v>
      </c>
      <c r="AX152" s="14" t="s">
        <v>72</v>
      </c>
      <c r="AY152" s="233" t="s">
        <v>121</v>
      </c>
    </row>
    <row r="153" s="16" customFormat="1">
      <c r="A153" s="16"/>
      <c r="B153" s="250"/>
      <c r="C153" s="251"/>
      <c r="D153" s="214" t="s">
        <v>136</v>
      </c>
      <c r="E153" s="252" t="s">
        <v>19</v>
      </c>
      <c r="F153" s="253" t="s">
        <v>152</v>
      </c>
      <c r="G153" s="251"/>
      <c r="H153" s="254">
        <v>177.27999999999997</v>
      </c>
      <c r="I153" s="255"/>
      <c r="J153" s="251"/>
      <c r="K153" s="251"/>
      <c r="L153" s="256"/>
      <c r="M153" s="257"/>
      <c r="N153" s="258"/>
      <c r="O153" s="258"/>
      <c r="P153" s="258"/>
      <c r="Q153" s="258"/>
      <c r="R153" s="258"/>
      <c r="S153" s="258"/>
      <c r="T153" s="259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T153" s="260" t="s">
        <v>136</v>
      </c>
      <c r="AU153" s="260" t="s">
        <v>128</v>
      </c>
      <c r="AV153" s="16" t="s">
        <v>127</v>
      </c>
      <c r="AW153" s="16" t="s">
        <v>33</v>
      </c>
      <c r="AX153" s="16" t="s">
        <v>77</v>
      </c>
      <c r="AY153" s="260" t="s">
        <v>121</v>
      </c>
    </row>
    <row r="154" s="2" customFormat="1" ht="21.75" customHeight="1">
      <c r="A154" s="40"/>
      <c r="B154" s="41"/>
      <c r="C154" s="199" t="s">
        <v>212</v>
      </c>
      <c r="D154" s="199" t="s">
        <v>123</v>
      </c>
      <c r="E154" s="200" t="s">
        <v>213</v>
      </c>
      <c r="F154" s="201" t="s">
        <v>214</v>
      </c>
      <c r="G154" s="202" t="s">
        <v>134</v>
      </c>
      <c r="H154" s="203">
        <v>215.80000000000001</v>
      </c>
      <c r="I154" s="204"/>
      <c r="J154" s="205">
        <f>ROUND(I154*H154,2)</f>
        <v>0</v>
      </c>
      <c r="K154" s="201" t="s">
        <v>141</v>
      </c>
      <c r="L154" s="46"/>
      <c r="M154" s="206" t="s">
        <v>19</v>
      </c>
      <c r="N154" s="207" t="s">
        <v>44</v>
      </c>
      <c r="O154" s="86"/>
      <c r="P154" s="208">
        <f>O154*H154</f>
        <v>0</v>
      </c>
      <c r="Q154" s="208">
        <v>0</v>
      </c>
      <c r="R154" s="208">
        <f>Q154*H154</f>
        <v>0</v>
      </c>
      <c r="S154" s="208">
        <v>0</v>
      </c>
      <c r="T154" s="209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0" t="s">
        <v>127</v>
      </c>
      <c r="AT154" s="210" t="s">
        <v>123</v>
      </c>
      <c r="AU154" s="210" t="s">
        <v>128</v>
      </c>
      <c r="AY154" s="19" t="s">
        <v>121</v>
      </c>
      <c r="BE154" s="211">
        <f>IF(N154="základní",J154,0)</f>
        <v>0</v>
      </c>
      <c r="BF154" s="211">
        <f>IF(N154="snížená",J154,0)</f>
        <v>0</v>
      </c>
      <c r="BG154" s="211">
        <f>IF(N154="zákl. přenesená",J154,0)</f>
        <v>0</v>
      </c>
      <c r="BH154" s="211">
        <f>IF(N154="sníž. přenesená",J154,0)</f>
        <v>0</v>
      </c>
      <c r="BI154" s="211">
        <f>IF(N154="nulová",J154,0)</f>
        <v>0</v>
      </c>
      <c r="BJ154" s="19" t="s">
        <v>128</v>
      </c>
      <c r="BK154" s="211">
        <f>ROUND(I154*H154,2)</f>
        <v>0</v>
      </c>
      <c r="BL154" s="19" t="s">
        <v>127</v>
      </c>
      <c r="BM154" s="210" t="s">
        <v>215</v>
      </c>
    </row>
    <row r="155" s="2" customFormat="1">
      <c r="A155" s="40"/>
      <c r="B155" s="41"/>
      <c r="C155" s="42"/>
      <c r="D155" s="234" t="s">
        <v>143</v>
      </c>
      <c r="E155" s="42"/>
      <c r="F155" s="235" t="s">
        <v>216</v>
      </c>
      <c r="G155" s="42"/>
      <c r="H155" s="42"/>
      <c r="I155" s="236"/>
      <c r="J155" s="42"/>
      <c r="K155" s="42"/>
      <c r="L155" s="46"/>
      <c r="M155" s="237"/>
      <c r="N155" s="238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143</v>
      </c>
      <c r="AU155" s="19" t="s">
        <v>128</v>
      </c>
    </row>
    <row r="156" s="13" customFormat="1">
      <c r="A156" s="13"/>
      <c r="B156" s="212"/>
      <c r="C156" s="213"/>
      <c r="D156" s="214" t="s">
        <v>136</v>
      </c>
      <c r="E156" s="215" t="s">
        <v>19</v>
      </c>
      <c r="F156" s="216" t="s">
        <v>217</v>
      </c>
      <c r="G156" s="213"/>
      <c r="H156" s="215" t="s">
        <v>19</v>
      </c>
      <c r="I156" s="217"/>
      <c r="J156" s="213"/>
      <c r="K156" s="213"/>
      <c r="L156" s="218"/>
      <c r="M156" s="219"/>
      <c r="N156" s="220"/>
      <c r="O156" s="220"/>
      <c r="P156" s="220"/>
      <c r="Q156" s="220"/>
      <c r="R156" s="220"/>
      <c r="S156" s="220"/>
      <c r="T156" s="22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22" t="s">
        <v>136</v>
      </c>
      <c r="AU156" s="222" t="s">
        <v>128</v>
      </c>
      <c r="AV156" s="13" t="s">
        <v>77</v>
      </c>
      <c r="AW156" s="13" t="s">
        <v>33</v>
      </c>
      <c r="AX156" s="13" t="s">
        <v>72</v>
      </c>
      <c r="AY156" s="222" t="s">
        <v>121</v>
      </c>
    </row>
    <row r="157" s="14" customFormat="1">
      <c r="A157" s="14"/>
      <c r="B157" s="223"/>
      <c r="C157" s="224"/>
      <c r="D157" s="214" t="s">
        <v>136</v>
      </c>
      <c r="E157" s="225" t="s">
        <v>19</v>
      </c>
      <c r="F157" s="226" t="s">
        <v>218</v>
      </c>
      <c r="G157" s="224"/>
      <c r="H157" s="227">
        <v>215.80000000000001</v>
      </c>
      <c r="I157" s="228"/>
      <c r="J157" s="224"/>
      <c r="K157" s="224"/>
      <c r="L157" s="229"/>
      <c r="M157" s="230"/>
      <c r="N157" s="231"/>
      <c r="O157" s="231"/>
      <c r="P157" s="231"/>
      <c r="Q157" s="231"/>
      <c r="R157" s="231"/>
      <c r="S157" s="231"/>
      <c r="T157" s="23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33" t="s">
        <v>136</v>
      </c>
      <c r="AU157" s="233" t="s">
        <v>128</v>
      </c>
      <c r="AV157" s="14" t="s">
        <v>128</v>
      </c>
      <c r="AW157" s="14" t="s">
        <v>33</v>
      </c>
      <c r="AX157" s="14" t="s">
        <v>77</v>
      </c>
      <c r="AY157" s="233" t="s">
        <v>121</v>
      </c>
    </row>
    <row r="158" s="2" customFormat="1" ht="16.5" customHeight="1">
      <c r="A158" s="40"/>
      <c r="B158" s="41"/>
      <c r="C158" s="199" t="s">
        <v>219</v>
      </c>
      <c r="D158" s="199" t="s">
        <v>123</v>
      </c>
      <c r="E158" s="200" t="s">
        <v>220</v>
      </c>
      <c r="F158" s="201" t="s">
        <v>221</v>
      </c>
      <c r="G158" s="202" t="s">
        <v>134</v>
      </c>
      <c r="H158" s="203">
        <v>4.9199999999999999</v>
      </c>
      <c r="I158" s="204"/>
      <c r="J158" s="205">
        <f>ROUND(I158*H158,2)</f>
        <v>0</v>
      </c>
      <c r="K158" s="201" t="s">
        <v>141</v>
      </c>
      <c r="L158" s="46"/>
      <c r="M158" s="206" t="s">
        <v>19</v>
      </c>
      <c r="N158" s="207" t="s">
        <v>44</v>
      </c>
      <c r="O158" s="86"/>
      <c r="P158" s="208">
        <f>O158*H158</f>
        <v>0</v>
      </c>
      <c r="Q158" s="208">
        <v>0.033579999999999999</v>
      </c>
      <c r="R158" s="208">
        <f>Q158*H158</f>
        <v>0.16521359999999999</v>
      </c>
      <c r="S158" s="208">
        <v>0</v>
      </c>
      <c r="T158" s="209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0" t="s">
        <v>127</v>
      </c>
      <c r="AT158" s="210" t="s">
        <v>123</v>
      </c>
      <c r="AU158" s="210" t="s">
        <v>128</v>
      </c>
      <c r="AY158" s="19" t="s">
        <v>121</v>
      </c>
      <c r="BE158" s="211">
        <f>IF(N158="základní",J158,0)</f>
        <v>0</v>
      </c>
      <c r="BF158" s="211">
        <f>IF(N158="snížená",J158,0)</f>
        <v>0</v>
      </c>
      <c r="BG158" s="211">
        <f>IF(N158="zákl. přenesená",J158,0)</f>
        <v>0</v>
      </c>
      <c r="BH158" s="211">
        <f>IF(N158="sníž. přenesená",J158,0)</f>
        <v>0</v>
      </c>
      <c r="BI158" s="211">
        <f>IF(N158="nulová",J158,0)</f>
        <v>0</v>
      </c>
      <c r="BJ158" s="19" t="s">
        <v>128</v>
      </c>
      <c r="BK158" s="211">
        <f>ROUND(I158*H158,2)</f>
        <v>0</v>
      </c>
      <c r="BL158" s="19" t="s">
        <v>127</v>
      </c>
      <c r="BM158" s="210" t="s">
        <v>222</v>
      </c>
    </row>
    <row r="159" s="2" customFormat="1">
      <c r="A159" s="40"/>
      <c r="B159" s="41"/>
      <c r="C159" s="42"/>
      <c r="D159" s="234" t="s">
        <v>143</v>
      </c>
      <c r="E159" s="42"/>
      <c r="F159" s="235" t="s">
        <v>223</v>
      </c>
      <c r="G159" s="42"/>
      <c r="H159" s="42"/>
      <c r="I159" s="236"/>
      <c r="J159" s="42"/>
      <c r="K159" s="42"/>
      <c r="L159" s="46"/>
      <c r="M159" s="237"/>
      <c r="N159" s="238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143</v>
      </c>
      <c r="AU159" s="19" t="s">
        <v>128</v>
      </c>
    </row>
    <row r="160" s="13" customFormat="1">
      <c r="A160" s="13"/>
      <c r="B160" s="212"/>
      <c r="C160" s="213"/>
      <c r="D160" s="214" t="s">
        <v>136</v>
      </c>
      <c r="E160" s="215" t="s">
        <v>19</v>
      </c>
      <c r="F160" s="216" t="s">
        <v>224</v>
      </c>
      <c r="G160" s="213"/>
      <c r="H160" s="215" t="s">
        <v>19</v>
      </c>
      <c r="I160" s="217"/>
      <c r="J160" s="213"/>
      <c r="K160" s="213"/>
      <c r="L160" s="218"/>
      <c r="M160" s="219"/>
      <c r="N160" s="220"/>
      <c r="O160" s="220"/>
      <c r="P160" s="220"/>
      <c r="Q160" s="220"/>
      <c r="R160" s="220"/>
      <c r="S160" s="220"/>
      <c r="T160" s="22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22" t="s">
        <v>136</v>
      </c>
      <c r="AU160" s="222" t="s">
        <v>128</v>
      </c>
      <c r="AV160" s="13" t="s">
        <v>77</v>
      </c>
      <c r="AW160" s="13" t="s">
        <v>33</v>
      </c>
      <c r="AX160" s="13" t="s">
        <v>72</v>
      </c>
      <c r="AY160" s="222" t="s">
        <v>121</v>
      </c>
    </row>
    <row r="161" s="14" customFormat="1">
      <c r="A161" s="14"/>
      <c r="B161" s="223"/>
      <c r="C161" s="224"/>
      <c r="D161" s="214" t="s">
        <v>136</v>
      </c>
      <c r="E161" s="225" t="s">
        <v>19</v>
      </c>
      <c r="F161" s="226" t="s">
        <v>225</v>
      </c>
      <c r="G161" s="224"/>
      <c r="H161" s="227">
        <v>1.1759999999999999</v>
      </c>
      <c r="I161" s="228"/>
      <c r="J161" s="224"/>
      <c r="K161" s="224"/>
      <c r="L161" s="229"/>
      <c r="M161" s="230"/>
      <c r="N161" s="231"/>
      <c r="O161" s="231"/>
      <c r="P161" s="231"/>
      <c r="Q161" s="231"/>
      <c r="R161" s="231"/>
      <c r="S161" s="231"/>
      <c r="T161" s="23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33" t="s">
        <v>136</v>
      </c>
      <c r="AU161" s="233" t="s">
        <v>128</v>
      </c>
      <c r="AV161" s="14" t="s">
        <v>128</v>
      </c>
      <c r="AW161" s="14" t="s">
        <v>33</v>
      </c>
      <c r="AX161" s="14" t="s">
        <v>72</v>
      </c>
      <c r="AY161" s="233" t="s">
        <v>121</v>
      </c>
    </row>
    <row r="162" s="13" customFormat="1">
      <c r="A162" s="13"/>
      <c r="B162" s="212"/>
      <c r="C162" s="213"/>
      <c r="D162" s="214" t="s">
        <v>136</v>
      </c>
      <c r="E162" s="215" t="s">
        <v>19</v>
      </c>
      <c r="F162" s="216" t="s">
        <v>226</v>
      </c>
      <c r="G162" s="213"/>
      <c r="H162" s="215" t="s">
        <v>19</v>
      </c>
      <c r="I162" s="217"/>
      <c r="J162" s="213"/>
      <c r="K162" s="213"/>
      <c r="L162" s="218"/>
      <c r="M162" s="219"/>
      <c r="N162" s="220"/>
      <c r="O162" s="220"/>
      <c r="P162" s="220"/>
      <c r="Q162" s="220"/>
      <c r="R162" s="220"/>
      <c r="S162" s="220"/>
      <c r="T162" s="22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22" t="s">
        <v>136</v>
      </c>
      <c r="AU162" s="222" t="s">
        <v>128</v>
      </c>
      <c r="AV162" s="13" t="s">
        <v>77</v>
      </c>
      <c r="AW162" s="13" t="s">
        <v>33</v>
      </c>
      <c r="AX162" s="13" t="s">
        <v>72</v>
      </c>
      <c r="AY162" s="222" t="s">
        <v>121</v>
      </c>
    </row>
    <row r="163" s="14" customFormat="1">
      <c r="A163" s="14"/>
      <c r="B163" s="223"/>
      <c r="C163" s="224"/>
      <c r="D163" s="214" t="s">
        <v>136</v>
      </c>
      <c r="E163" s="225" t="s">
        <v>19</v>
      </c>
      <c r="F163" s="226" t="s">
        <v>227</v>
      </c>
      <c r="G163" s="224"/>
      <c r="H163" s="227">
        <v>1.0800000000000001</v>
      </c>
      <c r="I163" s="228"/>
      <c r="J163" s="224"/>
      <c r="K163" s="224"/>
      <c r="L163" s="229"/>
      <c r="M163" s="230"/>
      <c r="N163" s="231"/>
      <c r="O163" s="231"/>
      <c r="P163" s="231"/>
      <c r="Q163" s="231"/>
      <c r="R163" s="231"/>
      <c r="S163" s="231"/>
      <c r="T163" s="23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33" t="s">
        <v>136</v>
      </c>
      <c r="AU163" s="233" t="s">
        <v>128</v>
      </c>
      <c r="AV163" s="14" t="s">
        <v>128</v>
      </c>
      <c r="AW163" s="14" t="s">
        <v>33</v>
      </c>
      <c r="AX163" s="14" t="s">
        <v>72</v>
      </c>
      <c r="AY163" s="233" t="s">
        <v>121</v>
      </c>
    </row>
    <row r="164" s="14" customFormat="1">
      <c r="A164" s="14"/>
      <c r="B164" s="223"/>
      <c r="C164" s="224"/>
      <c r="D164" s="214" t="s">
        <v>136</v>
      </c>
      <c r="E164" s="225" t="s">
        <v>19</v>
      </c>
      <c r="F164" s="226" t="s">
        <v>228</v>
      </c>
      <c r="G164" s="224"/>
      <c r="H164" s="227">
        <v>1.26</v>
      </c>
      <c r="I164" s="228"/>
      <c r="J164" s="224"/>
      <c r="K164" s="224"/>
      <c r="L164" s="229"/>
      <c r="M164" s="230"/>
      <c r="N164" s="231"/>
      <c r="O164" s="231"/>
      <c r="P164" s="231"/>
      <c r="Q164" s="231"/>
      <c r="R164" s="231"/>
      <c r="S164" s="231"/>
      <c r="T164" s="23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33" t="s">
        <v>136</v>
      </c>
      <c r="AU164" s="233" t="s">
        <v>128</v>
      </c>
      <c r="AV164" s="14" t="s">
        <v>128</v>
      </c>
      <c r="AW164" s="14" t="s">
        <v>33</v>
      </c>
      <c r="AX164" s="14" t="s">
        <v>72</v>
      </c>
      <c r="AY164" s="233" t="s">
        <v>121</v>
      </c>
    </row>
    <row r="165" s="13" customFormat="1">
      <c r="A165" s="13"/>
      <c r="B165" s="212"/>
      <c r="C165" s="213"/>
      <c r="D165" s="214" t="s">
        <v>136</v>
      </c>
      <c r="E165" s="215" t="s">
        <v>19</v>
      </c>
      <c r="F165" s="216" t="s">
        <v>229</v>
      </c>
      <c r="G165" s="213"/>
      <c r="H165" s="215" t="s">
        <v>19</v>
      </c>
      <c r="I165" s="217"/>
      <c r="J165" s="213"/>
      <c r="K165" s="213"/>
      <c r="L165" s="218"/>
      <c r="M165" s="219"/>
      <c r="N165" s="220"/>
      <c r="O165" s="220"/>
      <c r="P165" s="220"/>
      <c r="Q165" s="220"/>
      <c r="R165" s="220"/>
      <c r="S165" s="220"/>
      <c r="T165" s="22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22" t="s">
        <v>136</v>
      </c>
      <c r="AU165" s="222" t="s">
        <v>128</v>
      </c>
      <c r="AV165" s="13" t="s">
        <v>77</v>
      </c>
      <c r="AW165" s="13" t="s">
        <v>33</v>
      </c>
      <c r="AX165" s="13" t="s">
        <v>72</v>
      </c>
      <c r="AY165" s="222" t="s">
        <v>121</v>
      </c>
    </row>
    <row r="166" s="14" customFormat="1">
      <c r="A166" s="14"/>
      <c r="B166" s="223"/>
      <c r="C166" s="224"/>
      <c r="D166" s="214" t="s">
        <v>136</v>
      </c>
      <c r="E166" s="225" t="s">
        <v>19</v>
      </c>
      <c r="F166" s="226" t="s">
        <v>230</v>
      </c>
      <c r="G166" s="224"/>
      <c r="H166" s="227">
        <v>1.4039999999999999</v>
      </c>
      <c r="I166" s="228"/>
      <c r="J166" s="224"/>
      <c r="K166" s="224"/>
      <c r="L166" s="229"/>
      <c r="M166" s="230"/>
      <c r="N166" s="231"/>
      <c r="O166" s="231"/>
      <c r="P166" s="231"/>
      <c r="Q166" s="231"/>
      <c r="R166" s="231"/>
      <c r="S166" s="231"/>
      <c r="T166" s="23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33" t="s">
        <v>136</v>
      </c>
      <c r="AU166" s="233" t="s">
        <v>128</v>
      </c>
      <c r="AV166" s="14" t="s">
        <v>128</v>
      </c>
      <c r="AW166" s="14" t="s">
        <v>33</v>
      </c>
      <c r="AX166" s="14" t="s">
        <v>72</v>
      </c>
      <c r="AY166" s="233" t="s">
        <v>121</v>
      </c>
    </row>
    <row r="167" s="16" customFormat="1">
      <c r="A167" s="16"/>
      <c r="B167" s="250"/>
      <c r="C167" s="251"/>
      <c r="D167" s="214" t="s">
        <v>136</v>
      </c>
      <c r="E167" s="252" t="s">
        <v>19</v>
      </c>
      <c r="F167" s="253" t="s">
        <v>152</v>
      </c>
      <c r="G167" s="251"/>
      <c r="H167" s="254">
        <v>4.9199999999999999</v>
      </c>
      <c r="I167" s="255"/>
      <c r="J167" s="251"/>
      <c r="K167" s="251"/>
      <c r="L167" s="256"/>
      <c r="M167" s="257"/>
      <c r="N167" s="258"/>
      <c r="O167" s="258"/>
      <c r="P167" s="258"/>
      <c r="Q167" s="258"/>
      <c r="R167" s="258"/>
      <c r="S167" s="258"/>
      <c r="T167" s="259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T167" s="260" t="s">
        <v>136</v>
      </c>
      <c r="AU167" s="260" t="s">
        <v>128</v>
      </c>
      <c r="AV167" s="16" t="s">
        <v>127</v>
      </c>
      <c r="AW167" s="16" t="s">
        <v>33</v>
      </c>
      <c r="AX167" s="16" t="s">
        <v>77</v>
      </c>
      <c r="AY167" s="260" t="s">
        <v>121</v>
      </c>
    </row>
    <row r="168" s="2" customFormat="1" ht="16.5" customHeight="1">
      <c r="A168" s="40"/>
      <c r="B168" s="41"/>
      <c r="C168" s="199" t="s">
        <v>231</v>
      </c>
      <c r="D168" s="199" t="s">
        <v>123</v>
      </c>
      <c r="E168" s="200" t="s">
        <v>232</v>
      </c>
      <c r="F168" s="201" t="s">
        <v>233</v>
      </c>
      <c r="G168" s="202" t="s">
        <v>134</v>
      </c>
      <c r="H168" s="203">
        <v>6</v>
      </c>
      <c r="I168" s="204"/>
      <c r="J168" s="205">
        <f>ROUND(I168*H168,2)</f>
        <v>0</v>
      </c>
      <c r="K168" s="201" t="s">
        <v>19</v>
      </c>
      <c r="L168" s="46"/>
      <c r="M168" s="206" t="s">
        <v>19</v>
      </c>
      <c r="N168" s="207" t="s">
        <v>44</v>
      </c>
      <c r="O168" s="86"/>
      <c r="P168" s="208">
        <f>O168*H168</f>
        <v>0</v>
      </c>
      <c r="Q168" s="208">
        <v>0</v>
      </c>
      <c r="R168" s="208">
        <f>Q168*H168</f>
        <v>0</v>
      </c>
      <c r="S168" s="208">
        <v>0</v>
      </c>
      <c r="T168" s="209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0" t="s">
        <v>127</v>
      </c>
      <c r="AT168" s="210" t="s">
        <v>123</v>
      </c>
      <c r="AU168" s="210" t="s">
        <v>128</v>
      </c>
      <c r="AY168" s="19" t="s">
        <v>121</v>
      </c>
      <c r="BE168" s="211">
        <f>IF(N168="základní",J168,0)</f>
        <v>0</v>
      </c>
      <c r="BF168" s="211">
        <f>IF(N168="snížená",J168,0)</f>
        <v>0</v>
      </c>
      <c r="BG168" s="211">
        <f>IF(N168="zákl. přenesená",J168,0)</f>
        <v>0</v>
      </c>
      <c r="BH168" s="211">
        <f>IF(N168="sníž. přenesená",J168,0)</f>
        <v>0</v>
      </c>
      <c r="BI168" s="211">
        <f>IF(N168="nulová",J168,0)</f>
        <v>0</v>
      </c>
      <c r="BJ168" s="19" t="s">
        <v>128</v>
      </c>
      <c r="BK168" s="211">
        <f>ROUND(I168*H168,2)</f>
        <v>0</v>
      </c>
      <c r="BL168" s="19" t="s">
        <v>127</v>
      </c>
      <c r="BM168" s="210" t="s">
        <v>234</v>
      </c>
    </row>
    <row r="169" s="13" customFormat="1">
      <c r="A169" s="13"/>
      <c r="B169" s="212"/>
      <c r="C169" s="213"/>
      <c r="D169" s="214" t="s">
        <v>136</v>
      </c>
      <c r="E169" s="215" t="s">
        <v>19</v>
      </c>
      <c r="F169" s="216" t="s">
        <v>235</v>
      </c>
      <c r="G169" s="213"/>
      <c r="H169" s="215" t="s">
        <v>19</v>
      </c>
      <c r="I169" s="217"/>
      <c r="J169" s="213"/>
      <c r="K169" s="213"/>
      <c r="L169" s="218"/>
      <c r="M169" s="219"/>
      <c r="N169" s="220"/>
      <c r="O169" s="220"/>
      <c r="P169" s="220"/>
      <c r="Q169" s="220"/>
      <c r="R169" s="220"/>
      <c r="S169" s="220"/>
      <c r="T169" s="22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22" t="s">
        <v>136</v>
      </c>
      <c r="AU169" s="222" t="s">
        <v>128</v>
      </c>
      <c r="AV169" s="13" t="s">
        <v>77</v>
      </c>
      <c r="AW169" s="13" t="s">
        <v>33</v>
      </c>
      <c r="AX169" s="13" t="s">
        <v>72</v>
      </c>
      <c r="AY169" s="222" t="s">
        <v>121</v>
      </c>
    </row>
    <row r="170" s="14" customFormat="1">
      <c r="A170" s="14"/>
      <c r="B170" s="223"/>
      <c r="C170" s="224"/>
      <c r="D170" s="214" t="s">
        <v>136</v>
      </c>
      <c r="E170" s="225" t="s">
        <v>19</v>
      </c>
      <c r="F170" s="226" t="s">
        <v>236</v>
      </c>
      <c r="G170" s="224"/>
      <c r="H170" s="227">
        <v>6</v>
      </c>
      <c r="I170" s="228"/>
      <c r="J170" s="224"/>
      <c r="K170" s="224"/>
      <c r="L170" s="229"/>
      <c r="M170" s="230"/>
      <c r="N170" s="231"/>
      <c r="O170" s="231"/>
      <c r="P170" s="231"/>
      <c r="Q170" s="231"/>
      <c r="R170" s="231"/>
      <c r="S170" s="231"/>
      <c r="T170" s="23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33" t="s">
        <v>136</v>
      </c>
      <c r="AU170" s="233" t="s">
        <v>128</v>
      </c>
      <c r="AV170" s="14" t="s">
        <v>128</v>
      </c>
      <c r="AW170" s="14" t="s">
        <v>33</v>
      </c>
      <c r="AX170" s="14" t="s">
        <v>77</v>
      </c>
      <c r="AY170" s="233" t="s">
        <v>121</v>
      </c>
    </row>
    <row r="171" s="2" customFormat="1" ht="16.5" customHeight="1">
      <c r="A171" s="40"/>
      <c r="B171" s="41"/>
      <c r="C171" s="199" t="s">
        <v>237</v>
      </c>
      <c r="D171" s="199" t="s">
        <v>123</v>
      </c>
      <c r="E171" s="200" t="s">
        <v>238</v>
      </c>
      <c r="F171" s="201" t="s">
        <v>239</v>
      </c>
      <c r="G171" s="202" t="s">
        <v>134</v>
      </c>
      <c r="H171" s="203">
        <v>5.0250000000000004</v>
      </c>
      <c r="I171" s="204"/>
      <c r="J171" s="205">
        <f>ROUND(I171*H171,2)</f>
        <v>0</v>
      </c>
      <c r="K171" s="201" t="s">
        <v>141</v>
      </c>
      <c r="L171" s="46"/>
      <c r="M171" s="206" t="s">
        <v>19</v>
      </c>
      <c r="N171" s="207" t="s">
        <v>44</v>
      </c>
      <c r="O171" s="86"/>
      <c r="P171" s="208">
        <f>O171*H171</f>
        <v>0</v>
      </c>
      <c r="Q171" s="208">
        <v>0.041529999999999997</v>
      </c>
      <c r="R171" s="208">
        <f>Q171*H171</f>
        <v>0.20868824999999999</v>
      </c>
      <c r="S171" s="208">
        <v>0</v>
      </c>
      <c r="T171" s="209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0" t="s">
        <v>127</v>
      </c>
      <c r="AT171" s="210" t="s">
        <v>123</v>
      </c>
      <c r="AU171" s="210" t="s">
        <v>128</v>
      </c>
      <c r="AY171" s="19" t="s">
        <v>121</v>
      </c>
      <c r="BE171" s="211">
        <f>IF(N171="základní",J171,0)</f>
        <v>0</v>
      </c>
      <c r="BF171" s="211">
        <f>IF(N171="snížená",J171,0)</f>
        <v>0</v>
      </c>
      <c r="BG171" s="211">
        <f>IF(N171="zákl. přenesená",J171,0)</f>
        <v>0</v>
      </c>
      <c r="BH171" s="211">
        <f>IF(N171="sníž. přenesená",J171,0)</f>
        <v>0</v>
      </c>
      <c r="BI171" s="211">
        <f>IF(N171="nulová",J171,0)</f>
        <v>0</v>
      </c>
      <c r="BJ171" s="19" t="s">
        <v>128</v>
      </c>
      <c r="BK171" s="211">
        <f>ROUND(I171*H171,2)</f>
        <v>0</v>
      </c>
      <c r="BL171" s="19" t="s">
        <v>127</v>
      </c>
      <c r="BM171" s="210" t="s">
        <v>240</v>
      </c>
    </row>
    <row r="172" s="2" customFormat="1">
      <c r="A172" s="40"/>
      <c r="B172" s="41"/>
      <c r="C172" s="42"/>
      <c r="D172" s="234" t="s">
        <v>143</v>
      </c>
      <c r="E172" s="42"/>
      <c r="F172" s="235" t="s">
        <v>241</v>
      </c>
      <c r="G172" s="42"/>
      <c r="H172" s="42"/>
      <c r="I172" s="236"/>
      <c r="J172" s="42"/>
      <c r="K172" s="42"/>
      <c r="L172" s="46"/>
      <c r="M172" s="237"/>
      <c r="N172" s="238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143</v>
      </c>
      <c r="AU172" s="19" t="s">
        <v>128</v>
      </c>
    </row>
    <row r="173" s="13" customFormat="1">
      <c r="A173" s="13"/>
      <c r="B173" s="212"/>
      <c r="C173" s="213"/>
      <c r="D173" s="214" t="s">
        <v>136</v>
      </c>
      <c r="E173" s="215" t="s">
        <v>19</v>
      </c>
      <c r="F173" s="216" t="s">
        <v>242</v>
      </c>
      <c r="G173" s="213"/>
      <c r="H173" s="215" t="s">
        <v>19</v>
      </c>
      <c r="I173" s="217"/>
      <c r="J173" s="213"/>
      <c r="K173" s="213"/>
      <c r="L173" s="218"/>
      <c r="M173" s="219"/>
      <c r="N173" s="220"/>
      <c r="O173" s="220"/>
      <c r="P173" s="220"/>
      <c r="Q173" s="220"/>
      <c r="R173" s="220"/>
      <c r="S173" s="220"/>
      <c r="T173" s="22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22" t="s">
        <v>136</v>
      </c>
      <c r="AU173" s="222" t="s">
        <v>128</v>
      </c>
      <c r="AV173" s="13" t="s">
        <v>77</v>
      </c>
      <c r="AW173" s="13" t="s">
        <v>33</v>
      </c>
      <c r="AX173" s="13" t="s">
        <v>72</v>
      </c>
      <c r="AY173" s="222" t="s">
        <v>121</v>
      </c>
    </row>
    <row r="174" s="14" customFormat="1">
      <c r="A174" s="14"/>
      <c r="B174" s="223"/>
      <c r="C174" s="224"/>
      <c r="D174" s="214" t="s">
        <v>136</v>
      </c>
      <c r="E174" s="225" t="s">
        <v>19</v>
      </c>
      <c r="F174" s="226" t="s">
        <v>243</v>
      </c>
      <c r="G174" s="224"/>
      <c r="H174" s="227">
        <v>5.0250000000000004</v>
      </c>
      <c r="I174" s="228"/>
      <c r="J174" s="224"/>
      <c r="K174" s="224"/>
      <c r="L174" s="229"/>
      <c r="M174" s="230"/>
      <c r="N174" s="231"/>
      <c r="O174" s="231"/>
      <c r="P174" s="231"/>
      <c r="Q174" s="231"/>
      <c r="R174" s="231"/>
      <c r="S174" s="231"/>
      <c r="T174" s="23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33" t="s">
        <v>136</v>
      </c>
      <c r="AU174" s="233" t="s">
        <v>128</v>
      </c>
      <c r="AV174" s="14" t="s">
        <v>128</v>
      </c>
      <c r="AW174" s="14" t="s">
        <v>33</v>
      </c>
      <c r="AX174" s="14" t="s">
        <v>77</v>
      </c>
      <c r="AY174" s="233" t="s">
        <v>121</v>
      </c>
    </row>
    <row r="175" s="2" customFormat="1" ht="21.75" customHeight="1">
      <c r="A175" s="40"/>
      <c r="B175" s="41"/>
      <c r="C175" s="199" t="s">
        <v>8</v>
      </c>
      <c r="D175" s="199" t="s">
        <v>123</v>
      </c>
      <c r="E175" s="200" t="s">
        <v>244</v>
      </c>
      <c r="F175" s="201" t="s">
        <v>245</v>
      </c>
      <c r="G175" s="202" t="s">
        <v>155</v>
      </c>
      <c r="H175" s="203">
        <v>1</v>
      </c>
      <c r="I175" s="204"/>
      <c r="J175" s="205">
        <f>ROUND(I175*H175,2)</f>
        <v>0</v>
      </c>
      <c r="K175" s="201" t="s">
        <v>141</v>
      </c>
      <c r="L175" s="46"/>
      <c r="M175" s="206" t="s">
        <v>19</v>
      </c>
      <c r="N175" s="207" t="s">
        <v>44</v>
      </c>
      <c r="O175" s="86"/>
      <c r="P175" s="208">
        <f>O175*H175</f>
        <v>0</v>
      </c>
      <c r="Q175" s="208">
        <v>0.041500000000000002</v>
      </c>
      <c r="R175" s="208">
        <f>Q175*H175</f>
        <v>0.041500000000000002</v>
      </c>
      <c r="S175" s="208">
        <v>0</v>
      </c>
      <c r="T175" s="209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0" t="s">
        <v>127</v>
      </c>
      <c r="AT175" s="210" t="s">
        <v>123</v>
      </c>
      <c r="AU175" s="210" t="s">
        <v>128</v>
      </c>
      <c r="AY175" s="19" t="s">
        <v>121</v>
      </c>
      <c r="BE175" s="211">
        <f>IF(N175="základní",J175,0)</f>
        <v>0</v>
      </c>
      <c r="BF175" s="211">
        <f>IF(N175="snížená",J175,0)</f>
        <v>0</v>
      </c>
      <c r="BG175" s="211">
        <f>IF(N175="zákl. přenesená",J175,0)</f>
        <v>0</v>
      </c>
      <c r="BH175" s="211">
        <f>IF(N175="sníž. přenesená",J175,0)</f>
        <v>0</v>
      </c>
      <c r="BI175" s="211">
        <f>IF(N175="nulová",J175,0)</f>
        <v>0</v>
      </c>
      <c r="BJ175" s="19" t="s">
        <v>128</v>
      </c>
      <c r="BK175" s="211">
        <f>ROUND(I175*H175,2)</f>
        <v>0</v>
      </c>
      <c r="BL175" s="19" t="s">
        <v>127</v>
      </c>
      <c r="BM175" s="210" t="s">
        <v>246</v>
      </c>
    </row>
    <row r="176" s="2" customFormat="1">
      <c r="A176" s="40"/>
      <c r="B176" s="41"/>
      <c r="C176" s="42"/>
      <c r="D176" s="234" t="s">
        <v>143</v>
      </c>
      <c r="E176" s="42"/>
      <c r="F176" s="235" t="s">
        <v>247</v>
      </c>
      <c r="G176" s="42"/>
      <c r="H176" s="42"/>
      <c r="I176" s="236"/>
      <c r="J176" s="42"/>
      <c r="K176" s="42"/>
      <c r="L176" s="46"/>
      <c r="M176" s="237"/>
      <c r="N176" s="238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143</v>
      </c>
      <c r="AU176" s="19" t="s">
        <v>128</v>
      </c>
    </row>
    <row r="177" s="13" customFormat="1">
      <c r="A177" s="13"/>
      <c r="B177" s="212"/>
      <c r="C177" s="213"/>
      <c r="D177" s="214" t="s">
        <v>136</v>
      </c>
      <c r="E177" s="215" t="s">
        <v>19</v>
      </c>
      <c r="F177" s="216" t="s">
        <v>137</v>
      </c>
      <c r="G177" s="213"/>
      <c r="H177" s="215" t="s">
        <v>19</v>
      </c>
      <c r="I177" s="217"/>
      <c r="J177" s="213"/>
      <c r="K177" s="213"/>
      <c r="L177" s="218"/>
      <c r="M177" s="219"/>
      <c r="N177" s="220"/>
      <c r="O177" s="220"/>
      <c r="P177" s="220"/>
      <c r="Q177" s="220"/>
      <c r="R177" s="220"/>
      <c r="S177" s="220"/>
      <c r="T177" s="22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22" t="s">
        <v>136</v>
      </c>
      <c r="AU177" s="222" t="s">
        <v>128</v>
      </c>
      <c r="AV177" s="13" t="s">
        <v>77</v>
      </c>
      <c r="AW177" s="13" t="s">
        <v>33</v>
      </c>
      <c r="AX177" s="13" t="s">
        <v>72</v>
      </c>
      <c r="AY177" s="222" t="s">
        <v>121</v>
      </c>
    </row>
    <row r="178" s="14" customFormat="1">
      <c r="A178" s="14"/>
      <c r="B178" s="223"/>
      <c r="C178" s="224"/>
      <c r="D178" s="214" t="s">
        <v>136</v>
      </c>
      <c r="E178" s="225" t="s">
        <v>19</v>
      </c>
      <c r="F178" s="226" t="s">
        <v>77</v>
      </c>
      <c r="G178" s="224"/>
      <c r="H178" s="227">
        <v>1</v>
      </c>
      <c r="I178" s="228"/>
      <c r="J178" s="224"/>
      <c r="K178" s="224"/>
      <c r="L178" s="229"/>
      <c r="M178" s="230"/>
      <c r="N178" s="231"/>
      <c r="O178" s="231"/>
      <c r="P178" s="231"/>
      <c r="Q178" s="231"/>
      <c r="R178" s="231"/>
      <c r="S178" s="231"/>
      <c r="T178" s="23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33" t="s">
        <v>136</v>
      </c>
      <c r="AU178" s="233" t="s">
        <v>128</v>
      </c>
      <c r="AV178" s="14" t="s">
        <v>128</v>
      </c>
      <c r="AW178" s="14" t="s">
        <v>33</v>
      </c>
      <c r="AX178" s="14" t="s">
        <v>77</v>
      </c>
      <c r="AY178" s="233" t="s">
        <v>121</v>
      </c>
    </row>
    <row r="179" s="2" customFormat="1" ht="21.75" customHeight="1">
      <c r="A179" s="40"/>
      <c r="B179" s="41"/>
      <c r="C179" s="199" t="s">
        <v>248</v>
      </c>
      <c r="D179" s="199" t="s">
        <v>123</v>
      </c>
      <c r="E179" s="200" t="s">
        <v>249</v>
      </c>
      <c r="F179" s="201" t="s">
        <v>250</v>
      </c>
      <c r="G179" s="202" t="s">
        <v>155</v>
      </c>
      <c r="H179" s="203">
        <v>3</v>
      </c>
      <c r="I179" s="204"/>
      <c r="J179" s="205">
        <f>ROUND(I179*H179,2)</f>
        <v>0</v>
      </c>
      <c r="K179" s="201" t="s">
        <v>141</v>
      </c>
      <c r="L179" s="46"/>
      <c r="M179" s="206" t="s">
        <v>19</v>
      </c>
      <c r="N179" s="207" t="s">
        <v>44</v>
      </c>
      <c r="O179" s="86"/>
      <c r="P179" s="208">
        <f>O179*H179</f>
        <v>0</v>
      </c>
      <c r="Q179" s="208">
        <v>0.1575</v>
      </c>
      <c r="R179" s="208">
        <f>Q179*H179</f>
        <v>0.47250000000000003</v>
      </c>
      <c r="S179" s="208">
        <v>0</v>
      </c>
      <c r="T179" s="209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0" t="s">
        <v>127</v>
      </c>
      <c r="AT179" s="210" t="s">
        <v>123</v>
      </c>
      <c r="AU179" s="210" t="s">
        <v>128</v>
      </c>
      <c r="AY179" s="19" t="s">
        <v>121</v>
      </c>
      <c r="BE179" s="211">
        <f>IF(N179="základní",J179,0)</f>
        <v>0</v>
      </c>
      <c r="BF179" s="211">
        <f>IF(N179="snížená",J179,0)</f>
        <v>0</v>
      </c>
      <c r="BG179" s="211">
        <f>IF(N179="zákl. přenesená",J179,0)</f>
        <v>0</v>
      </c>
      <c r="BH179" s="211">
        <f>IF(N179="sníž. přenesená",J179,0)</f>
        <v>0</v>
      </c>
      <c r="BI179" s="211">
        <f>IF(N179="nulová",J179,0)</f>
        <v>0</v>
      </c>
      <c r="BJ179" s="19" t="s">
        <v>128</v>
      </c>
      <c r="BK179" s="211">
        <f>ROUND(I179*H179,2)</f>
        <v>0</v>
      </c>
      <c r="BL179" s="19" t="s">
        <v>127</v>
      </c>
      <c r="BM179" s="210" t="s">
        <v>251</v>
      </c>
    </row>
    <row r="180" s="2" customFormat="1">
      <c r="A180" s="40"/>
      <c r="B180" s="41"/>
      <c r="C180" s="42"/>
      <c r="D180" s="234" t="s">
        <v>143</v>
      </c>
      <c r="E180" s="42"/>
      <c r="F180" s="235" t="s">
        <v>252</v>
      </c>
      <c r="G180" s="42"/>
      <c r="H180" s="42"/>
      <c r="I180" s="236"/>
      <c r="J180" s="42"/>
      <c r="K180" s="42"/>
      <c r="L180" s="46"/>
      <c r="M180" s="237"/>
      <c r="N180" s="238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143</v>
      </c>
      <c r="AU180" s="19" t="s">
        <v>128</v>
      </c>
    </row>
    <row r="181" s="13" customFormat="1">
      <c r="A181" s="13"/>
      <c r="B181" s="212"/>
      <c r="C181" s="213"/>
      <c r="D181" s="214" t="s">
        <v>136</v>
      </c>
      <c r="E181" s="215" t="s">
        <v>19</v>
      </c>
      <c r="F181" s="216" t="s">
        <v>226</v>
      </c>
      <c r="G181" s="213"/>
      <c r="H181" s="215" t="s">
        <v>19</v>
      </c>
      <c r="I181" s="217"/>
      <c r="J181" s="213"/>
      <c r="K181" s="213"/>
      <c r="L181" s="218"/>
      <c r="M181" s="219"/>
      <c r="N181" s="220"/>
      <c r="O181" s="220"/>
      <c r="P181" s="220"/>
      <c r="Q181" s="220"/>
      <c r="R181" s="220"/>
      <c r="S181" s="220"/>
      <c r="T181" s="22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22" t="s">
        <v>136</v>
      </c>
      <c r="AU181" s="222" t="s">
        <v>128</v>
      </c>
      <c r="AV181" s="13" t="s">
        <v>77</v>
      </c>
      <c r="AW181" s="13" t="s">
        <v>33</v>
      </c>
      <c r="AX181" s="13" t="s">
        <v>72</v>
      </c>
      <c r="AY181" s="222" t="s">
        <v>121</v>
      </c>
    </row>
    <row r="182" s="14" customFormat="1">
      <c r="A182" s="14"/>
      <c r="B182" s="223"/>
      <c r="C182" s="224"/>
      <c r="D182" s="214" t="s">
        <v>136</v>
      </c>
      <c r="E182" s="225" t="s">
        <v>19</v>
      </c>
      <c r="F182" s="226" t="s">
        <v>77</v>
      </c>
      <c r="G182" s="224"/>
      <c r="H182" s="227">
        <v>1</v>
      </c>
      <c r="I182" s="228"/>
      <c r="J182" s="224"/>
      <c r="K182" s="224"/>
      <c r="L182" s="229"/>
      <c r="M182" s="230"/>
      <c r="N182" s="231"/>
      <c r="O182" s="231"/>
      <c r="P182" s="231"/>
      <c r="Q182" s="231"/>
      <c r="R182" s="231"/>
      <c r="S182" s="231"/>
      <c r="T182" s="23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33" t="s">
        <v>136</v>
      </c>
      <c r="AU182" s="233" t="s">
        <v>128</v>
      </c>
      <c r="AV182" s="14" t="s">
        <v>128</v>
      </c>
      <c r="AW182" s="14" t="s">
        <v>33</v>
      </c>
      <c r="AX182" s="14" t="s">
        <v>72</v>
      </c>
      <c r="AY182" s="233" t="s">
        <v>121</v>
      </c>
    </row>
    <row r="183" s="13" customFormat="1">
      <c r="A183" s="13"/>
      <c r="B183" s="212"/>
      <c r="C183" s="213"/>
      <c r="D183" s="214" t="s">
        <v>136</v>
      </c>
      <c r="E183" s="215" t="s">
        <v>19</v>
      </c>
      <c r="F183" s="216" t="s">
        <v>149</v>
      </c>
      <c r="G183" s="213"/>
      <c r="H183" s="215" t="s">
        <v>19</v>
      </c>
      <c r="I183" s="217"/>
      <c r="J183" s="213"/>
      <c r="K183" s="213"/>
      <c r="L183" s="218"/>
      <c r="M183" s="219"/>
      <c r="N183" s="220"/>
      <c r="O183" s="220"/>
      <c r="P183" s="220"/>
      <c r="Q183" s="220"/>
      <c r="R183" s="220"/>
      <c r="S183" s="220"/>
      <c r="T183" s="22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22" t="s">
        <v>136</v>
      </c>
      <c r="AU183" s="222" t="s">
        <v>128</v>
      </c>
      <c r="AV183" s="13" t="s">
        <v>77</v>
      </c>
      <c r="AW183" s="13" t="s">
        <v>33</v>
      </c>
      <c r="AX183" s="13" t="s">
        <v>72</v>
      </c>
      <c r="AY183" s="222" t="s">
        <v>121</v>
      </c>
    </row>
    <row r="184" s="14" customFormat="1">
      <c r="A184" s="14"/>
      <c r="B184" s="223"/>
      <c r="C184" s="224"/>
      <c r="D184" s="214" t="s">
        <v>136</v>
      </c>
      <c r="E184" s="225" t="s">
        <v>19</v>
      </c>
      <c r="F184" s="226" t="s">
        <v>128</v>
      </c>
      <c r="G184" s="224"/>
      <c r="H184" s="227">
        <v>2</v>
      </c>
      <c r="I184" s="228"/>
      <c r="J184" s="224"/>
      <c r="K184" s="224"/>
      <c r="L184" s="229"/>
      <c r="M184" s="230"/>
      <c r="N184" s="231"/>
      <c r="O184" s="231"/>
      <c r="P184" s="231"/>
      <c r="Q184" s="231"/>
      <c r="R184" s="231"/>
      <c r="S184" s="231"/>
      <c r="T184" s="23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33" t="s">
        <v>136</v>
      </c>
      <c r="AU184" s="233" t="s">
        <v>128</v>
      </c>
      <c r="AV184" s="14" t="s">
        <v>128</v>
      </c>
      <c r="AW184" s="14" t="s">
        <v>33</v>
      </c>
      <c r="AX184" s="14" t="s">
        <v>72</v>
      </c>
      <c r="AY184" s="233" t="s">
        <v>121</v>
      </c>
    </row>
    <row r="185" s="16" customFormat="1">
      <c r="A185" s="16"/>
      <c r="B185" s="250"/>
      <c r="C185" s="251"/>
      <c r="D185" s="214" t="s">
        <v>136</v>
      </c>
      <c r="E185" s="252" t="s">
        <v>19</v>
      </c>
      <c r="F185" s="253" t="s">
        <v>152</v>
      </c>
      <c r="G185" s="251"/>
      <c r="H185" s="254">
        <v>3</v>
      </c>
      <c r="I185" s="255"/>
      <c r="J185" s="251"/>
      <c r="K185" s="251"/>
      <c r="L185" s="256"/>
      <c r="M185" s="257"/>
      <c r="N185" s="258"/>
      <c r="O185" s="258"/>
      <c r="P185" s="258"/>
      <c r="Q185" s="258"/>
      <c r="R185" s="258"/>
      <c r="S185" s="258"/>
      <c r="T185" s="259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T185" s="260" t="s">
        <v>136</v>
      </c>
      <c r="AU185" s="260" t="s">
        <v>128</v>
      </c>
      <c r="AV185" s="16" t="s">
        <v>127</v>
      </c>
      <c r="AW185" s="16" t="s">
        <v>33</v>
      </c>
      <c r="AX185" s="16" t="s">
        <v>77</v>
      </c>
      <c r="AY185" s="260" t="s">
        <v>121</v>
      </c>
    </row>
    <row r="186" s="2" customFormat="1" ht="16.5" customHeight="1">
      <c r="A186" s="40"/>
      <c r="B186" s="41"/>
      <c r="C186" s="199" t="s">
        <v>253</v>
      </c>
      <c r="D186" s="199" t="s">
        <v>123</v>
      </c>
      <c r="E186" s="200" t="s">
        <v>254</v>
      </c>
      <c r="F186" s="201" t="s">
        <v>255</v>
      </c>
      <c r="G186" s="202" t="s">
        <v>162</v>
      </c>
      <c r="H186" s="203">
        <v>356.80000000000001</v>
      </c>
      <c r="I186" s="204"/>
      <c r="J186" s="205">
        <f>ROUND(I186*H186,2)</f>
        <v>0</v>
      </c>
      <c r="K186" s="201" t="s">
        <v>141</v>
      </c>
      <c r="L186" s="46"/>
      <c r="M186" s="206" t="s">
        <v>19</v>
      </c>
      <c r="N186" s="207" t="s">
        <v>44</v>
      </c>
      <c r="O186" s="86"/>
      <c r="P186" s="208">
        <f>O186*H186</f>
        <v>0</v>
      </c>
      <c r="Q186" s="208">
        <v>0.0015</v>
      </c>
      <c r="R186" s="208">
        <f>Q186*H186</f>
        <v>0.53520000000000001</v>
      </c>
      <c r="S186" s="208">
        <v>0</v>
      </c>
      <c r="T186" s="209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0" t="s">
        <v>127</v>
      </c>
      <c r="AT186" s="210" t="s">
        <v>123</v>
      </c>
      <c r="AU186" s="210" t="s">
        <v>128</v>
      </c>
      <c r="AY186" s="19" t="s">
        <v>121</v>
      </c>
      <c r="BE186" s="211">
        <f>IF(N186="základní",J186,0)</f>
        <v>0</v>
      </c>
      <c r="BF186" s="211">
        <f>IF(N186="snížená",J186,0)</f>
        <v>0</v>
      </c>
      <c r="BG186" s="211">
        <f>IF(N186="zákl. přenesená",J186,0)</f>
        <v>0</v>
      </c>
      <c r="BH186" s="211">
        <f>IF(N186="sníž. přenesená",J186,0)</f>
        <v>0</v>
      </c>
      <c r="BI186" s="211">
        <f>IF(N186="nulová",J186,0)</f>
        <v>0</v>
      </c>
      <c r="BJ186" s="19" t="s">
        <v>128</v>
      </c>
      <c r="BK186" s="211">
        <f>ROUND(I186*H186,2)</f>
        <v>0</v>
      </c>
      <c r="BL186" s="19" t="s">
        <v>127</v>
      </c>
      <c r="BM186" s="210" t="s">
        <v>256</v>
      </c>
    </row>
    <row r="187" s="2" customFormat="1">
      <c r="A187" s="40"/>
      <c r="B187" s="41"/>
      <c r="C187" s="42"/>
      <c r="D187" s="234" t="s">
        <v>143</v>
      </c>
      <c r="E187" s="42"/>
      <c r="F187" s="235" t="s">
        <v>257</v>
      </c>
      <c r="G187" s="42"/>
      <c r="H187" s="42"/>
      <c r="I187" s="236"/>
      <c r="J187" s="42"/>
      <c r="K187" s="42"/>
      <c r="L187" s="46"/>
      <c r="M187" s="237"/>
      <c r="N187" s="238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143</v>
      </c>
      <c r="AU187" s="19" t="s">
        <v>128</v>
      </c>
    </row>
    <row r="188" s="14" customFormat="1">
      <c r="A188" s="14"/>
      <c r="B188" s="223"/>
      <c r="C188" s="224"/>
      <c r="D188" s="214" t="s">
        <v>136</v>
      </c>
      <c r="E188" s="225" t="s">
        <v>19</v>
      </c>
      <c r="F188" s="226" t="s">
        <v>258</v>
      </c>
      <c r="G188" s="224"/>
      <c r="H188" s="227">
        <v>9</v>
      </c>
      <c r="I188" s="228"/>
      <c r="J188" s="224"/>
      <c r="K188" s="224"/>
      <c r="L188" s="229"/>
      <c r="M188" s="230"/>
      <c r="N188" s="231"/>
      <c r="O188" s="231"/>
      <c r="P188" s="231"/>
      <c r="Q188" s="231"/>
      <c r="R188" s="231"/>
      <c r="S188" s="231"/>
      <c r="T188" s="23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33" t="s">
        <v>136</v>
      </c>
      <c r="AU188" s="233" t="s">
        <v>128</v>
      </c>
      <c r="AV188" s="14" t="s">
        <v>128</v>
      </c>
      <c r="AW188" s="14" t="s">
        <v>33</v>
      </c>
      <c r="AX188" s="14" t="s">
        <v>72</v>
      </c>
      <c r="AY188" s="233" t="s">
        <v>121</v>
      </c>
    </row>
    <row r="189" s="14" customFormat="1">
      <c r="A189" s="14"/>
      <c r="B189" s="223"/>
      <c r="C189" s="224"/>
      <c r="D189" s="214" t="s">
        <v>136</v>
      </c>
      <c r="E189" s="225" t="s">
        <v>19</v>
      </c>
      <c r="F189" s="226" t="s">
        <v>259</v>
      </c>
      <c r="G189" s="224"/>
      <c r="H189" s="227">
        <v>36</v>
      </c>
      <c r="I189" s="228"/>
      <c r="J189" s="224"/>
      <c r="K189" s="224"/>
      <c r="L189" s="229"/>
      <c r="M189" s="230"/>
      <c r="N189" s="231"/>
      <c r="O189" s="231"/>
      <c r="P189" s="231"/>
      <c r="Q189" s="231"/>
      <c r="R189" s="231"/>
      <c r="S189" s="231"/>
      <c r="T189" s="232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33" t="s">
        <v>136</v>
      </c>
      <c r="AU189" s="233" t="s">
        <v>128</v>
      </c>
      <c r="AV189" s="14" t="s">
        <v>128</v>
      </c>
      <c r="AW189" s="14" t="s">
        <v>33</v>
      </c>
      <c r="AX189" s="14" t="s">
        <v>72</v>
      </c>
      <c r="AY189" s="233" t="s">
        <v>121</v>
      </c>
    </row>
    <row r="190" s="14" customFormat="1">
      <c r="A190" s="14"/>
      <c r="B190" s="223"/>
      <c r="C190" s="224"/>
      <c r="D190" s="214" t="s">
        <v>136</v>
      </c>
      <c r="E190" s="225" t="s">
        <v>19</v>
      </c>
      <c r="F190" s="226" t="s">
        <v>260</v>
      </c>
      <c r="G190" s="224"/>
      <c r="H190" s="227">
        <v>84</v>
      </c>
      <c r="I190" s="228"/>
      <c r="J190" s="224"/>
      <c r="K190" s="224"/>
      <c r="L190" s="229"/>
      <c r="M190" s="230"/>
      <c r="N190" s="231"/>
      <c r="O190" s="231"/>
      <c r="P190" s="231"/>
      <c r="Q190" s="231"/>
      <c r="R190" s="231"/>
      <c r="S190" s="231"/>
      <c r="T190" s="23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33" t="s">
        <v>136</v>
      </c>
      <c r="AU190" s="233" t="s">
        <v>128</v>
      </c>
      <c r="AV190" s="14" t="s">
        <v>128</v>
      </c>
      <c r="AW190" s="14" t="s">
        <v>33</v>
      </c>
      <c r="AX190" s="14" t="s">
        <v>72</v>
      </c>
      <c r="AY190" s="233" t="s">
        <v>121</v>
      </c>
    </row>
    <row r="191" s="14" customFormat="1">
      <c r="A191" s="14"/>
      <c r="B191" s="223"/>
      <c r="C191" s="224"/>
      <c r="D191" s="214" t="s">
        <v>136</v>
      </c>
      <c r="E191" s="225" t="s">
        <v>19</v>
      </c>
      <c r="F191" s="226" t="s">
        <v>261</v>
      </c>
      <c r="G191" s="224"/>
      <c r="H191" s="227">
        <v>40.200000000000003</v>
      </c>
      <c r="I191" s="228"/>
      <c r="J191" s="224"/>
      <c r="K191" s="224"/>
      <c r="L191" s="229"/>
      <c r="M191" s="230"/>
      <c r="N191" s="231"/>
      <c r="O191" s="231"/>
      <c r="P191" s="231"/>
      <c r="Q191" s="231"/>
      <c r="R191" s="231"/>
      <c r="S191" s="231"/>
      <c r="T191" s="23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33" t="s">
        <v>136</v>
      </c>
      <c r="AU191" s="233" t="s">
        <v>128</v>
      </c>
      <c r="AV191" s="14" t="s">
        <v>128</v>
      </c>
      <c r="AW191" s="14" t="s">
        <v>33</v>
      </c>
      <c r="AX191" s="14" t="s">
        <v>72</v>
      </c>
      <c r="AY191" s="233" t="s">
        <v>121</v>
      </c>
    </row>
    <row r="192" s="14" customFormat="1">
      <c r="A192" s="14"/>
      <c r="B192" s="223"/>
      <c r="C192" s="224"/>
      <c r="D192" s="214" t="s">
        <v>136</v>
      </c>
      <c r="E192" s="225" t="s">
        <v>19</v>
      </c>
      <c r="F192" s="226" t="s">
        <v>262</v>
      </c>
      <c r="G192" s="224"/>
      <c r="H192" s="227">
        <v>184</v>
      </c>
      <c r="I192" s="228"/>
      <c r="J192" s="224"/>
      <c r="K192" s="224"/>
      <c r="L192" s="229"/>
      <c r="M192" s="230"/>
      <c r="N192" s="231"/>
      <c r="O192" s="231"/>
      <c r="P192" s="231"/>
      <c r="Q192" s="231"/>
      <c r="R192" s="231"/>
      <c r="S192" s="231"/>
      <c r="T192" s="23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33" t="s">
        <v>136</v>
      </c>
      <c r="AU192" s="233" t="s">
        <v>128</v>
      </c>
      <c r="AV192" s="14" t="s">
        <v>128</v>
      </c>
      <c r="AW192" s="14" t="s">
        <v>33</v>
      </c>
      <c r="AX192" s="14" t="s">
        <v>72</v>
      </c>
      <c r="AY192" s="233" t="s">
        <v>121</v>
      </c>
    </row>
    <row r="193" s="14" customFormat="1">
      <c r="A193" s="14"/>
      <c r="B193" s="223"/>
      <c r="C193" s="224"/>
      <c r="D193" s="214" t="s">
        <v>136</v>
      </c>
      <c r="E193" s="225" t="s">
        <v>19</v>
      </c>
      <c r="F193" s="226" t="s">
        <v>263</v>
      </c>
      <c r="G193" s="224"/>
      <c r="H193" s="227">
        <v>3.6000000000000001</v>
      </c>
      <c r="I193" s="228"/>
      <c r="J193" s="224"/>
      <c r="K193" s="224"/>
      <c r="L193" s="229"/>
      <c r="M193" s="230"/>
      <c r="N193" s="231"/>
      <c r="O193" s="231"/>
      <c r="P193" s="231"/>
      <c r="Q193" s="231"/>
      <c r="R193" s="231"/>
      <c r="S193" s="231"/>
      <c r="T193" s="23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33" t="s">
        <v>136</v>
      </c>
      <c r="AU193" s="233" t="s">
        <v>128</v>
      </c>
      <c r="AV193" s="14" t="s">
        <v>128</v>
      </c>
      <c r="AW193" s="14" t="s">
        <v>33</v>
      </c>
      <c r="AX193" s="14" t="s">
        <v>72</v>
      </c>
      <c r="AY193" s="233" t="s">
        <v>121</v>
      </c>
    </row>
    <row r="194" s="16" customFormat="1">
      <c r="A194" s="16"/>
      <c r="B194" s="250"/>
      <c r="C194" s="251"/>
      <c r="D194" s="214" t="s">
        <v>136</v>
      </c>
      <c r="E194" s="252" t="s">
        <v>19</v>
      </c>
      <c r="F194" s="253" t="s">
        <v>152</v>
      </c>
      <c r="G194" s="251"/>
      <c r="H194" s="254">
        <v>356.80000000000001</v>
      </c>
      <c r="I194" s="255"/>
      <c r="J194" s="251"/>
      <c r="K194" s="251"/>
      <c r="L194" s="256"/>
      <c r="M194" s="257"/>
      <c r="N194" s="258"/>
      <c r="O194" s="258"/>
      <c r="P194" s="258"/>
      <c r="Q194" s="258"/>
      <c r="R194" s="258"/>
      <c r="S194" s="258"/>
      <c r="T194" s="259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T194" s="260" t="s">
        <v>136</v>
      </c>
      <c r="AU194" s="260" t="s">
        <v>128</v>
      </c>
      <c r="AV194" s="16" t="s">
        <v>127</v>
      </c>
      <c r="AW194" s="16" t="s">
        <v>33</v>
      </c>
      <c r="AX194" s="16" t="s">
        <v>77</v>
      </c>
      <c r="AY194" s="260" t="s">
        <v>121</v>
      </c>
    </row>
    <row r="195" s="2" customFormat="1" ht="16.5" customHeight="1">
      <c r="A195" s="40"/>
      <c r="B195" s="41"/>
      <c r="C195" s="199" t="s">
        <v>264</v>
      </c>
      <c r="D195" s="199" t="s">
        <v>123</v>
      </c>
      <c r="E195" s="200" t="s">
        <v>265</v>
      </c>
      <c r="F195" s="201" t="s">
        <v>266</v>
      </c>
      <c r="G195" s="202" t="s">
        <v>134</v>
      </c>
      <c r="H195" s="203">
        <v>961.505</v>
      </c>
      <c r="I195" s="204"/>
      <c r="J195" s="205">
        <f>ROUND(I195*H195,2)</f>
        <v>0</v>
      </c>
      <c r="K195" s="201" t="s">
        <v>141</v>
      </c>
      <c r="L195" s="46"/>
      <c r="M195" s="206" t="s">
        <v>19</v>
      </c>
      <c r="N195" s="207" t="s">
        <v>44</v>
      </c>
      <c r="O195" s="86"/>
      <c r="P195" s="208">
        <f>O195*H195</f>
        <v>0</v>
      </c>
      <c r="Q195" s="208">
        <v>0</v>
      </c>
      <c r="R195" s="208">
        <f>Q195*H195</f>
        <v>0</v>
      </c>
      <c r="S195" s="208">
        <v>0</v>
      </c>
      <c r="T195" s="209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0" t="s">
        <v>127</v>
      </c>
      <c r="AT195" s="210" t="s">
        <v>123</v>
      </c>
      <c r="AU195" s="210" t="s">
        <v>128</v>
      </c>
      <c r="AY195" s="19" t="s">
        <v>121</v>
      </c>
      <c r="BE195" s="211">
        <f>IF(N195="základní",J195,0)</f>
        <v>0</v>
      </c>
      <c r="BF195" s="211">
        <f>IF(N195="snížená",J195,0)</f>
        <v>0</v>
      </c>
      <c r="BG195" s="211">
        <f>IF(N195="zákl. přenesená",J195,0)</f>
        <v>0</v>
      </c>
      <c r="BH195" s="211">
        <f>IF(N195="sníž. přenesená",J195,0)</f>
        <v>0</v>
      </c>
      <c r="BI195" s="211">
        <f>IF(N195="nulová",J195,0)</f>
        <v>0</v>
      </c>
      <c r="BJ195" s="19" t="s">
        <v>128</v>
      </c>
      <c r="BK195" s="211">
        <f>ROUND(I195*H195,2)</f>
        <v>0</v>
      </c>
      <c r="BL195" s="19" t="s">
        <v>127</v>
      </c>
      <c r="BM195" s="210" t="s">
        <v>267</v>
      </c>
    </row>
    <row r="196" s="2" customFormat="1">
      <c r="A196" s="40"/>
      <c r="B196" s="41"/>
      <c r="C196" s="42"/>
      <c r="D196" s="234" t="s">
        <v>143</v>
      </c>
      <c r="E196" s="42"/>
      <c r="F196" s="235" t="s">
        <v>268</v>
      </c>
      <c r="G196" s="42"/>
      <c r="H196" s="42"/>
      <c r="I196" s="236"/>
      <c r="J196" s="42"/>
      <c r="K196" s="42"/>
      <c r="L196" s="46"/>
      <c r="M196" s="237"/>
      <c r="N196" s="238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143</v>
      </c>
      <c r="AU196" s="19" t="s">
        <v>128</v>
      </c>
    </row>
    <row r="197" s="14" customFormat="1">
      <c r="A197" s="14"/>
      <c r="B197" s="223"/>
      <c r="C197" s="224"/>
      <c r="D197" s="214" t="s">
        <v>136</v>
      </c>
      <c r="E197" s="225" t="s">
        <v>19</v>
      </c>
      <c r="F197" s="226" t="s">
        <v>269</v>
      </c>
      <c r="G197" s="224"/>
      <c r="H197" s="227">
        <v>407.14800000000002</v>
      </c>
      <c r="I197" s="228"/>
      <c r="J197" s="224"/>
      <c r="K197" s="224"/>
      <c r="L197" s="229"/>
      <c r="M197" s="230"/>
      <c r="N197" s="231"/>
      <c r="O197" s="231"/>
      <c r="P197" s="231"/>
      <c r="Q197" s="231"/>
      <c r="R197" s="231"/>
      <c r="S197" s="231"/>
      <c r="T197" s="23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33" t="s">
        <v>136</v>
      </c>
      <c r="AU197" s="233" t="s">
        <v>128</v>
      </c>
      <c r="AV197" s="14" t="s">
        <v>128</v>
      </c>
      <c r="AW197" s="14" t="s">
        <v>33</v>
      </c>
      <c r="AX197" s="14" t="s">
        <v>72</v>
      </c>
      <c r="AY197" s="233" t="s">
        <v>121</v>
      </c>
    </row>
    <row r="198" s="14" customFormat="1">
      <c r="A198" s="14"/>
      <c r="B198" s="223"/>
      <c r="C198" s="224"/>
      <c r="D198" s="214" t="s">
        <v>136</v>
      </c>
      <c r="E198" s="225" t="s">
        <v>19</v>
      </c>
      <c r="F198" s="226" t="s">
        <v>270</v>
      </c>
      <c r="G198" s="224"/>
      <c r="H198" s="227">
        <v>411.07799999999997</v>
      </c>
      <c r="I198" s="228"/>
      <c r="J198" s="224"/>
      <c r="K198" s="224"/>
      <c r="L198" s="229"/>
      <c r="M198" s="230"/>
      <c r="N198" s="231"/>
      <c r="O198" s="231"/>
      <c r="P198" s="231"/>
      <c r="Q198" s="231"/>
      <c r="R198" s="231"/>
      <c r="S198" s="231"/>
      <c r="T198" s="23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33" t="s">
        <v>136</v>
      </c>
      <c r="AU198" s="233" t="s">
        <v>128</v>
      </c>
      <c r="AV198" s="14" t="s">
        <v>128</v>
      </c>
      <c r="AW198" s="14" t="s">
        <v>33</v>
      </c>
      <c r="AX198" s="14" t="s">
        <v>72</v>
      </c>
      <c r="AY198" s="233" t="s">
        <v>121</v>
      </c>
    </row>
    <row r="199" s="14" customFormat="1">
      <c r="A199" s="14"/>
      <c r="B199" s="223"/>
      <c r="C199" s="224"/>
      <c r="D199" s="214" t="s">
        <v>136</v>
      </c>
      <c r="E199" s="225" t="s">
        <v>19</v>
      </c>
      <c r="F199" s="226" t="s">
        <v>271</v>
      </c>
      <c r="G199" s="224"/>
      <c r="H199" s="227">
        <v>112.554</v>
      </c>
      <c r="I199" s="228"/>
      <c r="J199" s="224"/>
      <c r="K199" s="224"/>
      <c r="L199" s="229"/>
      <c r="M199" s="230"/>
      <c r="N199" s="231"/>
      <c r="O199" s="231"/>
      <c r="P199" s="231"/>
      <c r="Q199" s="231"/>
      <c r="R199" s="231"/>
      <c r="S199" s="231"/>
      <c r="T199" s="23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33" t="s">
        <v>136</v>
      </c>
      <c r="AU199" s="233" t="s">
        <v>128</v>
      </c>
      <c r="AV199" s="14" t="s">
        <v>128</v>
      </c>
      <c r="AW199" s="14" t="s">
        <v>33</v>
      </c>
      <c r="AX199" s="14" t="s">
        <v>72</v>
      </c>
      <c r="AY199" s="233" t="s">
        <v>121</v>
      </c>
    </row>
    <row r="200" s="14" customFormat="1">
      <c r="A200" s="14"/>
      <c r="B200" s="223"/>
      <c r="C200" s="224"/>
      <c r="D200" s="214" t="s">
        <v>136</v>
      </c>
      <c r="E200" s="225" t="s">
        <v>19</v>
      </c>
      <c r="F200" s="226" t="s">
        <v>271</v>
      </c>
      <c r="G200" s="224"/>
      <c r="H200" s="227">
        <v>112.554</v>
      </c>
      <c r="I200" s="228"/>
      <c r="J200" s="224"/>
      <c r="K200" s="224"/>
      <c r="L200" s="229"/>
      <c r="M200" s="230"/>
      <c r="N200" s="231"/>
      <c r="O200" s="231"/>
      <c r="P200" s="231"/>
      <c r="Q200" s="231"/>
      <c r="R200" s="231"/>
      <c r="S200" s="231"/>
      <c r="T200" s="23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33" t="s">
        <v>136</v>
      </c>
      <c r="AU200" s="233" t="s">
        <v>128</v>
      </c>
      <c r="AV200" s="14" t="s">
        <v>128</v>
      </c>
      <c r="AW200" s="14" t="s">
        <v>33</v>
      </c>
      <c r="AX200" s="14" t="s">
        <v>72</v>
      </c>
      <c r="AY200" s="233" t="s">
        <v>121</v>
      </c>
    </row>
    <row r="201" s="14" customFormat="1">
      <c r="A201" s="14"/>
      <c r="B201" s="223"/>
      <c r="C201" s="224"/>
      <c r="D201" s="214" t="s">
        <v>136</v>
      </c>
      <c r="E201" s="225" t="s">
        <v>19</v>
      </c>
      <c r="F201" s="226" t="s">
        <v>272</v>
      </c>
      <c r="G201" s="224"/>
      <c r="H201" s="227">
        <v>1.294</v>
      </c>
      <c r="I201" s="228"/>
      <c r="J201" s="224"/>
      <c r="K201" s="224"/>
      <c r="L201" s="229"/>
      <c r="M201" s="230"/>
      <c r="N201" s="231"/>
      <c r="O201" s="231"/>
      <c r="P201" s="231"/>
      <c r="Q201" s="231"/>
      <c r="R201" s="231"/>
      <c r="S201" s="231"/>
      <c r="T201" s="23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33" t="s">
        <v>136</v>
      </c>
      <c r="AU201" s="233" t="s">
        <v>128</v>
      </c>
      <c r="AV201" s="14" t="s">
        <v>128</v>
      </c>
      <c r="AW201" s="14" t="s">
        <v>33</v>
      </c>
      <c r="AX201" s="14" t="s">
        <v>72</v>
      </c>
      <c r="AY201" s="233" t="s">
        <v>121</v>
      </c>
    </row>
    <row r="202" s="14" customFormat="1">
      <c r="A202" s="14"/>
      <c r="B202" s="223"/>
      <c r="C202" s="224"/>
      <c r="D202" s="214" t="s">
        <v>136</v>
      </c>
      <c r="E202" s="225" t="s">
        <v>19</v>
      </c>
      <c r="F202" s="226" t="s">
        <v>273</v>
      </c>
      <c r="G202" s="224"/>
      <c r="H202" s="227">
        <v>10.4</v>
      </c>
      <c r="I202" s="228"/>
      <c r="J202" s="224"/>
      <c r="K202" s="224"/>
      <c r="L202" s="229"/>
      <c r="M202" s="230"/>
      <c r="N202" s="231"/>
      <c r="O202" s="231"/>
      <c r="P202" s="231"/>
      <c r="Q202" s="231"/>
      <c r="R202" s="231"/>
      <c r="S202" s="231"/>
      <c r="T202" s="23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33" t="s">
        <v>136</v>
      </c>
      <c r="AU202" s="233" t="s">
        <v>128</v>
      </c>
      <c r="AV202" s="14" t="s">
        <v>128</v>
      </c>
      <c r="AW202" s="14" t="s">
        <v>33</v>
      </c>
      <c r="AX202" s="14" t="s">
        <v>72</v>
      </c>
      <c r="AY202" s="233" t="s">
        <v>121</v>
      </c>
    </row>
    <row r="203" s="14" customFormat="1">
      <c r="A203" s="14"/>
      <c r="B203" s="223"/>
      <c r="C203" s="224"/>
      <c r="D203" s="214" t="s">
        <v>136</v>
      </c>
      <c r="E203" s="225" t="s">
        <v>19</v>
      </c>
      <c r="F203" s="226" t="s">
        <v>274</v>
      </c>
      <c r="G203" s="224"/>
      <c r="H203" s="227">
        <v>2.3999999999999999</v>
      </c>
      <c r="I203" s="228"/>
      <c r="J203" s="224"/>
      <c r="K203" s="224"/>
      <c r="L203" s="229"/>
      <c r="M203" s="230"/>
      <c r="N203" s="231"/>
      <c r="O203" s="231"/>
      <c r="P203" s="231"/>
      <c r="Q203" s="231"/>
      <c r="R203" s="231"/>
      <c r="S203" s="231"/>
      <c r="T203" s="23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33" t="s">
        <v>136</v>
      </c>
      <c r="AU203" s="233" t="s">
        <v>128</v>
      </c>
      <c r="AV203" s="14" t="s">
        <v>128</v>
      </c>
      <c r="AW203" s="14" t="s">
        <v>33</v>
      </c>
      <c r="AX203" s="14" t="s">
        <v>72</v>
      </c>
      <c r="AY203" s="233" t="s">
        <v>121</v>
      </c>
    </row>
    <row r="204" s="14" customFormat="1">
      <c r="A204" s="14"/>
      <c r="B204" s="223"/>
      <c r="C204" s="224"/>
      <c r="D204" s="214" t="s">
        <v>136</v>
      </c>
      <c r="E204" s="225" t="s">
        <v>19</v>
      </c>
      <c r="F204" s="226" t="s">
        <v>275</v>
      </c>
      <c r="G204" s="224"/>
      <c r="H204" s="227">
        <v>7.7699999999999996</v>
      </c>
      <c r="I204" s="228"/>
      <c r="J204" s="224"/>
      <c r="K204" s="224"/>
      <c r="L204" s="229"/>
      <c r="M204" s="230"/>
      <c r="N204" s="231"/>
      <c r="O204" s="231"/>
      <c r="P204" s="231"/>
      <c r="Q204" s="231"/>
      <c r="R204" s="231"/>
      <c r="S204" s="231"/>
      <c r="T204" s="232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33" t="s">
        <v>136</v>
      </c>
      <c r="AU204" s="233" t="s">
        <v>128</v>
      </c>
      <c r="AV204" s="14" t="s">
        <v>128</v>
      </c>
      <c r="AW204" s="14" t="s">
        <v>33</v>
      </c>
      <c r="AX204" s="14" t="s">
        <v>72</v>
      </c>
      <c r="AY204" s="233" t="s">
        <v>121</v>
      </c>
    </row>
    <row r="205" s="14" customFormat="1">
      <c r="A205" s="14"/>
      <c r="B205" s="223"/>
      <c r="C205" s="224"/>
      <c r="D205" s="214" t="s">
        <v>136</v>
      </c>
      <c r="E205" s="225" t="s">
        <v>19</v>
      </c>
      <c r="F205" s="226" t="s">
        <v>202</v>
      </c>
      <c r="G205" s="224"/>
      <c r="H205" s="227">
        <v>1.8</v>
      </c>
      <c r="I205" s="228"/>
      <c r="J205" s="224"/>
      <c r="K205" s="224"/>
      <c r="L205" s="229"/>
      <c r="M205" s="230"/>
      <c r="N205" s="231"/>
      <c r="O205" s="231"/>
      <c r="P205" s="231"/>
      <c r="Q205" s="231"/>
      <c r="R205" s="231"/>
      <c r="S205" s="231"/>
      <c r="T205" s="23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33" t="s">
        <v>136</v>
      </c>
      <c r="AU205" s="233" t="s">
        <v>128</v>
      </c>
      <c r="AV205" s="14" t="s">
        <v>128</v>
      </c>
      <c r="AW205" s="14" t="s">
        <v>33</v>
      </c>
      <c r="AX205" s="14" t="s">
        <v>72</v>
      </c>
      <c r="AY205" s="233" t="s">
        <v>121</v>
      </c>
    </row>
    <row r="206" s="14" customFormat="1">
      <c r="A206" s="14"/>
      <c r="B206" s="223"/>
      <c r="C206" s="224"/>
      <c r="D206" s="214" t="s">
        <v>136</v>
      </c>
      <c r="E206" s="225" t="s">
        <v>19</v>
      </c>
      <c r="F206" s="226" t="s">
        <v>203</v>
      </c>
      <c r="G206" s="224"/>
      <c r="H206" s="227">
        <v>10.800000000000001</v>
      </c>
      <c r="I206" s="228"/>
      <c r="J206" s="224"/>
      <c r="K206" s="224"/>
      <c r="L206" s="229"/>
      <c r="M206" s="230"/>
      <c r="N206" s="231"/>
      <c r="O206" s="231"/>
      <c r="P206" s="231"/>
      <c r="Q206" s="231"/>
      <c r="R206" s="231"/>
      <c r="S206" s="231"/>
      <c r="T206" s="23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33" t="s">
        <v>136</v>
      </c>
      <c r="AU206" s="233" t="s">
        <v>128</v>
      </c>
      <c r="AV206" s="14" t="s">
        <v>128</v>
      </c>
      <c r="AW206" s="14" t="s">
        <v>33</v>
      </c>
      <c r="AX206" s="14" t="s">
        <v>72</v>
      </c>
      <c r="AY206" s="233" t="s">
        <v>121</v>
      </c>
    </row>
    <row r="207" s="14" customFormat="1">
      <c r="A207" s="14"/>
      <c r="B207" s="223"/>
      <c r="C207" s="224"/>
      <c r="D207" s="214" t="s">
        <v>136</v>
      </c>
      <c r="E207" s="225" t="s">
        <v>19</v>
      </c>
      <c r="F207" s="226" t="s">
        <v>276</v>
      </c>
      <c r="G207" s="224"/>
      <c r="H207" s="227">
        <v>-1.8899999999999999</v>
      </c>
      <c r="I207" s="228"/>
      <c r="J207" s="224"/>
      <c r="K207" s="224"/>
      <c r="L207" s="229"/>
      <c r="M207" s="230"/>
      <c r="N207" s="231"/>
      <c r="O207" s="231"/>
      <c r="P207" s="231"/>
      <c r="Q207" s="231"/>
      <c r="R207" s="231"/>
      <c r="S207" s="231"/>
      <c r="T207" s="23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33" t="s">
        <v>136</v>
      </c>
      <c r="AU207" s="233" t="s">
        <v>128</v>
      </c>
      <c r="AV207" s="14" t="s">
        <v>128</v>
      </c>
      <c r="AW207" s="14" t="s">
        <v>33</v>
      </c>
      <c r="AX207" s="14" t="s">
        <v>72</v>
      </c>
      <c r="AY207" s="233" t="s">
        <v>121</v>
      </c>
    </row>
    <row r="208" s="14" customFormat="1">
      <c r="A208" s="14"/>
      <c r="B208" s="223"/>
      <c r="C208" s="224"/>
      <c r="D208" s="214" t="s">
        <v>136</v>
      </c>
      <c r="E208" s="225" t="s">
        <v>19</v>
      </c>
      <c r="F208" s="226" t="s">
        <v>277</v>
      </c>
      <c r="G208" s="224"/>
      <c r="H208" s="227">
        <v>-39.600000000000001</v>
      </c>
      <c r="I208" s="228"/>
      <c r="J208" s="224"/>
      <c r="K208" s="224"/>
      <c r="L208" s="229"/>
      <c r="M208" s="230"/>
      <c r="N208" s="231"/>
      <c r="O208" s="231"/>
      <c r="P208" s="231"/>
      <c r="Q208" s="231"/>
      <c r="R208" s="231"/>
      <c r="S208" s="231"/>
      <c r="T208" s="23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33" t="s">
        <v>136</v>
      </c>
      <c r="AU208" s="233" t="s">
        <v>128</v>
      </c>
      <c r="AV208" s="14" t="s">
        <v>128</v>
      </c>
      <c r="AW208" s="14" t="s">
        <v>33</v>
      </c>
      <c r="AX208" s="14" t="s">
        <v>72</v>
      </c>
      <c r="AY208" s="233" t="s">
        <v>121</v>
      </c>
    </row>
    <row r="209" s="14" customFormat="1">
      <c r="A209" s="14"/>
      <c r="B209" s="223"/>
      <c r="C209" s="224"/>
      <c r="D209" s="214" t="s">
        <v>136</v>
      </c>
      <c r="E209" s="225" t="s">
        <v>19</v>
      </c>
      <c r="F209" s="226" t="s">
        <v>278</v>
      </c>
      <c r="G209" s="224"/>
      <c r="H209" s="227">
        <v>-3.2400000000000002</v>
      </c>
      <c r="I209" s="228"/>
      <c r="J209" s="224"/>
      <c r="K209" s="224"/>
      <c r="L209" s="229"/>
      <c r="M209" s="230"/>
      <c r="N209" s="231"/>
      <c r="O209" s="231"/>
      <c r="P209" s="231"/>
      <c r="Q209" s="231"/>
      <c r="R209" s="231"/>
      <c r="S209" s="231"/>
      <c r="T209" s="23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33" t="s">
        <v>136</v>
      </c>
      <c r="AU209" s="233" t="s">
        <v>128</v>
      </c>
      <c r="AV209" s="14" t="s">
        <v>128</v>
      </c>
      <c r="AW209" s="14" t="s">
        <v>33</v>
      </c>
      <c r="AX209" s="14" t="s">
        <v>72</v>
      </c>
      <c r="AY209" s="233" t="s">
        <v>121</v>
      </c>
    </row>
    <row r="210" s="14" customFormat="1">
      <c r="A210" s="14"/>
      <c r="B210" s="223"/>
      <c r="C210" s="224"/>
      <c r="D210" s="214" t="s">
        <v>136</v>
      </c>
      <c r="E210" s="225" t="s">
        <v>19</v>
      </c>
      <c r="F210" s="226" t="s">
        <v>279</v>
      </c>
      <c r="G210" s="224"/>
      <c r="H210" s="227">
        <v>-23.399999999999999</v>
      </c>
      <c r="I210" s="228"/>
      <c r="J210" s="224"/>
      <c r="K210" s="224"/>
      <c r="L210" s="229"/>
      <c r="M210" s="230"/>
      <c r="N210" s="231"/>
      <c r="O210" s="231"/>
      <c r="P210" s="231"/>
      <c r="Q210" s="231"/>
      <c r="R210" s="231"/>
      <c r="S210" s="231"/>
      <c r="T210" s="23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33" t="s">
        <v>136</v>
      </c>
      <c r="AU210" s="233" t="s">
        <v>128</v>
      </c>
      <c r="AV210" s="14" t="s">
        <v>128</v>
      </c>
      <c r="AW210" s="14" t="s">
        <v>33</v>
      </c>
      <c r="AX210" s="14" t="s">
        <v>72</v>
      </c>
      <c r="AY210" s="233" t="s">
        <v>121</v>
      </c>
    </row>
    <row r="211" s="14" customFormat="1">
      <c r="A211" s="14"/>
      <c r="B211" s="223"/>
      <c r="C211" s="224"/>
      <c r="D211" s="214" t="s">
        <v>136</v>
      </c>
      <c r="E211" s="225" t="s">
        <v>19</v>
      </c>
      <c r="F211" s="226" t="s">
        <v>147</v>
      </c>
      <c r="G211" s="224"/>
      <c r="H211" s="227">
        <v>-3.9100000000000001</v>
      </c>
      <c r="I211" s="228"/>
      <c r="J211" s="224"/>
      <c r="K211" s="224"/>
      <c r="L211" s="229"/>
      <c r="M211" s="230"/>
      <c r="N211" s="231"/>
      <c r="O211" s="231"/>
      <c r="P211" s="231"/>
      <c r="Q211" s="231"/>
      <c r="R211" s="231"/>
      <c r="S211" s="231"/>
      <c r="T211" s="232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33" t="s">
        <v>136</v>
      </c>
      <c r="AU211" s="233" t="s">
        <v>128</v>
      </c>
      <c r="AV211" s="14" t="s">
        <v>128</v>
      </c>
      <c r="AW211" s="14" t="s">
        <v>33</v>
      </c>
      <c r="AX211" s="14" t="s">
        <v>72</v>
      </c>
      <c r="AY211" s="233" t="s">
        <v>121</v>
      </c>
    </row>
    <row r="212" s="14" customFormat="1">
      <c r="A212" s="14"/>
      <c r="B212" s="223"/>
      <c r="C212" s="224"/>
      <c r="D212" s="214" t="s">
        <v>136</v>
      </c>
      <c r="E212" s="225" t="s">
        <v>19</v>
      </c>
      <c r="F212" s="226" t="s">
        <v>280</v>
      </c>
      <c r="G212" s="224"/>
      <c r="H212" s="227">
        <v>-84</v>
      </c>
      <c r="I212" s="228"/>
      <c r="J212" s="224"/>
      <c r="K212" s="224"/>
      <c r="L212" s="229"/>
      <c r="M212" s="230"/>
      <c r="N212" s="231"/>
      <c r="O212" s="231"/>
      <c r="P212" s="231"/>
      <c r="Q212" s="231"/>
      <c r="R212" s="231"/>
      <c r="S212" s="231"/>
      <c r="T212" s="23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33" t="s">
        <v>136</v>
      </c>
      <c r="AU212" s="233" t="s">
        <v>128</v>
      </c>
      <c r="AV212" s="14" t="s">
        <v>128</v>
      </c>
      <c r="AW212" s="14" t="s">
        <v>33</v>
      </c>
      <c r="AX212" s="14" t="s">
        <v>72</v>
      </c>
      <c r="AY212" s="233" t="s">
        <v>121</v>
      </c>
    </row>
    <row r="213" s="14" customFormat="1">
      <c r="A213" s="14"/>
      <c r="B213" s="223"/>
      <c r="C213" s="224"/>
      <c r="D213" s="214" t="s">
        <v>136</v>
      </c>
      <c r="E213" s="225" t="s">
        <v>19</v>
      </c>
      <c r="F213" s="226" t="s">
        <v>281</v>
      </c>
      <c r="G213" s="224"/>
      <c r="H213" s="227">
        <v>-7.2000000000000002</v>
      </c>
      <c r="I213" s="228"/>
      <c r="J213" s="224"/>
      <c r="K213" s="224"/>
      <c r="L213" s="229"/>
      <c r="M213" s="230"/>
      <c r="N213" s="231"/>
      <c r="O213" s="231"/>
      <c r="P213" s="231"/>
      <c r="Q213" s="231"/>
      <c r="R213" s="231"/>
      <c r="S213" s="231"/>
      <c r="T213" s="23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33" t="s">
        <v>136</v>
      </c>
      <c r="AU213" s="233" t="s">
        <v>128</v>
      </c>
      <c r="AV213" s="14" t="s">
        <v>128</v>
      </c>
      <c r="AW213" s="14" t="s">
        <v>33</v>
      </c>
      <c r="AX213" s="14" t="s">
        <v>72</v>
      </c>
      <c r="AY213" s="233" t="s">
        <v>121</v>
      </c>
    </row>
    <row r="214" s="14" customFormat="1">
      <c r="A214" s="14"/>
      <c r="B214" s="223"/>
      <c r="C214" s="224"/>
      <c r="D214" s="214" t="s">
        <v>136</v>
      </c>
      <c r="E214" s="225" t="s">
        <v>19</v>
      </c>
      <c r="F214" s="226" t="s">
        <v>282</v>
      </c>
      <c r="G214" s="224"/>
      <c r="H214" s="227">
        <v>-1.44</v>
      </c>
      <c r="I214" s="228"/>
      <c r="J214" s="224"/>
      <c r="K214" s="224"/>
      <c r="L214" s="229"/>
      <c r="M214" s="230"/>
      <c r="N214" s="231"/>
      <c r="O214" s="231"/>
      <c r="P214" s="231"/>
      <c r="Q214" s="231"/>
      <c r="R214" s="231"/>
      <c r="S214" s="231"/>
      <c r="T214" s="232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33" t="s">
        <v>136</v>
      </c>
      <c r="AU214" s="233" t="s">
        <v>128</v>
      </c>
      <c r="AV214" s="14" t="s">
        <v>128</v>
      </c>
      <c r="AW214" s="14" t="s">
        <v>33</v>
      </c>
      <c r="AX214" s="14" t="s">
        <v>72</v>
      </c>
      <c r="AY214" s="233" t="s">
        <v>121</v>
      </c>
    </row>
    <row r="215" s="14" customFormat="1">
      <c r="A215" s="14"/>
      <c r="B215" s="223"/>
      <c r="C215" s="224"/>
      <c r="D215" s="214" t="s">
        <v>136</v>
      </c>
      <c r="E215" s="225" t="s">
        <v>19</v>
      </c>
      <c r="F215" s="226" t="s">
        <v>283</v>
      </c>
      <c r="G215" s="224"/>
      <c r="H215" s="227">
        <v>2.25</v>
      </c>
      <c r="I215" s="228"/>
      <c r="J215" s="224"/>
      <c r="K215" s="224"/>
      <c r="L215" s="229"/>
      <c r="M215" s="230"/>
      <c r="N215" s="231"/>
      <c r="O215" s="231"/>
      <c r="P215" s="231"/>
      <c r="Q215" s="231"/>
      <c r="R215" s="231"/>
      <c r="S215" s="231"/>
      <c r="T215" s="23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33" t="s">
        <v>136</v>
      </c>
      <c r="AU215" s="233" t="s">
        <v>128</v>
      </c>
      <c r="AV215" s="14" t="s">
        <v>128</v>
      </c>
      <c r="AW215" s="14" t="s">
        <v>33</v>
      </c>
      <c r="AX215" s="14" t="s">
        <v>72</v>
      </c>
      <c r="AY215" s="233" t="s">
        <v>121</v>
      </c>
    </row>
    <row r="216" s="14" customFormat="1">
      <c r="A216" s="14"/>
      <c r="B216" s="223"/>
      <c r="C216" s="224"/>
      <c r="D216" s="214" t="s">
        <v>136</v>
      </c>
      <c r="E216" s="225" t="s">
        <v>19</v>
      </c>
      <c r="F216" s="226" t="s">
        <v>284</v>
      </c>
      <c r="G216" s="224"/>
      <c r="H216" s="227">
        <v>7.7999999999999998</v>
      </c>
      <c r="I216" s="228"/>
      <c r="J216" s="224"/>
      <c r="K216" s="224"/>
      <c r="L216" s="229"/>
      <c r="M216" s="230"/>
      <c r="N216" s="231"/>
      <c r="O216" s="231"/>
      <c r="P216" s="231"/>
      <c r="Q216" s="231"/>
      <c r="R216" s="231"/>
      <c r="S216" s="231"/>
      <c r="T216" s="23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33" t="s">
        <v>136</v>
      </c>
      <c r="AU216" s="233" t="s">
        <v>128</v>
      </c>
      <c r="AV216" s="14" t="s">
        <v>128</v>
      </c>
      <c r="AW216" s="14" t="s">
        <v>33</v>
      </c>
      <c r="AX216" s="14" t="s">
        <v>72</v>
      </c>
      <c r="AY216" s="233" t="s">
        <v>121</v>
      </c>
    </row>
    <row r="217" s="14" customFormat="1">
      <c r="A217" s="14"/>
      <c r="B217" s="223"/>
      <c r="C217" s="224"/>
      <c r="D217" s="214" t="s">
        <v>136</v>
      </c>
      <c r="E217" s="225" t="s">
        <v>19</v>
      </c>
      <c r="F217" s="226" t="s">
        <v>285</v>
      </c>
      <c r="G217" s="224"/>
      <c r="H217" s="227">
        <v>11.087999999999999</v>
      </c>
      <c r="I217" s="228"/>
      <c r="J217" s="224"/>
      <c r="K217" s="224"/>
      <c r="L217" s="229"/>
      <c r="M217" s="230"/>
      <c r="N217" s="231"/>
      <c r="O217" s="231"/>
      <c r="P217" s="231"/>
      <c r="Q217" s="231"/>
      <c r="R217" s="231"/>
      <c r="S217" s="231"/>
      <c r="T217" s="23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33" t="s">
        <v>136</v>
      </c>
      <c r="AU217" s="233" t="s">
        <v>128</v>
      </c>
      <c r="AV217" s="14" t="s">
        <v>128</v>
      </c>
      <c r="AW217" s="14" t="s">
        <v>33</v>
      </c>
      <c r="AX217" s="14" t="s">
        <v>72</v>
      </c>
      <c r="AY217" s="233" t="s">
        <v>121</v>
      </c>
    </row>
    <row r="218" s="14" customFormat="1">
      <c r="A218" s="14"/>
      <c r="B218" s="223"/>
      <c r="C218" s="224"/>
      <c r="D218" s="214" t="s">
        <v>136</v>
      </c>
      <c r="E218" s="225" t="s">
        <v>19</v>
      </c>
      <c r="F218" s="226" t="s">
        <v>286</v>
      </c>
      <c r="G218" s="224"/>
      <c r="H218" s="227">
        <v>1.0800000000000001</v>
      </c>
      <c r="I218" s="228"/>
      <c r="J218" s="224"/>
      <c r="K218" s="224"/>
      <c r="L218" s="229"/>
      <c r="M218" s="230"/>
      <c r="N218" s="231"/>
      <c r="O218" s="231"/>
      <c r="P218" s="231"/>
      <c r="Q218" s="231"/>
      <c r="R218" s="231"/>
      <c r="S218" s="231"/>
      <c r="T218" s="23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33" t="s">
        <v>136</v>
      </c>
      <c r="AU218" s="233" t="s">
        <v>128</v>
      </c>
      <c r="AV218" s="14" t="s">
        <v>128</v>
      </c>
      <c r="AW218" s="14" t="s">
        <v>33</v>
      </c>
      <c r="AX218" s="14" t="s">
        <v>72</v>
      </c>
      <c r="AY218" s="233" t="s">
        <v>121</v>
      </c>
    </row>
    <row r="219" s="14" customFormat="1">
      <c r="A219" s="14"/>
      <c r="B219" s="223"/>
      <c r="C219" s="224"/>
      <c r="D219" s="214" t="s">
        <v>136</v>
      </c>
      <c r="E219" s="225" t="s">
        <v>19</v>
      </c>
      <c r="F219" s="226" t="s">
        <v>287</v>
      </c>
      <c r="G219" s="224"/>
      <c r="H219" s="227">
        <v>0.315</v>
      </c>
      <c r="I219" s="228"/>
      <c r="J219" s="224"/>
      <c r="K219" s="224"/>
      <c r="L219" s="229"/>
      <c r="M219" s="230"/>
      <c r="N219" s="231"/>
      <c r="O219" s="231"/>
      <c r="P219" s="231"/>
      <c r="Q219" s="231"/>
      <c r="R219" s="231"/>
      <c r="S219" s="231"/>
      <c r="T219" s="23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33" t="s">
        <v>136</v>
      </c>
      <c r="AU219" s="233" t="s">
        <v>128</v>
      </c>
      <c r="AV219" s="14" t="s">
        <v>128</v>
      </c>
      <c r="AW219" s="14" t="s">
        <v>33</v>
      </c>
      <c r="AX219" s="14" t="s">
        <v>72</v>
      </c>
      <c r="AY219" s="233" t="s">
        <v>121</v>
      </c>
    </row>
    <row r="220" s="14" customFormat="1">
      <c r="A220" s="14"/>
      <c r="B220" s="223"/>
      <c r="C220" s="224"/>
      <c r="D220" s="214" t="s">
        <v>136</v>
      </c>
      <c r="E220" s="225" t="s">
        <v>19</v>
      </c>
      <c r="F220" s="226" t="s">
        <v>288</v>
      </c>
      <c r="G220" s="224"/>
      <c r="H220" s="227">
        <v>20</v>
      </c>
      <c r="I220" s="228"/>
      <c r="J220" s="224"/>
      <c r="K220" s="224"/>
      <c r="L220" s="229"/>
      <c r="M220" s="230"/>
      <c r="N220" s="231"/>
      <c r="O220" s="231"/>
      <c r="P220" s="231"/>
      <c r="Q220" s="231"/>
      <c r="R220" s="231"/>
      <c r="S220" s="231"/>
      <c r="T220" s="232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33" t="s">
        <v>136</v>
      </c>
      <c r="AU220" s="233" t="s">
        <v>128</v>
      </c>
      <c r="AV220" s="14" t="s">
        <v>128</v>
      </c>
      <c r="AW220" s="14" t="s">
        <v>33</v>
      </c>
      <c r="AX220" s="14" t="s">
        <v>72</v>
      </c>
      <c r="AY220" s="233" t="s">
        <v>121</v>
      </c>
    </row>
    <row r="221" s="14" customFormat="1">
      <c r="A221" s="14"/>
      <c r="B221" s="223"/>
      <c r="C221" s="224"/>
      <c r="D221" s="214" t="s">
        <v>136</v>
      </c>
      <c r="E221" s="225" t="s">
        <v>19</v>
      </c>
      <c r="F221" s="226" t="s">
        <v>289</v>
      </c>
      <c r="G221" s="224"/>
      <c r="H221" s="227">
        <v>1.296</v>
      </c>
      <c r="I221" s="228"/>
      <c r="J221" s="224"/>
      <c r="K221" s="224"/>
      <c r="L221" s="229"/>
      <c r="M221" s="230"/>
      <c r="N221" s="231"/>
      <c r="O221" s="231"/>
      <c r="P221" s="231"/>
      <c r="Q221" s="231"/>
      <c r="R221" s="231"/>
      <c r="S221" s="231"/>
      <c r="T221" s="232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33" t="s">
        <v>136</v>
      </c>
      <c r="AU221" s="233" t="s">
        <v>128</v>
      </c>
      <c r="AV221" s="14" t="s">
        <v>128</v>
      </c>
      <c r="AW221" s="14" t="s">
        <v>33</v>
      </c>
      <c r="AX221" s="14" t="s">
        <v>72</v>
      </c>
      <c r="AY221" s="233" t="s">
        <v>121</v>
      </c>
    </row>
    <row r="222" s="14" customFormat="1">
      <c r="A222" s="14"/>
      <c r="B222" s="223"/>
      <c r="C222" s="224"/>
      <c r="D222" s="214" t="s">
        <v>136</v>
      </c>
      <c r="E222" s="225" t="s">
        <v>19</v>
      </c>
      <c r="F222" s="226" t="s">
        <v>290</v>
      </c>
      <c r="G222" s="224"/>
      <c r="H222" s="227">
        <v>0.432</v>
      </c>
      <c r="I222" s="228"/>
      <c r="J222" s="224"/>
      <c r="K222" s="224"/>
      <c r="L222" s="229"/>
      <c r="M222" s="230"/>
      <c r="N222" s="231"/>
      <c r="O222" s="231"/>
      <c r="P222" s="231"/>
      <c r="Q222" s="231"/>
      <c r="R222" s="231"/>
      <c r="S222" s="231"/>
      <c r="T222" s="232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33" t="s">
        <v>136</v>
      </c>
      <c r="AU222" s="233" t="s">
        <v>128</v>
      </c>
      <c r="AV222" s="14" t="s">
        <v>128</v>
      </c>
      <c r="AW222" s="14" t="s">
        <v>33</v>
      </c>
      <c r="AX222" s="14" t="s">
        <v>72</v>
      </c>
      <c r="AY222" s="233" t="s">
        <v>121</v>
      </c>
    </row>
    <row r="223" s="14" customFormat="1">
      <c r="A223" s="14"/>
      <c r="B223" s="223"/>
      <c r="C223" s="224"/>
      <c r="D223" s="214" t="s">
        <v>136</v>
      </c>
      <c r="E223" s="225" t="s">
        <v>19</v>
      </c>
      <c r="F223" s="226" t="s">
        <v>291</v>
      </c>
      <c r="G223" s="224"/>
      <c r="H223" s="227">
        <v>0.57599999999999996</v>
      </c>
      <c r="I223" s="228"/>
      <c r="J223" s="224"/>
      <c r="K223" s="224"/>
      <c r="L223" s="229"/>
      <c r="M223" s="230"/>
      <c r="N223" s="231"/>
      <c r="O223" s="231"/>
      <c r="P223" s="231"/>
      <c r="Q223" s="231"/>
      <c r="R223" s="231"/>
      <c r="S223" s="231"/>
      <c r="T223" s="23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33" t="s">
        <v>136</v>
      </c>
      <c r="AU223" s="233" t="s">
        <v>128</v>
      </c>
      <c r="AV223" s="14" t="s">
        <v>128</v>
      </c>
      <c r="AW223" s="14" t="s">
        <v>33</v>
      </c>
      <c r="AX223" s="14" t="s">
        <v>72</v>
      </c>
      <c r="AY223" s="233" t="s">
        <v>121</v>
      </c>
    </row>
    <row r="224" s="14" customFormat="1">
      <c r="A224" s="14"/>
      <c r="B224" s="223"/>
      <c r="C224" s="224"/>
      <c r="D224" s="214" t="s">
        <v>136</v>
      </c>
      <c r="E224" s="225" t="s">
        <v>19</v>
      </c>
      <c r="F224" s="226" t="s">
        <v>292</v>
      </c>
      <c r="G224" s="224"/>
      <c r="H224" s="227">
        <v>2.6099999999999999</v>
      </c>
      <c r="I224" s="228"/>
      <c r="J224" s="224"/>
      <c r="K224" s="224"/>
      <c r="L224" s="229"/>
      <c r="M224" s="230"/>
      <c r="N224" s="231"/>
      <c r="O224" s="231"/>
      <c r="P224" s="231"/>
      <c r="Q224" s="231"/>
      <c r="R224" s="231"/>
      <c r="S224" s="231"/>
      <c r="T224" s="232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33" t="s">
        <v>136</v>
      </c>
      <c r="AU224" s="233" t="s">
        <v>128</v>
      </c>
      <c r="AV224" s="14" t="s">
        <v>128</v>
      </c>
      <c r="AW224" s="14" t="s">
        <v>33</v>
      </c>
      <c r="AX224" s="14" t="s">
        <v>72</v>
      </c>
      <c r="AY224" s="233" t="s">
        <v>121</v>
      </c>
    </row>
    <row r="225" s="14" customFormat="1">
      <c r="A225" s="14"/>
      <c r="B225" s="223"/>
      <c r="C225" s="224"/>
      <c r="D225" s="214" t="s">
        <v>136</v>
      </c>
      <c r="E225" s="225" t="s">
        <v>19</v>
      </c>
      <c r="F225" s="226" t="s">
        <v>293</v>
      </c>
      <c r="G225" s="224"/>
      <c r="H225" s="227">
        <v>0.93999999999999995</v>
      </c>
      <c r="I225" s="228"/>
      <c r="J225" s="224"/>
      <c r="K225" s="224"/>
      <c r="L225" s="229"/>
      <c r="M225" s="230"/>
      <c r="N225" s="231"/>
      <c r="O225" s="231"/>
      <c r="P225" s="231"/>
      <c r="Q225" s="231"/>
      <c r="R225" s="231"/>
      <c r="S225" s="231"/>
      <c r="T225" s="232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33" t="s">
        <v>136</v>
      </c>
      <c r="AU225" s="233" t="s">
        <v>128</v>
      </c>
      <c r="AV225" s="14" t="s">
        <v>128</v>
      </c>
      <c r="AW225" s="14" t="s">
        <v>33</v>
      </c>
      <c r="AX225" s="14" t="s">
        <v>72</v>
      </c>
      <c r="AY225" s="233" t="s">
        <v>121</v>
      </c>
    </row>
    <row r="226" s="16" customFormat="1">
      <c r="A226" s="16"/>
      <c r="B226" s="250"/>
      <c r="C226" s="251"/>
      <c r="D226" s="214" t="s">
        <v>136</v>
      </c>
      <c r="E226" s="252" t="s">
        <v>19</v>
      </c>
      <c r="F226" s="253" t="s">
        <v>152</v>
      </c>
      <c r="G226" s="251"/>
      <c r="H226" s="254">
        <v>961.50500000000034</v>
      </c>
      <c r="I226" s="255"/>
      <c r="J226" s="251"/>
      <c r="K226" s="251"/>
      <c r="L226" s="256"/>
      <c r="M226" s="257"/>
      <c r="N226" s="258"/>
      <c r="O226" s="258"/>
      <c r="P226" s="258"/>
      <c r="Q226" s="258"/>
      <c r="R226" s="258"/>
      <c r="S226" s="258"/>
      <c r="T226" s="259"/>
      <c r="U226" s="16"/>
      <c r="V226" s="16"/>
      <c r="W226" s="16"/>
      <c r="X226" s="16"/>
      <c r="Y226" s="16"/>
      <c r="Z226" s="16"/>
      <c r="AA226" s="16"/>
      <c r="AB226" s="16"/>
      <c r="AC226" s="16"/>
      <c r="AD226" s="16"/>
      <c r="AE226" s="16"/>
      <c r="AT226" s="260" t="s">
        <v>136</v>
      </c>
      <c r="AU226" s="260" t="s">
        <v>128</v>
      </c>
      <c r="AV226" s="16" t="s">
        <v>127</v>
      </c>
      <c r="AW226" s="16" t="s">
        <v>33</v>
      </c>
      <c r="AX226" s="16" t="s">
        <v>77</v>
      </c>
      <c r="AY226" s="260" t="s">
        <v>121</v>
      </c>
    </row>
    <row r="227" s="2" customFormat="1" ht="24.15" customHeight="1">
      <c r="A227" s="40"/>
      <c r="B227" s="41"/>
      <c r="C227" s="199" t="s">
        <v>294</v>
      </c>
      <c r="D227" s="199" t="s">
        <v>123</v>
      </c>
      <c r="E227" s="200" t="s">
        <v>295</v>
      </c>
      <c r="F227" s="201" t="s">
        <v>296</v>
      </c>
      <c r="G227" s="202" t="s">
        <v>134</v>
      </c>
      <c r="H227" s="203">
        <v>3.5499999999999998</v>
      </c>
      <c r="I227" s="204"/>
      <c r="J227" s="205">
        <f>ROUND(I227*H227,2)</f>
        <v>0</v>
      </c>
      <c r="K227" s="201" t="s">
        <v>141</v>
      </c>
      <c r="L227" s="46"/>
      <c r="M227" s="206" t="s">
        <v>19</v>
      </c>
      <c r="N227" s="207" t="s">
        <v>44</v>
      </c>
      <c r="O227" s="86"/>
      <c r="P227" s="208">
        <f>O227*H227</f>
        <v>0</v>
      </c>
      <c r="Q227" s="208">
        <v>0.01146</v>
      </c>
      <c r="R227" s="208">
        <f>Q227*H227</f>
        <v>0.040682999999999997</v>
      </c>
      <c r="S227" s="208">
        <v>0</v>
      </c>
      <c r="T227" s="209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0" t="s">
        <v>127</v>
      </c>
      <c r="AT227" s="210" t="s">
        <v>123</v>
      </c>
      <c r="AU227" s="210" t="s">
        <v>128</v>
      </c>
      <c r="AY227" s="19" t="s">
        <v>121</v>
      </c>
      <c r="BE227" s="211">
        <f>IF(N227="základní",J227,0)</f>
        <v>0</v>
      </c>
      <c r="BF227" s="211">
        <f>IF(N227="snížená",J227,0)</f>
        <v>0</v>
      </c>
      <c r="BG227" s="211">
        <f>IF(N227="zákl. přenesená",J227,0)</f>
        <v>0</v>
      </c>
      <c r="BH227" s="211">
        <f>IF(N227="sníž. přenesená",J227,0)</f>
        <v>0</v>
      </c>
      <c r="BI227" s="211">
        <f>IF(N227="nulová",J227,0)</f>
        <v>0</v>
      </c>
      <c r="BJ227" s="19" t="s">
        <v>128</v>
      </c>
      <c r="BK227" s="211">
        <f>ROUND(I227*H227,2)</f>
        <v>0</v>
      </c>
      <c r="BL227" s="19" t="s">
        <v>127</v>
      </c>
      <c r="BM227" s="210" t="s">
        <v>297</v>
      </c>
    </row>
    <row r="228" s="2" customFormat="1">
      <c r="A228" s="40"/>
      <c r="B228" s="41"/>
      <c r="C228" s="42"/>
      <c r="D228" s="234" t="s">
        <v>143</v>
      </c>
      <c r="E228" s="42"/>
      <c r="F228" s="235" t="s">
        <v>298</v>
      </c>
      <c r="G228" s="42"/>
      <c r="H228" s="42"/>
      <c r="I228" s="236"/>
      <c r="J228" s="42"/>
      <c r="K228" s="42"/>
      <c r="L228" s="46"/>
      <c r="M228" s="237"/>
      <c r="N228" s="238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143</v>
      </c>
      <c r="AU228" s="19" t="s">
        <v>128</v>
      </c>
    </row>
    <row r="229" s="14" customFormat="1">
      <c r="A229" s="14"/>
      <c r="B229" s="223"/>
      <c r="C229" s="224"/>
      <c r="D229" s="214" t="s">
        <v>136</v>
      </c>
      <c r="E229" s="225" t="s">
        <v>19</v>
      </c>
      <c r="F229" s="226" t="s">
        <v>292</v>
      </c>
      <c r="G229" s="224"/>
      <c r="H229" s="227">
        <v>2.6099999999999999</v>
      </c>
      <c r="I229" s="228"/>
      <c r="J229" s="224"/>
      <c r="K229" s="224"/>
      <c r="L229" s="229"/>
      <c r="M229" s="230"/>
      <c r="N229" s="231"/>
      <c r="O229" s="231"/>
      <c r="P229" s="231"/>
      <c r="Q229" s="231"/>
      <c r="R229" s="231"/>
      <c r="S229" s="231"/>
      <c r="T229" s="23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33" t="s">
        <v>136</v>
      </c>
      <c r="AU229" s="233" t="s">
        <v>128</v>
      </c>
      <c r="AV229" s="14" t="s">
        <v>128</v>
      </c>
      <c r="AW229" s="14" t="s">
        <v>33</v>
      </c>
      <c r="AX229" s="14" t="s">
        <v>72</v>
      </c>
      <c r="AY229" s="233" t="s">
        <v>121</v>
      </c>
    </row>
    <row r="230" s="14" customFormat="1">
      <c r="A230" s="14"/>
      <c r="B230" s="223"/>
      <c r="C230" s="224"/>
      <c r="D230" s="214" t="s">
        <v>136</v>
      </c>
      <c r="E230" s="225" t="s">
        <v>19</v>
      </c>
      <c r="F230" s="226" t="s">
        <v>293</v>
      </c>
      <c r="G230" s="224"/>
      <c r="H230" s="227">
        <v>0.93999999999999995</v>
      </c>
      <c r="I230" s="228"/>
      <c r="J230" s="224"/>
      <c r="K230" s="224"/>
      <c r="L230" s="229"/>
      <c r="M230" s="230"/>
      <c r="N230" s="231"/>
      <c r="O230" s="231"/>
      <c r="P230" s="231"/>
      <c r="Q230" s="231"/>
      <c r="R230" s="231"/>
      <c r="S230" s="231"/>
      <c r="T230" s="23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33" t="s">
        <v>136</v>
      </c>
      <c r="AU230" s="233" t="s">
        <v>128</v>
      </c>
      <c r="AV230" s="14" t="s">
        <v>128</v>
      </c>
      <c r="AW230" s="14" t="s">
        <v>33</v>
      </c>
      <c r="AX230" s="14" t="s">
        <v>72</v>
      </c>
      <c r="AY230" s="233" t="s">
        <v>121</v>
      </c>
    </row>
    <row r="231" s="16" customFormat="1">
      <c r="A231" s="16"/>
      <c r="B231" s="250"/>
      <c r="C231" s="251"/>
      <c r="D231" s="214" t="s">
        <v>136</v>
      </c>
      <c r="E231" s="252" t="s">
        <v>19</v>
      </c>
      <c r="F231" s="253" t="s">
        <v>152</v>
      </c>
      <c r="G231" s="251"/>
      <c r="H231" s="254">
        <v>3.5499999999999998</v>
      </c>
      <c r="I231" s="255"/>
      <c r="J231" s="251"/>
      <c r="K231" s="251"/>
      <c r="L231" s="256"/>
      <c r="M231" s="257"/>
      <c r="N231" s="258"/>
      <c r="O231" s="258"/>
      <c r="P231" s="258"/>
      <c r="Q231" s="258"/>
      <c r="R231" s="258"/>
      <c r="S231" s="258"/>
      <c r="T231" s="259"/>
      <c r="U231" s="16"/>
      <c r="V231" s="16"/>
      <c r="W231" s="16"/>
      <c r="X231" s="16"/>
      <c r="Y231" s="16"/>
      <c r="Z231" s="16"/>
      <c r="AA231" s="16"/>
      <c r="AB231" s="16"/>
      <c r="AC231" s="16"/>
      <c r="AD231" s="16"/>
      <c r="AE231" s="16"/>
      <c r="AT231" s="260" t="s">
        <v>136</v>
      </c>
      <c r="AU231" s="260" t="s">
        <v>128</v>
      </c>
      <c r="AV231" s="16" t="s">
        <v>127</v>
      </c>
      <c r="AW231" s="16" t="s">
        <v>33</v>
      </c>
      <c r="AX231" s="16" t="s">
        <v>77</v>
      </c>
      <c r="AY231" s="260" t="s">
        <v>121</v>
      </c>
    </row>
    <row r="232" s="2" customFormat="1" ht="16.5" customHeight="1">
      <c r="A232" s="40"/>
      <c r="B232" s="41"/>
      <c r="C232" s="199" t="s">
        <v>299</v>
      </c>
      <c r="D232" s="199" t="s">
        <v>123</v>
      </c>
      <c r="E232" s="200" t="s">
        <v>300</v>
      </c>
      <c r="F232" s="201" t="s">
        <v>301</v>
      </c>
      <c r="G232" s="202" t="s">
        <v>134</v>
      </c>
      <c r="H232" s="203">
        <v>3.5499999999999998</v>
      </c>
      <c r="I232" s="204"/>
      <c r="J232" s="205">
        <f>ROUND(I232*H232,2)</f>
        <v>0</v>
      </c>
      <c r="K232" s="201" t="s">
        <v>141</v>
      </c>
      <c r="L232" s="46"/>
      <c r="M232" s="206" t="s">
        <v>19</v>
      </c>
      <c r="N232" s="207" t="s">
        <v>44</v>
      </c>
      <c r="O232" s="86"/>
      <c r="P232" s="208">
        <f>O232*H232</f>
        <v>0</v>
      </c>
      <c r="Q232" s="208">
        <v>0.00025999999999999998</v>
      </c>
      <c r="R232" s="208">
        <f>Q232*H232</f>
        <v>0.00092299999999999988</v>
      </c>
      <c r="S232" s="208">
        <v>0</v>
      </c>
      <c r="T232" s="209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0" t="s">
        <v>127</v>
      </c>
      <c r="AT232" s="210" t="s">
        <v>123</v>
      </c>
      <c r="AU232" s="210" t="s">
        <v>128</v>
      </c>
      <c r="AY232" s="19" t="s">
        <v>121</v>
      </c>
      <c r="BE232" s="211">
        <f>IF(N232="základní",J232,0)</f>
        <v>0</v>
      </c>
      <c r="BF232" s="211">
        <f>IF(N232="snížená",J232,0)</f>
        <v>0</v>
      </c>
      <c r="BG232" s="211">
        <f>IF(N232="zákl. přenesená",J232,0)</f>
        <v>0</v>
      </c>
      <c r="BH232" s="211">
        <f>IF(N232="sníž. přenesená",J232,0)</f>
        <v>0</v>
      </c>
      <c r="BI232" s="211">
        <f>IF(N232="nulová",J232,0)</f>
        <v>0</v>
      </c>
      <c r="BJ232" s="19" t="s">
        <v>128</v>
      </c>
      <c r="BK232" s="211">
        <f>ROUND(I232*H232,2)</f>
        <v>0</v>
      </c>
      <c r="BL232" s="19" t="s">
        <v>127</v>
      </c>
      <c r="BM232" s="210" t="s">
        <v>302</v>
      </c>
    </row>
    <row r="233" s="2" customFormat="1">
      <c r="A233" s="40"/>
      <c r="B233" s="41"/>
      <c r="C233" s="42"/>
      <c r="D233" s="234" t="s">
        <v>143</v>
      </c>
      <c r="E233" s="42"/>
      <c r="F233" s="235" t="s">
        <v>303</v>
      </c>
      <c r="G233" s="42"/>
      <c r="H233" s="42"/>
      <c r="I233" s="236"/>
      <c r="J233" s="42"/>
      <c r="K233" s="42"/>
      <c r="L233" s="46"/>
      <c r="M233" s="237"/>
      <c r="N233" s="238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143</v>
      </c>
      <c r="AU233" s="19" t="s">
        <v>128</v>
      </c>
    </row>
    <row r="234" s="2" customFormat="1" ht="24.15" customHeight="1">
      <c r="A234" s="40"/>
      <c r="B234" s="41"/>
      <c r="C234" s="199" t="s">
        <v>7</v>
      </c>
      <c r="D234" s="199" t="s">
        <v>123</v>
      </c>
      <c r="E234" s="200" t="s">
        <v>304</v>
      </c>
      <c r="F234" s="201" t="s">
        <v>305</v>
      </c>
      <c r="G234" s="202" t="s">
        <v>134</v>
      </c>
      <c r="H234" s="203">
        <v>3.5499999999999998</v>
      </c>
      <c r="I234" s="204"/>
      <c r="J234" s="205">
        <f>ROUND(I234*H234,2)</f>
        <v>0</v>
      </c>
      <c r="K234" s="201" t="s">
        <v>141</v>
      </c>
      <c r="L234" s="46"/>
      <c r="M234" s="206" t="s">
        <v>19</v>
      </c>
      <c r="N234" s="207" t="s">
        <v>44</v>
      </c>
      <c r="O234" s="86"/>
      <c r="P234" s="208">
        <f>O234*H234</f>
        <v>0</v>
      </c>
      <c r="Q234" s="208">
        <v>0.0043800000000000002</v>
      </c>
      <c r="R234" s="208">
        <f>Q234*H234</f>
        <v>0.015549</v>
      </c>
      <c r="S234" s="208">
        <v>0</v>
      </c>
      <c r="T234" s="209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0" t="s">
        <v>127</v>
      </c>
      <c r="AT234" s="210" t="s">
        <v>123</v>
      </c>
      <c r="AU234" s="210" t="s">
        <v>128</v>
      </c>
      <c r="AY234" s="19" t="s">
        <v>121</v>
      </c>
      <c r="BE234" s="211">
        <f>IF(N234="základní",J234,0)</f>
        <v>0</v>
      </c>
      <c r="BF234" s="211">
        <f>IF(N234="snížená",J234,0)</f>
        <v>0</v>
      </c>
      <c r="BG234" s="211">
        <f>IF(N234="zákl. přenesená",J234,0)</f>
        <v>0</v>
      </c>
      <c r="BH234" s="211">
        <f>IF(N234="sníž. přenesená",J234,0)</f>
        <v>0</v>
      </c>
      <c r="BI234" s="211">
        <f>IF(N234="nulová",J234,0)</f>
        <v>0</v>
      </c>
      <c r="BJ234" s="19" t="s">
        <v>128</v>
      </c>
      <c r="BK234" s="211">
        <f>ROUND(I234*H234,2)</f>
        <v>0</v>
      </c>
      <c r="BL234" s="19" t="s">
        <v>127</v>
      </c>
      <c r="BM234" s="210" t="s">
        <v>306</v>
      </c>
    </row>
    <row r="235" s="2" customFormat="1">
      <c r="A235" s="40"/>
      <c r="B235" s="41"/>
      <c r="C235" s="42"/>
      <c r="D235" s="234" t="s">
        <v>143</v>
      </c>
      <c r="E235" s="42"/>
      <c r="F235" s="235" t="s">
        <v>307</v>
      </c>
      <c r="G235" s="42"/>
      <c r="H235" s="42"/>
      <c r="I235" s="236"/>
      <c r="J235" s="42"/>
      <c r="K235" s="42"/>
      <c r="L235" s="46"/>
      <c r="M235" s="237"/>
      <c r="N235" s="238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143</v>
      </c>
      <c r="AU235" s="19" t="s">
        <v>128</v>
      </c>
    </row>
    <row r="236" s="2" customFormat="1" ht="16.5" customHeight="1">
      <c r="A236" s="40"/>
      <c r="B236" s="41"/>
      <c r="C236" s="199" t="s">
        <v>308</v>
      </c>
      <c r="D236" s="199" t="s">
        <v>123</v>
      </c>
      <c r="E236" s="200" t="s">
        <v>309</v>
      </c>
      <c r="F236" s="201" t="s">
        <v>310</v>
      </c>
      <c r="G236" s="202" t="s">
        <v>134</v>
      </c>
      <c r="H236" s="203">
        <v>3.5499999999999998</v>
      </c>
      <c r="I236" s="204"/>
      <c r="J236" s="205">
        <f>ROUND(I236*H236,2)</f>
        <v>0</v>
      </c>
      <c r="K236" s="201" t="s">
        <v>141</v>
      </c>
      <c r="L236" s="46"/>
      <c r="M236" s="206" t="s">
        <v>19</v>
      </c>
      <c r="N236" s="207" t="s">
        <v>44</v>
      </c>
      <c r="O236" s="86"/>
      <c r="P236" s="208">
        <f>O236*H236</f>
        <v>0</v>
      </c>
      <c r="Q236" s="208">
        <v>0.00029999999999999997</v>
      </c>
      <c r="R236" s="208">
        <f>Q236*H236</f>
        <v>0.0010649999999999998</v>
      </c>
      <c r="S236" s="208">
        <v>0</v>
      </c>
      <c r="T236" s="209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0" t="s">
        <v>127</v>
      </c>
      <c r="AT236" s="210" t="s">
        <v>123</v>
      </c>
      <c r="AU236" s="210" t="s">
        <v>128</v>
      </c>
      <c r="AY236" s="19" t="s">
        <v>121</v>
      </c>
      <c r="BE236" s="211">
        <f>IF(N236="základní",J236,0)</f>
        <v>0</v>
      </c>
      <c r="BF236" s="211">
        <f>IF(N236="snížená",J236,0)</f>
        <v>0</v>
      </c>
      <c r="BG236" s="211">
        <f>IF(N236="zákl. přenesená",J236,0)</f>
        <v>0</v>
      </c>
      <c r="BH236" s="211">
        <f>IF(N236="sníž. přenesená",J236,0)</f>
        <v>0</v>
      </c>
      <c r="BI236" s="211">
        <f>IF(N236="nulová",J236,0)</f>
        <v>0</v>
      </c>
      <c r="BJ236" s="19" t="s">
        <v>128</v>
      </c>
      <c r="BK236" s="211">
        <f>ROUND(I236*H236,2)</f>
        <v>0</v>
      </c>
      <c r="BL236" s="19" t="s">
        <v>127</v>
      </c>
      <c r="BM236" s="210" t="s">
        <v>311</v>
      </c>
    </row>
    <row r="237" s="2" customFormat="1">
      <c r="A237" s="40"/>
      <c r="B237" s="41"/>
      <c r="C237" s="42"/>
      <c r="D237" s="234" t="s">
        <v>143</v>
      </c>
      <c r="E237" s="42"/>
      <c r="F237" s="235" t="s">
        <v>312</v>
      </c>
      <c r="G237" s="42"/>
      <c r="H237" s="42"/>
      <c r="I237" s="236"/>
      <c r="J237" s="42"/>
      <c r="K237" s="42"/>
      <c r="L237" s="46"/>
      <c r="M237" s="237"/>
      <c r="N237" s="238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143</v>
      </c>
      <c r="AU237" s="19" t="s">
        <v>128</v>
      </c>
    </row>
    <row r="238" s="2" customFormat="1" ht="24.15" customHeight="1">
      <c r="A238" s="40"/>
      <c r="B238" s="41"/>
      <c r="C238" s="199" t="s">
        <v>313</v>
      </c>
      <c r="D238" s="199" t="s">
        <v>123</v>
      </c>
      <c r="E238" s="200" t="s">
        <v>314</v>
      </c>
      <c r="F238" s="201" t="s">
        <v>315</v>
      </c>
      <c r="G238" s="202" t="s">
        <v>134</v>
      </c>
      <c r="H238" s="203">
        <v>3.5499999999999998</v>
      </c>
      <c r="I238" s="204"/>
      <c r="J238" s="205">
        <f>ROUND(I238*H238,2)</f>
        <v>0</v>
      </c>
      <c r="K238" s="201" t="s">
        <v>141</v>
      </c>
      <c r="L238" s="46"/>
      <c r="M238" s="206" t="s">
        <v>19</v>
      </c>
      <c r="N238" s="207" t="s">
        <v>44</v>
      </c>
      <c r="O238" s="86"/>
      <c r="P238" s="208">
        <f>O238*H238</f>
        <v>0</v>
      </c>
      <c r="Q238" s="208">
        <v>0.0028500000000000001</v>
      </c>
      <c r="R238" s="208">
        <f>Q238*H238</f>
        <v>0.0101175</v>
      </c>
      <c r="S238" s="208">
        <v>0</v>
      </c>
      <c r="T238" s="209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0" t="s">
        <v>127</v>
      </c>
      <c r="AT238" s="210" t="s">
        <v>123</v>
      </c>
      <c r="AU238" s="210" t="s">
        <v>128</v>
      </c>
      <c r="AY238" s="19" t="s">
        <v>121</v>
      </c>
      <c r="BE238" s="211">
        <f>IF(N238="základní",J238,0)</f>
        <v>0</v>
      </c>
      <c r="BF238" s="211">
        <f>IF(N238="snížená",J238,0)</f>
        <v>0</v>
      </c>
      <c r="BG238" s="211">
        <f>IF(N238="zákl. přenesená",J238,0)</f>
        <v>0</v>
      </c>
      <c r="BH238" s="211">
        <f>IF(N238="sníž. přenesená",J238,0)</f>
        <v>0</v>
      </c>
      <c r="BI238" s="211">
        <f>IF(N238="nulová",J238,0)</f>
        <v>0</v>
      </c>
      <c r="BJ238" s="19" t="s">
        <v>128</v>
      </c>
      <c r="BK238" s="211">
        <f>ROUND(I238*H238,2)</f>
        <v>0</v>
      </c>
      <c r="BL238" s="19" t="s">
        <v>127</v>
      </c>
      <c r="BM238" s="210" t="s">
        <v>316</v>
      </c>
    </row>
    <row r="239" s="2" customFormat="1">
      <c r="A239" s="40"/>
      <c r="B239" s="41"/>
      <c r="C239" s="42"/>
      <c r="D239" s="234" t="s">
        <v>143</v>
      </c>
      <c r="E239" s="42"/>
      <c r="F239" s="235" t="s">
        <v>317</v>
      </c>
      <c r="G239" s="42"/>
      <c r="H239" s="42"/>
      <c r="I239" s="236"/>
      <c r="J239" s="42"/>
      <c r="K239" s="42"/>
      <c r="L239" s="46"/>
      <c r="M239" s="237"/>
      <c r="N239" s="238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143</v>
      </c>
      <c r="AU239" s="19" t="s">
        <v>128</v>
      </c>
    </row>
    <row r="240" s="2" customFormat="1" ht="24.15" customHeight="1">
      <c r="A240" s="40"/>
      <c r="B240" s="41"/>
      <c r="C240" s="199" t="s">
        <v>318</v>
      </c>
      <c r="D240" s="199" t="s">
        <v>123</v>
      </c>
      <c r="E240" s="200" t="s">
        <v>319</v>
      </c>
      <c r="F240" s="201" t="s">
        <v>320</v>
      </c>
      <c r="G240" s="202" t="s">
        <v>134</v>
      </c>
      <c r="H240" s="203">
        <v>957.95500000000004</v>
      </c>
      <c r="I240" s="204"/>
      <c r="J240" s="205">
        <f>ROUND(I240*H240,2)</f>
        <v>0</v>
      </c>
      <c r="K240" s="201" t="s">
        <v>141</v>
      </c>
      <c r="L240" s="46"/>
      <c r="M240" s="206" t="s">
        <v>19</v>
      </c>
      <c r="N240" s="207" t="s">
        <v>44</v>
      </c>
      <c r="O240" s="86"/>
      <c r="P240" s="208">
        <f>O240*H240</f>
        <v>0</v>
      </c>
      <c r="Q240" s="208">
        <v>0.01146</v>
      </c>
      <c r="R240" s="208">
        <f>Q240*H240</f>
        <v>10.9781643</v>
      </c>
      <c r="S240" s="208">
        <v>0</v>
      </c>
      <c r="T240" s="209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0" t="s">
        <v>127</v>
      </c>
      <c r="AT240" s="210" t="s">
        <v>123</v>
      </c>
      <c r="AU240" s="210" t="s">
        <v>128</v>
      </c>
      <c r="AY240" s="19" t="s">
        <v>121</v>
      </c>
      <c r="BE240" s="211">
        <f>IF(N240="základní",J240,0)</f>
        <v>0</v>
      </c>
      <c r="BF240" s="211">
        <f>IF(N240="snížená",J240,0)</f>
        <v>0</v>
      </c>
      <c r="BG240" s="211">
        <f>IF(N240="zákl. přenesená",J240,0)</f>
        <v>0</v>
      </c>
      <c r="BH240" s="211">
        <f>IF(N240="sníž. přenesená",J240,0)</f>
        <v>0</v>
      </c>
      <c r="BI240" s="211">
        <f>IF(N240="nulová",J240,0)</f>
        <v>0</v>
      </c>
      <c r="BJ240" s="19" t="s">
        <v>128</v>
      </c>
      <c r="BK240" s="211">
        <f>ROUND(I240*H240,2)</f>
        <v>0</v>
      </c>
      <c r="BL240" s="19" t="s">
        <v>127</v>
      </c>
      <c r="BM240" s="210" t="s">
        <v>321</v>
      </c>
    </row>
    <row r="241" s="2" customFormat="1">
      <c r="A241" s="40"/>
      <c r="B241" s="41"/>
      <c r="C241" s="42"/>
      <c r="D241" s="234" t="s">
        <v>143</v>
      </c>
      <c r="E241" s="42"/>
      <c r="F241" s="235" t="s">
        <v>322</v>
      </c>
      <c r="G241" s="42"/>
      <c r="H241" s="42"/>
      <c r="I241" s="236"/>
      <c r="J241" s="42"/>
      <c r="K241" s="42"/>
      <c r="L241" s="46"/>
      <c r="M241" s="237"/>
      <c r="N241" s="238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143</v>
      </c>
      <c r="AU241" s="19" t="s">
        <v>128</v>
      </c>
    </row>
    <row r="242" s="14" customFormat="1">
      <c r="A242" s="14"/>
      <c r="B242" s="223"/>
      <c r="C242" s="224"/>
      <c r="D242" s="214" t="s">
        <v>136</v>
      </c>
      <c r="E242" s="225" t="s">
        <v>19</v>
      </c>
      <c r="F242" s="226" t="s">
        <v>269</v>
      </c>
      <c r="G242" s="224"/>
      <c r="H242" s="227">
        <v>407.14800000000002</v>
      </c>
      <c r="I242" s="228"/>
      <c r="J242" s="224"/>
      <c r="K242" s="224"/>
      <c r="L242" s="229"/>
      <c r="M242" s="230"/>
      <c r="N242" s="231"/>
      <c r="O242" s="231"/>
      <c r="P242" s="231"/>
      <c r="Q242" s="231"/>
      <c r="R242" s="231"/>
      <c r="S242" s="231"/>
      <c r="T242" s="23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33" t="s">
        <v>136</v>
      </c>
      <c r="AU242" s="233" t="s">
        <v>128</v>
      </c>
      <c r="AV242" s="14" t="s">
        <v>128</v>
      </c>
      <c r="AW242" s="14" t="s">
        <v>33</v>
      </c>
      <c r="AX242" s="14" t="s">
        <v>72</v>
      </c>
      <c r="AY242" s="233" t="s">
        <v>121</v>
      </c>
    </row>
    <row r="243" s="14" customFormat="1">
      <c r="A243" s="14"/>
      <c r="B243" s="223"/>
      <c r="C243" s="224"/>
      <c r="D243" s="214" t="s">
        <v>136</v>
      </c>
      <c r="E243" s="225" t="s">
        <v>19</v>
      </c>
      <c r="F243" s="226" t="s">
        <v>270</v>
      </c>
      <c r="G243" s="224"/>
      <c r="H243" s="227">
        <v>411.07799999999997</v>
      </c>
      <c r="I243" s="228"/>
      <c r="J243" s="224"/>
      <c r="K243" s="224"/>
      <c r="L243" s="229"/>
      <c r="M243" s="230"/>
      <c r="N243" s="231"/>
      <c r="O243" s="231"/>
      <c r="P243" s="231"/>
      <c r="Q243" s="231"/>
      <c r="R243" s="231"/>
      <c r="S243" s="231"/>
      <c r="T243" s="232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33" t="s">
        <v>136</v>
      </c>
      <c r="AU243" s="233" t="s">
        <v>128</v>
      </c>
      <c r="AV243" s="14" t="s">
        <v>128</v>
      </c>
      <c r="AW243" s="14" t="s">
        <v>33</v>
      </c>
      <c r="AX243" s="14" t="s">
        <v>72</v>
      </c>
      <c r="AY243" s="233" t="s">
        <v>121</v>
      </c>
    </row>
    <row r="244" s="14" customFormat="1">
      <c r="A244" s="14"/>
      <c r="B244" s="223"/>
      <c r="C244" s="224"/>
      <c r="D244" s="214" t="s">
        <v>136</v>
      </c>
      <c r="E244" s="225" t="s">
        <v>19</v>
      </c>
      <c r="F244" s="226" t="s">
        <v>271</v>
      </c>
      <c r="G244" s="224"/>
      <c r="H244" s="227">
        <v>112.554</v>
      </c>
      <c r="I244" s="228"/>
      <c r="J244" s="224"/>
      <c r="K244" s="224"/>
      <c r="L244" s="229"/>
      <c r="M244" s="230"/>
      <c r="N244" s="231"/>
      <c r="O244" s="231"/>
      <c r="P244" s="231"/>
      <c r="Q244" s="231"/>
      <c r="R244" s="231"/>
      <c r="S244" s="231"/>
      <c r="T244" s="23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33" t="s">
        <v>136</v>
      </c>
      <c r="AU244" s="233" t="s">
        <v>128</v>
      </c>
      <c r="AV244" s="14" t="s">
        <v>128</v>
      </c>
      <c r="AW244" s="14" t="s">
        <v>33</v>
      </c>
      <c r="AX244" s="14" t="s">
        <v>72</v>
      </c>
      <c r="AY244" s="233" t="s">
        <v>121</v>
      </c>
    </row>
    <row r="245" s="14" customFormat="1">
      <c r="A245" s="14"/>
      <c r="B245" s="223"/>
      <c r="C245" s="224"/>
      <c r="D245" s="214" t="s">
        <v>136</v>
      </c>
      <c r="E245" s="225" t="s">
        <v>19</v>
      </c>
      <c r="F245" s="226" t="s">
        <v>271</v>
      </c>
      <c r="G245" s="224"/>
      <c r="H245" s="227">
        <v>112.554</v>
      </c>
      <c r="I245" s="228"/>
      <c r="J245" s="224"/>
      <c r="K245" s="224"/>
      <c r="L245" s="229"/>
      <c r="M245" s="230"/>
      <c r="N245" s="231"/>
      <c r="O245" s="231"/>
      <c r="P245" s="231"/>
      <c r="Q245" s="231"/>
      <c r="R245" s="231"/>
      <c r="S245" s="231"/>
      <c r="T245" s="232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33" t="s">
        <v>136</v>
      </c>
      <c r="AU245" s="233" t="s">
        <v>128</v>
      </c>
      <c r="AV245" s="14" t="s">
        <v>128</v>
      </c>
      <c r="AW245" s="14" t="s">
        <v>33</v>
      </c>
      <c r="AX245" s="14" t="s">
        <v>72</v>
      </c>
      <c r="AY245" s="233" t="s">
        <v>121</v>
      </c>
    </row>
    <row r="246" s="14" customFormat="1">
      <c r="A246" s="14"/>
      <c r="B246" s="223"/>
      <c r="C246" s="224"/>
      <c r="D246" s="214" t="s">
        <v>136</v>
      </c>
      <c r="E246" s="225" t="s">
        <v>19</v>
      </c>
      <c r="F246" s="226" t="s">
        <v>272</v>
      </c>
      <c r="G246" s="224"/>
      <c r="H246" s="227">
        <v>1.294</v>
      </c>
      <c r="I246" s="228"/>
      <c r="J246" s="224"/>
      <c r="K246" s="224"/>
      <c r="L246" s="229"/>
      <c r="M246" s="230"/>
      <c r="N246" s="231"/>
      <c r="O246" s="231"/>
      <c r="P246" s="231"/>
      <c r="Q246" s="231"/>
      <c r="R246" s="231"/>
      <c r="S246" s="231"/>
      <c r="T246" s="23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33" t="s">
        <v>136</v>
      </c>
      <c r="AU246" s="233" t="s">
        <v>128</v>
      </c>
      <c r="AV246" s="14" t="s">
        <v>128</v>
      </c>
      <c r="AW246" s="14" t="s">
        <v>33</v>
      </c>
      <c r="AX246" s="14" t="s">
        <v>72</v>
      </c>
      <c r="AY246" s="233" t="s">
        <v>121</v>
      </c>
    </row>
    <row r="247" s="14" customFormat="1">
      <c r="A247" s="14"/>
      <c r="B247" s="223"/>
      <c r="C247" s="224"/>
      <c r="D247" s="214" t="s">
        <v>136</v>
      </c>
      <c r="E247" s="225" t="s">
        <v>19</v>
      </c>
      <c r="F247" s="226" t="s">
        <v>273</v>
      </c>
      <c r="G247" s="224"/>
      <c r="H247" s="227">
        <v>10.4</v>
      </c>
      <c r="I247" s="228"/>
      <c r="J247" s="224"/>
      <c r="K247" s="224"/>
      <c r="L247" s="229"/>
      <c r="M247" s="230"/>
      <c r="N247" s="231"/>
      <c r="O247" s="231"/>
      <c r="P247" s="231"/>
      <c r="Q247" s="231"/>
      <c r="R247" s="231"/>
      <c r="S247" s="231"/>
      <c r="T247" s="232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33" t="s">
        <v>136</v>
      </c>
      <c r="AU247" s="233" t="s">
        <v>128</v>
      </c>
      <c r="AV247" s="14" t="s">
        <v>128</v>
      </c>
      <c r="AW247" s="14" t="s">
        <v>33</v>
      </c>
      <c r="AX247" s="14" t="s">
        <v>72</v>
      </c>
      <c r="AY247" s="233" t="s">
        <v>121</v>
      </c>
    </row>
    <row r="248" s="14" customFormat="1">
      <c r="A248" s="14"/>
      <c r="B248" s="223"/>
      <c r="C248" s="224"/>
      <c r="D248" s="214" t="s">
        <v>136</v>
      </c>
      <c r="E248" s="225" t="s">
        <v>19</v>
      </c>
      <c r="F248" s="226" t="s">
        <v>274</v>
      </c>
      <c r="G248" s="224"/>
      <c r="H248" s="227">
        <v>2.3999999999999999</v>
      </c>
      <c r="I248" s="228"/>
      <c r="J248" s="224"/>
      <c r="K248" s="224"/>
      <c r="L248" s="229"/>
      <c r="M248" s="230"/>
      <c r="N248" s="231"/>
      <c r="O248" s="231"/>
      <c r="P248" s="231"/>
      <c r="Q248" s="231"/>
      <c r="R248" s="231"/>
      <c r="S248" s="231"/>
      <c r="T248" s="232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33" t="s">
        <v>136</v>
      </c>
      <c r="AU248" s="233" t="s">
        <v>128</v>
      </c>
      <c r="AV248" s="14" t="s">
        <v>128</v>
      </c>
      <c r="AW248" s="14" t="s">
        <v>33</v>
      </c>
      <c r="AX248" s="14" t="s">
        <v>72</v>
      </c>
      <c r="AY248" s="233" t="s">
        <v>121</v>
      </c>
    </row>
    <row r="249" s="14" customFormat="1">
      <c r="A249" s="14"/>
      <c r="B249" s="223"/>
      <c r="C249" s="224"/>
      <c r="D249" s="214" t="s">
        <v>136</v>
      </c>
      <c r="E249" s="225" t="s">
        <v>19</v>
      </c>
      <c r="F249" s="226" t="s">
        <v>275</v>
      </c>
      <c r="G249" s="224"/>
      <c r="H249" s="227">
        <v>7.7699999999999996</v>
      </c>
      <c r="I249" s="228"/>
      <c r="J249" s="224"/>
      <c r="K249" s="224"/>
      <c r="L249" s="229"/>
      <c r="M249" s="230"/>
      <c r="N249" s="231"/>
      <c r="O249" s="231"/>
      <c r="P249" s="231"/>
      <c r="Q249" s="231"/>
      <c r="R249" s="231"/>
      <c r="S249" s="231"/>
      <c r="T249" s="23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33" t="s">
        <v>136</v>
      </c>
      <c r="AU249" s="233" t="s">
        <v>128</v>
      </c>
      <c r="AV249" s="14" t="s">
        <v>128</v>
      </c>
      <c r="AW249" s="14" t="s">
        <v>33</v>
      </c>
      <c r="AX249" s="14" t="s">
        <v>72</v>
      </c>
      <c r="AY249" s="233" t="s">
        <v>121</v>
      </c>
    </row>
    <row r="250" s="14" customFormat="1">
      <c r="A250" s="14"/>
      <c r="B250" s="223"/>
      <c r="C250" s="224"/>
      <c r="D250" s="214" t="s">
        <v>136</v>
      </c>
      <c r="E250" s="225" t="s">
        <v>19</v>
      </c>
      <c r="F250" s="226" t="s">
        <v>202</v>
      </c>
      <c r="G250" s="224"/>
      <c r="H250" s="227">
        <v>1.8</v>
      </c>
      <c r="I250" s="228"/>
      <c r="J250" s="224"/>
      <c r="K250" s="224"/>
      <c r="L250" s="229"/>
      <c r="M250" s="230"/>
      <c r="N250" s="231"/>
      <c r="O250" s="231"/>
      <c r="P250" s="231"/>
      <c r="Q250" s="231"/>
      <c r="R250" s="231"/>
      <c r="S250" s="231"/>
      <c r="T250" s="23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33" t="s">
        <v>136</v>
      </c>
      <c r="AU250" s="233" t="s">
        <v>128</v>
      </c>
      <c r="AV250" s="14" t="s">
        <v>128</v>
      </c>
      <c r="AW250" s="14" t="s">
        <v>33</v>
      </c>
      <c r="AX250" s="14" t="s">
        <v>72</v>
      </c>
      <c r="AY250" s="233" t="s">
        <v>121</v>
      </c>
    </row>
    <row r="251" s="14" customFormat="1">
      <c r="A251" s="14"/>
      <c r="B251" s="223"/>
      <c r="C251" s="224"/>
      <c r="D251" s="214" t="s">
        <v>136</v>
      </c>
      <c r="E251" s="225" t="s">
        <v>19</v>
      </c>
      <c r="F251" s="226" t="s">
        <v>203</v>
      </c>
      <c r="G251" s="224"/>
      <c r="H251" s="227">
        <v>10.800000000000001</v>
      </c>
      <c r="I251" s="228"/>
      <c r="J251" s="224"/>
      <c r="K251" s="224"/>
      <c r="L251" s="229"/>
      <c r="M251" s="230"/>
      <c r="N251" s="231"/>
      <c r="O251" s="231"/>
      <c r="P251" s="231"/>
      <c r="Q251" s="231"/>
      <c r="R251" s="231"/>
      <c r="S251" s="231"/>
      <c r="T251" s="23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33" t="s">
        <v>136</v>
      </c>
      <c r="AU251" s="233" t="s">
        <v>128</v>
      </c>
      <c r="AV251" s="14" t="s">
        <v>128</v>
      </c>
      <c r="AW251" s="14" t="s">
        <v>33</v>
      </c>
      <c r="AX251" s="14" t="s">
        <v>72</v>
      </c>
      <c r="AY251" s="233" t="s">
        <v>121</v>
      </c>
    </row>
    <row r="252" s="14" customFormat="1">
      <c r="A252" s="14"/>
      <c r="B252" s="223"/>
      <c r="C252" s="224"/>
      <c r="D252" s="214" t="s">
        <v>136</v>
      </c>
      <c r="E252" s="225" t="s">
        <v>19</v>
      </c>
      <c r="F252" s="226" t="s">
        <v>276</v>
      </c>
      <c r="G252" s="224"/>
      <c r="H252" s="227">
        <v>-1.8899999999999999</v>
      </c>
      <c r="I252" s="228"/>
      <c r="J252" s="224"/>
      <c r="K252" s="224"/>
      <c r="L252" s="229"/>
      <c r="M252" s="230"/>
      <c r="N252" s="231"/>
      <c r="O252" s="231"/>
      <c r="P252" s="231"/>
      <c r="Q252" s="231"/>
      <c r="R252" s="231"/>
      <c r="S252" s="231"/>
      <c r="T252" s="232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33" t="s">
        <v>136</v>
      </c>
      <c r="AU252" s="233" t="s">
        <v>128</v>
      </c>
      <c r="AV252" s="14" t="s">
        <v>128</v>
      </c>
      <c r="AW252" s="14" t="s">
        <v>33</v>
      </c>
      <c r="AX252" s="14" t="s">
        <v>72</v>
      </c>
      <c r="AY252" s="233" t="s">
        <v>121</v>
      </c>
    </row>
    <row r="253" s="14" customFormat="1">
      <c r="A253" s="14"/>
      <c r="B253" s="223"/>
      <c r="C253" s="224"/>
      <c r="D253" s="214" t="s">
        <v>136</v>
      </c>
      <c r="E253" s="225" t="s">
        <v>19</v>
      </c>
      <c r="F253" s="226" t="s">
        <v>277</v>
      </c>
      <c r="G253" s="224"/>
      <c r="H253" s="227">
        <v>-39.600000000000001</v>
      </c>
      <c r="I253" s="228"/>
      <c r="J253" s="224"/>
      <c r="K253" s="224"/>
      <c r="L253" s="229"/>
      <c r="M253" s="230"/>
      <c r="N253" s="231"/>
      <c r="O253" s="231"/>
      <c r="P253" s="231"/>
      <c r="Q253" s="231"/>
      <c r="R253" s="231"/>
      <c r="S253" s="231"/>
      <c r="T253" s="232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33" t="s">
        <v>136</v>
      </c>
      <c r="AU253" s="233" t="s">
        <v>128</v>
      </c>
      <c r="AV253" s="14" t="s">
        <v>128</v>
      </c>
      <c r="AW253" s="14" t="s">
        <v>33</v>
      </c>
      <c r="AX253" s="14" t="s">
        <v>72</v>
      </c>
      <c r="AY253" s="233" t="s">
        <v>121</v>
      </c>
    </row>
    <row r="254" s="14" customFormat="1">
      <c r="A254" s="14"/>
      <c r="B254" s="223"/>
      <c r="C254" s="224"/>
      <c r="D254" s="214" t="s">
        <v>136</v>
      </c>
      <c r="E254" s="225" t="s">
        <v>19</v>
      </c>
      <c r="F254" s="226" t="s">
        <v>278</v>
      </c>
      <c r="G254" s="224"/>
      <c r="H254" s="227">
        <v>-3.2400000000000002</v>
      </c>
      <c r="I254" s="228"/>
      <c r="J254" s="224"/>
      <c r="K254" s="224"/>
      <c r="L254" s="229"/>
      <c r="M254" s="230"/>
      <c r="N254" s="231"/>
      <c r="O254" s="231"/>
      <c r="P254" s="231"/>
      <c r="Q254" s="231"/>
      <c r="R254" s="231"/>
      <c r="S254" s="231"/>
      <c r="T254" s="232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33" t="s">
        <v>136</v>
      </c>
      <c r="AU254" s="233" t="s">
        <v>128</v>
      </c>
      <c r="AV254" s="14" t="s">
        <v>128</v>
      </c>
      <c r="AW254" s="14" t="s">
        <v>33</v>
      </c>
      <c r="AX254" s="14" t="s">
        <v>72</v>
      </c>
      <c r="AY254" s="233" t="s">
        <v>121</v>
      </c>
    </row>
    <row r="255" s="14" customFormat="1">
      <c r="A255" s="14"/>
      <c r="B255" s="223"/>
      <c r="C255" s="224"/>
      <c r="D255" s="214" t="s">
        <v>136</v>
      </c>
      <c r="E255" s="225" t="s">
        <v>19</v>
      </c>
      <c r="F255" s="226" t="s">
        <v>279</v>
      </c>
      <c r="G255" s="224"/>
      <c r="H255" s="227">
        <v>-23.399999999999999</v>
      </c>
      <c r="I255" s="228"/>
      <c r="J255" s="224"/>
      <c r="K255" s="224"/>
      <c r="L255" s="229"/>
      <c r="M255" s="230"/>
      <c r="N255" s="231"/>
      <c r="O255" s="231"/>
      <c r="P255" s="231"/>
      <c r="Q255" s="231"/>
      <c r="R255" s="231"/>
      <c r="S255" s="231"/>
      <c r="T255" s="232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33" t="s">
        <v>136</v>
      </c>
      <c r="AU255" s="233" t="s">
        <v>128</v>
      </c>
      <c r="AV255" s="14" t="s">
        <v>128</v>
      </c>
      <c r="AW255" s="14" t="s">
        <v>33</v>
      </c>
      <c r="AX255" s="14" t="s">
        <v>72</v>
      </c>
      <c r="AY255" s="233" t="s">
        <v>121</v>
      </c>
    </row>
    <row r="256" s="14" customFormat="1">
      <c r="A256" s="14"/>
      <c r="B256" s="223"/>
      <c r="C256" s="224"/>
      <c r="D256" s="214" t="s">
        <v>136</v>
      </c>
      <c r="E256" s="225" t="s">
        <v>19</v>
      </c>
      <c r="F256" s="226" t="s">
        <v>147</v>
      </c>
      <c r="G256" s="224"/>
      <c r="H256" s="227">
        <v>-3.9100000000000001</v>
      </c>
      <c r="I256" s="228"/>
      <c r="J256" s="224"/>
      <c r="K256" s="224"/>
      <c r="L256" s="229"/>
      <c r="M256" s="230"/>
      <c r="N256" s="231"/>
      <c r="O256" s="231"/>
      <c r="P256" s="231"/>
      <c r="Q256" s="231"/>
      <c r="R256" s="231"/>
      <c r="S256" s="231"/>
      <c r="T256" s="232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33" t="s">
        <v>136</v>
      </c>
      <c r="AU256" s="233" t="s">
        <v>128</v>
      </c>
      <c r="AV256" s="14" t="s">
        <v>128</v>
      </c>
      <c r="AW256" s="14" t="s">
        <v>33</v>
      </c>
      <c r="AX256" s="14" t="s">
        <v>72</v>
      </c>
      <c r="AY256" s="233" t="s">
        <v>121</v>
      </c>
    </row>
    <row r="257" s="14" customFormat="1">
      <c r="A257" s="14"/>
      <c r="B257" s="223"/>
      <c r="C257" s="224"/>
      <c r="D257" s="214" t="s">
        <v>136</v>
      </c>
      <c r="E257" s="225" t="s">
        <v>19</v>
      </c>
      <c r="F257" s="226" t="s">
        <v>280</v>
      </c>
      <c r="G257" s="224"/>
      <c r="H257" s="227">
        <v>-84</v>
      </c>
      <c r="I257" s="228"/>
      <c r="J257" s="224"/>
      <c r="K257" s="224"/>
      <c r="L257" s="229"/>
      <c r="M257" s="230"/>
      <c r="N257" s="231"/>
      <c r="O257" s="231"/>
      <c r="P257" s="231"/>
      <c r="Q257" s="231"/>
      <c r="R257" s="231"/>
      <c r="S257" s="231"/>
      <c r="T257" s="232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33" t="s">
        <v>136</v>
      </c>
      <c r="AU257" s="233" t="s">
        <v>128</v>
      </c>
      <c r="AV257" s="14" t="s">
        <v>128</v>
      </c>
      <c r="AW257" s="14" t="s">
        <v>33</v>
      </c>
      <c r="AX257" s="14" t="s">
        <v>72</v>
      </c>
      <c r="AY257" s="233" t="s">
        <v>121</v>
      </c>
    </row>
    <row r="258" s="14" customFormat="1">
      <c r="A258" s="14"/>
      <c r="B258" s="223"/>
      <c r="C258" s="224"/>
      <c r="D258" s="214" t="s">
        <v>136</v>
      </c>
      <c r="E258" s="225" t="s">
        <v>19</v>
      </c>
      <c r="F258" s="226" t="s">
        <v>281</v>
      </c>
      <c r="G258" s="224"/>
      <c r="H258" s="227">
        <v>-7.2000000000000002</v>
      </c>
      <c r="I258" s="228"/>
      <c r="J258" s="224"/>
      <c r="K258" s="224"/>
      <c r="L258" s="229"/>
      <c r="M258" s="230"/>
      <c r="N258" s="231"/>
      <c r="O258" s="231"/>
      <c r="P258" s="231"/>
      <c r="Q258" s="231"/>
      <c r="R258" s="231"/>
      <c r="S258" s="231"/>
      <c r="T258" s="232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33" t="s">
        <v>136</v>
      </c>
      <c r="AU258" s="233" t="s">
        <v>128</v>
      </c>
      <c r="AV258" s="14" t="s">
        <v>128</v>
      </c>
      <c r="AW258" s="14" t="s">
        <v>33</v>
      </c>
      <c r="AX258" s="14" t="s">
        <v>72</v>
      </c>
      <c r="AY258" s="233" t="s">
        <v>121</v>
      </c>
    </row>
    <row r="259" s="14" customFormat="1">
      <c r="A259" s="14"/>
      <c r="B259" s="223"/>
      <c r="C259" s="224"/>
      <c r="D259" s="214" t="s">
        <v>136</v>
      </c>
      <c r="E259" s="225" t="s">
        <v>19</v>
      </c>
      <c r="F259" s="226" t="s">
        <v>282</v>
      </c>
      <c r="G259" s="224"/>
      <c r="H259" s="227">
        <v>-1.44</v>
      </c>
      <c r="I259" s="228"/>
      <c r="J259" s="224"/>
      <c r="K259" s="224"/>
      <c r="L259" s="229"/>
      <c r="M259" s="230"/>
      <c r="N259" s="231"/>
      <c r="O259" s="231"/>
      <c r="P259" s="231"/>
      <c r="Q259" s="231"/>
      <c r="R259" s="231"/>
      <c r="S259" s="231"/>
      <c r="T259" s="23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33" t="s">
        <v>136</v>
      </c>
      <c r="AU259" s="233" t="s">
        <v>128</v>
      </c>
      <c r="AV259" s="14" t="s">
        <v>128</v>
      </c>
      <c r="AW259" s="14" t="s">
        <v>33</v>
      </c>
      <c r="AX259" s="14" t="s">
        <v>72</v>
      </c>
      <c r="AY259" s="233" t="s">
        <v>121</v>
      </c>
    </row>
    <row r="260" s="14" customFormat="1">
      <c r="A260" s="14"/>
      <c r="B260" s="223"/>
      <c r="C260" s="224"/>
      <c r="D260" s="214" t="s">
        <v>136</v>
      </c>
      <c r="E260" s="225" t="s">
        <v>19</v>
      </c>
      <c r="F260" s="226" t="s">
        <v>283</v>
      </c>
      <c r="G260" s="224"/>
      <c r="H260" s="227">
        <v>2.25</v>
      </c>
      <c r="I260" s="228"/>
      <c r="J260" s="224"/>
      <c r="K260" s="224"/>
      <c r="L260" s="229"/>
      <c r="M260" s="230"/>
      <c r="N260" s="231"/>
      <c r="O260" s="231"/>
      <c r="P260" s="231"/>
      <c r="Q260" s="231"/>
      <c r="R260" s="231"/>
      <c r="S260" s="231"/>
      <c r="T260" s="23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33" t="s">
        <v>136</v>
      </c>
      <c r="AU260" s="233" t="s">
        <v>128</v>
      </c>
      <c r="AV260" s="14" t="s">
        <v>128</v>
      </c>
      <c r="AW260" s="14" t="s">
        <v>33</v>
      </c>
      <c r="AX260" s="14" t="s">
        <v>72</v>
      </c>
      <c r="AY260" s="233" t="s">
        <v>121</v>
      </c>
    </row>
    <row r="261" s="14" customFormat="1">
      <c r="A261" s="14"/>
      <c r="B261" s="223"/>
      <c r="C261" s="224"/>
      <c r="D261" s="214" t="s">
        <v>136</v>
      </c>
      <c r="E261" s="225" t="s">
        <v>19</v>
      </c>
      <c r="F261" s="226" t="s">
        <v>284</v>
      </c>
      <c r="G261" s="224"/>
      <c r="H261" s="227">
        <v>7.7999999999999998</v>
      </c>
      <c r="I261" s="228"/>
      <c r="J261" s="224"/>
      <c r="K261" s="224"/>
      <c r="L261" s="229"/>
      <c r="M261" s="230"/>
      <c r="N261" s="231"/>
      <c r="O261" s="231"/>
      <c r="P261" s="231"/>
      <c r="Q261" s="231"/>
      <c r="R261" s="231"/>
      <c r="S261" s="231"/>
      <c r="T261" s="232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33" t="s">
        <v>136</v>
      </c>
      <c r="AU261" s="233" t="s">
        <v>128</v>
      </c>
      <c r="AV261" s="14" t="s">
        <v>128</v>
      </c>
      <c r="AW261" s="14" t="s">
        <v>33</v>
      </c>
      <c r="AX261" s="14" t="s">
        <v>72</v>
      </c>
      <c r="AY261" s="233" t="s">
        <v>121</v>
      </c>
    </row>
    <row r="262" s="14" customFormat="1">
      <c r="A262" s="14"/>
      <c r="B262" s="223"/>
      <c r="C262" s="224"/>
      <c r="D262" s="214" t="s">
        <v>136</v>
      </c>
      <c r="E262" s="225" t="s">
        <v>19</v>
      </c>
      <c r="F262" s="226" t="s">
        <v>285</v>
      </c>
      <c r="G262" s="224"/>
      <c r="H262" s="227">
        <v>11.087999999999999</v>
      </c>
      <c r="I262" s="228"/>
      <c r="J262" s="224"/>
      <c r="K262" s="224"/>
      <c r="L262" s="229"/>
      <c r="M262" s="230"/>
      <c r="N262" s="231"/>
      <c r="O262" s="231"/>
      <c r="P262" s="231"/>
      <c r="Q262" s="231"/>
      <c r="R262" s="231"/>
      <c r="S262" s="231"/>
      <c r="T262" s="232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33" t="s">
        <v>136</v>
      </c>
      <c r="AU262" s="233" t="s">
        <v>128</v>
      </c>
      <c r="AV262" s="14" t="s">
        <v>128</v>
      </c>
      <c r="AW262" s="14" t="s">
        <v>33</v>
      </c>
      <c r="AX262" s="14" t="s">
        <v>72</v>
      </c>
      <c r="AY262" s="233" t="s">
        <v>121</v>
      </c>
    </row>
    <row r="263" s="14" customFormat="1">
      <c r="A263" s="14"/>
      <c r="B263" s="223"/>
      <c r="C263" s="224"/>
      <c r="D263" s="214" t="s">
        <v>136</v>
      </c>
      <c r="E263" s="225" t="s">
        <v>19</v>
      </c>
      <c r="F263" s="226" t="s">
        <v>286</v>
      </c>
      <c r="G263" s="224"/>
      <c r="H263" s="227">
        <v>1.0800000000000001</v>
      </c>
      <c r="I263" s="228"/>
      <c r="J263" s="224"/>
      <c r="K263" s="224"/>
      <c r="L263" s="229"/>
      <c r="M263" s="230"/>
      <c r="N263" s="231"/>
      <c r="O263" s="231"/>
      <c r="P263" s="231"/>
      <c r="Q263" s="231"/>
      <c r="R263" s="231"/>
      <c r="S263" s="231"/>
      <c r="T263" s="23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33" t="s">
        <v>136</v>
      </c>
      <c r="AU263" s="233" t="s">
        <v>128</v>
      </c>
      <c r="AV263" s="14" t="s">
        <v>128</v>
      </c>
      <c r="AW263" s="14" t="s">
        <v>33</v>
      </c>
      <c r="AX263" s="14" t="s">
        <v>72</v>
      </c>
      <c r="AY263" s="233" t="s">
        <v>121</v>
      </c>
    </row>
    <row r="264" s="14" customFormat="1">
      <c r="A264" s="14"/>
      <c r="B264" s="223"/>
      <c r="C264" s="224"/>
      <c r="D264" s="214" t="s">
        <v>136</v>
      </c>
      <c r="E264" s="225" t="s">
        <v>19</v>
      </c>
      <c r="F264" s="226" t="s">
        <v>287</v>
      </c>
      <c r="G264" s="224"/>
      <c r="H264" s="227">
        <v>0.315</v>
      </c>
      <c r="I264" s="228"/>
      <c r="J264" s="224"/>
      <c r="K264" s="224"/>
      <c r="L264" s="229"/>
      <c r="M264" s="230"/>
      <c r="N264" s="231"/>
      <c r="O264" s="231"/>
      <c r="P264" s="231"/>
      <c r="Q264" s="231"/>
      <c r="R264" s="231"/>
      <c r="S264" s="231"/>
      <c r="T264" s="232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33" t="s">
        <v>136</v>
      </c>
      <c r="AU264" s="233" t="s">
        <v>128</v>
      </c>
      <c r="AV264" s="14" t="s">
        <v>128</v>
      </c>
      <c r="AW264" s="14" t="s">
        <v>33</v>
      </c>
      <c r="AX264" s="14" t="s">
        <v>72</v>
      </c>
      <c r="AY264" s="233" t="s">
        <v>121</v>
      </c>
    </row>
    <row r="265" s="14" customFormat="1">
      <c r="A265" s="14"/>
      <c r="B265" s="223"/>
      <c r="C265" s="224"/>
      <c r="D265" s="214" t="s">
        <v>136</v>
      </c>
      <c r="E265" s="225" t="s">
        <v>19</v>
      </c>
      <c r="F265" s="226" t="s">
        <v>288</v>
      </c>
      <c r="G265" s="224"/>
      <c r="H265" s="227">
        <v>20</v>
      </c>
      <c r="I265" s="228"/>
      <c r="J265" s="224"/>
      <c r="K265" s="224"/>
      <c r="L265" s="229"/>
      <c r="M265" s="230"/>
      <c r="N265" s="231"/>
      <c r="O265" s="231"/>
      <c r="P265" s="231"/>
      <c r="Q265" s="231"/>
      <c r="R265" s="231"/>
      <c r="S265" s="231"/>
      <c r="T265" s="232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33" t="s">
        <v>136</v>
      </c>
      <c r="AU265" s="233" t="s">
        <v>128</v>
      </c>
      <c r="AV265" s="14" t="s">
        <v>128</v>
      </c>
      <c r="AW265" s="14" t="s">
        <v>33</v>
      </c>
      <c r="AX265" s="14" t="s">
        <v>72</v>
      </c>
      <c r="AY265" s="233" t="s">
        <v>121</v>
      </c>
    </row>
    <row r="266" s="14" customFormat="1">
      <c r="A266" s="14"/>
      <c r="B266" s="223"/>
      <c r="C266" s="224"/>
      <c r="D266" s="214" t="s">
        <v>136</v>
      </c>
      <c r="E266" s="225" t="s">
        <v>19</v>
      </c>
      <c r="F266" s="226" t="s">
        <v>289</v>
      </c>
      <c r="G266" s="224"/>
      <c r="H266" s="227">
        <v>1.296</v>
      </c>
      <c r="I266" s="228"/>
      <c r="J266" s="224"/>
      <c r="K266" s="224"/>
      <c r="L266" s="229"/>
      <c r="M266" s="230"/>
      <c r="N266" s="231"/>
      <c r="O266" s="231"/>
      <c r="P266" s="231"/>
      <c r="Q266" s="231"/>
      <c r="R266" s="231"/>
      <c r="S266" s="231"/>
      <c r="T266" s="232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33" t="s">
        <v>136</v>
      </c>
      <c r="AU266" s="233" t="s">
        <v>128</v>
      </c>
      <c r="AV266" s="14" t="s">
        <v>128</v>
      </c>
      <c r="AW266" s="14" t="s">
        <v>33</v>
      </c>
      <c r="AX266" s="14" t="s">
        <v>72</v>
      </c>
      <c r="AY266" s="233" t="s">
        <v>121</v>
      </c>
    </row>
    <row r="267" s="14" customFormat="1">
      <c r="A267" s="14"/>
      <c r="B267" s="223"/>
      <c r="C267" s="224"/>
      <c r="D267" s="214" t="s">
        <v>136</v>
      </c>
      <c r="E267" s="225" t="s">
        <v>19</v>
      </c>
      <c r="F267" s="226" t="s">
        <v>290</v>
      </c>
      <c r="G267" s="224"/>
      <c r="H267" s="227">
        <v>0.432</v>
      </c>
      <c r="I267" s="228"/>
      <c r="J267" s="224"/>
      <c r="K267" s="224"/>
      <c r="L267" s="229"/>
      <c r="M267" s="230"/>
      <c r="N267" s="231"/>
      <c r="O267" s="231"/>
      <c r="P267" s="231"/>
      <c r="Q267" s="231"/>
      <c r="R267" s="231"/>
      <c r="S267" s="231"/>
      <c r="T267" s="232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33" t="s">
        <v>136</v>
      </c>
      <c r="AU267" s="233" t="s">
        <v>128</v>
      </c>
      <c r="AV267" s="14" t="s">
        <v>128</v>
      </c>
      <c r="AW267" s="14" t="s">
        <v>33</v>
      </c>
      <c r="AX267" s="14" t="s">
        <v>72</v>
      </c>
      <c r="AY267" s="233" t="s">
        <v>121</v>
      </c>
    </row>
    <row r="268" s="14" customFormat="1">
      <c r="A268" s="14"/>
      <c r="B268" s="223"/>
      <c r="C268" s="224"/>
      <c r="D268" s="214" t="s">
        <v>136</v>
      </c>
      <c r="E268" s="225" t="s">
        <v>19</v>
      </c>
      <c r="F268" s="226" t="s">
        <v>291</v>
      </c>
      <c r="G268" s="224"/>
      <c r="H268" s="227">
        <v>0.57599999999999996</v>
      </c>
      <c r="I268" s="228"/>
      <c r="J268" s="224"/>
      <c r="K268" s="224"/>
      <c r="L268" s="229"/>
      <c r="M268" s="230"/>
      <c r="N268" s="231"/>
      <c r="O268" s="231"/>
      <c r="P268" s="231"/>
      <c r="Q268" s="231"/>
      <c r="R268" s="231"/>
      <c r="S268" s="231"/>
      <c r="T268" s="232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33" t="s">
        <v>136</v>
      </c>
      <c r="AU268" s="233" t="s">
        <v>128</v>
      </c>
      <c r="AV268" s="14" t="s">
        <v>128</v>
      </c>
      <c r="AW268" s="14" t="s">
        <v>33</v>
      </c>
      <c r="AX268" s="14" t="s">
        <v>72</v>
      </c>
      <c r="AY268" s="233" t="s">
        <v>121</v>
      </c>
    </row>
    <row r="269" s="16" customFormat="1">
      <c r="A269" s="16"/>
      <c r="B269" s="250"/>
      <c r="C269" s="251"/>
      <c r="D269" s="214" t="s">
        <v>136</v>
      </c>
      <c r="E269" s="252" t="s">
        <v>19</v>
      </c>
      <c r="F269" s="253" t="s">
        <v>152</v>
      </c>
      <c r="G269" s="251"/>
      <c r="H269" s="254">
        <v>957.95500000000027</v>
      </c>
      <c r="I269" s="255"/>
      <c r="J269" s="251"/>
      <c r="K269" s="251"/>
      <c r="L269" s="256"/>
      <c r="M269" s="257"/>
      <c r="N269" s="258"/>
      <c r="O269" s="258"/>
      <c r="P269" s="258"/>
      <c r="Q269" s="258"/>
      <c r="R269" s="258"/>
      <c r="S269" s="258"/>
      <c r="T269" s="259"/>
      <c r="U269" s="16"/>
      <c r="V269" s="16"/>
      <c r="W269" s="16"/>
      <c r="X269" s="16"/>
      <c r="Y269" s="16"/>
      <c r="Z269" s="16"/>
      <c r="AA269" s="16"/>
      <c r="AB269" s="16"/>
      <c r="AC269" s="16"/>
      <c r="AD269" s="16"/>
      <c r="AE269" s="16"/>
      <c r="AT269" s="260" t="s">
        <v>136</v>
      </c>
      <c r="AU269" s="260" t="s">
        <v>128</v>
      </c>
      <c r="AV269" s="16" t="s">
        <v>127</v>
      </c>
      <c r="AW269" s="16" t="s">
        <v>33</v>
      </c>
      <c r="AX269" s="16" t="s">
        <v>77</v>
      </c>
      <c r="AY269" s="260" t="s">
        <v>121</v>
      </c>
    </row>
    <row r="270" s="2" customFormat="1" ht="16.5" customHeight="1">
      <c r="A270" s="40"/>
      <c r="B270" s="41"/>
      <c r="C270" s="199" t="s">
        <v>323</v>
      </c>
      <c r="D270" s="199" t="s">
        <v>123</v>
      </c>
      <c r="E270" s="200" t="s">
        <v>324</v>
      </c>
      <c r="F270" s="201" t="s">
        <v>325</v>
      </c>
      <c r="G270" s="202" t="s">
        <v>134</v>
      </c>
      <c r="H270" s="203">
        <v>957.95500000000004</v>
      </c>
      <c r="I270" s="204"/>
      <c r="J270" s="205">
        <f>ROUND(I270*H270,2)</f>
        <v>0</v>
      </c>
      <c r="K270" s="201" t="s">
        <v>141</v>
      </c>
      <c r="L270" s="46"/>
      <c r="M270" s="206" t="s">
        <v>19</v>
      </c>
      <c r="N270" s="207" t="s">
        <v>44</v>
      </c>
      <c r="O270" s="86"/>
      <c r="P270" s="208">
        <f>O270*H270</f>
        <v>0</v>
      </c>
      <c r="Q270" s="208">
        <v>0.00025999999999999998</v>
      </c>
      <c r="R270" s="208">
        <f>Q270*H270</f>
        <v>0.24906829999999999</v>
      </c>
      <c r="S270" s="208">
        <v>0</v>
      </c>
      <c r="T270" s="209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0" t="s">
        <v>127</v>
      </c>
      <c r="AT270" s="210" t="s">
        <v>123</v>
      </c>
      <c r="AU270" s="210" t="s">
        <v>128</v>
      </c>
      <c r="AY270" s="19" t="s">
        <v>121</v>
      </c>
      <c r="BE270" s="211">
        <f>IF(N270="základní",J270,0)</f>
        <v>0</v>
      </c>
      <c r="BF270" s="211">
        <f>IF(N270="snížená",J270,0)</f>
        <v>0</v>
      </c>
      <c r="BG270" s="211">
        <f>IF(N270="zákl. přenesená",J270,0)</f>
        <v>0</v>
      </c>
      <c r="BH270" s="211">
        <f>IF(N270="sníž. přenesená",J270,0)</f>
        <v>0</v>
      </c>
      <c r="BI270" s="211">
        <f>IF(N270="nulová",J270,0)</f>
        <v>0</v>
      </c>
      <c r="BJ270" s="19" t="s">
        <v>128</v>
      </c>
      <c r="BK270" s="211">
        <f>ROUND(I270*H270,2)</f>
        <v>0</v>
      </c>
      <c r="BL270" s="19" t="s">
        <v>127</v>
      </c>
      <c r="BM270" s="210" t="s">
        <v>326</v>
      </c>
    </row>
    <row r="271" s="2" customFormat="1">
      <c r="A271" s="40"/>
      <c r="B271" s="41"/>
      <c r="C271" s="42"/>
      <c r="D271" s="234" t="s">
        <v>143</v>
      </c>
      <c r="E271" s="42"/>
      <c r="F271" s="235" t="s">
        <v>327</v>
      </c>
      <c r="G271" s="42"/>
      <c r="H271" s="42"/>
      <c r="I271" s="236"/>
      <c r="J271" s="42"/>
      <c r="K271" s="42"/>
      <c r="L271" s="46"/>
      <c r="M271" s="237"/>
      <c r="N271" s="238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143</v>
      </c>
      <c r="AU271" s="19" t="s">
        <v>128</v>
      </c>
    </row>
    <row r="272" s="2" customFormat="1" ht="37.8" customHeight="1">
      <c r="A272" s="40"/>
      <c r="B272" s="41"/>
      <c r="C272" s="199" t="s">
        <v>328</v>
      </c>
      <c r="D272" s="199" t="s">
        <v>123</v>
      </c>
      <c r="E272" s="200" t="s">
        <v>329</v>
      </c>
      <c r="F272" s="201" t="s">
        <v>330</v>
      </c>
      <c r="G272" s="202" t="s">
        <v>134</v>
      </c>
      <c r="H272" s="203">
        <v>795.68799999999999</v>
      </c>
      <c r="I272" s="204"/>
      <c r="J272" s="205">
        <f>ROUND(I272*H272,2)</f>
        <v>0</v>
      </c>
      <c r="K272" s="201" t="s">
        <v>141</v>
      </c>
      <c r="L272" s="46"/>
      <c r="M272" s="206" t="s">
        <v>19</v>
      </c>
      <c r="N272" s="207" t="s">
        <v>44</v>
      </c>
      <c r="O272" s="86"/>
      <c r="P272" s="208">
        <f>O272*H272</f>
        <v>0</v>
      </c>
      <c r="Q272" s="208">
        <v>0.0086</v>
      </c>
      <c r="R272" s="208">
        <f>Q272*H272</f>
        <v>6.8429168000000002</v>
      </c>
      <c r="S272" s="208">
        <v>0</v>
      </c>
      <c r="T272" s="209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0" t="s">
        <v>127</v>
      </c>
      <c r="AT272" s="210" t="s">
        <v>123</v>
      </c>
      <c r="AU272" s="210" t="s">
        <v>128</v>
      </c>
      <c r="AY272" s="19" t="s">
        <v>121</v>
      </c>
      <c r="BE272" s="211">
        <f>IF(N272="základní",J272,0)</f>
        <v>0</v>
      </c>
      <c r="BF272" s="211">
        <f>IF(N272="snížená",J272,0)</f>
        <v>0</v>
      </c>
      <c r="BG272" s="211">
        <f>IF(N272="zákl. přenesená",J272,0)</f>
        <v>0</v>
      </c>
      <c r="BH272" s="211">
        <f>IF(N272="sníž. přenesená",J272,0)</f>
        <v>0</v>
      </c>
      <c r="BI272" s="211">
        <f>IF(N272="nulová",J272,0)</f>
        <v>0</v>
      </c>
      <c r="BJ272" s="19" t="s">
        <v>128</v>
      </c>
      <c r="BK272" s="211">
        <f>ROUND(I272*H272,2)</f>
        <v>0</v>
      </c>
      <c r="BL272" s="19" t="s">
        <v>127</v>
      </c>
      <c r="BM272" s="210" t="s">
        <v>331</v>
      </c>
    </row>
    <row r="273" s="2" customFormat="1">
      <c r="A273" s="40"/>
      <c r="B273" s="41"/>
      <c r="C273" s="42"/>
      <c r="D273" s="234" t="s">
        <v>143</v>
      </c>
      <c r="E273" s="42"/>
      <c r="F273" s="235" t="s">
        <v>332</v>
      </c>
      <c r="G273" s="42"/>
      <c r="H273" s="42"/>
      <c r="I273" s="236"/>
      <c r="J273" s="42"/>
      <c r="K273" s="42"/>
      <c r="L273" s="46"/>
      <c r="M273" s="237"/>
      <c r="N273" s="238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143</v>
      </c>
      <c r="AU273" s="19" t="s">
        <v>128</v>
      </c>
    </row>
    <row r="274" s="2" customFormat="1">
      <c r="A274" s="40"/>
      <c r="B274" s="41"/>
      <c r="C274" s="42"/>
      <c r="D274" s="214" t="s">
        <v>333</v>
      </c>
      <c r="E274" s="42"/>
      <c r="F274" s="261" t="s">
        <v>334</v>
      </c>
      <c r="G274" s="42"/>
      <c r="H274" s="42"/>
      <c r="I274" s="236"/>
      <c r="J274" s="42"/>
      <c r="K274" s="42"/>
      <c r="L274" s="46"/>
      <c r="M274" s="237"/>
      <c r="N274" s="238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333</v>
      </c>
      <c r="AU274" s="19" t="s">
        <v>128</v>
      </c>
    </row>
    <row r="275" s="13" customFormat="1">
      <c r="A275" s="13"/>
      <c r="B275" s="212"/>
      <c r="C275" s="213"/>
      <c r="D275" s="214" t="s">
        <v>136</v>
      </c>
      <c r="E275" s="215" t="s">
        <v>19</v>
      </c>
      <c r="F275" s="216" t="s">
        <v>335</v>
      </c>
      <c r="G275" s="213"/>
      <c r="H275" s="215" t="s">
        <v>19</v>
      </c>
      <c r="I275" s="217"/>
      <c r="J275" s="213"/>
      <c r="K275" s="213"/>
      <c r="L275" s="218"/>
      <c r="M275" s="219"/>
      <c r="N275" s="220"/>
      <c r="O275" s="220"/>
      <c r="P275" s="220"/>
      <c r="Q275" s="220"/>
      <c r="R275" s="220"/>
      <c r="S275" s="220"/>
      <c r="T275" s="22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22" t="s">
        <v>136</v>
      </c>
      <c r="AU275" s="222" t="s">
        <v>128</v>
      </c>
      <c r="AV275" s="13" t="s">
        <v>77</v>
      </c>
      <c r="AW275" s="13" t="s">
        <v>33</v>
      </c>
      <c r="AX275" s="13" t="s">
        <v>72</v>
      </c>
      <c r="AY275" s="222" t="s">
        <v>121</v>
      </c>
    </row>
    <row r="276" s="14" customFormat="1">
      <c r="A276" s="14"/>
      <c r="B276" s="223"/>
      <c r="C276" s="224"/>
      <c r="D276" s="214" t="s">
        <v>136</v>
      </c>
      <c r="E276" s="225" t="s">
        <v>19</v>
      </c>
      <c r="F276" s="226" t="s">
        <v>336</v>
      </c>
      <c r="G276" s="224"/>
      <c r="H276" s="227">
        <v>883.048</v>
      </c>
      <c r="I276" s="228"/>
      <c r="J276" s="224"/>
      <c r="K276" s="224"/>
      <c r="L276" s="229"/>
      <c r="M276" s="230"/>
      <c r="N276" s="231"/>
      <c r="O276" s="231"/>
      <c r="P276" s="231"/>
      <c r="Q276" s="231"/>
      <c r="R276" s="231"/>
      <c r="S276" s="231"/>
      <c r="T276" s="232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33" t="s">
        <v>136</v>
      </c>
      <c r="AU276" s="233" t="s">
        <v>128</v>
      </c>
      <c r="AV276" s="14" t="s">
        <v>128</v>
      </c>
      <c r="AW276" s="14" t="s">
        <v>33</v>
      </c>
      <c r="AX276" s="14" t="s">
        <v>72</v>
      </c>
      <c r="AY276" s="233" t="s">
        <v>121</v>
      </c>
    </row>
    <row r="277" s="14" customFormat="1">
      <c r="A277" s="14"/>
      <c r="B277" s="223"/>
      <c r="C277" s="224"/>
      <c r="D277" s="214" t="s">
        <v>136</v>
      </c>
      <c r="E277" s="225" t="s">
        <v>19</v>
      </c>
      <c r="F277" s="226" t="s">
        <v>277</v>
      </c>
      <c r="G277" s="224"/>
      <c r="H277" s="227">
        <v>-39.600000000000001</v>
      </c>
      <c r="I277" s="228"/>
      <c r="J277" s="224"/>
      <c r="K277" s="224"/>
      <c r="L277" s="229"/>
      <c r="M277" s="230"/>
      <c r="N277" s="231"/>
      <c r="O277" s="231"/>
      <c r="P277" s="231"/>
      <c r="Q277" s="231"/>
      <c r="R277" s="231"/>
      <c r="S277" s="231"/>
      <c r="T277" s="232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33" t="s">
        <v>136</v>
      </c>
      <c r="AU277" s="233" t="s">
        <v>128</v>
      </c>
      <c r="AV277" s="14" t="s">
        <v>128</v>
      </c>
      <c r="AW277" s="14" t="s">
        <v>33</v>
      </c>
      <c r="AX277" s="14" t="s">
        <v>72</v>
      </c>
      <c r="AY277" s="233" t="s">
        <v>121</v>
      </c>
    </row>
    <row r="278" s="14" customFormat="1">
      <c r="A278" s="14"/>
      <c r="B278" s="223"/>
      <c r="C278" s="224"/>
      <c r="D278" s="214" t="s">
        <v>136</v>
      </c>
      <c r="E278" s="225" t="s">
        <v>19</v>
      </c>
      <c r="F278" s="226" t="s">
        <v>278</v>
      </c>
      <c r="G278" s="224"/>
      <c r="H278" s="227">
        <v>-3.2400000000000002</v>
      </c>
      <c r="I278" s="228"/>
      <c r="J278" s="224"/>
      <c r="K278" s="224"/>
      <c r="L278" s="229"/>
      <c r="M278" s="230"/>
      <c r="N278" s="231"/>
      <c r="O278" s="231"/>
      <c r="P278" s="231"/>
      <c r="Q278" s="231"/>
      <c r="R278" s="231"/>
      <c r="S278" s="231"/>
      <c r="T278" s="232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33" t="s">
        <v>136</v>
      </c>
      <c r="AU278" s="233" t="s">
        <v>128</v>
      </c>
      <c r="AV278" s="14" t="s">
        <v>128</v>
      </c>
      <c r="AW278" s="14" t="s">
        <v>33</v>
      </c>
      <c r="AX278" s="14" t="s">
        <v>72</v>
      </c>
      <c r="AY278" s="233" t="s">
        <v>121</v>
      </c>
    </row>
    <row r="279" s="14" customFormat="1">
      <c r="A279" s="14"/>
      <c r="B279" s="223"/>
      <c r="C279" s="224"/>
      <c r="D279" s="214" t="s">
        <v>136</v>
      </c>
      <c r="E279" s="225" t="s">
        <v>19</v>
      </c>
      <c r="F279" s="226" t="s">
        <v>337</v>
      </c>
      <c r="G279" s="224"/>
      <c r="H279" s="227">
        <v>-15.6</v>
      </c>
      <c r="I279" s="228"/>
      <c r="J279" s="224"/>
      <c r="K279" s="224"/>
      <c r="L279" s="229"/>
      <c r="M279" s="230"/>
      <c r="N279" s="231"/>
      <c r="O279" s="231"/>
      <c r="P279" s="231"/>
      <c r="Q279" s="231"/>
      <c r="R279" s="231"/>
      <c r="S279" s="231"/>
      <c r="T279" s="232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33" t="s">
        <v>136</v>
      </c>
      <c r="AU279" s="233" t="s">
        <v>128</v>
      </c>
      <c r="AV279" s="14" t="s">
        <v>128</v>
      </c>
      <c r="AW279" s="14" t="s">
        <v>33</v>
      </c>
      <c r="AX279" s="14" t="s">
        <v>72</v>
      </c>
      <c r="AY279" s="233" t="s">
        <v>121</v>
      </c>
    </row>
    <row r="280" s="14" customFormat="1">
      <c r="A280" s="14"/>
      <c r="B280" s="223"/>
      <c r="C280" s="224"/>
      <c r="D280" s="214" t="s">
        <v>136</v>
      </c>
      <c r="E280" s="225" t="s">
        <v>19</v>
      </c>
      <c r="F280" s="226" t="s">
        <v>338</v>
      </c>
      <c r="G280" s="224"/>
      <c r="H280" s="227">
        <v>-6.9000000000000004</v>
      </c>
      <c r="I280" s="228"/>
      <c r="J280" s="224"/>
      <c r="K280" s="224"/>
      <c r="L280" s="229"/>
      <c r="M280" s="230"/>
      <c r="N280" s="231"/>
      <c r="O280" s="231"/>
      <c r="P280" s="231"/>
      <c r="Q280" s="231"/>
      <c r="R280" s="231"/>
      <c r="S280" s="231"/>
      <c r="T280" s="232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33" t="s">
        <v>136</v>
      </c>
      <c r="AU280" s="233" t="s">
        <v>128</v>
      </c>
      <c r="AV280" s="14" t="s">
        <v>128</v>
      </c>
      <c r="AW280" s="14" t="s">
        <v>33</v>
      </c>
      <c r="AX280" s="14" t="s">
        <v>72</v>
      </c>
      <c r="AY280" s="233" t="s">
        <v>121</v>
      </c>
    </row>
    <row r="281" s="14" customFormat="1">
      <c r="A281" s="14"/>
      <c r="B281" s="223"/>
      <c r="C281" s="224"/>
      <c r="D281" s="214" t="s">
        <v>136</v>
      </c>
      <c r="E281" s="225" t="s">
        <v>19</v>
      </c>
      <c r="F281" s="226" t="s">
        <v>339</v>
      </c>
      <c r="G281" s="224"/>
      <c r="H281" s="227">
        <v>-2.3799999999999999</v>
      </c>
      <c r="I281" s="228"/>
      <c r="J281" s="224"/>
      <c r="K281" s="224"/>
      <c r="L281" s="229"/>
      <c r="M281" s="230"/>
      <c r="N281" s="231"/>
      <c r="O281" s="231"/>
      <c r="P281" s="231"/>
      <c r="Q281" s="231"/>
      <c r="R281" s="231"/>
      <c r="S281" s="231"/>
      <c r="T281" s="232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33" t="s">
        <v>136</v>
      </c>
      <c r="AU281" s="233" t="s">
        <v>128</v>
      </c>
      <c r="AV281" s="14" t="s">
        <v>128</v>
      </c>
      <c r="AW281" s="14" t="s">
        <v>33</v>
      </c>
      <c r="AX281" s="14" t="s">
        <v>72</v>
      </c>
      <c r="AY281" s="233" t="s">
        <v>121</v>
      </c>
    </row>
    <row r="282" s="14" customFormat="1">
      <c r="A282" s="14"/>
      <c r="B282" s="223"/>
      <c r="C282" s="224"/>
      <c r="D282" s="214" t="s">
        <v>136</v>
      </c>
      <c r="E282" s="225" t="s">
        <v>19</v>
      </c>
      <c r="F282" s="226" t="s">
        <v>280</v>
      </c>
      <c r="G282" s="224"/>
      <c r="H282" s="227">
        <v>-84</v>
      </c>
      <c r="I282" s="228"/>
      <c r="J282" s="224"/>
      <c r="K282" s="224"/>
      <c r="L282" s="229"/>
      <c r="M282" s="230"/>
      <c r="N282" s="231"/>
      <c r="O282" s="231"/>
      <c r="P282" s="231"/>
      <c r="Q282" s="231"/>
      <c r="R282" s="231"/>
      <c r="S282" s="231"/>
      <c r="T282" s="232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33" t="s">
        <v>136</v>
      </c>
      <c r="AU282" s="233" t="s">
        <v>128</v>
      </c>
      <c r="AV282" s="14" t="s">
        <v>128</v>
      </c>
      <c r="AW282" s="14" t="s">
        <v>33</v>
      </c>
      <c r="AX282" s="14" t="s">
        <v>72</v>
      </c>
      <c r="AY282" s="233" t="s">
        <v>121</v>
      </c>
    </row>
    <row r="283" s="14" customFormat="1">
      <c r="A283" s="14"/>
      <c r="B283" s="223"/>
      <c r="C283" s="224"/>
      <c r="D283" s="214" t="s">
        <v>136</v>
      </c>
      <c r="E283" s="225" t="s">
        <v>19</v>
      </c>
      <c r="F283" s="226" t="s">
        <v>281</v>
      </c>
      <c r="G283" s="224"/>
      <c r="H283" s="227">
        <v>-7.2000000000000002</v>
      </c>
      <c r="I283" s="228"/>
      <c r="J283" s="224"/>
      <c r="K283" s="224"/>
      <c r="L283" s="229"/>
      <c r="M283" s="230"/>
      <c r="N283" s="231"/>
      <c r="O283" s="231"/>
      <c r="P283" s="231"/>
      <c r="Q283" s="231"/>
      <c r="R283" s="231"/>
      <c r="S283" s="231"/>
      <c r="T283" s="232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33" t="s">
        <v>136</v>
      </c>
      <c r="AU283" s="233" t="s">
        <v>128</v>
      </c>
      <c r="AV283" s="14" t="s">
        <v>128</v>
      </c>
      <c r="AW283" s="14" t="s">
        <v>33</v>
      </c>
      <c r="AX283" s="14" t="s">
        <v>72</v>
      </c>
      <c r="AY283" s="233" t="s">
        <v>121</v>
      </c>
    </row>
    <row r="284" s="15" customFormat="1">
      <c r="A284" s="15"/>
      <c r="B284" s="239"/>
      <c r="C284" s="240"/>
      <c r="D284" s="214" t="s">
        <v>136</v>
      </c>
      <c r="E284" s="241" t="s">
        <v>19</v>
      </c>
      <c r="F284" s="242" t="s">
        <v>148</v>
      </c>
      <c r="G284" s="240"/>
      <c r="H284" s="243">
        <v>724.12799999999993</v>
      </c>
      <c r="I284" s="244"/>
      <c r="J284" s="240"/>
      <c r="K284" s="240"/>
      <c r="L284" s="245"/>
      <c r="M284" s="246"/>
      <c r="N284" s="247"/>
      <c r="O284" s="247"/>
      <c r="P284" s="247"/>
      <c r="Q284" s="247"/>
      <c r="R284" s="247"/>
      <c r="S284" s="247"/>
      <c r="T284" s="248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49" t="s">
        <v>136</v>
      </c>
      <c r="AU284" s="249" t="s">
        <v>128</v>
      </c>
      <c r="AV284" s="15" t="s">
        <v>130</v>
      </c>
      <c r="AW284" s="15" t="s">
        <v>33</v>
      </c>
      <c r="AX284" s="15" t="s">
        <v>72</v>
      </c>
      <c r="AY284" s="249" t="s">
        <v>121</v>
      </c>
    </row>
    <row r="285" s="13" customFormat="1">
      <c r="A285" s="13"/>
      <c r="B285" s="212"/>
      <c r="C285" s="213"/>
      <c r="D285" s="214" t="s">
        <v>136</v>
      </c>
      <c r="E285" s="215" t="s">
        <v>19</v>
      </c>
      <c r="F285" s="216" t="s">
        <v>340</v>
      </c>
      <c r="G285" s="213"/>
      <c r="H285" s="215" t="s">
        <v>19</v>
      </c>
      <c r="I285" s="217"/>
      <c r="J285" s="213"/>
      <c r="K285" s="213"/>
      <c r="L285" s="218"/>
      <c r="M285" s="219"/>
      <c r="N285" s="220"/>
      <c r="O285" s="220"/>
      <c r="P285" s="220"/>
      <c r="Q285" s="220"/>
      <c r="R285" s="220"/>
      <c r="S285" s="220"/>
      <c r="T285" s="22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22" t="s">
        <v>136</v>
      </c>
      <c r="AU285" s="222" t="s">
        <v>128</v>
      </c>
      <c r="AV285" s="13" t="s">
        <v>77</v>
      </c>
      <c r="AW285" s="13" t="s">
        <v>33</v>
      </c>
      <c r="AX285" s="13" t="s">
        <v>72</v>
      </c>
      <c r="AY285" s="222" t="s">
        <v>121</v>
      </c>
    </row>
    <row r="286" s="14" customFormat="1">
      <c r="A286" s="14"/>
      <c r="B286" s="223"/>
      <c r="C286" s="224"/>
      <c r="D286" s="214" t="s">
        <v>136</v>
      </c>
      <c r="E286" s="225" t="s">
        <v>19</v>
      </c>
      <c r="F286" s="226" t="s">
        <v>341</v>
      </c>
      <c r="G286" s="224"/>
      <c r="H286" s="227">
        <v>28.154</v>
      </c>
      <c r="I286" s="228"/>
      <c r="J286" s="224"/>
      <c r="K286" s="224"/>
      <c r="L286" s="229"/>
      <c r="M286" s="230"/>
      <c r="N286" s="231"/>
      <c r="O286" s="231"/>
      <c r="P286" s="231"/>
      <c r="Q286" s="231"/>
      <c r="R286" s="231"/>
      <c r="S286" s="231"/>
      <c r="T286" s="232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33" t="s">
        <v>136</v>
      </c>
      <c r="AU286" s="233" t="s">
        <v>128</v>
      </c>
      <c r="AV286" s="14" t="s">
        <v>128</v>
      </c>
      <c r="AW286" s="14" t="s">
        <v>33</v>
      </c>
      <c r="AX286" s="14" t="s">
        <v>72</v>
      </c>
      <c r="AY286" s="233" t="s">
        <v>121</v>
      </c>
    </row>
    <row r="287" s="14" customFormat="1">
      <c r="A287" s="14"/>
      <c r="B287" s="223"/>
      <c r="C287" s="224"/>
      <c r="D287" s="214" t="s">
        <v>136</v>
      </c>
      <c r="E287" s="225" t="s">
        <v>19</v>
      </c>
      <c r="F287" s="226" t="s">
        <v>342</v>
      </c>
      <c r="G287" s="224"/>
      <c r="H287" s="227">
        <v>27.338000000000001</v>
      </c>
      <c r="I287" s="228"/>
      <c r="J287" s="224"/>
      <c r="K287" s="224"/>
      <c r="L287" s="229"/>
      <c r="M287" s="230"/>
      <c r="N287" s="231"/>
      <c r="O287" s="231"/>
      <c r="P287" s="231"/>
      <c r="Q287" s="231"/>
      <c r="R287" s="231"/>
      <c r="S287" s="231"/>
      <c r="T287" s="232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33" t="s">
        <v>136</v>
      </c>
      <c r="AU287" s="233" t="s">
        <v>128</v>
      </c>
      <c r="AV287" s="14" t="s">
        <v>128</v>
      </c>
      <c r="AW287" s="14" t="s">
        <v>33</v>
      </c>
      <c r="AX287" s="14" t="s">
        <v>72</v>
      </c>
      <c r="AY287" s="233" t="s">
        <v>121</v>
      </c>
    </row>
    <row r="288" s="14" customFormat="1">
      <c r="A288" s="14"/>
      <c r="B288" s="223"/>
      <c r="C288" s="224"/>
      <c r="D288" s="214" t="s">
        <v>136</v>
      </c>
      <c r="E288" s="225" t="s">
        <v>19</v>
      </c>
      <c r="F288" s="226" t="s">
        <v>343</v>
      </c>
      <c r="G288" s="224"/>
      <c r="H288" s="227">
        <v>7.9939999999999998</v>
      </c>
      <c r="I288" s="228"/>
      <c r="J288" s="224"/>
      <c r="K288" s="224"/>
      <c r="L288" s="229"/>
      <c r="M288" s="230"/>
      <c r="N288" s="231"/>
      <c r="O288" s="231"/>
      <c r="P288" s="231"/>
      <c r="Q288" s="231"/>
      <c r="R288" s="231"/>
      <c r="S288" s="231"/>
      <c r="T288" s="232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33" t="s">
        <v>136</v>
      </c>
      <c r="AU288" s="233" t="s">
        <v>128</v>
      </c>
      <c r="AV288" s="14" t="s">
        <v>128</v>
      </c>
      <c r="AW288" s="14" t="s">
        <v>33</v>
      </c>
      <c r="AX288" s="14" t="s">
        <v>72</v>
      </c>
      <c r="AY288" s="233" t="s">
        <v>121</v>
      </c>
    </row>
    <row r="289" s="14" customFormat="1">
      <c r="A289" s="14"/>
      <c r="B289" s="223"/>
      <c r="C289" s="224"/>
      <c r="D289" s="214" t="s">
        <v>136</v>
      </c>
      <c r="E289" s="225" t="s">
        <v>19</v>
      </c>
      <c r="F289" s="226" t="s">
        <v>344</v>
      </c>
      <c r="G289" s="224"/>
      <c r="H289" s="227">
        <v>9.1359999999999992</v>
      </c>
      <c r="I289" s="228"/>
      <c r="J289" s="224"/>
      <c r="K289" s="224"/>
      <c r="L289" s="229"/>
      <c r="M289" s="230"/>
      <c r="N289" s="231"/>
      <c r="O289" s="231"/>
      <c r="P289" s="231"/>
      <c r="Q289" s="231"/>
      <c r="R289" s="231"/>
      <c r="S289" s="231"/>
      <c r="T289" s="232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33" t="s">
        <v>136</v>
      </c>
      <c r="AU289" s="233" t="s">
        <v>128</v>
      </c>
      <c r="AV289" s="14" t="s">
        <v>128</v>
      </c>
      <c r="AW289" s="14" t="s">
        <v>33</v>
      </c>
      <c r="AX289" s="14" t="s">
        <v>72</v>
      </c>
      <c r="AY289" s="233" t="s">
        <v>121</v>
      </c>
    </row>
    <row r="290" s="14" customFormat="1">
      <c r="A290" s="14"/>
      <c r="B290" s="223"/>
      <c r="C290" s="224"/>
      <c r="D290" s="214" t="s">
        <v>136</v>
      </c>
      <c r="E290" s="225" t="s">
        <v>19</v>
      </c>
      <c r="F290" s="226" t="s">
        <v>345</v>
      </c>
      <c r="G290" s="224"/>
      <c r="H290" s="227">
        <v>11.988</v>
      </c>
      <c r="I290" s="228"/>
      <c r="J290" s="224"/>
      <c r="K290" s="224"/>
      <c r="L290" s="229"/>
      <c r="M290" s="230"/>
      <c r="N290" s="231"/>
      <c r="O290" s="231"/>
      <c r="P290" s="231"/>
      <c r="Q290" s="231"/>
      <c r="R290" s="231"/>
      <c r="S290" s="231"/>
      <c r="T290" s="232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33" t="s">
        <v>136</v>
      </c>
      <c r="AU290" s="233" t="s">
        <v>128</v>
      </c>
      <c r="AV290" s="14" t="s">
        <v>128</v>
      </c>
      <c r="AW290" s="14" t="s">
        <v>33</v>
      </c>
      <c r="AX290" s="14" t="s">
        <v>72</v>
      </c>
      <c r="AY290" s="233" t="s">
        <v>121</v>
      </c>
    </row>
    <row r="291" s="14" customFormat="1">
      <c r="A291" s="14"/>
      <c r="B291" s="223"/>
      <c r="C291" s="224"/>
      <c r="D291" s="214" t="s">
        <v>136</v>
      </c>
      <c r="E291" s="225" t="s">
        <v>19</v>
      </c>
      <c r="F291" s="226" t="s">
        <v>346</v>
      </c>
      <c r="G291" s="224"/>
      <c r="H291" s="227">
        <v>-1.8</v>
      </c>
      <c r="I291" s="228"/>
      <c r="J291" s="224"/>
      <c r="K291" s="224"/>
      <c r="L291" s="229"/>
      <c r="M291" s="230"/>
      <c r="N291" s="231"/>
      <c r="O291" s="231"/>
      <c r="P291" s="231"/>
      <c r="Q291" s="231"/>
      <c r="R291" s="231"/>
      <c r="S291" s="231"/>
      <c r="T291" s="23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33" t="s">
        <v>136</v>
      </c>
      <c r="AU291" s="233" t="s">
        <v>128</v>
      </c>
      <c r="AV291" s="14" t="s">
        <v>128</v>
      </c>
      <c r="AW291" s="14" t="s">
        <v>33</v>
      </c>
      <c r="AX291" s="14" t="s">
        <v>72</v>
      </c>
      <c r="AY291" s="233" t="s">
        <v>121</v>
      </c>
    </row>
    <row r="292" s="14" customFormat="1">
      <c r="A292" s="14"/>
      <c r="B292" s="223"/>
      <c r="C292" s="224"/>
      <c r="D292" s="214" t="s">
        <v>136</v>
      </c>
      <c r="E292" s="225" t="s">
        <v>19</v>
      </c>
      <c r="F292" s="226" t="s">
        <v>347</v>
      </c>
      <c r="G292" s="224"/>
      <c r="H292" s="227">
        <v>-9.3599999999999994</v>
      </c>
      <c r="I292" s="228"/>
      <c r="J292" s="224"/>
      <c r="K292" s="224"/>
      <c r="L292" s="229"/>
      <c r="M292" s="230"/>
      <c r="N292" s="231"/>
      <c r="O292" s="231"/>
      <c r="P292" s="231"/>
      <c r="Q292" s="231"/>
      <c r="R292" s="231"/>
      <c r="S292" s="231"/>
      <c r="T292" s="232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33" t="s">
        <v>136</v>
      </c>
      <c r="AU292" s="233" t="s">
        <v>128</v>
      </c>
      <c r="AV292" s="14" t="s">
        <v>128</v>
      </c>
      <c r="AW292" s="14" t="s">
        <v>33</v>
      </c>
      <c r="AX292" s="14" t="s">
        <v>72</v>
      </c>
      <c r="AY292" s="233" t="s">
        <v>121</v>
      </c>
    </row>
    <row r="293" s="14" customFormat="1">
      <c r="A293" s="14"/>
      <c r="B293" s="223"/>
      <c r="C293" s="224"/>
      <c r="D293" s="214" t="s">
        <v>136</v>
      </c>
      <c r="E293" s="225" t="s">
        <v>19</v>
      </c>
      <c r="F293" s="226" t="s">
        <v>276</v>
      </c>
      <c r="G293" s="224"/>
      <c r="H293" s="227">
        <v>-1.8899999999999999</v>
      </c>
      <c r="I293" s="228"/>
      <c r="J293" s="224"/>
      <c r="K293" s="224"/>
      <c r="L293" s="229"/>
      <c r="M293" s="230"/>
      <c r="N293" s="231"/>
      <c r="O293" s="231"/>
      <c r="P293" s="231"/>
      <c r="Q293" s="231"/>
      <c r="R293" s="231"/>
      <c r="S293" s="231"/>
      <c r="T293" s="232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33" t="s">
        <v>136</v>
      </c>
      <c r="AU293" s="233" t="s">
        <v>128</v>
      </c>
      <c r="AV293" s="14" t="s">
        <v>128</v>
      </c>
      <c r="AW293" s="14" t="s">
        <v>33</v>
      </c>
      <c r="AX293" s="14" t="s">
        <v>72</v>
      </c>
      <c r="AY293" s="233" t="s">
        <v>121</v>
      </c>
    </row>
    <row r="294" s="15" customFormat="1">
      <c r="A294" s="15"/>
      <c r="B294" s="239"/>
      <c r="C294" s="240"/>
      <c r="D294" s="214" t="s">
        <v>136</v>
      </c>
      <c r="E294" s="241" t="s">
        <v>19</v>
      </c>
      <c r="F294" s="242" t="s">
        <v>148</v>
      </c>
      <c r="G294" s="240"/>
      <c r="H294" s="243">
        <v>71.560000000000002</v>
      </c>
      <c r="I294" s="244"/>
      <c r="J294" s="240"/>
      <c r="K294" s="240"/>
      <c r="L294" s="245"/>
      <c r="M294" s="246"/>
      <c r="N294" s="247"/>
      <c r="O294" s="247"/>
      <c r="P294" s="247"/>
      <c r="Q294" s="247"/>
      <c r="R294" s="247"/>
      <c r="S294" s="247"/>
      <c r="T294" s="248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49" t="s">
        <v>136</v>
      </c>
      <c r="AU294" s="249" t="s">
        <v>128</v>
      </c>
      <c r="AV294" s="15" t="s">
        <v>130</v>
      </c>
      <c r="AW294" s="15" t="s">
        <v>33</v>
      </c>
      <c r="AX294" s="15" t="s">
        <v>72</v>
      </c>
      <c r="AY294" s="249" t="s">
        <v>121</v>
      </c>
    </row>
    <row r="295" s="16" customFormat="1">
      <c r="A295" s="16"/>
      <c r="B295" s="250"/>
      <c r="C295" s="251"/>
      <c r="D295" s="214" t="s">
        <v>136</v>
      </c>
      <c r="E295" s="252" t="s">
        <v>19</v>
      </c>
      <c r="F295" s="253" t="s">
        <v>152</v>
      </c>
      <c r="G295" s="251"/>
      <c r="H295" s="254">
        <v>795.68799999999987</v>
      </c>
      <c r="I295" s="255"/>
      <c r="J295" s="251"/>
      <c r="K295" s="251"/>
      <c r="L295" s="256"/>
      <c r="M295" s="257"/>
      <c r="N295" s="258"/>
      <c r="O295" s="258"/>
      <c r="P295" s="258"/>
      <c r="Q295" s="258"/>
      <c r="R295" s="258"/>
      <c r="S295" s="258"/>
      <c r="T295" s="259"/>
      <c r="U295" s="16"/>
      <c r="V295" s="16"/>
      <c r="W295" s="16"/>
      <c r="X295" s="16"/>
      <c r="Y295" s="16"/>
      <c r="Z295" s="16"/>
      <c r="AA295" s="16"/>
      <c r="AB295" s="16"/>
      <c r="AC295" s="16"/>
      <c r="AD295" s="16"/>
      <c r="AE295" s="16"/>
      <c r="AT295" s="260" t="s">
        <v>136</v>
      </c>
      <c r="AU295" s="260" t="s">
        <v>128</v>
      </c>
      <c r="AV295" s="16" t="s">
        <v>127</v>
      </c>
      <c r="AW295" s="16" t="s">
        <v>33</v>
      </c>
      <c r="AX295" s="16" t="s">
        <v>77</v>
      </c>
      <c r="AY295" s="260" t="s">
        <v>121</v>
      </c>
    </row>
    <row r="296" s="2" customFormat="1" ht="16.5" customHeight="1">
      <c r="A296" s="40"/>
      <c r="B296" s="41"/>
      <c r="C296" s="262" t="s">
        <v>348</v>
      </c>
      <c r="D296" s="262" t="s">
        <v>349</v>
      </c>
      <c r="E296" s="263" t="s">
        <v>350</v>
      </c>
      <c r="F296" s="264" t="s">
        <v>351</v>
      </c>
      <c r="G296" s="265" t="s">
        <v>134</v>
      </c>
      <c r="H296" s="266">
        <v>760.33399999999995</v>
      </c>
      <c r="I296" s="267"/>
      <c r="J296" s="268">
        <f>ROUND(I296*H296,2)</f>
        <v>0</v>
      </c>
      <c r="K296" s="264" t="s">
        <v>19</v>
      </c>
      <c r="L296" s="269"/>
      <c r="M296" s="270" t="s">
        <v>19</v>
      </c>
      <c r="N296" s="271" t="s">
        <v>44</v>
      </c>
      <c r="O296" s="86"/>
      <c r="P296" s="208">
        <f>O296*H296</f>
        <v>0</v>
      </c>
      <c r="Q296" s="208">
        <v>0.0023999999999999998</v>
      </c>
      <c r="R296" s="208">
        <f>Q296*H296</f>
        <v>1.8248015999999998</v>
      </c>
      <c r="S296" s="208">
        <v>0</v>
      </c>
      <c r="T296" s="209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10" t="s">
        <v>184</v>
      </c>
      <c r="AT296" s="210" t="s">
        <v>349</v>
      </c>
      <c r="AU296" s="210" t="s">
        <v>128</v>
      </c>
      <c r="AY296" s="19" t="s">
        <v>121</v>
      </c>
      <c r="BE296" s="211">
        <f>IF(N296="základní",J296,0)</f>
        <v>0</v>
      </c>
      <c r="BF296" s="211">
        <f>IF(N296="snížená",J296,0)</f>
        <v>0</v>
      </c>
      <c r="BG296" s="211">
        <f>IF(N296="zákl. přenesená",J296,0)</f>
        <v>0</v>
      </c>
      <c r="BH296" s="211">
        <f>IF(N296="sníž. přenesená",J296,0)</f>
        <v>0</v>
      </c>
      <c r="BI296" s="211">
        <f>IF(N296="nulová",J296,0)</f>
        <v>0</v>
      </c>
      <c r="BJ296" s="19" t="s">
        <v>128</v>
      </c>
      <c r="BK296" s="211">
        <f>ROUND(I296*H296,2)</f>
        <v>0</v>
      </c>
      <c r="BL296" s="19" t="s">
        <v>127</v>
      </c>
      <c r="BM296" s="210" t="s">
        <v>352</v>
      </c>
    </row>
    <row r="297" s="14" customFormat="1">
      <c r="A297" s="14"/>
      <c r="B297" s="223"/>
      <c r="C297" s="224"/>
      <c r="D297" s="214" t="s">
        <v>136</v>
      </c>
      <c r="E297" s="224"/>
      <c r="F297" s="226" t="s">
        <v>353</v>
      </c>
      <c r="G297" s="224"/>
      <c r="H297" s="227">
        <v>760.33399999999995</v>
      </c>
      <c r="I297" s="228"/>
      <c r="J297" s="224"/>
      <c r="K297" s="224"/>
      <c r="L297" s="229"/>
      <c r="M297" s="230"/>
      <c r="N297" s="231"/>
      <c r="O297" s="231"/>
      <c r="P297" s="231"/>
      <c r="Q297" s="231"/>
      <c r="R297" s="231"/>
      <c r="S297" s="231"/>
      <c r="T297" s="232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33" t="s">
        <v>136</v>
      </c>
      <c r="AU297" s="233" t="s">
        <v>128</v>
      </c>
      <c r="AV297" s="14" t="s">
        <v>128</v>
      </c>
      <c r="AW297" s="14" t="s">
        <v>4</v>
      </c>
      <c r="AX297" s="14" t="s">
        <v>77</v>
      </c>
      <c r="AY297" s="233" t="s">
        <v>121</v>
      </c>
    </row>
    <row r="298" s="2" customFormat="1" ht="16.5" customHeight="1">
      <c r="A298" s="40"/>
      <c r="B298" s="41"/>
      <c r="C298" s="262" t="s">
        <v>354</v>
      </c>
      <c r="D298" s="262" t="s">
        <v>349</v>
      </c>
      <c r="E298" s="263" t="s">
        <v>355</v>
      </c>
      <c r="F298" s="264" t="s">
        <v>356</v>
      </c>
      <c r="G298" s="265" t="s">
        <v>134</v>
      </c>
      <c r="H298" s="266">
        <v>75.138000000000005</v>
      </c>
      <c r="I298" s="267"/>
      <c r="J298" s="268">
        <f>ROUND(I298*H298,2)</f>
        <v>0</v>
      </c>
      <c r="K298" s="264" t="s">
        <v>141</v>
      </c>
      <c r="L298" s="269"/>
      <c r="M298" s="270" t="s">
        <v>19</v>
      </c>
      <c r="N298" s="271" t="s">
        <v>44</v>
      </c>
      <c r="O298" s="86"/>
      <c r="P298" s="208">
        <f>O298*H298</f>
        <v>0</v>
      </c>
      <c r="Q298" s="208">
        <v>0.0047999999999999996</v>
      </c>
      <c r="R298" s="208">
        <f>Q298*H298</f>
        <v>0.36066239999999999</v>
      </c>
      <c r="S298" s="208">
        <v>0</v>
      </c>
      <c r="T298" s="209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10" t="s">
        <v>184</v>
      </c>
      <c r="AT298" s="210" t="s">
        <v>349</v>
      </c>
      <c r="AU298" s="210" t="s">
        <v>128</v>
      </c>
      <c r="AY298" s="19" t="s">
        <v>121</v>
      </c>
      <c r="BE298" s="211">
        <f>IF(N298="základní",J298,0)</f>
        <v>0</v>
      </c>
      <c r="BF298" s="211">
        <f>IF(N298="snížená",J298,0)</f>
        <v>0</v>
      </c>
      <c r="BG298" s="211">
        <f>IF(N298="zákl. přenesená",J298,0)</f>
        <v>0</v>
      </c>
      <c r="BH298" s="211">
        <f>IF(N298="sníž. přenesená",J298,0)</f>
        <v>0</v>
      </c>
      <c r="BI298" s="211">
        <f>IF(N298="nulová",J298,0)</f>
        <v>0</v>
      </c>
      <c r="BJ298" s="19" t="s">
        <v>128</v>
      </c>
      <c r="BK298" s="211">
        <f>ROUND(I298*H298,2)</f>
        <v>0</v>
      </c>
      <c r="BL298" s="19" t="s">
        <v>127</v>
      </c>
      <c r="BM298" s="210" t="s">
        <v>357</v>
      </c>
    </row>
    <row r="299" s="14" customFormat="1">
      <c r="A299" s="14"/>
      <c r="B299" s="223"/>
      <c r="C299" s="224"/>
      <c r="D299" s="214" t="s">
        <v>136</v>
      </c>
      <c r="E299" s="224"/>
      <c r="F299" s="226" t="s">
        <v>358</v>
      </c>
      <c r="G299" s="224"/>
      <c r="H299" s="227">
        <v>75.138000000000005</v>
      </c>
      <c r="I299" s="228"/>
      <c r="J299" s="224"/>
      <c r="K299" s="224"/>
      <c r="L299" s="229"/>
      <c r="M299" s="230"/>
      <c r="N299" s="231"/>
      <c r="O299" s="231"/>
      <c r="P299" s="231"/>
      <c r="Q299" s="231"/>
      <c r="R299" s="231"/>
      <c r="S299" s="231"/>
      <c r="T299" s="232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33" t="s">
        <v>136</v>
      </c>
      <c r="AU299" s="233" t="s">
        <v>128</v>
      </c>
      <c r="AV299" s="14" t="s">
        <v>128</v>
      </c>
      <c r="AW299" s="14" t="s">
        <v>4</v>
      </c>
      <c r="AX299" s="14" t="s">
        <v>77</v>
      </c>
      <c r="AY299" s="233" t="s">
        <v>121</v>
      </c>
    </row>
    <row r="300" s="2" customFormat="1" ht="24.15" customHeight="1">
      <c r="A300" s="40"/>
      <c r="B300" s="41"/>
      <c r="C300" s="199" t="s">
        <v>359</v>
      </c>
      <c r="D300" s="199" t="s">
        <v>123</v>
      </c>
      <c r="E300" s="200" t="s">
        <v>360</v>
      </c>
      <c r="F300" s="201" t="s">
        <v>361</v>
      </c>
      <c r="G300" s="202" t="s">
        <v>162</v>
      </c>
      <c r="H300" s="203">
        <v>358.69999999999999</v>
      </c>
      <c r="I300" s="204"/>
      <c r="J300" s="205">
        <f>ROUND(I300*H300,2)</f>
        <v>0</v>
      </c>
      <c r="K300" s="201" t="s">
        <v>141</v>
      </c>
      <c r="L300" s="46"/>
      <c r="M300" s="206" t="s">
        <v>19</v>
      </c>
      <c r="N300" s="207" t="s">
        <v>44</v>
      </c>
      <c r="O300" s="86"/>
      <c r="P300" s="208">
        <f>O300*H300</f>
        <v>0</v>
      </c>
      <c r="Q300" s="208">
        <v>0.0017600000000000001</v>
      </c>
      <c r="R300" s="208">
        <f>Q300*H300</f>
        <v>0.63131199999999998</v>
      </c>
      <c r="S300" s="208">
        <v>0</v>
      </c>
      <c r="T300" s="209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10" t="s">
        <v>127</v>
      </c>
      <c r="AT300" s="210" t="s">
        <v>123</v>
      </c>
      <c r="AU300" s="210" t="s">
        <v>128</v>
      </c>
      <c r="AY300" s="19" t="s">
        <v>121</v>
      </c>
      <c r="BE300" s="211">
        <f>IF(N300="základní",J300,0)</f>
        <v>0</v>
      </c>
      <c r="BF300" s="211">
        <f>IF(N300="snížená",J300,0)</f>
        <v>0</v>
      </c>
      <c r="BG300" s="211">
        <f>IF(N300="zákl. přenesená",J300,0)</f>
        <v>0</v>
      </c>
      <c r="BH300" s="211">
        <f>IF(N300="sníž. přenesená",J300,0)</f>
        <v>0</v>
      </c>
      <c r="BI300" s="211">
        <f>IF(N300="nulová",J300,0)</f>
        <v>0</v>
      </c>
      <c r="BJ300" s="19" t="s">
        <v>128</v>
      </c>
      <c r="BK300" s="211">
        <f>ROUND(I300*H300,2)</f>
        <v>0</v>
      </c>
      <c r="BL300" s="19" t="s">
        <v>127</v>
      </c>
      <c r="BM300" s="210" t="s">
        <v>362</v>
      </c>
    </row>
    <row r="301" s="2" customFormat="1">
      <c r="A301" s="40"/>
      <c r="B301" s="41"/>
      <c r="C301" s="42"/>
      <c r="D301" s="234" t="s">
        <v>143</v>
      </c>
      <c r="E301" s="42"/>
      <c r="F301" s="235" t="s">
        <v>363</v>
      </c>
      <c r="G301" s="42"/>
      <c r="H301" s="42"/>
      <c r="I301" s="236"/>
      <c r="J301" s="42"/>
      <c r="K301" s="42"/>
      <c r="L301" s="46"/>
      <c r="M301" s="237"/>
      <c r="N301" s="238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143</v>
      </c>
      <c r="AU301" s="19" t="s">
        <v>128</v>
      </c>
    </row>
    <row r="302" s="2" customFormat="1">
      <c r="A302" s="40"/>
      <c r="B302" s="41"/>
      <c r="C302" s="42"/>
      <c r="D302" s="214" t="s">
        <v>333</v>
      </c>
      <c r="E302" s="42"/>
      <c r="F302" s="261" t="s">
        <v>364</v>
      </c>
      <c r="G302" s="42"/>
      <c r="H302" s="42"/>
      <c r="I302" s="236"/>
      <c r="J302" s="42"/>
      <c r="K302" s="42"/>
      <c r="L302" s="46"/>
      <c r="M302" s="237"/>
      <c r="N302" s="238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333</v>
      </c>
      <c r="AU302" s="19" t="s">
        <v>128</v>
      </c>
    </row>
    <row r="303" s="13" customFormat="1">
      <c r="A303" s="13"/>
      <c r="B303" s="212"/>
      <c r="C303" s="213"/>
      <c r="D303" s="214" t="s">
        <v>136</v>
      </c>
      <c r="E303" s="215" t="s">
        <v>19</v>
      </c>
      <c r="F303" s="216" t="s">
        <v>335</v>
      </c>
      <c r="G303" s="213"/>
      <c r="H303" s="215" t="s">
        <v>19</v>
      </c>
      <c r="I303" s="217"/>
      <c r="J303" s="213"/>
      <c r="K303" s="213"/>
      <c r="L303" s="218"/>
      <c r="M303" s="219"/>
      <c r="N303" s="220"/>
      <c r="O303" s="220"/>
      <c r="P303" s="220"/>
      <c r="Q303" s="220"/>
      <c r="R303" s="220"/>
      <c r="S303" s="220"/>
      <c r="T303" s="221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22" t="s">
        <v>136</v>
      </c>
      <c r="AU303" s="222" t="s">
        <v>128</v>
      </c>
      <c r="AV303" s="13" t="s">
        <v>77</v>
      </c>
      <c r="AW303" s="13" t="s">
        <v>33</v>
      </c>
      <c r="AX303" s="13" t="s">
        <v>72</v>
      </c>
      <c r="AY303" s="222" t="s">
        <v>121</v>
      </c>
    </row>
    <row r="304" s="14" customFormat="1">
      <c r="A304" s="14"/>
      <c r="B304" s="223"/>
      <c r="C304" s="224"/>
      <c r="D304" s="214" t="s">
        <v>136</v>
      </c>
      <c r="E304" s="225" t="s">
        <v>19</v>
      </c>
      <c r="F304" s="226" t="s">
        <v>365</v>
      </c>
      <c r="G304" s="224"/>
      <c r="H304" s="227">
        <v>92.400000000000006</v>
      </c>
      <c r="I304" s="228"/>
      <c r="J304" s="224"/>
      <c r="K304" s="224"/>
      <c r="L304" s="229"/>
      <c r="M304" s="230"/>
      <c r="N304" s="231"/>
      <c r="O304" s="231"/>
      <c r="P304" s="231"/>
      <c r="Q304" s="231"/>
      <c r="R304" s="231"/>
      <c r="S304" s="231"/>
      <c r="T304" s="232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33" t="s">
        <v>136</v>
      </c>
      <c r="AU304" s="233" t="s">
        <v>128</v>
      </c>
      <c r="AV304" s="14" t="s">
        <v>128</v>
      </c>
      <c r="AW304" s="14" t="s">
        <v>33</v>
      </c>
      <c r="AX304" s="14" t="s">
        <v>72</v>
      </c>
      <c r="AY304" s="233" t="s">
        <v>121</v>
      </c>
    </row>
    <row r="305" s="14" customFormat="1">
      <c r="A305" s="14"/>
      <c r="B305" s="223"/>
      <c r="C305" s="224"/>
      <c r="D305" s="214" t="s">
        <v>136</v>
      </c>
      <c r="E305" s="225" t="s">
        <v>19</v>
      </c>
      <c r="F305" s="226" t="s">
        <v>366</v>
      </c>
      <c r="G305" s="224"/>
      <c r="H305" s="227">
        <v>9</v>
      </c>
      <c r="I305" s="228"/>
      <c r="J305" s="224"/>
      <c r="K305" s="224"/>
      <c r="L305" s="229"/>
      <c r="M305" s="230"/>
      <c r="N305" s="231"/>
      <c r="O305" s="231"/>
      <c r="P305" s="231"/>
      <c r="Q305" s="231"/>
      <c r="R305" s="231"/>
      <c r="S305" s="231"/>
      <c r="T305" s="232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33" t="s">
        <v>136</v>
      </c>
      <c r="AU305" s="233" t="s">
        <v>128</v>
      </c>
      <c r="AV305" s="14" t="s">
        <v>128</v>
      </c>
      <c r="AW305" s="14" t="s">
        <v>33</v>
      </c>
      <c r="AX305" s="14" t="s">
        <v>72</v>
      </c>
      <c r="AY305" s="233" t="s">
        <v>121</v>
      </c>
    </row>
    <row r="306" s="14" customFormat="1">
      <c r="A306" s="14"/>
      <c r="B306" s="223"/>
      <c r="C306" s="224"/>
      <c r="D306" s="214" t="s">
        <v>136</v>
      </c>
      <c r="E306" s="225" t="s">
        <v>19</v>
      </c>
      <c r="F306" s="226" t="s">
        <v>367</v>
      </c>
      <c r="G306" s="224"/>
      <c r="H306" s="227">
        <v>6.2999999999999998</v>
      </c>
      <c r="I306" s="228"/>
      <c r="J306" s="224"/>
      <c r="K306" s="224"/>
      <c r="L306" s="229"/>
      <c r="M306" s="230"/>
      <c r="N306" s="231"/>
      <c r="O306" s="231"/>
      <c r="P306" s="231"/>
      <c r="Q306" s="231"/>
      <c r="R306" s="231"/>
      <c r="S306" s="231"/>
      <c r="T306" s="232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33" t="s">
        <v>136</v>
      </c>
      <c r="AU306" s="233" t="s">
        <v>128</v>
      </c>
      <c r="AV306" s="14" t="s">
        <v>128</v>
      </c>
      <c r="AW306" s="14" t="s">
        <v>33</v>
      </c>
      <c r="AX306" s="14" t="s">
        <v>72</v>
      </c>
      <c r="AY306" s="233" t="s">
        <v>121</v>
      </c>
    </row>
    <row r="307" s="14" customFormat="1">
      <c r="A307" s="14"/>
      <c r="B307" s="223"/>
      <c r="C307" s="224"/>
      <c r="D307" s="214" t="s">
        <v>136</v>
      </c>
      <c r="E307" s="225" t="s">
        <v>19</v>
      </c>
      <c r="F307" s="226" t="s">
        <v>368</v>
      </c>
      <c r="G307" s="224"/>
      <c r="H307" s="227">
        <v>200</v>
      </c>
      <c r="I307" s="228"/>
      <c r="J307" s="224"/>
      <c r="K307" s="224"/>
      <c r="L307" s="229"/>
      <c r="M307" s="230"/>
      <c r="N307" s="231"/>
      <c r="O307" s="231"/>
      <c r="P307" s="231"/>
      <c r="Q307" s="231"/>
      <c r="R307" s="231"/>
      <c r="S307" s="231"/>
      <c r="T307" s="232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33" t="s">
        <v>136</v>
      </c>
      <c r="AU307" s="233" t="s">
        <v>128</v>
      </c>
      <c r="AV307" s="14" t="s">
        <v>128</v>
      </c>
      <c r="AW307" s="14" t="s">
        <v>33</v>
      </c>
      <c r="AX307" s="14" t="s">
        <v>72</v>
      </c>
      <c r="AY307" s="233" t="s">
        <v>121</v>
      </c>
    </row>
    <row r="308" s="14" customFormat="1">
      <c r="A308" s="14"/>
      <c r="B308" s="223"/>
      <c r="C308" s="224"/>
      <c r="D308" s="214" t="s">
        <v>136</v>
      </c>
      <c r="E308" s="225" t="s">
        <v>19</v>
      </c>
      <c r="F308" s="226" t="s">
        <v>369</v>
      </c>
      <c r="G308" s="224"/>
      <c r="H308" s="227">
        <v>10.800000000000001</v>
      </c>
      <c r="I308" s="228"/>
      <c r="J308" s="224"/>
      <c r="K308" s="224"/>
      <c r="L308" s="229"/>
      <c r="M308" s="230"/>
      <c r="N308" s="231"/>
      <c r="O308" s="231"/>
      <c r="P308" s="231"/>
      <c r="Q308" s="231"/>
      <c r="R308" s="231"/>
      <c r="S308" s="231"/>
      <c r="T308" s="232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33" t="s">
        <v>136</v>
      </c>
      <c r="AU308" s="233" t="s">
        <v>128</v>
      </c>
      <c r="AV308" s="14" t="s">
        <v>128</v>
      </c>
      <c r="AW308" s="14" t="s">
        <v>33</v>
      </c>
      <c r="AX308" s="14" t="s">
        <v>72</v>
      </c>
      <c r="AY308" s="233" t="s">
        <v>121</v>
      </c>
    </row>
    <row r="309" s="15" customFormat="1">
      <c r="A309" s="15"/>
      <c r="B309" s="239"/>
      <c r="C309" s="240"/>
      <c r="D309" s="214" t="s">
        <v>136</v>
      </c>
      <c r="E309" s="241" t="s">
        <v>19</v>
      </c>
      <c r="F309" s="242" t="s">
        <v>148</v>
      </c>
      <c r="G309" s="240"/>
      <c r="H309" s="243">
        <v>318.5</v>
      </c>
      <c r="I309" s="244"/>
      <c r="J309" s="240"/>
      <c r="K309" s="240"/>
      <c r="L309" s="245"/>
      <c r="M309" s="246"/>
      <c r="N309" s="247"/>
      <c r="O309" s="247"/>
      <c r="P309" s="247"/>
      <c r="Q309" s="247"/>
      <c r="R309" s="247"/>
      <c r="S309" s="247"/>
      <c r="T309" s="248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49" t="s">
        <v>136</v>
      </c>
      <c r="AU309" s="249" t="s">
        <v>128</v>
      </c>
      <c r="AV309" s="15" t="s">
        <v>130</v>
      </c>
      <c r="AW309" s="15" t="s">
        <v>33</v>
      </c>
      <c r="AX309" s="15" t="s">
        <v>72</v>
      </c>
      <c r="AY309" s="249" t="s">
        <v>121</v>
      </c>
    </row>
    <row r="310" s="13" customFormat="1">
      <c r="A310" s="13"/>
      <c r="B310" s="212"/>
      <c r="C310" s="213"/>
      <c r="D310" s="214" t="s">
        <v>136</v>
      </c>
      <c r="E310" s="215" t="s">
        <v>19</v>
      </c>
      <c r="F310" s="216" t="s">
        <v>340</v>
      </c>
      <c r="G310" s="213"/>
      <c r="H310" s="215" t="s">
        <v>19</v>
      </c>
      <c r="I310" s="217"/>
      <c r="J310" s="213"/>
      <c r="K310" s="213"/>
      <c r="L310" s="218"/>
      <c r="M310" s="219"/>
      <c r="N310" s="220"/>
      <c r="O310" s="220"/>
      <c r="P310" s="220"/>
      <c r="Q310" s="220"/>
      <c r="R310" s="220"/>
      <c r="S310" s="220"/>
      <c r="T310" s="22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22" t="s">
        <v>136</v>
      </c>
      <c r="AU310" s="222" t="s">
        <v>128</v>
      </c>
      <c r="AV310" s="13" t="s">
        <v>77</v>
      </c>
      <c r="AW310" s="13" t="s">
        <v>33</v>
      </c>
      <c r="AX310" s="13" t="s">
        <v>72</v>
      </c>
      <c r="AY310" s="222" t="s">
        <v>121</v>
      </c>
    </row>
    <row r="311" s="14" customFormat="1">
      <c r="A311" s="14"/>
      <c r="B311" s="223"/>
      <c r="C311" s="224"/>
      <c r="D311" s="214" t="s">
        <v>136</v>
      </c>
      <c r="E311" s="225" t="s">
        <v>19</v>
      </c>
      <c r="F311" s="226" t="s">
        <v>370</v>
      </c>
      <c r="G311" s="224"/>
      <c r="H311" s="227">
        <v>9</v>
      </c>
      <c r="I311" s="228"/>
      <c r="J311" s="224"/>
      <c r="K311" s="224"/>
      <c r="L311" s="229"/>
      <c r="M311" s="230"/>
      <c r="N311" s="231"/>
      <c r="O311" s="231"/>
      <c r="P311" s="231"/>
      <c r="Q311" s="231"/>
      <c r="R311" s="231"/>
      <c r="S311" s="231"/>
      <c r="T311" s="232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33" t="s">
        <v>136</v>
      </c>
      <c r="AU311" s="233" t="s">
        <v>128</v>
      </c>
      <c r="AV311" s="14" t="s">
        <v>128</v>
      </c>
      <c r="AW311" s="14" t="s">
        <v>33</v>
      </c>
      <c r="AX311" s="14" t="s">
        <v>72</v>
      </c>
      <c r="AY311" s="233" t="s">
        <v>121</v>
      </c>
    </row>
    <row r="312" s="14" customFormat="1">
      <c r="A312" s="14"/>
      <c r="B312" s="223"/>
      <c r="C312" s="224"/>
      <c r="D312" s="214" t="s">
        <v>136</v>
      </c>
      <c r="E312" s="225" t="s">
        <v>19</v>
      </c>
      <c r="F312" s="226" t="s">
        <v>371</v>
      </c>
      <c r="G312" s="224"/>
      <c r="H312" s="227">
        <v>31.199999999999999</v>
      </c>
      <c r="I312" s="228"/>
      <c r="J312" s="224"/>
      <c r="K312" s="224"/>
      <c r="L312" s="229"/>
      <c r="M312" s="230"/>
      <c r="N312" s="231"/>
      <c r="O312" s="231"/>
      <c r="P312" s="231"/>
      <c r="Q312" s="231"/>
      <c r="R312" s="231"/>
      <c r="S312" s="231"/>
      <c r="T312" s="232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33" t="s">
        <v>136</v>
      </c>
      <c r="AU312" s="233" t="s">
        <v>128</v>
      </c>
      <c r="AV312" s="14" t="s">
        <v>128</v>
      </c>
      <c r="AW312" s="14" t="s">
        <v>33</v>
      </c>
      <c r="AX312" s="14" t="s">
        <v>72</v>
      </c>
      <c r="AY312" s="233" t="s">
        <v>121</v>
      </c>
    </row>
    <row r="313" s="15" customFormat="1">
      <c r="A313" s="15"/>
      <c r="B313" s="239"/>
      <c r="C313" s="240"/>
      <c r="D313" s="214" t="s">
        <v>136</v>
      </c>
      <c r="E313" s="241" t="s">
        <v>19</v>
      </c>
      <c r="F313" s="242" t="s">
        <v>148</v>
      </c>
      <c r="G313" s="240"/>
      <c r="H313" s="243">
        <v>40.200000000000003</v>
      </c>
      <c r="I313" s="244"/>
      <c r="J313" s="240"/>
      <c r="K313" s="240"/>
      <c r="L313" s="245"/>
      <c r="M313" s="246"/>
      <c r="N313" s="247"/>
      <c r="O313" s="247"/>
      <c r="P313" s="247"/>
      <c r="Q313" s="247"/>
      <c r="R313" s="247"/>
      <c r="S313" s="247"/>
      <c r="T313" s="248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49" t="s">
        <v>136</v>
      </c>
      <c r="AU313" s="249" t="s">
        <v>128</v>
      </c>
      <c r="AV313" s="15" t="s">
        <v>130</v>
      </c>
      <c r="AW313" s="15" t="s">
        <v>33</v>
      </c>
      <c r="AX313" s="15" t="s">
        <v>72</v>
      </c>
      <c r="AY313" s="249" t="s">
        <v>121</v>
      </c>
    </row>
    <row r="314" s="16" customFormat="1">
      <c r="A314" s="16"/>
      <c r="B314" s="250"/>
      <c r="C314" s="251"/>
      <c r="D314" s="214" t="s">
        <v>136</v>
      </c>
      <c r="E314" s="252" t="s">
        <v>19</v>
      </c>
      <c r="F314" s="253" t="s">
        <v>152</v>
      </c>
      <c r="G314" s="251"/>
      <c r="H314" s="254">
        <v>358.69999999999999</v>
      </c>
      <c r="I314" s="255"/>
      <c r="J314" s="251"/>
      <c r="K314" s="251"/>
      <c r="L314" s="256"/>
      <c r="M314" s="257"/>
      <c r="N314" s="258"/>
      <c r="O314" s="258"/>
      <c r="P314" s="258"/>
      <c r="Q314" s="258"/>
      <c r="R314" s="258"/>
      <c r="S314" s="258"/>
      <c r="T314" s="259"/>
      <c r="U314" s="16"/>
      <c r="V314" s="16"/>
      <c r="W314" s="16"/>
      <c r="X314" s="16"/>
      <c r="Y314" s="16"/>
      <c r="Z314" s="16"/>
      <c r="AA314" s="16"/>
      <c r="AB314" s="16"/>
      <c r="AC314" s="16"/>
      <c r="AD314" s="16"/>
      <c r="AE314" s="16"/>
      <c r="AT314" s="260" t="s">
        <v>136</v>
      </c>
      <c r="AU314" s="260" t="s">
        <v>128</v>
      </c>
      <c r="AV314" s="16" t="s">
        <v>127</v>
      </c>
      <c r="AW314" s="16" t="s">
        <v>33</v>
      </c>
      <c r="AX314" s="16" t="s">
        <v>77</v>
      </c>
      <c r="AY314" s="260" t="s">
        <v>121</v>
      </c>
    </row>
    <row r="315" s="2" customFormat="1" ht="16.5" customHeight="1">
      <c r="A315" s="40"/>
      <c r="B315" s="41"/>
      <c r="C315" s="262" t="s">
        <v>372</v>
      </c>
      <c r="D315" s="262" t="s">
        <v>349</v>
      </c>
      <c r="E315" s="263" t="s">
        <v>373</v>
      </c>
      <c r="F315" s="264" t="s">
        <v>374</v>
      </c>
      <c r="G315" s="265" t="s">
        <v>134</v>
      </c>
      <c r="H315" s="266">
        <v>37.295999999999999</v>
      </c>
      <c r="I315" s="267"/>
      <c r="J315" s="268">
        <f>ROUND(I315*H315,2)</f>
        <v>0</v>
      </c>
      <c r="K315" s="264" t="s">
        <v>19</v>
      </c>
      <c r="L315" s="269"/>
      <c r="M315" s="270" t="s">
        <v>19</v>
      </c>
      <c r="N315" s="271" t="s">
        <v>44</v>
      </c>
      <c r="O315" s="86"/>
      <c r="P315" s="208">
        <f>O315*H315</f>
        <v>0</v>
      </c>
      <c r="Q315" s="208">
        <v>0.00044999999999999999</v>
      </c>
      <c r="R315" s="208">
        <f>Q315*H315</f>
        <v>0.016783199999999998</v>
      </c>
      <c r="S315" s="208">
        <v>0</v>
      </c>
      <c r="T315" s="209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10" t="s">
        <v>184</v>
      </c>
      <c r="AT315" s="210" t="s">
        <v>349</v>
      </c>
      <c r="AU315" s="210" t="s">
        <v>128</v>
      </c>
      <c r="AY315" s="19" t="s">
        <v>121</v>
      </c>
      <c r="BE315" s="211">
        <f>IF(N315="základní",J315,0)</f>
        <v>0</v>
      </c>
      <c r="BF315" s="211">
        <f>IF(N315="snížená",J315,0)</f>
        <v>0</v>
      </c>
      <c r="BG315" s="211">
        <f>IF(N315="zákl. přenesená",J315,0)</f>
        <v>0</v>
      </c>
      <c r="BH315" s="211">
        <f>IF(N315="sníž. přenesená",J315,0)</f>
        <v>0</v>
      </c>
      <c r="BI315" s="211">
        <f>IF(N315="nulová",J315,0)</f>
        <v>0</v>
      </c>
      <c r="BJ315" s="19" t="s">
        <v>128</v>
      </c>
      <c r="BK315" s="211">
        <f>ROUND(I315*H315,2)</f>
        <v>0</v>
      </c>
      <c r="BL315" s="19" t="s">
        <v>127</v>
      </c>
      <c r="BM315" s="210" t="s">
        <v>375</v>
      </c>
    </row>
    <row r="316" s="13" customFormat="1">
      <c r="A316" s="13"/>
      <c r="B316" s="212"/>
      <c r="C316" s="213"/>
      <c r="D316" s="214" t="s">
        <v>136</v>
      </c>
      <c r="E316" s="215" t="s">
        <v>19</v>
      </c>
      <c r="F316" s="216" t="s">
        <v>335</v>
      </c>
      <c r="G316" s="213"/>
      <c r="H316" s="215" t="s">
        <v>19</v>
      </c>
      <c r="I316" s="217"/>
      <c r="J316" s="213"/>
      <c r="K316" s="213"/>
      <c r="L316" s="218"/>
      <c r="M316" s="219"/>
      <c r="N316" s="220"/>
      <c r="O316" s="220"/>
      <c r="P316" s="220"/>
      <c r="Q316" s="220"/>
      <c r="R316" s="220"/>
      <c r="S316" s="220"/>
      <c r="T316" s="221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22" t="s">
        <v>136</v>
      </c>
      <c r="AU316" s="222" t="s">
        <v>128</v>
      </c>
      <c r="AV316" s="13" t="s">
        <v>77</v>
      </c>
      <c r="AW316" s="13" t="s">
        <v>33</v>
      </c>
      <c r="AX316" s="13" t="s">
        <v>72</v>
      </c>
      <c r="AY316" s="222" t="s">
        <v>121</v>
      </c>
    </row>
    <row r="317" s="14" customFormat="1">
      <c r="A317" s="14"/>
      <c r="B317" s="223"/>
      <c r="C317" s="224"/>
      <c r="D317" s="214" t="s">
        <v>136</v>
      </c>
      <c r="E317" s="225" t="s">
        <v>19</v>
      </c>
      <c r="F317" s="226" t="s">
        <v>285</v>
      </c>
      <c r="G317" s="224"/>
      <c r="H317" s="227">
        <v>11.087999999999999</v>
      </c>
      <c r="I317" s="228"/>
      <c r="J317" s="224"/>
      <c r="K317" s="224"/>
      <c r="L317" s="229"/>
      <c r="M317" s="230"/>
      <c r="N317" s="231"/>
      <c r="O317" s="231"/>
      <c r="P317" s="231"/>
      <c r="Q317" s="231"/>
      <c r="R317" s="231"/>
      <c r="S317" s="231"/>
      <c r="T317" s="232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33" t="s">
        <v>136</v>
      </c>
      <c r="AU317" s="233" t="s">
        <v>128</v>
      </c>
      <c r="AV317" s="14" t="s">
        <v>128</v>
      </c>
      <c r="AW317" s="14" t="s">
        <v>33</v>
      </c>
      <c r="AX317" s="14" t="s">
        <v>72</v>
      </c>
      <c r="AY317" s="233" t="s">
        <v>121</v>
      </c>
    </row>
    <row r="318" s="14" customFormat="1">
      <c r="A318" s="14"/>
      <c r="B318" s="223"/>
      <c r="C318" s="224"/>
      <c r="D318" s="214" t="s">
        <v>136</v>
      </c>
      <c r="E318" s="225" t="s">
        <v>19</v>
      </c>
      <c r="F318" s="226" t="s">
        <v>286</v>
      </c>
      <c r="G318" s="224"/>
      <c r="H318" s="227">
        <v>1.0800000000000001</v>
      </c>
      <c r="I318" s="228"/>
      <c r="J318" s="224"/>
      <c r="K318" s="224"/>
      <c r="L318" s="229"/>
      <c r="M318" s="230"/>
      <c r="N318" s="231"/>
      <c r="O318" s="231"/>
      <c r="P318" s="231"/>
      <c r="Q318" s="231"/>
      <c r="R318" s="231"/>
      <c r="S318" s="231"/>
      <c r="T318" s="232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33" t="s">
        <v>136</v>
      </c>
      <c r="AU318" s="233" t="s">
        <v>128</v>
      </c>
      <c r="AV318" s="14" t="s">
        <v>128</v>
      </c>
      <c r="AW318" s="14" t="s">
        <v>33</v>
      </c>
      <c r="AX318" s="14" t="s">
        <v>72</v>
      </c>
      <c r="AY318" s="233" t="s">
        <v>121</v>
      </c>
    </row>
    <row r="319" s="14" customFormat="1">
      <c r="A319" s="14"/>
      <c r="B319" s="223"/>
      <c r="C319" s="224"/>
      <c r="D319" s="214" t="s">
        <v>136</v>
      </c>
      <c r="E319" s="225" t="s">
        <v>19</v>
      </c>
      <c r="F319" s="226" t="s">
        <v>376</v>
      </c>
      <c r="G319" s="224"/>
      <c r="H319" s="227">
        <v>0.441</v>
      </c>
      <c r="I319" s="228"/>
      <c r="J319" s="224"/>
      <c r="K319" s="224"/>
      <c r="L319" s="229"/>
      <c r="M319" s="230"/>
      <c r="N319" s="231"/>
      <c r="O319" s="231"/>
      <c r="P319" s="231"/>
      <c r="Q319" s="231"/>
      <c r="R319" s="231"/>
      <c r="S319" s="231"/>
      <c r="T319" s="232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33" t="s">
        <v>136</v>
      </c>
      <c r="AU319" s="233" t="s">
        <v>128</v>
      </c>
      <c r="AV319" s="14" t="s">
        <v>128</v>
      </c>
      <c r="AW319" s="14" t="s">
        <v>33</v>
      </c>
      <c r="AX319" s="14" t="s">
        <v>72</v>
      </c>
      <c r="AY319" s="233" t="s">
        <v>121</v>
      </c>
    </row>
    <row r="320" s="14" customFormat="1">
      <c r="A320" s="14"/>
      <c r="B320" s="223"/>
      <c r="C320" s="224"/>
      <c r="D320" s="214" t="s">
        <v>136</v>
      </c>
      <c r="E320" s="225" t="s">
        <v>19</v>
      </c>
      <c r="F320" s="226" t="s">
        <v>288</v>
      </c>
      <c r="G320" s="224"/>
      <c r="H320" s="227">
        <v>20</v>
      </c>
      <c r="I320" s="228"/>
      <c r="J320" s="224"/>
      <c r="K320" s="224"/>
      <c r="L320" s="229"/>
      <c r="M320" s="230"/>
      <c r="N320" s="231"/>
      <c r="O320" s="231"/>
      <c r="P320" s="231"/>
      <c r="Q320" s="231"/>
      <c r="R320" s="231"/>
      <c r="S320" s="231"/>
      <c r="T320" s="232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33" t="s">
        <v>136</v>
      </c>
      <c r="AU320" s="233" t="s">
        <v>128</v>
      </c>
      <c r="AV320" s="14" t="s">
        <v>128</v>
      </c>
      <c r="AW320" s="14" t="s">
        <v>33</v>
      </c>
      <c r="AX320" s="14" t="s">
        <v>72</v>
      </c>
      <c r="AY320" s="233" t="s">
        <v>121</v>
      </c>
    </row>
    <row r="321" s="14" customFormat="1">
      <c r="A321" s="14"/>
      <c r="B321" s="223"/>
      <c r="C321" s="224"/>
      <c r="D321" s="214" t="s">
        <v>136</v>
      </c>
      <c r="E321" s="225" t="s">
        <v>19</v>
      </c>
      <c r="F321" s="226" t="s">
        <v>289</v>
      </c>
      <c r="G321" s="224"/>
      <c r="H321" s="227">
        <v>1.296</v>
      </c>
      <c r="I321" s="228"/>
      <c r="J321" s="224"/>
      <c r="K321" s="224"/>
      <c r="L321" s="229"/>
      <c r="M321" s="230"/>
      <c r="N321" s="231"/>
      <c r="O321" s="231"/>
      <c r="P321" s="231"/>
      <c r="Q321" s="231"/>
      <c r="R321" s="231"/>
      <c r="S321" s="231"/>
      <c r="T321" s="232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33" t="s">
        <v>136</v>
      </c>
      <c r="AU321" s="233" t="s">
        <v>128</v>
      </c>
      <c r="AV321" s="14" t="s">
        <v>128</v>
      </c>
      <c r="AW321" s="14" t="s">
        <v>33</v>
      </c>
      <c r="AX321" s="14" t="s">
        <v>72</v>
      </c>
      <c r="AY321" s="233" t="s">
        <v>121</v>
      </c>
    </row>
    <row r="322" s="16" customFormat="1">
      <c r="A322" s="16"/>
      <c r="B322" s="250"/>
      <c r="C322" s="251"/>
      <c r="D322" s="214" t="s">
        <v>136</v>
      </c>
      <c r="E322" s="252" t="s">
        <v>19</v>
      </c>
      <c r="F322" s="253" t="s">
        <v>152</v>
      </c>
      <c r="G322" s="251"/>
      <c r="H322" s="254">
        <v>33.905000000000001</v>
      </c>
      <c r="I322" s="255"/>
      <c r="J322" s="251"/>
      <c r="K322" s="251"/>
      <c r="L322" s="256"/>
      <c r="M322" s="257"/>
      <c r="N322" s="258"/>
      <c r="O322" s="258"/>
      <c r="P322" s="258"/>
      <c r="Q322" s="258"/>
      <c r="R322" s="258"/>
      <c r="S322" s="258"/>
      <c r="T322" s="259"/>
      <c r="U322" s="16"/>
      <c r="V322" s="16"/>
      <c r="W322" s="16"/>
      <c r="X322" s="16"/>
      <c r="Y322" s="16"/>
      <c r="Z322" s="16"/>
      <c r="AA322" s="16"/>
      <c r="AB322" s="16"/>
      <c r="AC322" s="16"/>
      <c r="AD322" s="16"/>
      <c r="AE322" s="16"/>
      <c r="AT322" s="260" t="s">
        <v>136</v>
      </c>
      <c r="AU322" s="260" t="s">
        <v>128</v>
      </c>
      <c r="AV322" s="16" t="s">
        <v>127</v>
      </c>
      <c r="AW322" s="16" t="s">
        <v>33</v>
      </c>
      <c r="AX322" s="16" t="s">
        <v>77</v>
      </c>
      <c r="AY322" s="260" t="s">
        <v>121</v>
      </c>
    </row>
    <row r="323" s="14" customFormat="1">
      <c r="A323" s="14"/>
      <c r="B323" s="223"/>
      <c r="C323" s="224"/>
      <c r="D323" s="214" t="s">
        <v>136</v>
      </c>
      <c r="E323" s="224"/>
      <c r="F323" s="226" t="s">
        <v>377</v>
      </c>
      <c r="G323" s="224"/>
      <c r="H323" s="227">
        <v>37.295999999999999</v>
      </c>
      <c r="I323" s="228"/>
      <c r="J323" s="224"/>
      <c r="K323" s="224"/>
      <c r="L323" s="229"/>
      <c r="M323" s="230"/>
      <c r="N323" s="231"/>
      <c r="O323" s="231"/>
      <c r="P323" s="231"/>
      <c r="Q323" s="231"/>
      <c r="R323" s="231"/>
      <c r="S323" s="231"/>
      <c r="T323" s="232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33" t="s">
        <v>136</v>
      </c>
      <c r="AU323" s="233" t="s">
        <v>128</v>
      </c>
      <c r="AV323" s="14" t="s">
        <v>128</v>
      </c>
      <c r="AW323" s="14" t="s">
        <v>4</v>
      </c>
      <c r="AX323" s="14" t="s">
        <v>77</v>
      </c>
      <c r="AY323" s="233" t="s">
        <v>121</v>
      </c>
    </row>
    <row r="324" s="2" customFormat="1" ht="16.5" customHeight="1">
      <c r="A324" s="40"/>
      <c r="B324" s="41"/>
      <c r="C324" s="262" t="s">
        <v>378</v>
      </c>
      <c r="D324" s="262" t="s">
        <v>349</v>
      </c>
      <c r="E324" s="263" t="s">
        <v>379</v>
      </c>
      <c r="F324" s="264" t="s">
        <v>380</v>
      </c>
      <c r="G324" s="265" t="s">
        <v>134</v>
      </c>
      <c r="H324" s="266">
        <v>10.560000000000001</v>
      </c>
      <c r="I324" s="267"/>
      <c r="J324" s="268">
        <f>ROUND(I324*H324,2)</f>
        <v>0</v>
      </c>
      <c r="K324" s="264" t="s">
        <v>19</v>
      </c>
      <c r="L324" s="269"/>
      <c r="M324" s="270" t="s">
        <v>19</v>
      </c>
      <c r="N324" s="271" t="s">
        <v>44</v>
      </c>
      <c r="O324" s="86"/>
      <c r="P324" s="208">
        <f>O324*H324</f>
        <v>0</v>
      </c>
      <c r="Q324" s="208">
        <v>0.00075000000000000002</v>
      </c>
      <c r="R324" s="208">
        <f>Q324*H324</f>
        <v>0.00792</v>
      </c>
      <c r="S324" s="208">
        <v>0</v>
      </c>
      <c r="T324" s="209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10" t="s">
        <v>184</v>
      </c>
      <c r="AT324" s="210" t="s">
        <v>349</v>
      </c>
      <c r="AU324" s="210" t="s">
        <v>128</v>
      </c>
      <c r="AY324" s="19" t="s">
        <v>121</v>
      </c>
      <c r="BE324" s="211">
        <f>IF(N324="základní",J324,0)</f>
        <v>0</v>
      </c>
      <c r="BF324" s="211">
        <f>IF(N324="snížená",J324,0)</f>
        <v>0</v>
      </c>
      <c r="BG324" s="211">
        <f>IF(N324="zákl. přenesená",J324,0)</f>
        <v>0</v>
      </c>
      <c r="BH324" s="211">
        <f>IF(N324="sníž. přenesená",J324,0)</f>
        <v>0</v>
      </c>
      <c r="BI324" s="211">
        <f>IF(N324="nulová",J324,0)</f>
        <v>0</v>
      </c>
      <c r="BJ324" s="19" t="s">
        <v>128</v>
      </c>
      <c r="BK324" s="211">
        <f>ROUND(I324*H324,2)</f>
        <v>0</v>
      </c>
      <c r="BL324" s="19" t="s">
        <v>127</v>
      </c>
      <c r="BM324" s="210" t="s">
        <v>381</v>
      </c>
    </row>
    <row r="325" s="14" customFormat="1">
      <c r="A325" s="14"/>
      <c r="B325" s="223"/>
      <c r="C325" s="224"/>
      <c r="D325" s="214" t="s">
        <v>136</v>
      </c>
      <c r="E325" s="224"/>
      <c r="F325" s="226" t="s">
        <v>382</v>
      </c>
      <c r="G325" s="224"/>
      <c r="H325" s="227">
        <v>10.560000000000001</v>
      </c>
      <c r="I325" s="228"/>
      <c r="J325" s="224"/>
      <c r="K325" s="224"/>
      <c r="L325" s="229"/>
      <c r="M325" s="230"/>
      <c r="N325" s="231"/>
      <c r="O325" s="231"/>
      <c r="P325" s="231"/>
      <c r="Q325" s="231"/>
      <c r="R325" s="231"/>
      <c r="S325" s="231"/>
      <c r="T325" s="232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33" t="s">
        <v>136</v>
      </c>
      <c r="AU325" s="233" t="s">
        <v>128</v>
      </c>
      <c r="AV325" s="14" t="s">
        <v>128</v>
      </c>
      <c r="AW325" s="14" t="s">
        <v>4</v>
      </c>
      <c r="AX325" s="14" t="s">
        <v>77</v>
      </c>
      <c r="AY325" s="233" t="s">
        <v>121</v>
      </c>
    </row>
    <row r="326" s="2" customFormat="1" ht="37.8" customHeight="1">
      <c r="A326" s="40"/>
      <c r="B326" s="41"/>
      <c r="C326" s="199" t="s">
        <v>383</v>
      </c>
      <c r="D326" s="199" t="s">
        <v>123</v>
      </c>
      <c r="E326" s="200" t="s">
        <v>384</v>
      </c>
      <c r="F326" s="201" t="s">
        <v>385</v>
      </c>
      <c r="G326" s="202" t="s">
        <v>134</v>
      </c>
      <c r="H326" s="203">
        <v>89.981999999999999</v>
      </c>
      <c r="I326" s="204"/>
      <c r="J326" s="205">
        <f>ROUND(I326*H326,2)</f>
        <v>0</v>
      </c>
      <c r="K326" s="201" t="s">
        <v>141</v>
      </c>
      <c r="L326" s="46"/>
      <c r="M326" s="206" t="s">
        <v>19</v>
      </c>
      <c r="N326" s="207" t="s">
        <v>44</v>
      </c>
      <c r="O326" s="86"/>
      <c r="P326" s="208">
        <f>O326*H326</f>
        <v>0</v>
      </c>
      <c r="Q326" s="208">
        <v>0.011599999999999999</v>
      </c>
      <c r="R326" s="208">
        <f>Q326*H326</f>
        <v>1.0437912</v>
      </c>
      <c r="S326" s="208">
        <v>0</v>
      </c>
      <c r="T326" s="209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10" t="s">
        <v>127</v>
      </c>
      <c r="AT326" s="210" t="s">
        <v>123</v>
      </c>
      <c r="AU326" s="210" t="s">
        <v>128</v>
      </c>
      <c r="AY326" s="19" t="s">
        <v>121</v>
      </c>
      <c r="BE326" s="211">
        <f>IF(N326="základní",J326,0)</f>
        <v>0</v>
      </c>
      <c r="BF326" s="211">
        <f>IF(N326="snížená",J326,0)</f>
        <v>0</v>
      </c>
      <c r="BG326" s="211">
        <f>IF(N326="zákl. přenesená",J326,0)</f>
        <v>0</v>
      </c>
      <c r="BH326" s="211">
        <f>IF(N326="sníž. přenesená",J326,0)</f>
        <v>0</v>
      </c>
      <c r="BI326" s="211">
        <f>IF(N326="nulová",J326,0)</f>
        <v>0</v>
      </c>
      <c r="BJ326" s="19" t="s">
        <v>128</v>
      </c>
      <c r="BK326" s="211">
        <f>ROUND(I326*H326,2)</f>
        <v>0</v>
      </c>
      <c r="BL326" s="19" t="s">
        <v>127</v>
      </c>
      <c r="BM326" s="210" t="s">
        <v>386</v>
      </c>
    </row>
    <row r="327" s="2" customFormat="1">
      <c r="A327" s="40"/>
      <c r="B327" s="41"/>
      <c r="C327" s="42"/>
      <c r="D327" s="234" t="s">
        <v>143</v>
      </c>
      <c r="E327" s="42"/>
      <c r="F327" s="235" t="s">
        <v>387</v>
      </c>
      <c r="G327" s="42"/>
      <c r="H327" s="42"/>
      <c r="I327" s="236"/>
      <c r="J327" s="42"/>
      <c r="K327" s="42"/>
      <c r="L327" s="46"/>
      <c r="M327" s="237"/>
      <c r="N327" s="238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143</v>
      </c>
      <c r="AU327" s="19" t="s">
        <v>128</v>
      </c>
    </row>
    <row r="328" s="2" customFormat="1">
      <c r="A328" s="40"/>
      <c r="B328" s="41"/>
      <c r="C328" s="42"/>
      <c r="D328" s="214" t="s">
        <v>333</v>
      </c>
      <c r="E328" s="42"/>
      <c r="F328" s="261" t="s">
        <v>388</v>
      </c>
      <c r="G328" s="42"/>
      <c r="H328" s="42"/>
      <c r="I328" s="236"/>
      <c r="J328" s="42"/>
      <c r="K328" s="42"/>
      <c r="L328" s="46"/>
      <c r="M328" s="237"/>
      <c r="N328" s="238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333</v>
      </c>
      <c r="AU328" s="19" t="s">
        <v>128</v>
      </c>
    </row>
    <row r="329" s="14" customFormat="1">
      <c r="A329" s="14"/>
      <c r="B329" s="223"/>
      <c r="C329" s="224"/>
      <c r="D329" s="214" t="s">
        <v>136</v>
      </c>
      <c r="E329" s="225" t="s">
        <v>19</v>
      </c>
      <c r="F329" s="226" t="s">
        <v>389</v>
      </c>
      <c r="G329" s="224"/>
      <c r="H329" s="227">
        <v>92.412000000000006</v>
      </c>
      <c r="I329" s="228"/>
      <c r="J329" s="224"/>
      <c r="K329" s="224"/>
      <c r="L329" s="229"/>
      <c r="M329" s="230"/>
      <c r="N329" s="231"/>
      <c r="O329" s="231"/>
      <c r="P329" s="231"/>
      <c r="Q329" s="231"/>
      <c r="R329" s="231"/>
      <c r="S329" s="231"/>
      <c r="T329" s="232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33" t="s">
        <v>136</v>
      </c>
      <c r="AU329" s="233" t="s">
        <v>128</v>
      </c>
      <c r="AV329" s="14" t="s">
        <v>128</v>
      </c>
      <c r="AW329" s="14" t="s">
        <v>33</v>
      </c>
      <c r="AX329" s="14" t="s">
        <v>72</v>
      </c>
      <c r="AY329" s="233" t="s">
        <v>121</v>
      </c>
    </row>
    <row r="330" s="14" customFormat="1">
      <c r="A330" s="14"/>
      <c r="B330" s="223"/>
      <c r="C330" s="224"/>
      <c r="D330" s="214" t="s">
        <v>136</v>
      </c>
      <c r="E330" s="225" t="s">
        <v>19</v>
      </c>
      <c r="F330" s="226" t="s">
        <v>390</v>
      </c>
      <c r="G330" s="224"/>
      <c r="H330" s="227">
        <v>-0.90000000000000002</v>
      </c>
      <c r="I330" s="228"/>
      <c r="J330" s="224"/>
      <c r="K330" s="224"/>
      <c r="L330" s="229"/>
      <c r="M330" s="230"/>
      <c r="N330" s="231"/>
      <c r="O330" s="231"/>
      <c r="P330" s="231"/>
      <c r="Q330" s="231"/>
      <c r="R330" s="231"/>
      <c r="S330" s="231"/>
      <c r="T330" s="232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33" t="s">
        <v>136</v>
      </c>
      <c r="AU330" s="233" t="s">
        <v>128</v>
      </c>
      <c r="AV330" s="14" t="s">
        <v>128</v>
      </c>
      <c r="AW330" s="14" t="s">
        <v>33</v>
      </c>
      <c r="AX330" s="14" t="s">
        <v>72</v>
      </c>
      <c r="AY330" s="233" t="s">
        <v>121</v>
      </c>
    </row>
    <row r="331" s="14" customFormat="1">
      <c r="A331" s="14"/>
      <c r="B331" s="223"/>
      <c r="C331" s="224"/>
      <c r="D331" s="214" t="s">
        <v>136</v>
      </c>
      <c r="E331" s="225" t="s">
        <v>19</v>
      </c>
      <c r="F331" s="226" t="s">
        <v>391</v>
      </c>
      <c r="G331" s="224"/>
      <c r="H331" s="227">
        <v>-1.53</v>
      </c>
      <c r="I331" s="228"/>
      <c r="J331" s="224"/>
      <c r="K331" s="224"/>
      <c r="L331" s="229"/>
      <c r="M331" s="230"/>
      <c r="N331" s="231"/>
      <c r="O331" s="231"/>
      <c r="P331" s="231"/>
      <c r="Q331" s="231"/>
      <c r="R331" s="231"/>
      <c r="S331" s="231"/>
      <c r="T331" s="232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33" t="s">
        <v>136</v>
      </c>
      <c r="AU331" s="233" t="s">
        <v>128</v>
      </c>
      <c r="AV331" s="14" t="s">
        <v>128</v>
      </c>
      <c r="AW331" s="14" t="s">
        <v>33</v>
      </c>
      <c r="AX331" s="14" t="s">
        <v>72</v>
      </c>
      <c r="AY331" s="233" t="s">
        <v>121</v>
      </c>
    </row>
    <row r="332" s="16" customFormat="1">
      <c r="A332" s="16"/>
      <c r="B332" s="250"/>
      <c r="C332" s="251"/>
      <c r="D332" s="214" t="s">
        <v>136</v>
      </c>
      <c r="E332" s="252" t="s">
        <v>19</v>
      </c>
      <c r="F332" s="253" t="s">
        <v>152</v>
      </c>
      <c r="G332" s="251"/>
      <c r="H332" s="254">
        <v>89.981999999999999</v>
      </c>
      <c r="I332" s="255"/>
      <c r="J332" s="251"/>
      <c r="K332" s="251"/>
      <c r="L332" s="256"/>
      <c r="M332" s="257"/>
      <c r="N332" s="258"/>
      <c r="O332" s="258"/>
      <c r="P332" s="258"/>
      <c r="Q332" s="258"/>
      <c r="R332" s="258"/>
      <c r="S332" s="258"/>
      <c r="T332" s="259"/>
      <c r="U332" s="16"/>
      <c r="V332" s="16"/>
      <c r="W332" s="16"/>
      <c r="X332" s="16"/>
      <c r="Y332" s="16"/>
      <c r="Z332" s="16"/>
      <c r="AA332" s="16"/>
      <c r="AB332" s="16"/>
      <c r="AC332" s="16"/>
      <c r="AD332" s="16"/>
      <c r="AE332" s="16"/>
      <c r="AT332" s="260" t="s">
        <v>136</v>
      </c>
      <c r="AU332" s="260" t="s">
        <v>128</v>
      </c>
      <c r="AV332" s="16" t="s">
        <v>127</v>
      </c>
      <c r="AW332" s="16" t="s">
        <v>33</v>
      </c>
      <c r="AX332" s="16" t="s">
        <v>77</v>
      </c>
      <c r="AY332" s="260" t="s">
        <v>121</v>
      </c>
    </row>
    <row r="333" s="2" customFormat="1" ht="16.5" customHeight="1">
      <c r="A333" s="40"/>
      <c r="B333" s="41"/>
      <c r="C333" s="262" t="s">
        <v>392</v>
      </c>
      <c r="D333" s="262" t="s">
        <v>349</v>
      </c>
      <c r="E333" s="263" t="s">
        <v>393</v>
      </c>
      <c r="F333" s="264" t="s">
        <v>394</v>
      </c>
      <c r="G333" s="265" t="s">
        <v>134</v>
      </c>
      <c r="H333" s="266">
        <v>107.97799999999999</v>
      </c>
      <c r="I333" s="267"/>
      <c r="J333" s="268">
        <f>ROUND(I333*H333,2)</f>
        <v>0</v>
      </c>
      <c r="K333" s="264" t="s">
        <v>19</v>
      </c>
      <c r="L333" s="269"/>
      <c r="M333" s="270" t="s">
        <v>19</v>
      </c>
      <c r="N333" s="271" t="s">
        <v>44</v>
      </c>
      <c r="O333" s="86"/>
      <c r="P333" s="208">
        <f>O333*H333</f>
        <v>0</v>
      </c>
      <c r="Q333" s="208">
        <v>0.025000000000000001</v>
      </c>
      <c r="R333" s="208">
        <f>Q333*H333</f>
        <v>2.6994500000000001</v>
      </c>
      <c r="S333" s="208">
        <v>0</v>
      </c>
      <c r="T333" s="209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10" t="s">
        <v>184</v>
      </c>
      <c r="AT333" s="210" t="s">
        <v>349</v>
      </c>
      <c r="AU333" s="210" t="s">
        <v>128</v>
      </c>
      <c r="AY333" s="19" t="s">
        <v>121</v>
      </c>
      <c r="BE333" s="211">
        <f>IF(N333="základní",J333,0)</f>
        <v>0</v>
      </c>
      <c r="BF333" s="211">
        <f>IF(N333="snížená",J333,0)</f>
        <v>0</v>
      </c>
      <c r="BG333" s="211">
        <f>IF(N333="zákl. přenesená",J333,0)</f>
        <v>0</v>
      </c>
      <c r="BH333" s="211">
        <f>IF(N333="sníž. přenesená",J333,0)</f>
        <v>0</v>
      </c>
      <c r="BI333" s="211">
        <f>IF(N333="nulová",J333,0)</f>
        <v>0</v>
      </c>
      <c r="BJ333" s="19" t="s">
        <v>128</v>
      </c>
      <c r="BK333" s="211">
        <f>ROUND(I333*H333,2)</f>
        <v>0</v>
      </c>
      <c r="BL333" s="19" t="s">
        <v>127</v>
      </c>
      <c r="BM333" s="210" t="s">
        <v>395</v>
      </c>
    </row>
    <row r="334" s="14" customFormat="1">
      <c r="A334" s="14"/>
      <c r="B334" s="223"/>
      <c r="C334" s="224"/>
      <c r="D334" s="214" t="s">
        <v>136</v>
      </c>
      <c r="E334" s="224"/>
      <c r="F334" s="226" t="s">
        <v>396</v>
      </c>
      <c r="G334" s="224"/>
      <c r="H334" s="227">
        <v>107.97799999999999</v>
      </c>
      <c r="I334" s="228"/>
      <c r="J334" s="224"/>
      <c r="K334" s="224"/>
      <c r="L334" s="229"/>
      <c r="M334" s="230"/>
      <c r="N334" s="231"/>
      <c r="O334" s="231"/>
      <c r="P334" s="231"/>
      <c r="Q334" s="231"/>
      <c r="R334" s="231"/>
      <c r="S334" s="231"/>
      <c r="T334" s="232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33" t="s">
        <v>136</v>
      </c>
      <c r="AU334" s="233" t="s">
        <v>128</v>
      </c>
      <c r="AV334" s="14" t="s">
        <v>128</v>
      </c>
      <c r="AW334" s="14" t="s">
        <v>4</v>
      </c>
      <c r="AX334" s="14" t="s">
        <v>77</v>
      </c>
      <c r="AY334" s="233" t="s">
        <v>121</v>
      </c>
    </row>
    <row r="335" s="2" customFormat="1" ht="24.15" customHeight="1">
      <c r="A335" s="40"/>
      <c r="B335" s="41"/>
      <c r="C335" s="199" t="s">
        <v>397</v>
      </c>
      <c r="D335" s="199" t="s">
        <v>123</v>
      </c>
      <c r="E335" s="200" t="s">
        <v>398</v>
      </c>
      <c r="F335" s="201" t="s">
        <v>399</v>
      </c>
      <c r="G335" s="202" t="s">
        <v>134</v>
      </c>
      <c r="H335" s="203">
        <v>795.68799999999999</v>
      </c>
      <c r="I335" s="204"/>
      <c r="J335" s="205">
        <f>ROUND(I335*H335,2)</f>
        <v>0</v>
      </c>
      <c r="K335" s="201" t="s">
        <v>141</v>
      </c>
      <c r="L335" s="46"/>
      <c r="M335" s="206" t="s">
        <v>19</v>
      </c>
      <c r="N335" s="207" t="s">
        <v>44</v>
      </c>
      <c r="O335" s="86"/>
      <c r="P335" s="208">
        <f>O335*H335</f>
        <v>0</v>
      </c>
      <c r="Q335" s="208">
        <v>8.0000000000000007E-05</v>
      </c>
      <c r="R335" s="208">
        <f>Q335*H335</f>
        <v>0.06365504000000001</v>
      </c>
      <c r="S335" s="208">
        <v>0</v>
      </c>
      <c r="T335" s="209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10" t="s">
        <v>127</v>
      </c>
      <c r="AT335" s="210" t="s">
        <v>123</v>
      </c>
      <c r="AU335" s="210" t="s">
        <v>128</v>
      </c>
      <c r="AY335" s="19" t="s">
        <v>121</v>
      </c>
      <c r="BE335" s="211">
        <f>IF(N335="základní",J335,0)</f>
        <v>0</v>
      </c>
      <c r="BF335" s="211">
        <f>IF(N335="snížená",J335,0)</f>
        <v>0</v>
      </c>
      <c r="BG335" s="211">
        <f>IF(N335="zákl. přenesená",J335,0)</f>
        <v>0</v>
      </c>
      <c r="BH335" s="211">
        <f>IF(N335="sníž. přenesená",J335,0)</f>
        <v>0</v>
      </c>
      <c r="BI335" s="211">
        <f>IF(N335="nulová",J335,0)</f>
        <v>0</v>
      </c>
      <c r="BJ335" s="19" t="s">
        <v>128</v>
      </c>
      <c r="BK335" s="211">
        <f>ROUND(I335*H335,2)</f>
        <v>0</v>
      </c>
      <c r="BL335" s="19" t="s">
        <v>127</v>
      </c>
      <c r="BM335" s="210" t="s">
        <v>400</v>
      </c>
    </row>
    <row r="336" s="2" customFormat="1">
      <c r="A336" s="40"/>
      <c r="B336" s="41"/>
      <c r="C336" s="42"/>
      <c r="D336" s="234" t="s">
        <v>143</v>
      </c>
      <c r="E336" s="42"/>
      <c r="F336" s="235" t="s">
        <v>401</v>
      </c>
      <c r="G336" s="42"/>
      <c r="H336" s="42"/>
      <c r="I336" s="236"/>
      <c r="J336" s="42"/>
      <c r="K336" s="42"/>
      <c r="L336" s="46"/>
      <c r="M336" s="237"/>
      <c r="N336" s="238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143</v>
      </c>
      <c r="AU336" s="19" t="s">
        <v>128</v>
      </c>
    </row>
    <row r="337" s="2" customFormat="1" ht="24.15" customHeight="1">
      <c r="A337" s="40"/>
      <c r="B337" s="41"/>
      <c r="C337" s="199" t="s">
        <v>402</v>
      </c>
      <c r="D337" s="199" t="s">
        <v>123</v>
      </c>
      <c r="E337" s="200" t="s">
        <v>403</v>
      </c>
      <c r="F337" s="201" t="s">
        <v>404</v>
      </c>
      <c r="G337" s="202" t="s">
        <v>134</v>
      </c>
      <c r="H337" s="203">
        <v>89.981999999999999</v>
      </c>
      <c r="I337" s="204"/>
      <c r="J337" s="205">
        <f>ROUND(I337*H337,2)</f>
        <v>0</v>
      </c>
      <c r="K337" s="201" t="s">
        <v>141</v>
      </c>
      <c r="L337" s="46"/>
      <c r="M337" s="206" t="s">
        <v>19</v>
      </c>
      <c r="N337" s="207" t="s">
        <v>44</v>
      </c>
      <c r="O337" s="86"/>
      <c r="P337" s="208">
        <f>O337*H337</f>
        <v>0</v>
      </c>
      <c r="Q337" s="208">
        <v>8.0000000000000007E-05</v>
      </c>
      <c r="R337" s="208">
        <f>Q337*H337</f>
        <v>0.0071985600000000005</v>
      </c>
      <c r="S337" s="208">
        <v>0</v>
      </c>
      <c r="T337" s="209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10" t="s">
        <v>127</v>
      </c>
      <c r="AT337" s="210" t="s">
        <v>123</v>
      </c>
      <c r="AU337" s="210" t="s">
        <v>128</v>
      </c>
      <c r="AY337" s="19" t="s">
        <v>121</v>
      </c>
      <c r="BE337" s="211">
        <f>IF(N337="základní",J337,0)</f>
        <v>0</v>
      </c>
      <c r="BF337" s="211">
        <f>IF(N337="snížená",J337,0)</f>
        <v>0</v>
      </c>
      <c r="BG337" s="211">
        <f>IF(N337="zákl. přenesená",J337,0)</f>
        <v>0</v>
      </c>
      <c r="BH337" s="211">
        <f>IF(N337="sníž. přenesená",J337,0)</f>
        <v>0</v>
      </c>
      <c r="BI337" s="211">
        <f>IF(N337="nulová",J337,0)</f>
        <v>0</v>
      </c>
      <c r="BJ337" s="19" t="s">
        <v>128</v>
      </c>
      <c r="BK337" s="211">
        <f>ROUND(I337*H337,2)</f>
        <v>0</v>
      </c>
      <c r="BL337" s="19" t="s">
        <v>127</v>
      </c>
      <c r="BM337" s="210" t="s">
        <v>405</v>
      </c>
    </row>
    <row r="338" s="2" customFormat="1">
      <c r="A338" s="40"/>
      <c r="B338" s="41"/>
      <c r="C338" s="42"/>
      <c r="D338" s="234" t="s">
        <v>143</v>
      </c>
      <c r="E338" s="42"/>
      <c r="F338" s="235" t="s">
        <v>406</v>
      </c>
      <c r="G338" s="42"/>
      <c r="H338" s="42"/>
      <c r="I338" s="236"/>
      <c r="J338" s="42"/>
      <c r="K338" s="42"/>
      <c r="L338" s="46"/>
      <c r="M338" s="237"/>
      <c r="N338" s="238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143</v>
      </c>
      <c r="AU338" s="19" t="s">
        <v>128</v>
      </c>
    </row>
    <row r="339" s="2" customFormat="1" ht="24.15" customHeight="1">
      <c r="A339" s="40"/>
      <c r="B339" s="41"/>
      <c r="C339" s="199" t="s">
        <v>407</v>
      </c>
      <c r="D339" s="199" t="s">
        <v>123</v>
      </c>
      <c r="E339" s="200" t="s">
        <v>408</v>
      </c>
      <c r="F339" s="201" t="s">
        <v>409</v>
      </c>
      <c r="G339" s="202" t="s">
        <v>134</v>
      </c>
      <c r="H339" s="203">
        <v>199.91999999999999</v>
      </c>
      <c r="I339" s="204"/>
      <c r="J339" s="205">
        <f>ROUND(I339*H339,2)</f>
        <v>0</v>
      </c>
      <c r="K339" s="201" t="s">
        <v>141</v>
      </c>
      <c r="L339" s="46"/>
      <c r="M339" s="206" t="s">
        <v>19</v>
      </c>
      <c r="N339" s="207" t="s">
        <v>44</v>
      </c>
      <c r="O339" s="86"/>
      <c r="P339" s="208">
        <f>O339*H339</f>
        <v>0</v>
      </c>
      <c r="Q339" s="208">
        <v>0.0037799999999999999</v>
      </c>
      <c r="R339" s="208">
        <f>Q339*H339</f>
        <v>0.75569759999999997</v>
      </c>
      <c r="S339" s="208">
        <v>0</v>
      </c>
      <c r="T339" s="209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10" t="s">
        <v>127</v>
      </c>
      <c r="AT339" s="210" t="s">
        <v>123</v>
      </c>
      <c r="AU339" s="210" t="s">
        <v>128</v>
      </c>
      <c r="AY339" s="19" t="s">
        <v>121</v>
      </c>
      <c r="BE339" s="211">
        <f>IF(N339="základní",J339,0)</f>
        <v>0</v>
      </c>
      <c r="BF339" s="211">
        <f>IF(N339="snížená",J339,0)</f>
        <v>0</v>
      </c>
      <c r="BG339" s="211">
        <f>IF(N339="zákl. přenesená",J339,0)</f>
        <v>0</v>
      </c>
      <c r="BH339" s="211">
        <f>IF(N339="sníž. přenesená",J339,0)</f>
        <v>0</v>
      </c>
      <c r="BI339" s="211">
        <f>IF(N339="nulová",J339,0)</f>
        <v>0</v>
      </c>
      <c r="BJ339" s="19" t="s">
        <v>128</v>
      </c>
      <c r="BK339" s="211">
        <f>ROUND(I339*H339,2)</f>
        <v>0</v>
      </c>
      <c r="BL339" s="19" t="s">
        <v>127</v>
      </c>
      <c r="BM339" s="210" t="s">
        <v>410</v>
      </c>
    </row>
    <row r="340" s="2" customFormat="1">
      <c r="A340" s="40"/>
      <c r="B340" s="41"/>
      <c r="C340" s="42"/>
      <c r="D340" s="234" t="s">
        <v>143</v>
      </c>
      <c r="E340" s="42"/>
      <c r="F340" s="235" t="s">
        <v>411</v>
      </c>
      <c r="G340" s="42"/>
      <c r="H340" s="42"/>
      <c r="I340" s="236"/>
      <c r="J340" s="42"/>
      <c r="K340" s="42"/>
      <c r="L340" s="46"/>
      <c r="M340" s="237"/>
      <c r="N340" s="238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143</v>
      </c>
      <c r="AU340" s="19" t="s">
        <v>128</v>
      </c>
    </row>
    <row r="341" s="2" customFormat="1">
      <c r="A341" s="40"/>
      <c r="B341" s="41"/>
      <c r="C341" s="42"/>
      <c r="D341" s="214" t="s">
        <v>333</v>
      </c>
      <c r="E341" s="42"/>
      <c r="F341" s="261" t="s">
        <v>412</v>
      </c>
      <c r="G341" s="42"/>
      <c r="H341" s="42"/>
      <c r="I341" s="236"/>
      <c r="J341" s="42"/>
      <c r="K341" s="42"/>
      <c r="L341" s="46"/>
      <c r="M341" s="237"/>
      <c r="N341" s="238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9" t="s">
        <v>333</v>
      </c>
      <c r="AU341" s="19" t="s">
        <v>128</v>
      </c>
    </row>
    <row r="342" s="13" customFormat="1">
      <c r="A342" s="13"/>
      <c r="B342" s="212"/>
      <c r="C342" s="213"/>
      <c r="D342" s="214" t="s">
        <v>136</v>
      </c>
      <c r="E342" s="215" t="s">
        <v>19</v>
      </c>
      <c r="F342" s="216" t="s">
        <v>413</v>
      </c>
      <c r="G342" s="213"/>
      <c r="H342" s="215" t="s">
        <v>19</v>
      </c>
      <c r="I342" s="217"/>
      <c r="J342" s="213"/>
      <c r="K342" s="213"/>
      <c r="L342" s="218"/>
      <c r="M342" s="219"/>
      <c r="N342" s="220"/>
      <c r="O342" s="220"/>
      <c r="P342" s="220"/>
      <c r="Q342" s="220"/>
      <c r="R342" s="220"/>
      <c r="S342" s="220"/>
      <c r="T342" s="221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22" t="s">
        <v>136</v>
      </c>
      <c r="AU342" s="222" t="s">
        <v>128</v>
      </c>
      <c r="AV342" s="13" t="s">
        <v>77</v>
      </c>
      <c r="AW342" s="13" t="s">
        <v>33</v>
      </c>
      <c r="AX342" s="13" t="s">
        <v>72</v>
      </c>
      <c r="AY342" s="222" t="s">
        <v>121</v>
      </c>
    </row>
    <row r="343" s="14" customFormat="1">
      <c r="A343" s="14"/>
      <c r="B343" s="223"/>
      <c r="C343" s="224"/>
      <c r="D343" s="214" t="s">
        <v>136</v>
      </c>
      <c r="E343" s="225" t="s">
        <v>19</v>
      </c>
      <c r="F343" s="226" t="s">
        <v>414</v>
      </c>
      <c r="G343" s="224"/>
      <c r="H343" s="227">
        <v>192.67500000000001</v>
      </c>
      <c r="I343" s="228"/>
      <c r="J343" s="224"/>
      <c r="K343" s="224"/>
      <c r="L343" s="229"/>
      <c r="M343" s="230"/>
      <c r="N343" s="231"/>
      <c r="O343" s="231"/>
      <c r="P343" s="231"/>
      <c r="Q343" s="231"/>
      <c r="R343" s="231"/>
      <c r="S343" s="231"/>
      <c r="T343" s="232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33" t="s">
        <v>136</v>
      </c>
      <c r="AU343" s="233" t="s">
        <v>128</v>
      </c>
      <c r="AV343" s="14" t="s">
        <v>128</v>
      </c>
      <c r="AW343" s="14" t="s">
        <v>33</v>
      </c>
      <c r="AX343" s="14" t="s">
        <v>72</v>
      </c>
      <c r="AY343" s="233" t="s">
        <v>121</v>
      </c>
    </row>
    <row r="344" s="14" customFormat="1">
      <c r="A344" s="14"/>
      <c r="B344" s="223"/>
      <c r="C344" s="224"/>
      <c r="D344" s="214" t="s">
        <v>136</v>
      </c>
      <c r="E344" s="225" t="s">
        <v>19</v>
      </c>
      <c r="F344" s="226" t="s">
        <v>415</v>
      </c>
      <c r="G344" s="224"/>
      <c r="H344" s="227">
        <v>12.023999999999999</v>
      </c>
      <c r="I344" s="228"/>
      <c r="J344" s="224"/>
      <c r="K344" s="224"/>
      <c r="L344" s="229"/>
      <c r="M344" s="230"/>
      <c r="N344" s="231"/>
      <c r="O344" s="231"/>
      <c r="P344" s="231"/>
      <c r="Q344" s="231"/>
      <c r="R344" s="231"/>
      <c r="S344" s="231"/>
      <c r="T344" s="232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33" t="s">
        <v>136</v>
      </c>
      <c r="AU344" s="233" t="s">
        <v>128</v>
      </c>
      <c r="AV344" s="14" t="s">
        <v>128</v>
      </c>
      <c r="AW344" s="14" t="s">
        <v>33</v>
      </c>
      <c r="AX344" s="14" t="s">
        <v>72</v>
      </c>
      <c r="AY344" s="233" t="s">
        <v>121</v>
      </c>
    </row>
    <row r="345" s="14" customFormat="1">
      <c r="A345" s="14"/>
      <c r="B345" s="223"/>
      <c r="C345" s="224"/>
      <c r="D345" s="214" t="s">
        <v>136</v>
      </c>
      <c r="E345" s="225" t="s">
        <v>19</v>
      </c>
      <c r="F345" s="226" t="s">
        <v>416</v>
      </c>
      <c r="G345" s="224"/>
      <c r="H345" s="227">
        <v>-3.6000000000000001</v>
      </c>
      <c r="I345" s="228"/>
      <c r="J345" s="224"/>
      <c r="K345" s="224"/>
      <c r="L345" s="229"/>
      <c r="M345" s="230"/>
      <c r="N345" s="231"/>
      <c r="O345" s="231"/>
      <c r="P345" s="231"/>
      <c r="Q345" s="231"/>
      <c r="R345" s="231"/>
      <c r="S345" s="231"/>
      <c r="T345" s="232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33" t="s">
        <v>136</v>
      </c>
      <c r="AU345" s="233" t="s">
        <v>128</v>
      </c>
      <c r="AV345" s="14" t="s">
        <v>128</v>
      </c>
      <c r="AW345" s="14" t="s">
        <v>33</v>
      </c>
      <c r="AX345" s="14" t="s">
        <v>72</v>
      </c>
      <c r="AY345" s="233" t="s">
        <v>121</v>
      </c>
    </row>
    <row r="346" s="14" customFormat="1">
      <c r="A346" s="14"/>
      <c r="B346" s="223"/>
      <c r="C346" s="224"/>
      <c r="D346" s="214" t="s">
        <v>136</v>
      </c>
      <c r="E346" s="225" t="s">
        <v>19</v>
      </c>
      <c r="F346" s="226" t="s">
        <v>346</v>
      </c>
      <c r="G346" s="224"/>
      <c r="H346" s="227">
        <v>-1.8</v>
      </c>
      <c r="I346" s="228"/>
      <c r="J346" s="224"/>
      <c r="K346" s="224"/>
      <c r="L346" s="229"/>
      <c r="M346" s="230"/>
      <c r="N346" s="231"/>
      <c r="O346" s="231"/>
      <c r="P346" s="231"/>
      <c r="Q346" s="231"/>
      <c r="R346" s="231"/>
      <c r="S346" s="231"/>
      <c r="T346" s="232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33" t="s">
        <v>136</v>
      </c>
      <c r="AU346" s="233" t="s">
        <v>128</v>
      </c>
      <c r="AV346" s="14" t="s">
        <v>128</v>
      </c>
      <c r="AW346" s="14" t="s">
        <v>33</v>
      </c>
      <c r="AX346" s="14" t="s">
        <v>72</v>
      </c>
      <c r="AY346" s="233" t="s">
        <v>121</v>
      </c>
    </row>
    <row r="347" s="14" customFormat="1">
      <c r="A347" s="14"/>
      <c r="B347" s="223"/>
      <c r="C347" s="224"/>
      <c r="D347" s="214" t="s">
        <v>136</v>
      </c>
      <c r="E347" s="225" t="s">
        <v>19</v>
      </c>
      <c r="F347" s="226" t="s">
        <v>347</v>
      </c>
      <c r="G347" s="224"/>
      <c r="H347" s="227">
        <v>-9.3599999999999994</v>
      </c>
      <c r="I347" s="228"/>
      <c r="J347" s="224"/>
      <c r="K347" s="224"/>
      <c r="L347" s="229"/>
      <c r="M347" s="230"/>
      <c r="N347" s="231"/>
      <c r="O347" s="231"/>
      <c r="P347" s="231"/>
      <c r="Q347" s="231"/>
      <c r="R347" s="231"/>
      <c r="S347" s="231"/>
      <c r="T347" s="232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33" t="s">
        <v>136</v>
      </c>
      <c r="AU347" s="233" t="s">
        <v>128</v>
      </c>
      <c r="AV347" s="14" t="s">
        <v>128</v>
      </c>
      <c r="AW347" s="14" t="s">
        <v>33</v>
      </c>
      <c r="AX347" s="14" t="s">
        <v>72</v>
      </c>
      <c r="AY347" s="233" t="s">
        <v>121</v>
      </c>
    </row>
    <row r="348" s="14" customFormat="1">
      <c r="A348" s="14"/>
      <c r="B348" s="223"/>
      <c r="C348" s="224"/>
      <c r="D348" s="214" t="s">
        <v>136</v>
      </c>
      <c r="E348" s="225" t="s">
        <v>19</v>
      </c>
      <c r="F348" s="226" t="s">
        <v>417</v>
      </c>
      <c r="G348" s="224"/>
      <c r="H348" s="227">
        <v>-2.1000000000000001</v>
      </c>
      <c r="I348" s="228"/>
      <c r="J348" s="224"/>
      <c r="K348" s="224"/>
      <c r="L348" s="229"/>
      <c r="M348" s="230"/>
      <c r="N348" s="231"/>
      <c r="O348" s="231"/>
      <c r="P348" s="231"/>
      <c r="Q348" s="231"/>
      <c r="R348" s="231"/>
      <c r="S348" s="231"/>
      <c r="T348" s="232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33" t="s">
        <v>136</v>
      </c>
      <c r="AU348" s="233" t="s">
        <v>128</v>
      </c>
      <c r="AV348" s="14" t="s">
        <v>128</v>
      </c>
      <c r="AW348" s="14" t="s">
        <v>33</v>
      </c>
      <c r="AX348" s="14" t="s">
        <v>72</v>
      </c>
      <c r="AY348" s="233" t="s">
        <v>121</v>
      </c>
    </row>
    <row r="349" s="14" customFormat="1">
      <c r="A349" s="14"/>
      <c r="B349" s="223"/>
      <c r="C349" s="224"/>
      <c r="D349" s="214" t="s">
        <v>136</v>
      </c>
      <c r="E349" s="225" t="s">
        <v>19</v>
      </c>
      <c r="F349" s="226" t="s">
        <v>418</v>
      </c>
      <c r="G349" s="224"/>
      <c r="H349" s="227">
        <v>-4.2249999999999996</v>
      </c>
      <c r="I349" s="228"/>
      <c r="J349" s="224"/>
      <c r="K349" s="224"/>
      <c r="L349" s="229"/>
      <c r="M349" s="230"/>
      <c r="N349" s="231"/>
      <c r="O349" s="231"/>
      <c r="P349" s="231"/>
      <c r="Q349" s="231"/>
      <c r="R349" s="231"/>
      <c r="S349" s="231"/>
      <c r="T349" s="232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33" t="s">
        <v>136</v>
      </c>
      <c r="AU349" s="233" t="s">
        <v>128</v>
      </c>
      <c r="AV349" s="14" t="s">
        <v>128</v>
      </c>
      <c r="AW349" s="14" t="s">
        <v>33</v>
      </c>
      <c r="AX349" s="14" t="s">
        <v>72</v>
      </c>
      <c r="AY349" s="233" t="s">
        <v>121</v>
      </c>
    </row>
    <row r="350" s="14" customFormat="1">
      <c r="A350" s="14"/>
      <c r="B350" s="223"/>
      <c r="C350" s="224"/>
      <c r="D350" s="214" t="s">
        <v>136</v>
      </c>
      <c r="E350" s="225" t="s">
        <v>19</v>
      </c>
      <c r="F350" s="226" t="s">
        <v>419</v>
      </c>
      <c r="G350" s="224"/>
      <c r="H350" s="227">
        <v>-0.90000000000000002</v>
      </c>
      <c r="I350" s="228"/>
      <c r="J350" s="224"/>
      <c r="K350" s="224"/>
      <c r="L350" s="229"/>
      <c r="M350" s="230"/>
      <c r="N350" s="231"/>
      <c r="O350" s="231"/>
      <c r="P350" s="231"/>
      <c r="Q350" s="231"/>
      <c r="R350" s="231"/>
      <c r="S350" s="231"/>
      <c r="T350" s="232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33" t="s">
        <v>136</v>
      </c>
      <c r="AU350" s="233" t="s">
        <v>128</v>
      </c>
      <c r="AV350" s="14" t="s">
        <v>128</v>
      </c>
      <c r="AW350" s="14" t="s">
        <v>33</v>
      </c>
      <c r="AX350" s="14" t="s">
        <v>72</v>
      </c>
      <c r="AY350" s="233" t="s">
        <v>121</v>
      </c>
    </row>
    <row r="351" s="14" customFormat="1">
      <c r="A351" s="14"/>
      <c r="B351" s="223"/>
      <c r="C351" s="224"/>
      <c r="D351" s="214" t="s">
        <v>136</v>
      </c>
      <c r="E351" s="225" t="s">
        <v>19</v>
      </c>
      <c r="F351" s="226" t="s">
        <v>420</v>
      </c>
      <c r="G351" s="224"/>
      <c r="H351" s="227">
        <v>-3.8399999999999999</v>
      </c>
      <c r="I351" s="228"/>
      <c r="J351" s="224"/>
      <c r="K351" s="224"/>
      <c r="L351" s="229"/>
      <c r="M351" s="230"/>
      <c r="N351" s="231"/>
      <c r="O351" s="231"/>
      <c r="P351" s="231"/>
      <c r="Q351" s="231"/>
      <c r="R351" s="231"/>
      <c r="S351" s="231"/>
      <c r="T351" s="232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33" t="s">
        <v>136</v>
      </c>
      <c r="AU351" s="233" t="s">
        <v>128</v>
      </c>
      <c r="AV351" s="14" t="s">
        <v>128</v>
      </c>
      <c r="AW351" s="14" t="s">
        <v>33</v>
      </c>
      <c r="AX351" s="14" t="s">
        <v>72</v>
      </c>
      <c r="AY351" s="233" t="s">
        <v>121</v>
      </c>
    </row>
    <row r="352" s="14" customFormat="1">
      <c r="A352" s="14"/>
      <c r="B352" s="223"/>
      <c r="C352" s="224"/>
      <c r="D352" s="214" t="s">
        <v>136</v>
      </c>
      <c r="E352" s="225" t="s">
        <v>19</v>
      </c>
      <c r="F352" s="226" t="s">
        <v>421</v>
      </c>
      <c r="G352" s="224"/>
      <c r="H352" s="227">
        <v>0.76800000000000002</v>
      </c>
      <c r="I352" s="228"/>
      <c r="J352" s="224"/>
      <c r="K352" s="224"/>
      <c r="L352" s="229"/>
      <c r="M352" s="230"/>
      <c r="N352" s="231"/>
      <c r="O352" s="231"/>
      <c r="P352" s="231"/>
      <c r="Q352" s="231"/>
      <c r="R352" s="231"/>
      <c r="S352" s="231"/>
      <c r="T352" s="232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33" t="s">
        <v>136</v>
      </c>
      <c r="AU352" s="233" t="s">
        <v>128</v>
      </c>
      <c r="AV352" s="14" t="s">
        <v>128</v>
      </c>
      <c r="AW352" s="14" t="s">
        <v>33</v>
      </c>
      <c r="AX352" s="14" t="s">
        <v>72</v>
      </c>
      <c r="AY352" s="233" t="s">
        <v>121</v>
      </c>
    </row>
    <row r="353" s="14" customFormat="1">
      <c r="A353" s="14"/>
      <c r="B353" s="223"/>
      <c r="C353" s="224"/>
      <c r="D353" s="214" t="s">
        <v>136</v>
      </c>
      <c r="E353" s="225" t="s">
        <v>19</v>
      </c>
      <c r="F353" s="226" t="s">
        <v>422</v>
      </c>
      <c r="G353" s="224"/>
      <c r="H353" s="227">
        <v>3.5099999999999998</v>
      </c>
      <c r="I353" s="228"/>
      <c r="J353" s="224"/>
      <c r="K353" s="224"/>
      <c r="L353" s="229"/>
      <c r="M353" s="230"/>
      <c r="N353" s="231"/>
      <c r="O353" s="231"/>
      <c r="P353" s="231"/>
      <c r="Q353" s="231"/>
      <c r="R353" s="231"/>
      <c r="S353" s="231"/>
      <c r="T353" s="232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33" t="s">
        <v>136</v>
      </c>
      <c r="AU353" s="233" t="s">
        <v>128</v>
      </c>
      <c r="AV353" s="14" t="s">
        <v>128</v>
      </c>
      <c r="AW353" s="14" t="s">
        <v>33</v>
      </c>
      <c r="AX353" s="14" t="s">
        <v>72</v>
      </c>
      <c r="AY353" s="233" t="s">
        <v>121</v>
      </c>
    </row>
    <row r="354" s="14" customFormat="1">
      <c r="A354" s="14"/>
      <c r="B354" s="223"/>
      <c r="C354" s="224"/>
      <c r="D354" s="214" t="s">
        <v>136</v>
      </c>
      <c r="E354" s="225" t="s">
        <v>19</v>
      </c>
      <c r="F354" s="226" t="s">
        <v>423</v>
      </c>
      <c r="G354" s="224"/>
      <c r="H354" s="227">
        <v>12.167999999999999</v>
      </c>
      <c r="I354" s="228"/>
      <c r="J354" s="224"/>
      <c r="K354" s="224"/>
      <c r="L354" s="229"/>
      <c r="M354" s="230"/>
      <c r="N354" s="231"/>
      <c r="O354" s="231"/>
      <c r="P354" s="231"/>
      <c r="Q354" s="231"/>
      <c r="R354" s="231"/>
      <c r="S354" s="231"/>
      <c r="T354" s="232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33" t="s">
        <v>136</v>
      </c>
      <c r="AU354" s="233" t="s">
        <v>128</v>
      </c>
      <c r="AV354" s="14" t="s">
        <v>128</v>
      </c>
      <c r="AW354" s="14" t="s">
        <v>33</v>
      </c>
      <c r="AX354" s="14" t="s">
        <v>72</v>
      </c>
      <c r="AY354" s="233" t="s">
        <v>121</v>
      </c>
    </row>
    <row r="355" s="14" customFormat="1">
      <c r="A355" s="14"/>
      <c r="B355" s="223"/>
      <c r="C355" s="224"/>
      <c r="D355" s="214" t="s">
        <v>136</v>
      </c>
      <c r="E355" s="225" t="s">
        <v>19</v>
      </c>
      <c r="F355" s="226" t="s">
        <v>424</v>
      </c>
      <c r="G355" s="224"/>
      <c r="H355" s="227">
        <v>0.83199999999999996</v>
      </c>
      <c r="I355" s="228"/>
      <c r="J355" s="224"/>
      <c r="K355" s="224"/>
      <c r="L355" s="229"/>
      <c r="M355" s="230"/>
      <c r="N355" s="231"/>
      <c r="O355" s="231"/>
      <c r="P355" s="231"/>
      <c r="Q355" s="231"/>
      <c r="R355" s="231"/>
      <c r="S355" s="231"/>
      <c r="T355" s="232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33" t="s">
        <v>136</v>
      </c>
      <c r="AU355" s="233" t="s">
        <v>128</v>
      </c>
      <c r="AV355" s="14" t="s">
        <v>128</v>
      </c>
      <c r="AW355" s="14" t="s">
        <v>33</v>
      </c>
      <c r="AX355" s="14" t="s">
        <v>72</v>
      </c>
      <c r="AY355" s="233" t="s">
        <v>121</v>
      </c>
    </row>
    <row r="356" s="14" customFormat="1">
      <c r="A356" s="14"/>
      <c r="B356" s="223"/>
      <c r="C356" s="224"/>
      <c r="D356" s="214" t="s">
        <v>136</v>
      </c>
      <c r="E356" s="225" t="s">
        <v>19</v>
      </c>
      <c r="F356" s="226" t="s">
        <v>425</v>
      </c>
      <c r="G356" s="224"/>
      <c r="H356" s="227">
        <v>1.893</v>
      </c>
      <c r="I356" s="228"/>
      <c r="J356" s="224"/>
      <c r="K356" s="224"/>
      <c r="L356" s="229"/>
      <c r="M356" s="230"/>
      <c r="N356" s="231"/>
      <c r="O356" s="231"/>
      <c r="P356" s="231"/>
      <c r="Q356" s="231"/>
      <c r="R356" s="231"/>
      <c r="S356" s="231"/>
      <c r="T356" s="232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33" t="s">
        <v>136</v>
      </c>
      <c r="AU356" s="233" t="s">
        <v>128</v>
      </c>
      <c r="AV356" s="14" t="s">
        <v>128</v>
      </c>
      <c r="AW356" s="14" t="s">
        <v>33</v>
      </c>
      <c r="AX356" s="14" t="s">
        <v>72</v>
      </c>
      <c r="AY356" s="233" t="s">
        <v>121</v>
      </c>
    </row>
    <row r="357" s="14" customFormat="1">
      <c r="A357" s="14"/>
      <c r="B357" s="223"/>
      <c r="C357" s="224"/>
      <c r="D357" s="214" t="s">
        <v>136</v>
      </c>
      <c r="E357" s="225" t="s">
        <v>19</v>
      </c>
      <c r="F357" s="226" t="s">
        <v>426</v>
      </c>
      <c r="G357" s="224"/>
      <c r="H357" s="227">
        <v>0.40300000000000002</v>
      </c>
      <c r="I357" s="228"/>
      <c r="J357" s="224"/>
      <c r="K357" s="224"/>
      <c r="L357" s="229"/>
      <c r="M357" s="230"/>
      <c r="N357" s="231"/>
      <c r="O357" s="231"/>
      <c r="P357" s="231"/>
      <c r="Q357" s="231"/>
      <c r="R357" s="231"/>
      <c r="S357" s="231"/>
      <c r="T357" s="232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33" t="s">
        <v>136</v>
      </c>
      <c r="AU357" s="233" t="s">
        <v>128</v>
      </c>
      <c r="AV357" s="14" t="s">
        <v>128</v>
      </c>
      <c r="AW357" s="14" t="s">
        <v>33</v>
      </c>
      <c r="AX357" s="14" t="s">
        <v>72</v>
      </c>
      <c r="AY357" s="233" t="s">
        <v>121</v>
      </c>
    </row>
    <row r="358" s="14" customFormat="1">
      <c r="A358" s="14"/>
      <c r="B358" s="223"/>
      <c r="C358" s="224"/>
      <c r="D358" s="214" t="s">
        <v>136</v>
      </c>
      <c r="E358" s="225" t="s">
        <v>19</v>
      </c>
      <c r="F358" s="226" t="s">
        <v>427</v>
      </c>
      <c r="G358" s="224"/>
      <c r="H358" s="227">
        <v>1.472</v>
      </c>
      <c r="I358" s="228"/>
      <c r="J358" s="224"/>
      <c r="K358" s="224"/>
      <c r="L358" s="229"/>
      <c r="M358" s="230"/>
      <c r="N358" s="231"/>
      <c r="O358" s="231"/>
      <c r="P358" s="231"/>
      <c r="Q358" s="231"/>
      <c r="R358" s="231"/>
      <c r="S358" s="231"/>
      <c r="T358" s="232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33" t="s">
        <v>136</v>
      </c>
      <c r="AU358" s="233" t="s">
        <v>128</v>
      </c>
      <c r="AV358" s="14" t="s">
        <v>128</v>
      </c>
      <c r="AW358" s="14" t="s">
        <v>33</v>
      </c>
      <c r="AX358" s="14" t="s">
        <v>72</v>
      </c>
      <c r="AY358" s="233" t="s">
        <v>121</v>
      </c>
    </row>
    <row r="359" s="16" customFormat="1">
      <c r="A359" s="16"/>
      <c r="B359" s="250"/>
      <c r="C359" s="251"/>
      <c r="D359" s="214" t="s">
        <v>136</v>
      </c>
      <c r="E359" s="252" t="s">
        <v>19</v>
      </c>
      <c r="F359" s="253" t="s">
        <v>152</v>
      </c>
      <c r="G359" s="251"/>
      <c r="H359" s="254">
        <v>199.92000000000002</v>
      </c>
      <c r="I359" s="255"/>
      <c r="J359" s="251"/>
      <c r="K359" s="251"/>
      <c r="L359" s="256"/>
      <c r="M359" s="257"/>
      <c r="N359" s="258"/>
      <c r="O359" s="258"/>
      <c r="P359" s="258"/>
      <c r="Q359" s="258"/>
      <c r="R359" s="258"/>
      <c r="S359" s="258"/>
      <c r="T359" s="259"/>
      <c r="U359" s="16"/>
      <c r="V359" s="16"/>
      <c r="W359" s="16"/>
      <c r="X359" s="16"/>
      <c r="Y359" s="16"/>
      <c r="Z359" s="16"/>
      <c r="AA359" s="16"/>
      <c r="AB359" s="16"/>
      <c r="AC359" s="16"/>
      <c r="AD359" s="16"/>
      <c r="AE359" s="16"/>
      <c r="AT359" s="260" t="s">
        <v>136</v>
      </c>
      <c r="AU359" s="260" t="s">
        <v>128</v>
      </c>
      <c r="AV359" s="16" t="s">
        <v>127</v>
      </c>
      <c r="AW359" s="16" t="s">
        <v>33</v>
      </c>
      <c r="AX359" s="16" t="s">
        <v>77</v>
      </c>
      <c r="AY359" s="260" t="s">
        <v>121</v>
      </c>
    </row>
    <row r="360" s="2" customFormat="1" ht="24.15" customHeight="1">
      <c r="A360" s="40"/>
      <c r="B360" s="41"/>
      <c r="C360" s="199" t="s">
        <v>428</v>
      </c>
      <c r="D360" s="199" t="s">
        <v>123</v>
      </c>
      <c r="E360" s="200" t="s">
        <v>429</v>
      </c>
      <c r="F360" s="201" t="s">
        <v>430</v>
      </c>
      <c r="G360" s="202" t="s">
        <v>134</v>
      </c>
      <c r="H360" s="203">
        <v>8.298</v>
      </c>
      <c r="I360" s="204"/>
      <c r="J360" s="205">
        <f>ROUND(I360*H360,2)</f>
        <v>0</v>
      </c>
      <c r="K360" s="201" t="s">
        <v>141</v>
      </c>
      <c r="L360" s="46"/>
      <c r="M360" s="206" t="s">
        <v>19</v>
      </c>
      <c r="N360" s="207" t="s">
        <v>44</v>
      </c>
      <c r="O360" s="86"/>
      <c r="P360" s="208">
        <f>O360*H360</f>
        <v>0</v>
      </c>
      <c r="Q360" s="208">
        <v>0.0043800000000000002</v>
      </c>
      <c r="R360" s="208">
        <f>Q360*H360</f>
        <v>0.036345240000000001</v>
      </c>
      <c r="S360" s="208">
        <v>0</v>
      </c>
      <c r="T360" s="209">
        <f>S360*H360</f>
        <v>0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10" t="s">
        <v>127</v>
      </c>
      <c r="AT360" s="210" t="s">
        <v>123</v>
      </c>
      <c r="AU360" s="210" t="s">
        <v>128</v>
      </c>
      <c r="AY360" s="19" t="s">
        <v>121</v>
      </c>
      <c r="BE360" s="211">
        <f>IF(N360="základní",J360,0)</f>
        <v>0</v>
      </c>
      <c r="BF360" s="211">
        <f>IF(N360="snížená",J360,0)</f>
        <v>0</v>
      </c>
      <c r="BG360" s="211">
        <f>IF(N360="zákl. přenesená",J360,0)</f>
        <v>0</v>
      </c>
      <c r="BH360" s="211">
        <f>IF(N360="sníž. přenesená",J360,0)</f>
        <v>0</v>
      </c>
      <c r="BI360" s="211">
        <f>IF(N360="nulová",J360,0)</f>
        <v>0</v>
      </c>
      <c r="BJ360" s="19" t="s">
        <v>128</v>
      </c>
      <c r="BK360" s="211">
        <f>ROUND(I360*H360,2)</f>
        <v>0</v>
      </c>
      <c r="BL360" s="19" t="s">
        <v>127</v>
      </c>
      <c r="BM360" s="210" t="s">
        <v>431</v>
      </c>
    </row>
    <row r="361" s="2" customFormat="1">
      <c r="A361" s="40"/>
      <c r="B361" s="41"/>
      <c r="C361" s="42"/>
      <c r="D361" s="234" t="s">
        <v>143</v>
      </c>
      <c r="E361" s="42"/>
      <c r="F361" s="235" t="s">
        <v>432</v>
      </c>
      <c r="G361" s="42"/>
      <c r="H361" s="42"/>
      <c r="I361" s="236"/>
      <c r="J361" s="42"/>
      <c r="K361" s="42"/>
      <c r="L361" s="46"/>
      <c r="M361" s="237"/>
      <c r="N361" s="238"/>
      <c r="O361" s="86"/>
      <c r="P361" s="86"/>
      <c r="Q361" s="86"/>
      <c r="R361" s="86"/>
      <c r="S361" s="86"/>
      <c r="T361" s="87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T361" s="19" t="s">
        <v>143</v>
      </c>
      <c r="AU361" s="19" t="s">
        <v>128</v>
      </c>
    </row>
    <row r="362" s="2" customFormat="1">
      <c r="A362" s="40"/>
      <c r="B362" s="41"/>
      <c r="C362" s="42"/>
      <c r="D362" s="214" t="s">
        <v>333</v>
      </c>
      <c r="E362" s="42"/>
      <c r="F362" s="261" t="s">
        <v>412</v>
      </c>
      <c r="G362" s="42"/>
      <c r="H362" s="42"/>
      <c r="I362" s="236"/>
      <c r="J362" s="42"/>
      <c r="K362" s="42"/>
      <c r="L362" s="46"/>
      <c r="M362" s="237"/>
      <c r="N362" s="238"/>
      <c r="O362" s="86"/>
      <c r="P362" s="86"/>
      <c r="Q362" s="86"/>
      <c r="R362" s="86"/>
      <c r="S362" s="86"/>
      <c r="T362" s="87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333</v>
      </c>
      <c r="AU362" s="19" t="s">
        <v>128</v>
      </c>
    </row>
    <row r="363" s="13" customFormat="1">
      <c r="A363" s="13"/>
      <c r="B363" s="212"/>
      <c r="C363" s="213"/>
      <c r="D363" s="214" t="s">
        <v>136</v>
      </c>
      <c r="E363" s="215" t="s">
        <v>19</v>
      </c>
      <c r="F363" s="216" t="s">
        <v>433</v>
      </c>
      <c r="G363" s="213"/>
      <c r="H363" s="215" t="s">
        <v>19</v>
      </c>
      <c r="I363" s="217"/>
      <c r="J363" s="213"/>
      <c r="K363" s="213"/>
      <c r="L363" s="218"/>
      <c r="M363" s="219"/>
      <c r="N363" s="220"/>
      <c r="O363" s="220"/>
      <c r="P363" s="220"/>
      <c r="Q363" s="220"/>
      <c r="R363" s="220"/>
      <c r="S363" s="220"/>
      <c r="T363" s="221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22" t="s">
        <v>136</v>
      </c>
      <c r="AU363" s="222" t="s">
        <v>128</v>
      </c>
      <c r="AV363" s="13" t="s">
        <v>77</v>
      </c>
      <c r="AW363" s="13" t="s">
        <v>33</v>
      </c>
      <c r="AX363" s="13" t="s">
        <v>72</v>
      </c>
      <c r="AY363" s="222" t="s">
        <v>121</v>
      </c>
    </row>
    <row r="364" s="14" customFormat="1">
      <c r="A364" s="14"/>
      <c r="B364" s="223"/>
      <c r="C364" s="224"/>
      <c r="D364" s="214" t="s">
        <v>136</v>
      </c>
      <c r="E364" s="225" t="s">
        <v>19</v>
      </c>
      <c r="F364" s="226" t="s">
        <v>274</v>
      </c>
      <c r="G364" s="224"/>
      <c r="H364" s="227">
        <v>2.3999999999999999</v>
      </c>
      <c r="I364" s="228"/>
      <c r="J364" s="224"/>
      <c r="K364" s="224"/>
      <c r="L364" s="229"/>
      <c r="M364" s="230"/>
      <c r="N364" s="231"/>
      <c r="O364" s="231"/>
      <c r="P364" s="231"/>
      <c r="Q364" s="231"/>
      <c r="R364" s="231"/>
      <c r="S364" s="231"/>
      <c r="T364" s="232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33" t="s">
        <v>136</v>
      </c>
      <c r="AU364" s="233" t="s">
        <v>128</v>
      </c>
      <c r="AV364" s="14" t="s">
        <v>128</v>
      </c>
      <c r="AW364" s="14" t="s">
        <v>33</v>
      </c>
      <c r="AX364" s="14" t="s">
        <v>72</v>
      </c>
      <c r="AY364" s="233" t="s">
        <v>121</v>
      </c>
    </row>
    <row r="365" s="14" customFormat="1">
      <c r="A365" s="14"/>
      <c r="B365" s="223"/>
      <c r="C365" s="224"/>
      <c r="D365" s="214" t="s">
        <v>136</v>
      </c>
      <c r="E365" s="225" t="s">
        <v>19</v>
      </c>
      <c r="F365" s="226" t="s">
        <v>275</v>
      </c>
      <c r="G365" s="224"/>
      <c r="H365" s="227">
        <v>7.7699999999999996</v>
      </c>
      <c r="I365" s="228"/>
      <c r="J365" s="224"/>
      <c r="K365" s="224"/>
      <c r="L365" s="229"/>
      <c r="M365" s="230"/>
      <c r="N365" s="231"/>
      <c r="O365" s="231"/>
      <c r="P365" s="231"/>
      <c r="Q365" s="231"/>
      <c r="R365" s="231"/>
      <c r="S365" s="231"/>
      <c r="T365" s="232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33" t="s">
        <v>136</v>
      </c>
      <c r="AU365" s="233" t="s">
        <v>128</v>
      </c>
      <c r="AV365" s="14" t="s">
        <v>128</v>
      </c>
      <c r="AW365" s="14" t="s">
        <v>33</v>
      </c>
      <c r="AX365" s="14" t="s">
        <v>72</v>
      </c>
      <c r="AY365" s="233" t="s">
        <v>121</v>
      </c>
    </row>
    <row r="366" s="14" customFormat="1">
      <c r="A366" s="14"/>
      <c r="B366" s="223"/>
      <c r="C366" s="224"/>
      <c r="D366" s="214" t="s">
        <v>136</v>
      </c>
      <c r="E366" s="225" t="s">
        <v>19</v>
      </c>
      <c r="F366" s="226" t="s">
        <v>434</v>
      </c>
      <c r="G366" s="224"/>
      <c r="H366" s="227">
        <v>-1.44</v>
      </c>
      <c r="I366" s="228"/>
      <c r="J366" s="224"/>
      <c r="K366" s="224"/>
      <c r="L366" s="229"/>
      <c r="M366" s="230"/>
      <c r="N366" s="231"/>
      <c r="O366" s="231"/>
      <c r="P366" s="231"/>
      <c r="Q366" s="231"/>
      <c r="R366" s="231"/>
      <c r="S366" s="231"/>
      <c r="T366" s="232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33" t="s">
        <v>136</v>
      </c>
      <c r="AU366" s="233" t="s">
        <v>128</v>
      </c>
      <c r="AV366" s="14" t="s">
        <v>128</v>
      </c>
      <c r="AW366" s="14" t="s">
        <v>33</v>
      </c>
      <c r="AX366" s="14" t="s">
        <v>72</v>
      </c>
      <c r="AY366" s="233" t="s">
        <v>121</v>
      </c>
    </row>
    <row r="367" s="14" customFormat="1">
      <c r="A367" s="14"/>
      <c r="B367" s="223"/>
      <c r="C367" s="224"/>
      <c r="D367" s="214" t="s">
        <v>136</v>
      </c>
      <c r="E367" s="225" t="s">
        <v>19</v>
      </c>
      <c r="F367" s="226" t="s">
        <v>282</v>
      </c>
      <c r="G367" s="224"/>
      <c r="H367" s="227">
        <v>-1.44</v>
      </c>
      <c r="I367" s="228"/>
      <c r="J367" s="224"/>
      <c r="K367" s="224"/>
      <c r="L367" s="229"/>
      <c r="M367" s="230"/>
      <c r="N367" s="231"/>
      <c r="O367" s="231"/>
      <c r="P367" s="231"/>
      <c r="Q367" s="231"/>
      <c r="R367" s="231"/>
      <c r="S367" s="231"/>
      <c r="T367" s="232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33" t="s">
        <v>136</v>
      </c>
      <c r="AU367" s="233" t="s">
        <v>128</v>
      </c>
      <c r="AV367" s="14" t="s">
        <v>128</v>
      </c>
      <c r="AW367" s="14" t="s">
        <v>33</v>
      </c>
      <c r="AX367" s="14" t="s">
        <v>72</v>
      </c>
      <c r="AY367" s="233" t="s">
        <v>121</v>
      </c>
    </row>
    <row r="368" s="14" customFormat="1">
      <c r="A368" s="14"/>
      <c r="B368" s="223"/>
      <c r="C368" s="224"/>
      <c r="D368" s="214" t="s">
        <v>136</v>
      </c>
      <c r="E368" s="225" t="s">
        <v>19</v>
      </c>
      <c r="F368" s="226" t="s">
        <v>435</v>
      </c>
      <c r="G368" s="224"/>
      <c r="H368" s="227">
        <v>0.57599999999999996</v>
      </c>
      <c r="I368" s="228"/>
      <c r="J368" s="224"/>
      <c r="K368" s="224"/>
      <c r="L368" s="229"/>
      <c r="M368" s="230"/>
      <c r="N368" s="231"/>
      <c r="O368" s="231"/>
      <c r="P368" s="231"/>
      <c r="Q368" s="231"/>
      <c r="R368" s="231"/>
      <c r="S368" s="231"/>
      <c r="T368" s="232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33" t="s">
        <v>136</v>
      </c>
      <c r="AU368" s="233" t="s">
        <v>128</v>
      </c>
      <c r="AV368" s="14" t="s">
        <v>128</v>
      </c>
      <c r="AW368" s="14" t="s">
        <v>33</v>
      </c>
      <c r="AX368" s="14" t="s">
        <v>72</v>
      </c>
      <c r="AY368" s="233" t="s">
        <v>121</v>
      </c>
    </row>
    <row r="369" s="14" customFormat="1">
      <c r="A369" s="14"/>
      <c r="B369" s="223"/>
      <c r="C369" s="224"/>
      <c r="D369" s="214" t="s">
        <v>136</v>
      </c>
      <c r="E369" s="225" t="s">
        <v>19</v>
      </c>
      <c r="F369" s="226" t="s">
        <v>290</v>
      </c>
      <c r="G369" s="224"/>
      <c r="H369" s="227">
        <v>0.432</v>
      </c>
      <c r="I369" s="228"/>
      <c r="J369" s="224"/>
      <c r="K369" s="224"/>
      <c r="L369" s="229"/>
      <c r="M369" s="230"/>
      <c r="N369" s="231"/>
      <c r="O369" s="231"/>
      <c r="P369" s="231"/>
      <c r="Q369" s="231"/>
      <c r="R369" s="231"/>
      <c r="S369" s="231"/>
      <c r="T369" s="232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33" t="s">
        <v>136</v>
      </c>
      <c r="AU369" s="233" t="s">
        <v>128</v>
      </c>
      <c r="AV369" s="14" t="s">
        <v>128</v>
      </c>
      <c r="AW369" s="14" t="s">
        <v>33</v>
      </c>
      <c r="AX369" s="14" t="s">
        <v>72</v>
      </c>
      <c r="AY369" s="233" t="s">
        <v>121</v>
      </c>
    </row>
    <row r="370" s="16" customFormat="1">
      <c r="A370" s="16"/>
      <c r="B370" s="250"/>
      <c r="C370" s="251"/>
      <c r="D370" s="214" t="s">
        <v>136</v>
      </c>
      <c r="E370" s="252" t="s">
        <v>19</v>
      </c>
      <c r="F370" s="253" t="s">
        <v>152</v>
      </c>
      <c r="G370" s="251"/>
      <c r="H370" s="254">
        <v>8.298</v>
      </c>
      <c r="I370" s="255"/>
      <c r="J370" s="251"/>
      <c r="K370" s="251"/>
      <c r="L370" s="256"/>
      <c r="M370" s="257"/>
      <c r="N370" s="258"/>
      <c r="O370" s="258"/>
      <c r="P370" s="258"/>
      <c r="Q370" s="258"/>
      <c r="R370" s="258"/>
      <c r="S370" s="258"/>
      <c r="T370" s="259"/>
      <c r="U370" s="16"/>
      <c r="V370" s="16"/>
      <c r="W370" s="16"/>
      <c r="X370" s="16"/>
      <c r="Y370" s="16"/>
      <c r="Z370" s="16"/>
      <c r="AA370" s="16"/>
      <c r="AB370" s="16"/>
      <c r="AC370" s="16"/>
      <c r="AD370" s="16"/>
      <c r="AE370" s="16"/>
      <c r="AT370" s="260" t="s">
        <v>136</v>
      </c>
      <c r="AU370" s="260" t="s">
        <v>128</v>
      </c>
      <c r="AV370" s="16" t="s">
        <v>127</v>
      </c>
      <c r="AW370" s="16" t="s">
        <v>33</v>
      </c>
      <c r="AX370" s="16" t="s">
        <v>77</v>
      </c>
      <c r="AY370" s="260" t="s">
        <v>121</v>
      </c>
    </row>
    <row r="371" s="2" customFormat="1" ht="16.5" customHeight="1">
      <c r="A371" s="40"/>
      <c r="B371" s="41"/>
      <c r="C371" s="199" t="s">
        <v>436</v>
      </c>
      <c r="D371" s="199" t="s">
        <v>123</v>
      </c>
      <c r="E371" s="200" t="s">
        <v>437</v>
      </c>
      <c r="F371" s="201" t="s">
        <v>438</v>
      </c>
      <c r="G371" s="202" t="s">
        <v>162</v>
      </c>
      <c r="H371" s="203">
        <v>105.58</v>
      </c>
      <c r="I371" s="204"/>
      <c r="J371" s="205">
        <f>ROUND(I371*H371,2)</f>
        <v>0</v>
      </c>
      <c r="K371" s="201" t="s">
        <v>141</v>
      </c>
      <c r="L371" s="46"/>
      <c r="M371" s="206" t="s">
        <v>19</v>
      </c>
      <c r="N371" s="207" t="s">
        <v>44</v>
      </c>
      <c r="O371" s="86"/>
      <c r="P371" s="208">
        <f>O371*H371</f>
        <v>0</v>
      </c>
      <c r="Q371" s="208">
        <v>3.0000000000000001E-05</v>
      </c>
      <c r="R371" s="208">
        <f>Q371*H371</f>
        <v>0.0031673999999999999</v>
      </c>
      <c r="S371" s="208">
        <v>0</v>
      </c>
      <c r="T371" s="209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10" t="s">
        <v>127</v>
      </c>
      <c r="AT371" s="210" t="s">
        <v>123</v>
      </c>
      <c r="AU371" s="210" t="s">
        <v>128</v>
      </c>
      <c r="AY371" s="19" t="s">
        <v>121</v>
      </c>
      <c r="BE371" s="211">
        <f>IF(N371="základní",J371,0)</f>
        <v>0</v>
      </c>
      <c r="BF371" s="211">
        <f>IF(N371="snížená",J371,0)</f>
        <v>0</v>
      </c>
      <c r="BG371" s="211">
        <f>IF(N371="zákl. přenesená",J371,0)</f>
        <v>0</v>
      </c>
      <c r="BH371" s="211">
        <f>IF(N371="sníž. přenesená",J371,0)</f>
        <v>0</v>
      </c>
      <c r="BI371" s="211">
        <f>IF(N371="nulová",J371,0)</f>
        <v>0</v>
      </c>
      <c r="BJ371" s="19" t="s">
        <v>128</v>
      </c>
      <c r="BK371" s="211">
        <f>ROUND(I371*H371,2)</f>
        <v>0</v>
      </c>
      <c r="BL371" s="19" t="s">
        <v>127</v>
      </c>
      <c r="BM371" s="210" t="s">
        <v>439</v>
      </c>
    </row>
    <row r="372" s="2" customFormat="1">
      <c r="A372" s="40"/>
      <c r="B372" s="41"/>
      <c r="C372" s="42"/>
      <c r="D372" s="234" t="s">
        <v>143</v>
      </c>
      <c r="E372" s="42"/>
      <c r="F372" s="235" t="s">
        <v>440</v>
      </c>
      <c r="G372" s="42"/>
      <c r="H372" s="42"/>
      <c r="I372" s="236"/>
      <c r="J372" s="42"/>
      <c r="K372" s="42"/>
      <c r="L372" s="46"/>
      <c r="M372" s="237"/>
      <c r="N372" s="238"/>
      <c r="O372" s="86"/>
      <c r="P372" s="86"/>
      <c r="Q372" s="86"/>
      <c r="R372" s="86"/>
      <c r="S372" s="86"/>
      <c r="T372" s="87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19" t="s">
        <v>143</v>
      </c>
      <c r="AU372" s="19" t="s">
        <v>128</v>
      </c>
    </row>
    <row r="373" s="14" customFormat="1">
      <c r="A373" s="14"/>
      <c r="B373" s="223"/>
      <c r="C373" s="224"/>
      <c r="D373" s="214" t="s">
        <v>136</v>
      </c>
      <c r="E373" s="225" t="s">
        <v>19</v>
      </c>
      <c r="F373" s="226" t="s">
        <v>441</v>
      </c>
      <c r="G373" s="224"/>
      <c r="H373" s="227">
        <v>105.58</v>
      </c>
      <c r="I373" s="228"/>
      <c r="J373" s="224"/>
      <c r="K373" s="224"/>
      <c r="L373" s="229"/>
      <c r="M373" s="230"/>
      <c r="N373" s="231"/>
      <c r="O373" s="231"/>
      <c r="P373" s="231"/>
      <c r="Q373" s="231"/>
      <c r="R373" s="231"/>
      <c r="S373" s="231"/>
      <c r="T373" s="232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33" t="s">
        <v>136</v>
      </c>
      <c r="AU373" s="233" t="s">
        <v>128</v>
      </c>
      <c r="AV373" s="14" t="s">
        <v>128</v>
      </c>
      <c r="AW373" s="14" t="s">
        <v>33</v>
      </c>
      <c r="AX373" s="14" t="s">
        <v>77</v>
      </c>
      <c r="AY373" s="233" t="s">
        <v>121</v>
      </c>
    </row>
    <row r="374" s="2" customFormat="1" ht="16.5" customHeight="1">
      <c r="A374" s="40"/>
      <c r="B374" s="41"/>
      <c r="C374" s="262" t="s">
        <v>442</v>
      </c>
      <c r="D374" s="262" t="s">
        <v>349</v>
      </c>
      <c r="E374" s="263" t="s">
        <v>443</v>
      </c>
      <c r="F374" s="264" t="s">
        <v>444</v>
      </c>
      <c r="G374" s="265" t="s">
        <v>162</v>
      </c>
      <c r="H374" s="266">
        <v>110.859</v>
      </c>
      <c r="I374" s="267"/>
      <c r="J374" s="268">
        <f>ROUND(I374*H374,2)</f>
        <v>0</v>
      </c>
      <c r="K374" s="264" t="s">
        <v>141</v>
      </c>
      <c r="L374" s="269"/>
      <c r="M374" s="270" t="s">
        <v>19</v>
      </c>
      <c r="N374" s="271" t="s">
        <v>44</v>
      </c>
      <c r="O374" s="86"/>
      <c r="P374" s="208">
        <f>O374*H374</f>
        <v>0</v>
      </c>
      <c r="Q374" s="208">
        <v>0.00055999999999999995</v>
      </c>
      <c r="R374" s="208">
        <f>Q374*H374</f>
        <v>0.06208103999999999</v>
      </c>
      <c r="S374" s="208">
        <v>0</v>
      </c>
      <c r="T374" s="209">
        <f>S374*H374</f>
        <v>0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210" t="s">
        <v>184</v>
      </c>
      <c r="AT374" s="210" t="s">
        <v>349</v>
      </c>
      <c r="AU374" s="210" t="s">
        <v>128</v>
      </c>
      <c r="AY374" s="19" t="s">
        <v>121</v>
      </c>
      <c r="BE374" s="211">
        <f>IF(N374="základní",J374,0)</f>
        <v>0</v>
      </c>
      <c r="BF374" s="211">
        <f>IF(N374="snížená",J374,0)</f>
        <v>0</v>
      </c>
      <c r="BG374" s="211">
        <f>IF(N374="zákl. přenesená",J374,0)</f>
        <v>0</v>
      </c>
      <c r="BH374" s="211">
        <f>IF(N374="sníž. přenesená",J374,0)</f>
        <v>0</v>
      </c>
      <c r="BI374" s="211">
        <f>IF(N374="nulová",J374,0)</f>
        <v>0</v>
      </c>
      <c r="BJ374" s="19" t="s">
        <v>128</v>
      </c>
      <c r="BK374" s="211">
        <f>ROUND(I374*H374,2)</f>
        <v>0</v>
      </c>
      <c r="BL374" s="19" t="s">
        <v>127</v>
      </c>
      <c r="BM374" s="210" t="s">
        <v>445</v>
      </c>
    </row>
    <row r="375" s="14" customFormat="1">
      <c r="A375" s="14"/>
      <c r="B375" s="223"/>
      <c r="C375" s="224"/>
      <c r="D375" s="214" t="s">
        <v>136</v>
      </c>
      <c r="E375" s="224"/>
      <c r="F375" s="226" t="s">
        <v>446</v>
      </c>
      <c r="G375" s="224"/>
      <c r="H375" s="227">
        <v>110.859</v>
      </c>
      <c r="I375" s="228"/>
      <c r="J375" s="224"/>
      <c r="K375" s="224"/>
      <c r="L375" s="229"/>
      <c r="M375" s="230"/>
      <c r="N375" s="231"/>
      <c r="O375" s="231"/>
      <c r="P375" s="231"/>
      <c r="Q375" s="231"/>
      <c r="R375" s="231"/>
      <c r="S375" s="231"/>
      <c r="T375" s="232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33" t="s">
        <v>136</v>
      </c>
      <c r="AU375" s="233" t="s">
        <v>128</v>
      </c>
      <c r="AV375" s="14" t="s">
        <v>128</v>
      </c>
      <c r="AW375" s="14" t="s">
        <v>4</v>
      </c>
      <c r="AX375" s="14" t="s">
        <v>77</v>
      </c>
      <c r="AY375" s="233" t="s">
        <v>121</v>
      </c>
    </row>
    <row r="376" s="2" customFormat="1" ht="24.15" customHeight="1">
      <c r="A376" s="40"/>
      <c r="B376" s="41"/>
      <c r="C376" s="199" t="s">
        <v>447</v>
      </c>
      <c r="D376" s="199" t="s">
        <v>123</v>
      </c>
      <c r="E376" s="200" t="s">
        <v>448</v>
      </c>
      <c r="F376" s="201" t="s">
        <v>449</v>
      </c>
      <c r="G376" s="202" t="s">
        <v>162</v>
      </c>
      <c r="H376" s="203">
        <v>371</v>
      </c>
      <c r="I376" s="204"/>
      <c r="J376" s="205">
        <f>ROUND(I376*H376,2)</f>
        <v>0</v>
      </c>
      <c r="K376" s="201" t="s">
        <v>141</v>
      </c>
      <c r="L376" s="46"/>
      <c r="M376" s="206" t="s">
        <v>19</v>
      </c>
      <c r="N376" s="207" t="s">
        <v>44</v>
      </c>
      <c r="O376" s="86"/>
      <c r="P376" s="208">
        <f>O376*H376</f>
        <v>0</v>
      </c>
      <c r="Q376" s="208">
        <v>0</v>
      </c>
      <c r="R376" s="208">
        <f>Q376*H376</f>
        <v>0</v>
      </c>
      <c r="S376" s="208">
        <v>0</v>
      </c>
      <c r="T376" s="209">
        <f>S376*H376</f>
        <v>0</v>
      </c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R376" s="210" t="s">
        <v>127</v>
      </c>
      <c r="AT376" s="210" t="s">
        <v>123</v>
      </c>
      <c r="AU376" s="210" t="s">
        <v>128</v>
      </c>
      <c r="AY376" s="19" t="s">
        <v>121</v>
      </c>
      <c r="BE376" s="211">
        <f>IF(N376="základní",J376,0)</f>
        <v>0</v>
      </c>
      <c r="BF376" s="211">
        <f>IF(N376="snížená",J376,0)</f>
        <v>0</v>
      </c>
      <c r="BG376" s="211">
        <f>IF(N376="zákl. přenesená",J376,0)</f>
        <v>0</v>
      </c>
      <c r="BH376" s="211">
        <f>IF(N376="sníž. přenesená",J376,0)</f>
        <v>0</v>
      </c>
      <c r="BI376" s="211">
        <f>IF(N376="nulová",J376,0)</f>
        <v>0</v>
      </c>
      <c r="BJ376" s="19" t="s">
        <v>128</v>
      </c>
      <c r="BK376" s="211">
        <f>ROUND(I376*H376,2)</f>
        <v>0</v>
      </c>
      <c r="BL376" s="19" t="s">
        <v>127</v>
      </c>
      <c r="BM376" s="210" t="s">
        <v>450</v>
      </c>
    </row>
    <row r="377" s="2" customFormat="1">
      <c r="A377" s="40"/>
      <c r="B377" s="41"/>
      <c r="C377" s="42"/>
      <c r="D377" s="234" t="s">
        <v>143</v>
      </c>
      <c r="E377" s="42"/>
      <c r="F377" s="235" t="s">
        <v>451</v>
      </c>
      <c r="G377" s="42"/>
      <c r="H377" s="42"/>
      <c r="I377" s="236"/>
      <c r="J377" s="42"/>
      <c r="K377" s="42"/>
      <c r="L377" s="46"/>
      <c r="M377" s="237"/>
      <c r="N377" s="238"/>
      <c r="O377" s="86"/>
      <c r="P377" s="86"/>
      <c r="Q377" s="86"/>
      <c r="R377" s="86"/>
      <c r="S377" s="86"/>
      <c r="T377" s="87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T377" s="19" t="s">
        <v>143</v>
      </c>
      <c r="AU377" s="19" t="s">
        <v>128</v>
      </c>
    </row>
    <row r="378" s="14" customFormat="1">
      <c r="A378" s="14"/>
      <c r="B378" s="223"/>
      <c r="C378" s="224"/>
      <c r="D378" s="214" t="s">
        <v>136</v>
      </c>
      <c r="E378" s="225" t="s">
        <v>19</v>
      </c>
      <c r="F378" s="226" t="s">
        <v>452</v>
      </c>
      <c r="G378" s="224"/>
      <c r="H378" s="227">
        <v>6</v>
      </c>
      <c r="I378" s="228"/>
      <c r="J378" s="224"/>
      <c r="K378" s="224"/>
      <c r="L378" s="229"/>
      <c r="M378" s="230"/>
      <c r="N378" s="231"/>
      <c r="O378" s="231"/>
      <c r="P378" s="231"/>
      <c r="Q378" s="231"/>
      <c r="R378" s="231"/>
      <c r="S378" s="231"/>
      <c r="T378" s="232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33" t="s">
        <v>136</v>
      </c>
      <c r="AU378" s="233" t="s">
        <v>128</v>
      </c>
      <c r="AV378" s="14" t="s">
        <v>128</v>
      </c>
      <c r="AW378" s="14" t="s">
        <v>33</v>
      </c>
      <c r="AX378" s="14" t="s">
        <v>72</v>
      </c>
      <c r="AY378" s="233" t="s">
        <v>121</v>
      </c>
    </row>
    <row r="379" s="14" customFormat="1">
      <c r="A379" s="14"/>
      <c r="B379" s="223"/>
      <c r="C379" s="224"/>
      <c r="D379" s="214" t="s">
        <v>136</v>
      </c>
      <c r="E379" s="225" t="s">
        <v>19</v>
      </c>
      <c r="F379" s="226" t="s">
        <v>453</v>
      </c>
      <c r="G379" s="224"/>
      <c r="H379" s="227">
        <v>18</v>
      </c>
      <c r="I379" s="228"/>
      <c r="J379" s="224"/>
      <c r="K379" s="224"/>
      <c r="L379" s="229"/>
      <c r="M379" s="230"/>
      <c r="N379" s="231"/>
      <c r="O379" s="231"/>
      <c r="P379" s="231"/>
      <c r="Q379" s="231"/>
      <c r="R379" s="231"/>
      <c r="S379" s="231"/>
      <c r="T379" s="232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33" t="s">
        <v>136</v>
      </c>
      <c r="AU379" s="233" t="s">
        <v>128</v>
      </c>
      <c r="AV379" s="14" t="s">
        <v>128</v>
      </c>
      <c r="AW379" s="14" t="s">
        <v>33</v>
      </c>
      <c r="AX379" s="14" t="s">
        <v>72</v>
      </c>
      <c r="AY379" s="233" t="s">
        <v>121</v>
      </c>
    </row>
    <row r="380" s="14" customFormat="1">
      <c r="A380" s="14"/>
      <c r="B380" s="223"/>
      <c r="C380" s="224"/>
      <c r="D380" s="214" t="s">
        <v>136</v>
      </c>
      <c r="E380" s="225" t="s">
        <v>19</v>
      </c>
      <c r="F380" s="226" t="s">
        <v>454</v>
      </c>
      <c r="G380" s="224"/>
      <c r="H380" s="227">
        <v>4.2000000000000002</v>
      </c>
      <c r="I380" s="228"/>
      <c r="J380" s="224"/>
      <c r="K380" s="224"/>
      <c r="L380" s="229"/>
      <c r="M380" s="230"/>
      <c r="N380" s="231"/>
      <c r="O380" s="231"/>
      <c r="P380" s="231"/>
      <c r="Q380" s="231"/>
      <c r="R380" s="231"/>
      <c r="S380" s="231"/>
      <c r="T380" s="232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33" t="s">
        <v>136</v>
      </c>
      <c r="AU380" s="233" t="s">
        <v>128</v>
      </c>
      <c r="AV380" s="14" t="s">
        <v>128</v>
      </c>
      <c r="AW380" s="14" t="s">
        <v>33</v>
      </c>
      <c r="AX380" s="14" t="s">
        <v>72</v>
      </c>
      <c r="AY380" s="233" t="s">
        <v>121</v>
      </c>
    </row>
    <row r="381" s="14" customFormat="1">
      <c r="A381" s="14"/>
      <c r="B381" s="223"/>
      <c r="C381" s="224"/>
      <c r="D381" s="214" t="s">
        <v>136</v>
      </c>
      <c r="E381" s="225" t="s">
        <v>19</v>
      </c>
      <c r="F381" s="226" t="s">
        <v>455</v>
      </c>
      <c r="G381" s="224"/>
      <c r="H381" s="227">
        <v>66</v>
      </c>
      <c r="I381" s="228"/>
      <c r="J381" s="224"/>
      <c r="K381" s="224"/>
      <c r="L381" s="229"/>
      <c r="M381" s="230"/>
      <c r="N381" s="231"/>
      <c r="O381" s="231"/>
      <c r="P381" s="231"/>
      <c r="Q381" s="231"/>
      <c r="R381" s="231"/>
      <c r="S381" s="231"/>
      <c r="T381" s="232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33" t="s">
        <v>136</v>
      </c>
      <c r="AU381" s="233" t="s">
        <v>128</v>
      </c>
      <c r="AV381" s="14" t="s">
        <v>128</v>
      </c>
      <c r="AW381" s="14" t="s">
        <v>33</v>
      </c>
      <c r="AX381" s="14" t="s">
        <v>72</v>
      </c>
      <c r="AY381" s="233" t="s">
        <v>121</v>
      </c>
    </row>
    <row r="382" s="14" customFormat="1">
      <c r="A382" s="14"/>
      <c r="B382" s="223"/>
      <c r="C382" s="224"/>
      <c r="D382" s="214" t="s">
        <v>136</v>
      </c>
      <c r="E382" s="225" t="s">
        <v>19</v>
      </c>
      <c r="F382" s="226" t="s">
        <v>456</v>
      </c>
      <c r="G382" s="224"/>
      <c r="H382" s="227">
        <v>5.4000000000000004</v>
      </c>
      <c r="I382" s="228"/>
      <c r="J382" s="224"/>
      <c r="K382" s="224"/>
      <c r="L382" s="229"/>
      <c r="M382" s="230"/>
      <c r="N382" s="231"/>
      <c r="O382" s="231"/>
      <c r="P382" s="231"/>
      <c r="Q382" s="231"/>
      <c r="R382" s="231"/>
      <c r="S382" s="231"/>
      <c r="T382" s="232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33" t="s">
        <v>136</v>
      </c>
      <c r="AU382" s="233" t="s">
        <v>128</v>
      </c>
      <c r="AV382" s="14" t="s">
        <v>128</v>
      </c>
      <c r="AW382" s="14" t="s">
        <v>33</v>
      </c>
      <c r="AX382" s="14" t="s">
        <v>72</v>
      </c>
      <c r="AY382" s="233" t="s">
        <v>121</v>
      </c>
    </row>
    <row r="383" s="14" customFormat="1">
      <c r="A383" s="14"/>
      <c r="B383" s="223"/>
      <c r="C383" s="224"/>
      <c r="D383" s="214" t="s">
        <v>136</v>
      </c>
      <c r="E383" s="225" t="s">
        <v>19</v>
      </c>
      <c r="F383" s="226" t="s">
        <v>457</v>
      </c>
      <c r="G383" s="224"/>
      <c r="H383" s="227">
        <v>31.199999999999999</v>
      </c>
      <c r="I383" s="228"/>
      <c r="J383" s="224"/>
      <c r="K383" s="224"/>
      <c r="L383" s="229"/>
      <c r="M383" s="230"/>
      <c r="N383" s="231"/>
      <c r="O383" s="231"/>
      <c r="P383" s="231"/>
      <c r="Q383" s="231"/>
      <c r="R383" s="231"/>
      <c r="S383" s="231"/>
      <c r="T383" s="232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33" t="s">
        <v>136</v>
      </c>
      <c r="AU383" s="233" t="s">
        <v>128</v>
      </c>
      <c r="AV383" s="14" t="s">
        <v>128</v>
      </c>
      <c r="AW383" s="14" t="s">
        <v>33</v>
      </c>
      <c r="AX383" s="14" t="s">
        <v>72</v>
      </c>
      <c r="AY383" s="233" t="s">
        <v>121</v>
      </c>
    </row>
    <row r="384" s="14" customFormat="1">
      <c r="A384" s="14"/>
      <c r="B384" s="223"/>
      <c r="C384" s="224"/>
      <c r="D384" s="214" t="s">
        <v>136</v>
      </c>
      <c r="E384" s="225" t="s">
        <v>19</v>
      </c>
      <c r="F384" s="226" t="s">
        <v>458</v>
      </c>
      <c r="G384" s="224"/>
      <c r="H384" s="227">
        <v>4.5999999999999996</v>
      </c>
      <c r="I384" s="228"/>
      <c r="J384" s="224"/>
      <c r="K384" s="224"/>
      <c r="L384" s="229"/>
      <c r="M384" s="230"/>
      <c r="N384" s="231"/>
      <c r="O384" s="231"/>
      <c r="P384" s="231"/>
      <c r="Q384" s="231"/>
      <c r="R384" s="231"/>
      <c r="S384" s="231"/>
      <c r="T384" s="232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33" t="s">
        <v>136</v>
      </c>
      <c r="AU384" s="233" t="s">
        <v>128</v>
      </c>
      <c r="AV384" s="14" t="s">
        <v>128</v>
      </c>
      <c r="AW384" s="14" t="s">
        <v>33</v>
      </c>
      <c r="AX384" s="14" t="s">
        <v>72</v>
      </c>
      <c r="AY384" s="233" t="s">
        <v>121</v>
      </c>
    </row>
    <row r="385" s="14" customFormat="1">
      <c r="A385" s="14"/>
      <c r="B385" s="223"/>
      <c r="C385" s="224"/>
      <c r="D385" s="214" t="s">
        <v>136</v>
      </c>
      <c r="E385" s="225" t="s">
        <v>19</v>
      </c>
      <c r="F385" s="226" t="s">
        <v>459</v>
      </c>
      <c r="G385" s="224"/>
      <c r="H385" s="227">
        <v>140</v>
      </c>
      <c r="I385" s="228"/>
      <c r="J385" s="224"/>
      <c r="K385" s="224"/>
      <c r="L385" s="229"/>
      <c r="M385" s="230"/>
      <c r="N385" s="231"/>
      <c r="O385" s="231"/>
      <c r="P385" s="231"/>
      <c r="Q385" s="231"/>
      <c r="R385" s="231"/>
      <c r="S385" s="231"/>
      <c r="T385" s="232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33" t="s">
        <v>136</v>
      </c>
      <c r="AU385" s="233" t="s">
        <v>128</v>
      </c>
      <c r="AV385" s="14" t="s">
        <v>128</v>
      </c>
      <c r="AW385" s="14" t="s">
        <v>33</v>
      </c>
      <c r="AX385" s="14" t="s">
        <v>72</v>
      </c>
      <c r="AY385" s="233" t="s">
        <v>121</v>
      </c>
    </row>
    <row r="386" s="14" customFormat="1">
      <c r="A386" s="14"/>
      <c r="B386" s="223"/>
      <c r="C386" s="224"/>
      <c r="D386" s="214" t="s">
        <v>136</v>
      </c>
      <c r="E386" s="225" t="s">
        <v>19</v>
      </c>
      <c r="F386" s="226" t="s">
        <v>460</v>
      </c>
      <c r="G386" s="224"/>
      <c r="H386" s="227">
        <v>6</v>
      </c>
      <c r="I386" s="228"/>
      <c r="J386" s="224"/>
      <c r="K386" s="224"/>
      <c r="L386" s="229"/>
      <c r="M386" s="230"/>
      <c r="N386" s="231"/>
      <c r="O386" s="231"/>
      <c r="P386" s="231"/>
      <c r="Q386" s="231"/>
      <c r="R386" s="231"/>
      <c r="S386" s="231"/>
      <c r="T386" s="232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33" t="s">
        <v>136</v>
      </c>
      <c r="AU386" s="233" t="s">
        <v>128</v>
      </c>
      <c r="AV386" s="14" t="s">
        <v>128</v>
      </c>
      <c r="AW386" s="14" t="s">
        <v>33</v>
      </c>
      <c r="AX386" s="14" t="s">
        <v>72</v>
      </c>
      <c r="AY386" s="233" t="s">
        <v>121</v>
      </c>
    </row>
    <row r="387" s="14" customFormat="1">
      <c r="A387" s="14"/>
      <c r="B387" s="223"/>
      <c r="C387" s="224"/>
      <c r="D387" s="214" t="s">
        <v>136</v>
      </c>
      <c r="E387" s="225" t="s">
        <v>19</v>
      </c>
      <c r="F387" s="226" t="s">
        <v>461</v>
      </c>
      <c r="G387" s="224"/>
      <c r="H387" s="227">
        <v>1.2</v>
      </c>
      <c r="I387" s="228"/>
      <c r="J387" s="224"/>
      <c r="K387" s="224"/>
      <c r="L387" s="229"/>
      <c r="M387" s="230"/>
      <c r="N387" s="231"/>
      <c r="O387" s="231"/>
      <c r="P387" s="231"/>
      <c r="Q387" s="231"/>
      <c r="R387" s="231"/>
      <c r="S387" s="231"/>
      <c r="T387" s="232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33" t="s">
        <v>136</v>
      </c>
      <c r="AU387" s="233" t="s">
        <v>128</v>
      </c>
      <c r="AV387" s="14" t="s">
        <v>128</v>
      </c>
      <c r="AW387" s="14" t="s">
        <v>33</v>
      </c>
      <c r="AX387" s="14" t="s">
        <v>72</v>
      </c>
      <c r="AY387" s="233" t="s">
        <v>121</v>
      </c>
    </row>
    <row r="388" s="14" customFormat="1">
      <c r="A388" s="14"/>
      <c r="B388" s="223"/>
      <c r="C388" s="224"/>
      <c r="D388" s="214" t="s">
        <v>136</v>
      </c>
      <c r="E388" s="225" t="s">
        <v>19</v>
      </c>
      <c r="F388" s="226" t="s">
        <v>462</v>
      </c>
      <c r="G388" s="224"/>
      <c r="H388" s="227">
        <v>88.400000000000006</v>
      </c>
      <c r="I388" s="228"/>
      <c r="J388" s="224"/>
      <c r="K388" s="224"/>
      <c r="L388" s="229"/>
      <c r="M388" s="230"/>
      <c r="N388" s="231"/>
      <c r="O388" s="231"/>
      <c r="P388" s="231"/>
      <c r="Q388" s="231"/>
      <c r="R388" s="231"/>
      <c r="S388" s="231"/>
      <c r="T388" s="232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33" t="s">
        <v>136</v>
      </c>
      <c r="AU388" s="233" t="s">
        <v>128</v>
      </c>
      <c r="AV388" s="14" t="s">
        <v>128</v>
      </c>
      <c r="AW388" s="14" t="s">
        <v>33</v>
      </c>
      <c r="AX388" s="14" t="s">
        <v>72</v>
      </c>
      <c r="AY388" s="233" t="s">
        <v>121</v>
      </c>
    </row>
    <row r="389" s="16" customFormat="1">
      <c r="A389" s="16"/>
      <c r="B389" s="250"/>
      <c r="C389" s="251"/>
      <c r="D389" s="214" t="s">
        <v>136</v>
      </c>
      <c r="E389" s="252" t="s">
        <v>19</v>
      </c>
      <c r="F389" s="253" t="s">
        <v>152</v>
      </c>
      <c r="G389" s="251"/>
      <c r="H389" s="254">
        <v>371</v>
      </c>
      <c r="I389" s="255"/>
      <c r="J389" s="251"/>
      <c r="K389" s="251"/>
      <c r="L389" s="256"/>
      <c r="M389" s="257"/>
      <c r="N389" s="258"/>
      <c r="O389" s="258"/>
      <c r="P389" s="258"/>
      <c r="Q389" s="258"/>
      <c r="R389" s="258"/>
      <c r="S389" s="258"/>
      <c r="T389" s="259"/>
      <c r="U389" s="16"/>
      <c r="V389" s="16"/>
      <c r="W389" s="16"/>
      <c r="X389" s="16"/>
      <c r="Y389" s="16"/>
      <c r="Z389" s="16"/>
      <c r="AA389" s="16"/>
      <c r="AB389" s="16"/>
      <c r="AC389" s="16"/>
      <c r="AD389" s="16"/>
      <c r="AE389" s="16"/>
      <c r="AT389" s="260" t="s">
        <v>136</v>
      </c>
      <c r="AU389" s="260" t="s">
        <v>128</v>
      </c>
      <c r="AV389" s="16" t="s">
        <v>127</v>
      </c>
      <c r="AW389" s="16" t="s">
        <v>33</v>
      </c>
      <c r="AX389" s="16" t="s">
        <v>77</v>
      </c>
      <c r="AY389" s="260" t="s">
        <v>121</v>
      </c>
    </row>
    <row r="390" s="2" customFormat="1" ht="16.5" customHeight="1">
      <c r="A390" s="40"/>
      <c r="B390" s="41"/>
      <c r="C390" s="262" t="s">
        <v>463</v>
      </c>
      <c r="D390" s="262" t="s">
        <v>349</v>
      </c>
      <c r="E390" s="263" t="s">
        <v>464</v>
      </c>
      <c r="F390" s="264" t="s">
        <v>465</v>
      </c>
      <c r="G390" s="265" t="s">
        <v>162</v>
      </c>
      <c r="H390" s="266">
        <v>426.64999999999998</v>
      </c>
      <c r="I390" s="267"/>
      <c r="J390" s="268">
        <f>ROUND(I390*H390,2)</f>
        <v>0</v>
      </c>
      <c r="K390" s="264" t="s">
        <v>141</v>
      </c>
      <c r="L390" s="269"/>
      <c r="M390" s="270" t="s">
        <v>19</v>
      </c>
      <c r="N390" s="271" t="s">
        <v>44</v>
      </c>
      <c r="O390" s="86"/>
      <c r="P390" s="208">
        <f>O390*H390</f>
        <v>0</v>
      </c>
      <c r="Q390" s="208">
        <v>3.0000000000000001E-05</v>
      </c>
      <c r="R390" s="208">
        <f>Q390*H390</f>
        <v>0.0127995</v>
      </c>
      <c r="S390" s="208">
        <v>0</v>
      </c>
      <c r="T390" s="209">
        <f>S390*H390</f>
        <v>0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10" t="s">
        <v>184</v>
      </c>
      <c r="AT390" s="210" t="s">
        <v>349</v>
      </c>
      <c r="AU390" s="210" t="s">
        <v>128</v>
      </c>
      <c r="AY390" s="19" t="s">
        <v>121</v>
      </c>
      <c r="BE390" s="211">
        <f>IF(N390="základní",J390,0)</f>
        <v>0</v>
      </c>
      <c r="BF390" s="211">
        <f>IF(N390="snížená",J390,0)</f>
        <v>0</v>
      </c>
      <c r="BG390" s="211">
        <f>IF(N390="zákl. přenesená",J390,0)</f>
        <v>0</v>
      </c>
      <c r="BH390" s="211">
        <f>IF(N390="sníž. přenesená",J390,0)</f>
        <v>0</v>
      </c>
      <c r="BI390" s="211">
        <f>IF(N390="nulová",J390,0)</f>
        <v>0</v>
      </c>
      <c r="BJ390" s="19" t="s">
        <v>128</v>
      </c>
      <c r="BK390" s="211">
        <f>ROUND(I390*H390,2)</f>
        <v>0</v>
      </c>
      <c r="BL390" s="19" t="s">
        <v>127</v>
      </c>
      <c r="BM390" s="210" t="s">
        <v>466</v>
      </c>
    </row>
    <row r="391" s="14" customFormat="1">
      <c r="A391" s="14"/>
      <c r="B391" s="223"/>
      <c r="C391" s="224"/>
      <c r="D391" s="214" t="s">
        <v>136</v>
      </c>
      <c r="E391" s="224"/>
      <c r="F391" s="226" t="s">
        <v>467</v>
      </c>
      <c r="G391" s="224"/>
      <c r="H391" s="227">
        <v>426.64999999999998</v>
      </c>
      <c r="I391" s="228"/>
      <c r="J391" s="224"/>
      <c r="K391" s="224"/>
      <c r="L391" s="229"/>
      <c r="M391" s="230"/>
      <c r="N391" s="231"/>
      <c r="O391" s="231"/>
      <c r="P391" s="231"/>
      <c r="Q391" s="231"/>
      <c r="R391" s="231"/>
      <c r="S391" s="231"/>
      <c r="T391" s="232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33" t="s">
        <v>136</v>
      </c>
      <c r="AU391" s="233" t="s">
        <v>128</v>
      </c>
      <c r="AV391" s="14" t="s">
        <v>128</v>
      </c>
      <c r="AW391" s="14" t="s">
        <v>4</v>
      </c>
      <c r="AX391" s="14" t="s">
        <v>77</v>
      </c>
      <c r="AY391" s="233" t="s">
        <v>121</v>
      </c>
    </row>
    <row r="392" s="2" customFormat="1" ht="33" customHeight="1">
      <c r="A392" s="40"/>
      <c r="B392" s="41"/>
      <c r="C392" s="199" t="s">
        <v>468</v>
      </c>
      <c r="D392" s="199" t="s">
        <v>123</v>
      </c>
      <c r="E392" s="200" t="s">
        <v>469</v>
      </c>
      <c r="F392" s="201" t="s">
        <v>470</v>
      </c>
      <c r="G392" s="202" t="s">
        <v>162</v>
      </c>
      <c r="H392" s="203">
        <v>412.39999999999998</v>
      </c>
      <c r="I392" s="204"/>
      <c r="J392" s="205">
        <f>ROUND(I392*H392,2)</f>
        <v>0</v>
      </c>
      <c r="K392" s="201" t="s">
        <v>141</v>
      </c>
      <c r="L392" s="46"/>
      <c r="M392" s="206" t="s">
        <v>19</v>
      </c>
      <c r="N392" s="207" t="s">
        <v>44</v>
      </c>
      <c r="O392" s="86"/>
      <c r="P392" s="208">
        <f>O392*H392</f>
        <v>0</v>
      </c>
      <c r="Q392" s="208">
        <v>0</v>
      </c>
      <c r="R392" s="208">
        <f>Q392*H392</f>
        <v>0</v>
      </c>
      <c r="S392" s="208">
        <v>0</v>
      </c>
      <c r="T392" s="209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10" t="s">
        <v>127</v>
      </c>
      <c r="AT392" s="210" t="s">
        <v>123</v>
      </c>
      <c r="AU392" s="210" t="s">
        <v>128</v>
      </c>
      <c r="AY392" s="19" t="s">
        <v>121</v>
      </c>
      <c r="BE392" s="211">
        <f>IF(N392="základní",J392,0)</f>
        <v>0</v>
      </c>
      <c r="BF392" s="211">
        <f>IF(N392="snížená",J392,0)</f>
        <v>0</v>
      </c>
      <c r="BG392" s="211">
        <f>IF(N392="zákl. přenesená",J392,0)</f>
        <v>0</v>
      </c>
      <c r="BH392" s="211">
        <f>IF(N392="sníž. přenesená",J392,0)</f>
        <v>0</v>
      </c>
      <c r="BI392" s="211">
        <f>IF(N392="nulová",J392,0)</f>
        <v>0</v>
      </c>
      <c r="BJ392" s="19" t="s">
        <v>128</v>
      </c>
      <c r="BK392" s="211">
        <f>ROUND(I392*H392,2)</f>
        <v>0</v>
      </c>
      <c r="BL392" s="19" t="s">
        <v>127</v>
      </c>
      <c r="BM392" s="210" t="s">
        <v>471</v>
      </c>
    </row>
    <row r="393" s="2" customFormat="1">
      <c r="A393" s="40"/>
      <c r="B393" s="41"/>
      <c r="C393" s="42"/>
      <c r="D393" s="234" t="s">
        <v>143</v>
      </c>
      <c r="E393" s="42"/>
      <c r="F393" s="235" t="s">
        <v>472</v>
      </c>
      <c r="G393" s="42"/>
      <c r="H393" s="42"/>
      <c r="I393" s="236"/>
      <c r="J393" s="42"/>
      <c r="K393" s="42"/>
      <c r="L393" s="46"/>
      <c r="M393" s="237"/>
      <c r="N393" s="238"/>
      <c r="O393" s="86"/>
      <c r="P393" s="86"/>
      <c r="Q393" s="86"/>
      <c r="R393" s="86"/>
      <c r="S393" s="86"/>
      <c r="T393" s="87"/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T393" s="19" t="s">
        <v>143</v>
      </c>
      <c r="AU393" s="19" t="s">
        <v>128</v>
      </c>
    </row>
    <row r="394" s="14" customFormat="1">
      <c r="A394" s="14"/>
      <c r="B394" s="223"/>
      <c r="C394" s="224"/>
      <c r="D394" s="214" t="s">
        <v>136</v>
      </c>
      <c r="E394" s="225" t="s">
        <v>19</v>
      </c>
      <c r="F394" s="226" t="s">
        <v>258</v>
      </c>
      <c r="G394" s="224"/>
      <c r="H394" s="227">
        <v>9</v>
      </c>
      <c r="I394" s="228"/>
      <c r="J394" s="224"/>
      <c r="K394" s="224"/>
      <c r="L394" s="229"/>
      <c r="M394" s="230"/>
      <c r="N394" s="231"/>
      <c r="O394" s="231"/>
      <c r="P394" s="231"/>
      <c r="Q394" s="231"/>
      <c r="R394" s="231"/>
      <c r="S394" s="231"/>
      <c r="T394" s="232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33" t="s">
        <v>136</v>
      </c>
      <c r="AU394" s="233" t="s">
        <v>128</v>
      </c>
      <c r="AV394" s="14" t="s">
        <v>128</v>
      </c>
      <c r="AW394" s="14" t="s">
        <v>33</v>
      </c>
      <c r="AX394" s="14" t="s">
        <v>72</v>
      </c>
      <c r="AY394" s="233" t="s">
        <v>121</v>
      </c>
    </row>
    <row r="395" s="14" customFormat="1">
      <c r="A395" s="14"/>
      <c r="B395" s="223"/>
      <c r="C395" s="224"/>
      <c r="D395" s="214" t="s">
        <v>136</v>
      </c>
      <c r="E395" s="225" t="s">
        <v>19</v>
      </c>
      <c r="F395" s="226" t="s">
        <v>259</v>
      </c>
      <c r="G395" s="224"/>
      <c r="H395" s="227">
        <v>36</v>
      </c>
      <c r="I395" s="228"/>
      <c r="J395" s="224"/>
      <c r="K395" s="224"/>
      <c r="L395" s="229"/>
      <c r="M395" s="230"/>
      <c r="N395" s="231"/>
      <c r="O395" s="231"/>
      <c r="P395" s="231"/>
      <c r="Q395" s="231"/>
      <c r="R395" s="231"/>
      <c r="S395" s="231"/>
      <c r="T395" s="232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33" t="s">
        <v>136</v>
      </c>
      <c r="AU395" s="233" t="s">
        <v>128</v>
      </c>
      <c r="AV395" s="14" t="s">
        <v>128</v>
      </c>
      <c r="AW395" s="14" t="s">
        <v>33</v>
      </c>
      <c r="AX395" s="14" t="s">
        <v>72</v>
      </c>
      <c r="AY395" s="233" t="s">
        <v>121</v>
      </c>
    </row>
    <row r="396" s="14" customFormat="1">
      <c r="A396" s="14"/>
      <c r="B396" s="223"/>
      <c r="C396" s="224"/>
      <c r="D396" s="214" t="s">
        <v>136</v>
      </c>
      <c r="E396" s="225" t="s">
        <v>19</v>
      </c>
      <c r="F396" s="226" t="s">
        <v>473</v>
      </c>
      <c r="G396" s="224"/>
      <c r="H396" s="227">
        <v>5.0999999999999996</v>
      </c>
      <c r="I396" s="228"/>
      <c r="J396" s="224"/>
      <c r="K396" s="224"/>
      <c r="L396" s="229"/>
      <c r="M396" s="230"/>
      <c r="N396" s="231"/>
      <c r="O396" s="231"/>
      <c r="P396" s="231"/>
      <c r="Q396" s="231"/>
      <c r="R396" s="231"/>
      <c r="S396" s="231"/>
      <c r="T396" s="232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33" t="s">
        <v>136</v>
      </c>
      <c r="AU396" s="233" t="s">
        <v>128</v>
      </c>
      <c r="AV396" s="14" t="s">
        <v>128</v>
      </c>
      <c r="AW396" s="14" t="s">
        <v>33</v>
      </c>
      <c r="AX396" s="14" t="s">
        <v>72</v>
      </c>
      <c r="AY396" s="233" t="s">
        <v>121</v>
      </c>
    </row>
    <row r="397" s="14" customFormat="1">
      <c r="A397" s="14"/>
      <c r="B397" s="223"/>
      <c r="C397" s="224"/>
      <c r="D397" s="214" t="s">
        <v>136</v>
      </c>
      <c r="E397" s="225" t="s">
        <v>19</v>
      </c>
      <c r="F397" s="226" t="s">
        <v>365</v>
      </c>
      <c r="G397" s="224"/>
      <c r="H397" s="227">
        <v>92.400000000000006</v>
      </c>
      <c r="I397" s="228"/>
      <c r="J397" s="224"/>
      <c r="K397" s="224"/>
      <c r="L397" s="229"/>
      <c r="M397" s="230"/>
      <c r="N397" s="231"/>
      <c r="O397" s="231"/>
      <c r="P397" s="231"/>
      <c r="Q397" s="231"/>
      <c r="R397" s="231"/>
      <c r="S397" s="231"/>
      <c r="T397" s="232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33" t="s">
        <v>136</v>
      </c>
      <c r="AU397" s="233" t="s">
        <v>128</v>
      </c>
      <c r="AV397" s="14" t="s">
        <v>128</v>
      </c>
      <c r="AW397" s="14" t="s">
        <v>33</v>
      </c>
      <c r="AX397" s="14" t="s">
        <v>72</v>
      </c>
      <c r="AY397" s="233" t="s">
        <v>121</v>
      </c>
    </row>
    <row r="398" s="14" customFormat="1">
      <c r="A398" s="14"/>
      <c r="B398" s="223"/>
      <c r="C398" s="224"/>
      <c r="D398" s="214" t="s">
        <v>136</v>
      </c>
      <c r="E398" s="225" t="s">
        <v>19</v>
      </c>
      <c r="F398" s="226" t="s">
        <v>366</v>
      </c>
      <c r="G398" s="224"/>
      <c r="H398" s="227">
        <v>9</v>
      </c>
      <c r="I398" s="228"/>
      <c r="J398" s="224"/>
      <c r="K398" s="224"/>
      <c r="L398" s="229"/>
      <c r="M398" s="230"/>
      <c r="N398" s="231"/>
      <c r="O398" s="231"/>
      <c r="P398" s="231"/>
      <c r="Q398" s="231"/>
      <c r="R398" s="231"/>
      <c r="S398" s="231"/>
      <c r="T398" s="232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33" t="s">
        <v>136</v>
      </c>
      <c r="AU398" s="233" t="s">
        <v>128</v>
      </c>
      <c r="AV398" s="14" t="s">
        <v>128</v>
      </c>
      <c r="AW398" s="14" t="s">
        <v>33</v>
      </c>
      <c r="AX398" s="14" t="s">
        <v>72</v>
      </c>
      <c r="AY398" s="233" t="s">
        <v>121</v>
      </c>
    </row>
    <row r="399" s="14" customFormat="1">
      <c r="A399" s="14"/>
      <c r="B399" s="223"/>
      <c r="C399" s="224"/>
      <c r="D399" s="214" t="s">
        <v>136</v>
      </c>
      <c r="E399" s="225" t="s">
        <v>19</v>
      </c>
      <c r="F399" s="226" t="s">
        <v>261</v>
      </c>
      <c r="G399" s="224"/>
      <c r="H399" s="227">
        <v>40.200000000000003</v>
      </c>
      <c r="I399" s="228"/>
      <c r="J399" s="224"/>
      <c r="K399" s="224"/>
      <c r="L399" s="229"/>
      <c r="M399" s="230"/>
      <c r="N399" s="231"/>
      <c r="O399" s="231"/>
      <c r="P399" s="231"/>
      <c r="Q399" s="231"/>
      <c r="R399" s="231"/>
      <c r="S399" s="231"/>
      <c r="T399" s="232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33" t="s">
        <v>136</v>
      </c>
      <c r="AU399" s="233" t="s">
        <v>128</v>
      </c>
      <c r="AV399" s="14" t="s">
        <v>128</v>
      </c>
      <c r="AW399" s="14" t="s">
        <v>33</v>
      </c>
      <c r="AX399" s="14" t="s">
        <v>72</v>
      </c>
      <c r="AY399" s="233" t="s">
        <v>121</v>
      </c>
    </row>
    <row r="400" s="14" customFormat="1">
      <c r="A400" s="14"/>
      <c r="B400" s="223"/>
      <c r="C400" s="224"/>
      <c r="D400" s="214" t="s">
        <v>136</v>
      </c>
      <c r="E400" s="225" t="s">
        <v>19</v>
      </c>
      <c r="F400" s="226" t="s">
        <v>367</v>
      </c>
      <c r="G400" s="224"/>
      <c r="H400" s="227">
        <v>6.2999999999999998</v>
      </c>
      <c r="I400" s="228"/>
      <c r="J400" s="224"/>
      <c r="K400" s="224"/>
      <c r="L400" s="229"/>
      <c r="M400" s="230"/>
      <c r="N400" s="231"/>
      <c r="O400" s="231"/>
      <c r="P400" s="231"/>
      <c r="Q400" s="231"/>
      <c r="R400" s="231"/>
      <c r="S400" s="231"/>
      <c r="T400" s="232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33" t="s">
        <v>136</v>
      </c>
      <c r="AU400" s="233" t="s">
        <v>128</v>
      </c>
      <c r="AV400" s="14" t="s">
        <v>128</v>
      </c>
      <c r="AW400" s="14" t="s">
        <v>33</v>
      </c>
      <c r="AX400" s="14" t="s">
        <v>72</v>
      </c>
      <c r="AY400" s="233" t="s">
        <v>121</v>
      </c>
    </row>
    <row r="401" s="14" customFormat="1">
      <c r="A401" s="14"/>
      <c r="B401" s="223"/>
      <c r="C401" s="224"/>
      <c r="D401" s="214" t="s">
        <v>136</v>
      </c>
      <c r="E401" s="225" t="s">
        <v>19</v>
      </c>
      <c r="F401" s="226" t="s">
        <v>368</v>
      </c>
      <c r="G401" s="224"/>
      <c r="H401" s="227">
        <v>200</v>
      </c>
      <c r="I401" s="228"/>
      <c r="J401" s="224"/>
      <c r="K401" s="224"/>
      <c r="L401" s="229"/>
      <c r="M401" s="230"/>
      <c r="N401" s="231"/>
      <c r="O401" s="231"/>
      <c r="P401" s="231"/>
      <c r="Q401" s="231"/>
      <c r="R401" s="231"/>
      <c r="S401" s="231"/>
      <c r="T401" s="232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33" t="s">
        <v>136</v>
      </c>
      <c r="AU401" s="233" t="s">
        <v>128</v>
      </c>
      <c r="AV401" s="14" t="s">
        <v>128</v>
      </c>
      <c r="AW401" s="14" t="s">
        <v>33</v>
      </c>
      <c r="AX401" s="14" t="s">
        <v>72</v>
      </c>
      <c r="AY401" s="233" t="s">
        <v>121</v>
      </c>
    </row>
    <row r="402" s="14" customFormat="1">
      <c r="A402" s="14"/>
      <c r="B402" s="223"/>
      <c r="C402" s="224"/>
      <c r="D402" s="214" t="s">
        <v>136</v>
      </c>
      <c r="E402" s="225" t="s">
        <v>19</v>
      </c>
      <c r="F402" s="226" t="s">
        <v>369</v>
      </c>
      <c r="G402" s="224"/>
      <c r="H402" s="227">
        <v>10.800000000000001</v>
      </c>
      <c r="I402" s="228"/>
      <c r="J402" s="224"/>
      <c r="K402" s="224"/>
      <c r="L402" s="229"/>
      <c r="M402" s="230"/>
      <c r="N402" s="231"/>
      <c r="O402" s="231"/>
      <c r="P402" s="231"/>
      <c r="Q402" s="231"/>
      <c r="R402" s="231"/>
      <c r="S402" s="231"/>
      <c r="T402" s="232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33" t="s">
        <v>136</v>
      </c>
      <c r="AU402" s="233" t="s">
        <v>128</v>
      </c>
      <c r="AV402" s="14" t="s">
        <v>128</v>
      </c>
      <c r="AW402" s="14" t="s">
        <v>33</v>
      </c>
      <c r="AX402" s="14" t="s">
        <v>72</v>
      </c>
      <c r="AY402" s="233" t="s">
        <v>121</v>
      </c>
    </row>
    <row r="403" s="14" customFormat="1">
      <c r="A403" s="14"/>
      <c r="B403" s="223"/>
      <c r="C403" s="224"/>
      <c r="D403" s="214" t="s">
        <v>136</v>
      </c>
      <c r="E403" s="225" t="s">
        <v>19</v>
      </c>
      <c r="F403" s="226" t="s">
        <v>263</v>
      </c>
      <c r="G403" s="224"/>
      <c r="H403" s="227">
        <v>3.6000000000000001</v>
      </c>
      <c r="I403" s="228"/>
      <c r="J403" s="224"/>
      <c r="K403" s="224"/>
      <c r="L403" s="229"/>
      <c r="M403" s="230"/>
      <c r="N403" s="231"/>
      <c r="O403" s="231"/>
      <c r="P403" s="231"/>
      <c r="Q403" s="231"/>
      <c r="R403" s="231"/>
      <c r="S403" s="231"/>
      <c r="T403" s="232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33" t="s">
        <v>136</v>
      </c>
      <c r="AU403" s="233" t="s">
        <v>128</v>
      </c>
      <c r="AV403" s="14" t="s">
        <v>128</v>
      </c>
      <c r="AW403" s="14" t="s">
        <v>33</v>
      </c>
      <c r="AX403" s="14" t="s">
        <v>72</v>
      </c>
      <c r="AY403" s="233" t="s">
        <v>121</v>
      </c>
    </row>
    <row r="404" s="16" customFormat="1">
      <c r="A404" s="16"/>
      <c r="B404" s="250"/>
      <c r="C404" s="251"/>
      <c r="D404" s="214" t="s">
        <v>136</v>
      </c>
      <c r="E404" s="252" t="s">
        <v>19</v>
      </c>
      <c r="F404" s="253" t="s">
        <v>152</v>
      </c>
      <c r="G404" s="251"/>
      <c r="H404" s="254">
        <v>412.40000000000003</v>
      </c>
      <c r="I404" s="255"/>
      <c r="J404" s="251"/>
      <c r="K404" s="251"/>
      <c r="L404" s="256"/>
      <c r="M404" s="257"/>
      <c r="N404" s="258"/>
      <c r="O404" s="258"/>
      <c r="P404" s="258"/>
      <c r="Q404" s="258"/>
      <c r="R404" s="258"/>
      <c r="S404" s="258"/>
      <c r="T404" s="259"/>
      <c r="U404" s="16"/>
      <c r="V404" s="16"/>
      <c r="W404" s="16"/>
      <c r="X404" s="16"/>
      <c r="Y404" s="16"/>
      <c r="Z404" s="16"/>
      <c r="AA404" s="16"/>
      <c r="AB404" s="16"/>
      <c r="AC404" s="16"/>
      <c r="AD404" s="16"/>
      <c r="AE404" s="16"/>
      <c r="AT404" s="260" t="s">
        <v>136</v>
      </c>
      <c r="AU404" s="260" t="s">
        <v>128</v>
      </c>
      <c r="AV404" s="16" t="s">
        <v>127</v>
      </c>
      <c r="AW404" s="16" t="s">
        <v>33</v>
      </c>
      <c r="AX404" s="16" t="s">
        <v>77</v>
      </c>
      <c r="AY404" s="260" t="s">
        <v>121</v>
      </c>
    </row>
    <row r="405" s="2" customFormat="1" ht="16.5" customHeight="1">
      <c r="A405" s="40"/>
      <c r="B405" s="41"/>
      <c r="C405" s="262" t="s">
        <v>474</v>
      </c>
      <c r="D405" s="262" t="s">
        <v>349</v>
      </c>
      <c r="E405" s="263" t="s">
        <v>475</v>
      </c>
      <c r="F405" s="264" t="s">
        <v>476</v>
      </c>
      <c r="G405" s="265" t="s">
        <v>162</v>
      </c>
      <c r="H405" s="266">
        <v>474.25999999999999</v>
      </c>
      <c r="I405" s="267"/>
      <c r="J405" s="268">
        <f>ROUND(I405*H405,2)</f>
        <v>0</v>
      </c>
      <c r="K405" s="264" t="s">
        <v>141</v>
      </c>
      <c r="L405" s="269"/>
      <c r="M405" s="270" t="s">
        <v>19</v>
      </c>
      <c r="N405" s="271" t="s">
        <v>44</v>
      </c>
      <c r="O405" s="86"/>
      <c r="P405" s="208">
        <f>O405*H405</f>
        <v>0</v>
      </c>
      <c r="Q405" s="208">
        <v>4.0000000000000003E-05</v>
      </c>
      <c r="R405" s="208">
        <f>Q405*H405</f>
        <v>0.018970400000000002</v>
      </c>
      <c r="S405" s="208">
        <v>0</v>
      </c>
      <c r="T405" s="209">
        <f>S405*H405</f>
        <v>0</v>
      </c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R405" s="210" t="s">
        <v>184</v>
      </c>
      <c r="AT405" s="210" t="s">
        <v>349</v>
      </c>
      <c r="AU405" s="210" t="s">
        <v>128</v>
      </c>
      <c r="AY405" s="19" t="s">
        <v>121</v>
      </c>
      <c r="BE405" s="211">
        <f>IF(N405="základní",J405,0)</f>
        <v>0</v>
      </c>
      <c r="BF405" s="211">
        <f>IF(N405="snížená",J405,0)</f>
        <v>0</v>
      </c>
      <c r="BG405" s="211">
        <f>IF(N405="zákl. přenesená",J405,0)</f>
        <v>0</v>
      </c>
      <c r="BH405" s="211">
        <f>IF(N405="sníž. přenesená",J405,0)</f>
        <v>0</v>
      </c>
      <c r="BI405" s="211">
        <f>IF(N405="nulová",J405,0)</f>
        <v>0</v>
      </c>
      <c r="BJ405" s="19" t="s">
        <v>128</v>
      </c>
      <c r="BK405" s="211">
        <f>ROUND(I405*H405,2)</f>
        <v>0</v>
      </c>
      <c r="BL405" s="19" t="s">
        <v>127</v>
      </c>
      <c r="BM405" s="210" t="s">
        <v>477</v>
      </c>
    </row>
    <row r="406" s="14" customFormat="1">
      <c r="A406" s="14"/>
      <c r="B406" s="223"/>
      <c r="C406" s="224"/>
      <c r="D406" s="214" t="s">
        <v>136</v>
      </c>
      <c r="E406" s="224"/>
      <c r="F406" s="226" t="s">
        <v>478</v>
      </c>
      <c r="G406" s="224"/>
      <c r="H406" s="227">
        <v>474.25999999999999</v>
      </c>
      <c r="I406" s="228"/>
      <c r="J406" s="224"/>
      <c r="K406" s="224"/>
      <c r="L406" s="229"/>
      <c r="M406" s="230"/>
      <c r="N406" s="231"/>
      <c r="O406" s="231"/>
      <c r="P406" s="231"/>
      <c r="Q406" s="231"/>
      <c r="R406" s="231"/>
      <c r="S406" s="231"/>
      <c r="T406" s="232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33" t="s">
        <v>136</v>
      </c>
      <c r="AU406" s="233" t="s">
        <v>128</v>
      </c>
      <c r="AV406" s="14" t="s">
        <v>128</v>
      </c>
      <c r="AW406" s="14" t="s">
        <v>4</v>
      </c>
      <c r="AX406" s="14" t="s">
        <v>77</v>
      </c>
      <c r="AY406" s="233" t="s">
        <v>121</v>
      </c>
    </row>
    <row r="407" s="2" customFormat="1" ht="16.5" customHeight="1">
      <c r="A407" s="40"/>
      <c r="B407" s="41"/>
      <c r="C407" s="199" t="s">
        <v>479</v>
      </c>
      <c r="D407" s="199" t="s">
        <v>123</v>
      </c>
      <c r="E407" s="200" t="s">
        <v>480</v>
      </c>
      <c r="F407" s="201" t="s">
        <v>481</v>
      </c>
      <c r="G407" s="202" t="s">
        <v>162</v>
      </c>
      <c r="H407" s="203">
        <v>339.88</v>
      </c>
      <c r="I407" s="204"/>
      <c r="J407" s="205">
        <f>ROUND(I407*H407,2)</f>
        <v>0</v>
      </c>
      <c r="K407" s="201" t="s">
        <v>141</v>
      </c>
      <c r="L407" s="46"/>
      <c r="M407" s="206" t="s">
        <v>19</v>
      </c>
      <c r="N407" s="207" t="s">
        <v>44</v>
      </c>
      <c r="O407" s="86"/>
      <c r="P407" s="208">
        <f>O407*H407</f>
        <v>0</v>
      </c>
      <c r="Q407" s="208">
        <v>0</v>
      </c>
      <c r="R407" s="208">
        <f>Q407*H407</f>
        <v>0</v>
      </c>
      <c r="S407" s="208">
        <v>0</v>
      </c>
      <c r="T407" s="209">
        <f>S407*H407</f>
        <v>0</v>
      </c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R407" s="210" t="s">
        <v>127</v>
      </c>
      <c r="AT407" s="210" t="s">
        <v>123</v>
      </c>
      <c r="AU407" s="210" t="s">
        <v>128</v>
      </c>
      <c r="AY407" s="19" t="s">
        <v>121</v>
      </c>
      <c r="BE407" s="211">
        <f>IF(N407="základní",J407,0)</f>
        <v>0</v>
      </c>
      <c r="BF407" s="211">
        <f>IF(N407="snížená",J407,0)</f>
        <v>0</v>
      </c>
      <c r="BG407" s="211">
        <f>IF(N407="zákl. přenesená",J407,0)</f>
        <v>0</v>
      </c>
      <c r="BH407" s="211">
        <f>IF(N407="sníž. přenesená",J407,0)</f>
        <v>0</v>
      </c>
      <c r="BI407" s="211">
        <f>IF(N407="nulová",J407,0)</f>
        <v>0</v>
      </c>
      <c r="BJ407" s="19" t="s">
        <v>128</v>
      </c>
      <c r="BK407" s="211">
        <f>ROUND(I407*H407,2)</f>
        <v>0</v>
      </c>
      <c r="BL407" s="19" t="s">
        <v>127</v>
      </c>
      <c r="BM407" s="210" t="s">
        <v>482</v>
      </c>
    </row>
    <row r="408" s="2" customFormat="1">
      <c r="A408" s="40"/>
      <c r="B408" s="41"/>
      <c r="C408" s="42"/>
      <c r="D408" s="234" t="s">
        <v>143</v>
      </c>
      <c r="E408" s="42"/>
      <c r="F408" s="235" t="s">
        <v>483</v>
      </c>
      <c r="G408" s="42"/>
      <c r="H408" s="42"/>
      <c r="I408" s="236"/>
      <c r="J408" s="42"/>
      <c r="K408" s="42"/>
      <c r="L408" s="46"/>
      <c r="M408" s="237"/>
      <c r="N408" s="238"/>
      <c r="O408" s="86"/>
      <c r="P408" s="86"/>
      <c r="Q408" s="86"/>
      <c r="R408" s="86"/>
      <c r="S408" s="86"/>
      <c r="T408" s="87"/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T408" s="19" t="s">
        <v>143</v>
      </c>
      <c r="AU408" s="19" t="s">
        <v>128</v>
      </c>
    </row>
    <row r="409" s="13" customFormat="1">
      <c r="A409" s="13"/>
      <c r="B409" s="212"/>
      <c r="C409" s="213"/>
      <c r="D409" s="214" t="s">
        <v>136</v>
      </c>
      <c r="E409" s="215" t="s">
        <v>19</v>
      </c>
      <c r="F409" s="216" t="s">
        <v>484</v>
      </c>
      <c r="G409" s="213"/>
      <c r="H409" s="215" t="s">
        <v>19</v>
      </c>
      <c r="I409" s="217"/>
      <c r="J409" s="213"/>
      <c r="K409" s="213"/>
      <c r="L409" s="218"/>
      <c r="M409" s="219"/>
      <c r="N409" s="220"/>
      <c r="O409" s="220"/>
      <c r="P409" s="220"/>
      <c r="Q409" s="220"/>
      <c r="R409" s="220"/>
      <c r="S409" s="220"/>
      <c r="T409" s="221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22" t="s">
        <v>136</v>
      </c>
      <c r="AU409" s="222" t="s">
        <v>128</v>
      </c>
      <c r="AV409" s="13" t="s">
        <v>77</v>
      </c>
      <c r="AW409" s="13" t="s">
        <v>33</v>
      </c>
      <c r="AX409" s="13" t="s">
        <v>72</v>
      </c>
      <c r="AY409" s="222" t="s">
        <v>121</v>
      </c>
    </row>
    <row r="410" s="14" customFormat="1">
      <c r="A410" s="14"/>
      <c r="B410" s="223"/>
      <c r="C410" s="224"/>
      <c r="D410" s="214" t="s">
        <v>136</v>
      </c>
      <c r="E410" s="225" t="s">
        <v>19</v>
      </c>
      <c r="F410" s="226" t="s">
        <v>441</v>
      </c>
      <c r="G410" s="224"/>
      <c r="H410" s="227">
        <v>105.58</v>
      </c>
      <c r="I410" s="228"/>
      <c r="J410" s="224"/>
      <c r="K410" s="224"/>
      <c r="L410" s="229"/>
      <c r="M410" s="230"/>
      <c r="N410" s="231"/>
      <c r="O410" s="231"/>
      <c r="P410" s="231"/>
      <c r="Q410" s="231"/>
      <c r="R410" s="231"/>
      <c r="S410" s="231"/>
      <c r="T410" s="232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33" t="s">
        <v>136</v>
      </c>
      <c r="AU410" s="233" t="s">
        <v>128</v>
      </c>
      <c r="AV410" s="14" t="s">
        <v>128</v>
      </c>
      <c r="AW410" s="14" t="s">
        <v>33</v>
      </c>
      <c r="AX410" s="14" t="s">
        <v>72</v>
      </c>
      <c r="AY410" s="233" t="s">
        <v>121</v>
      </c>
    </row>
    <row r="411" s="13" customFormat="1">
      <c r="A411" s="13"/>
      <c r="B411" s="212"/>
      <c r="C411" s="213"/>
      <c r="D411" s="214" t="s">
        <v>136</v>
      </c>
      <c r="E411" s="215" t="s">
        <v>19</v>
      </c>
      <c r="F411" s="216" t="s">
        <v>485</v>
      </c>
      <c r="G411" s="213"/>
      <c r="H411" s="215" t="s">
        <v>19</v>
      </c>
      <c r="I411" s="217"/>
      <c r="J411" s="213"/>
      <c r="K411" s="213"/>
      <c r="L411" s="218"/>
      <c r="M411" s="219"/>
      <c r="N411" s="220"/>
      <c r="O411" s="220"/>
      <c r="P411" s="220"/>
      <c r="Q411" s="220"/>
      <c r="R411" s="220"/>
      <c r="S411" s="220"/>
      <c r="T411" s="221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22" t="s">
        <v>136</v>
      </c>
      <c r="AU411" s="222" t="s">
        <v>128</v>
      </c>
      <c r="AV411" s="13" t="s">
        <v>77</v>
      </c>
      <c r="AW411" s="13" t="s">
        <v>33</v>
      </c>
      <c r="AX411" s="13" t="s">
        <v>72</v>
      </c>
      <c r="AY411" s="222" t="s">
        <v>121</v>
      </c>
    </row>
    <row r="412" s="14" customFormat="1">
      <c r="A412" s="14"/>
      <c r="B412" s="223"/>
      <c r="C412" s="224"/>
      <c r="D412" s="214" t="s">
        <v>136</v>
      </c>
      <c r="E412" s="225" t="s">
        <v>19</v>
      </c>
      <c r="F412" s="226" t="s">
        <v>486</v>
      </c>
      <c r="G412" s="224"/>
      <c r="H412" s="227">
        <v>134.69999999999999</v>
      </c>
      <c r="I412" s="228"/>
      <c r="J412" s="224"/>
      <c r="K412" s="224"/>
      <c r="L412" s="229"/>
      <c r="M412" s="230"/>
      <c r="N412" s="231"/>
      <c r="O412" s="231"/>
      <c r="P412" s="231"/>
      <c r="Q412" s="231"/>
      <c r="R412" s="231"/>
      <c r="S412" s="231"/>
      <c r="T412" s="232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33" t="s">
        <v>136</v>
      </c>
      <c r="AU412" s="233" t="s">
        <v>128</v>
      </c>
      <c r="AV412" s="14" t="s">
        <v>128</v>
      </c>
      <c r="AW412" s="14" t="s">
        <v>33</v>
      </c>
      <c r="AX412" s="14" t="s">
        <v>72</v>
      </c>
      <c r="AY412" s="233" t="s">
        <v>121</v>
      </c>
    </row>
    <row r="413" s="13" customFormat="1">
      <c r="A413" s="13"/>
      <c r="B413" s="212"/>
      <c r="C413" s="213"/>
      <c r="D413" s="214" t="s">
        <v>136</v>
      </c>
      <c r="E413" s="215" t="s">
        <v>19</v>
      </c>
      <c r="F413" s="216" t="s">
        <v>487</v>
      </c>
      <c r="G413" s="213"/>
      <c r="H413" s="215" t="s">
        <v>19</v>
      </c>
      <c r="I413" s="217"/>
      <c r="J413" s="213"/>
      <c r="K413" s="213"/>
      <c r="L413" s="218"/>
      <c r="M413" s="219"/>
      <c r="N413" s="220"/>
      <c r="O413" s="220"/>
      <c r="P413" s="220"/>
      <c r="Q413" s="220"/>
      <c r="R413" s="220"/>
      <c r="S413" s="220"/>
      <c r="T413" s="221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22" t="s">
        <v>136</v>
      </c>
      <c r="AU413" s="222" t="s">
        <v>128</v>
      </c>
      <c r="AV413" s="13" t="s">
        <v>77</v>
      </c>
      <c r="AW413" s="13" t="s">
        <v>33</v>
      </c>
      <c r="AX413" s="13" t="s">
        <v>72</v>
      </c>
      <c r="AY413" s="222" t="s">
        <v>121</v>
      </c>
    </row>
    <row r="414" s="14" customFormat="1">
      <c r="A414" s="14"/>
      <c r="B414" s="223"/>
      <c r="C414" s="224"/>
      <c r="D414" s="214" t="s">
        <v>136</v>
      </c>
      <c r="E414" s="225" t="s">
        <v>19</v>
      </c>
      <c r="F414" s="226" t="s">
        <v>488</v>
      </c>
      <c r="G414" s="224"/>
      <c r="H414" s="227">
        <v>99.599999999999994</v>
      </c>
      <c r="I414" s="228"/>
      <c r="J414" s="224"/>
      <c r="K414" s="224"/>
      <c r="L414" s="229"/>
      <c r="M414" s="230"/>
      <c r="N414" s="231"/>
      <c r="O414" s="231"/>
      <c r="P414" s="231"/>
      <c r="Q414" s="231"/>
      <c r="R414" s="231"/>
      <c r="S414" s="231"/>
      <c r="T414" s="232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33" t="s">
        <v>136</v>
      </c>
      <c r="AU414" s="233" t="s">
        <v>128</v>
      </c>
      <c r="AV414" s="14" t="s">
        <v>128</v>
      </c>
      <c r="AW414" s="14" t="s">
        <v>33</v>
      </c>
      <c r="AX414" s="14" t="s">
        <v>72</v>
      </c>
      <c r="AY414" s="233" t="s">
        <v>121</v>
      </c>
    </row>
    <row r="415" s="16" customFormat="1">
      <c r="A415" s="16"/>
      <c r="B415" s="250"/>
      <c r="C415" s="251"/>
      <c r="D415" s="214" t="s">
        <v>136</v>
      </c>
      <c r="E415" s="252" t="s">
        <v>19</v>
      </c>
      <c r="F415" s="253" t="s">
        <v>152</v>
      </c>
      <c r="G415" s="251"/>
      <c r="H415" s="254">
        <v>339.88</v>
      </c>
      <c r="I415" s="255"/>
      <c r="J415" s="251"/>
      <c r="K415" s="251"/>
      <c r="L415" s="256"/>
      <c r="M415" s="257"/>
      <c r="N415" s="258"/>
      <c r="O415" s="258"/>
      <c r="P415" s="258"/>
      <c r="Q415" s="258"/>
      <c r="R415" s="258"/>
      <c r="S415" s="258"/>
      <c r="T415" s="259"/>
      <c r="U415" s="16"/>
      <c r="V415" s="16"/>
      <c r="W415" s="16"/>
      <c r="X415" s="16"/>
      <c r="Y415" s="16"/>
      <c r="Z415" s="16"/>
      <c r="AA415" s="16"/>
      <c r="AB415" s="16"/>
      <c r="AC415" s="16"/>
      <c r="AD415" s="16"/>
      <c r="AE415" s="16"/>
      <c r="AT415" s="260" t="s">
        <v>136</v>
      </c>
      <c r="AU415" s="260" t="s">
        <v>128</v>
      </c>
      <c r="AV415" s="16" t="s">
        <v>127</v>
      </c>
      <c r="AW415" s="16" t="s">
        <v>33</v>
      </c>
      <c r="AX415" s="16" t="s">
        <v>77</v>
      </c>
      <c r="AY415" s="260" t="s">
        <v>121</v>
      </c>
    </row>
    <row r="416" s="2" customFormat="1" ht="16.5" customHeight="1">
      <c r="A416" s="40"/>
      <c r="B416" s="41"/>
      <c r="C416" s="262" t="s">
        <v>489</v>
      </c>
      <c r="D416" s="262" t="s">
        <v>349</v>
      </c>
      <c r="E416" s="263" t="s">
        <v>490</v>
      </c>
      <c r="F416" s="264" t="s">
        <v>491</v>
      </c>
      <c r="G416" s="265" t="s">
        <v>162</v>
      </c>
      <c r="H416" s="266">
        <v>121.417</v>
      </c>
      <c r="I416" s="267"/>
      <c r="J416" s="268">
        <f>ROUND(I416*H416,2)</f>
        <v>0</v>
      </c>
      <c r="K416" s="264" t="s">
        <v>19</v>
      </c>
      <c r="L416" s="269"/>
      <c r="M416" s="270" t="s">
        <v>19</v>
      </c>
      <c r="N416" s="271" t="s">
        <v>44</v>
      </c>
      <c r="O416" s="86"/>
      <c r="P416" s="208">
        <f>O416*H416</f>
        <v>0</v>
      </c>
      <c r="Q416" s="208">
        <v>0</v>
      </c>
      <c r="R416" s="208">
        <f>Q416*H416</f>
        <v>0</v>
      </c>
      <c r="S416" s="208">
        <v>0</v>
      </c>
      <c r="T416" s="209">
        <f>S416*H416</f>
        <v>0</v>
      </c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R416" s="210" t="s">
        <v>184</v>
      </c>
      <c r="AT416" s="210" t="s">
        <v>349</v>
      </c>
      <c r="AU416" s="210" t="s">
        <v>128</v>
      </c>
      <c r="AY416" s="19" t="s">
        <v>121</v>
      </c>
      <c r="BE416" s="211">
        <f>IF(N416="základní",J416,0)</f>
        <v>0</v>
      </c>
      <c r="BF416" s="211">
        <f>IF(N416="snížená",J416,0)</f>
        <v>0</v>
      </c>
      <c r="BG416" s="211">
        <f>IF(N416="zákl. přenesená",J416,0)</f>
        <v>0</v>
      </c>
      <c r="BH416" s="211">
        <f>IF(N416="sníž. přenesená",J416,0)</f>
        <v>0</v>
      </c>
      <c r="BI416" s="211">
        <f>IF(N416="nulová",J416,0)</f>
        <v>0</v>
      </c>
      <c r="BJ416" s="19" t="s">
        <v>128</v>
      </c>
      <c r="BK416" s="211">
        <f>ROUND(I416*H416,2)</f>
        <v>0</v>
      </c>
      <c r="BL416" s="19" t="s">
        <v>127</v>
      </c>
      <c r="BM416" s="210" t="s">
        <v>492</v>
      </c>
    </row>
    <row r="417" s="14" customFormat="1">
      <c r="A417" s="14"/>
      <c r="B417" s="223"/>
      <c r="C417" s="224"/>
      <c r="D417" s="214" t="s">
        <v>136</v>
      </c>
      <c r="E417" s="224"/>
      <c r="F417" s="226" t="s">
        <v>493</v>
      </c>
      <c r="G417" s="224"/>
      <c r="H417" s="227">
        <v>121.417</v>
      </c>
      <c r="I417" s="228"/>
      <c r="J417" s="224"/>
      <c r="K417" s="224"/>
      <c r="L417" s="229"/>
      <c r="M417" s="230"/>
      <c r="N417" s="231"/>
      <c r="O417" s="231"/>
      <c r="P417" s="231"/>
      <c r="Q417" s="231"/>
      <c r="R417" s="231"/>
      <c r="S417" s="231"/>
      <c r="T417" s="232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33" t="s">
        <v>136</v>
      </c>
      <c r="AU417" s="233" t="s">
        <v>128</v>
      </c>
      <c r="AV417" s="14" t="s">
        <v>128</v>
      </c>
      <c r="AW417" s="14" t="s">
        <v>4</v>
      </c>
      <c r="AX417" s="14" t="s">
        <v>77</v>
      </c>
      <c r="AY417" s="233" t="s">
        <v>121</v>
      </c>
    </row>
    <row r="418" s="2" customFormat="1" ht="16.5" customHeight="1">
      <c r="A418" s="40"/>
      <c r="B418" s="41"/>
      <c r="C418" s="262" t="s">
        <v>494</v>
      </c>
      <c r="D418" s="262" t="s">
        <v>349</v>
      </c>
      <c r="E418" s="263" t="s">
        <v>495</v>
      </c>
      <c r="F418" s="264" t="s">
        <v>496</v>
      </c>
      <c r="G418" s="265" t="s">
        <v>162</v>
      </c>
      <c r="H418" s="266">
        <v>154.905</v>
      </c>
      <c r="I418" s="267"/>
      <c r="J418" s="268">
        <f>ROUND(I418*H418,2)</f>
        <v>0</v>
      </c>
      <c r="K418" s="264" t="s">
        <v>141</v>
      </c>
      <c r="L418" s="269"/>
      <c r="M418" s="270" t="s">
        <v>19</v>
      </c>
      <c r="N418" s="271" t="s">
        <v>44</v>
      </c>
      <c r="O418" s="86"/>
      <c r="P418" s="208">
        <f>O418*H418</f>
        <v>0</v>
      </c>
      <c r="Q418" s="208">
        <v>0.00029999999999999997</v>
      </c>
      <c r="R418" s="208">
        <f>Q418*H418</f>
        <v>0.046471499999999999</v>
      </c>
      <c r="S418" s="208">
        <v>0</v>
      </c>
      <c r="T418" s="209">
        <f>S418*H418</f>
        <v>0</v>
      </c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R418" s="210" t="s">
        <v>184</v>
      </c>
      <c r="AT418" s="210" t="s">
        <v>349</v>
      </c>
      <c r="AU418" s="210" t="s">
        <v>128</v>
      </c>
      <c r="AY418" s="19" t="s">
        <v>121</v>
      </c>
      <c r="BE418" s="211">
        <f>IF(N418="základní",J418,0)</f>
        <v>0</v>
      </c>
      <c r="BF418" s="211">
        <f>IF(N418="snížená",J418,0)</f>
        <v>0</v>
      </c>
      <c r="BG418" s="211">
        <f>IF(N418="zákl. přenesená",J418,0)</f>
        <v>0</v>
      </c>
      <c r="BH418" s="211">
        <f>IF(N418="sníž. přenesená",J418,0)</f>
        <v>0</v>
      </c>
      <c r="BI418" s="211">
        <f>IF(N418="nulová",J418,0)</f>
        <v>0</v>
      </c>
      <c r="BJ418" s="19" t="s">
        <v>128</v>
      </c>
      <c r="BK418" s="211">
        <f>ROUND(I418*H418,2)</f>
        <v>0</v>
      </c>
      <c r="BL418" s="19" t="s">
        <v>127</v>
      </c>
      <c r="BM418" s="210" t="s">
        <v>497</v>
      </c>
    </row>
    <row r="419" s="14" customFormat="1">
      <c r="A419" s="14"/>
      <c r="B419" s="223"/>
      <c r="C419" s="224"/>
      <c r="D419" s="214" t="s">
        <v>136</v>
      </c>
      <c r="E419" s="224"/>
      <c r="F419" s="226" t="s">
        <v>498</v>
      </c>
      <c r="G419" s="224"/>
      <c r="H419" s="227">
        <v>154.905</v>
      </c>
      <c r="I419" s="228"/>
      <c r="J419" s="224"/>
      <c r="K419" s="224"/>
      <c r="L419" s="229"/>
      <c r="M419" s="230"/>
      <c r="N419" s="231"/>
      <c r="O419" s="231"/>
      <c r="P419" s="231"/>
      <c r="Q419" s="231"/>
      <c r="R419" s="231"/>
      <c r="S419" s="231"/>
      <c r="T419" s="232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33" t="s">
        <v>136</v>
      </c>
      <c r="AU419" s="233" t="s">
        <v>128</v>
      </c>
      <c r="AV419" s="14" t="s">
        <v>128</v>
      </c>
      <c r="AW419" s="14" t="s">
        <v>4</v>
      </c>
      <c r="AX419" s="14" t="s">
        <v>77</v>
      </c>
      <c r="AY419" s="233" t="s">
        <v>121</v>
      </c>
    </row>
    <row r="420" s="2" customFormat="1" ht="16.5" customHeight="1">
      <c r="A420" s="40"/>
      <c r="B420" s="41"/>
      <c r="C420" s="262" t="s">
        <v>499</v>
      </c>
      <c r="D420" s="262" t="s">
        <v>349</v>
      </c>
      <c r="E420" s="263" t="s">
        <v>500</v>
      </c>
      <c r="F420" s="264" t="s">
        <v>501</v>
      </c>
      <c r="G420" s="265" t="s">
        <v>162</v>
      </c>
      <c r="H420" s="266">
        <v>114.54000000000001</v>
      </c>
      <c r="I420" s="267"/>
      <c r="J420" s="268">
        <f>ROUND(I420*H420,2)</f>
        <v>0</v>
      </c>
      <c r="K420" s="264" t="s">
        <v>141</v>
      </c>
      <c r="L420" s="269"/>
      <c r="M420" s="270" t="s">
        <v>19</v>
      </c>
      <c r="N420" s="271" t="s">
        <v>44</v>
      </c>
      <c r="O420" s="86"/>
      <c r="P420" s="208">
        <f>O420*H420</f>
        <v>0</v>
      </c>
      <c r="Q420" s="208">
        <v>0.00020000000000000001</v>
      </c>
      <c r="R420" s="208">
        <f>Q420*H420</f>
        <v>0.022908000000000001</v>
      </c>
      <c r="S420" s="208">
        <v>0</v>
      </c>
      <c r="T420" s="209">
        <f>S420*H420</f>
        <v>0</v>
      </c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R420" s="210" t="s">
        <v>184</v>
      </c>
      <c r="AT420" s="210" t="s">
        <v>349</v>
      </c>
      <c r="AU420" s="210" t="s">
        <v>128</v>
      </c>
      <c r="AY420" s="19" t="s">
        <v>121</v>
      </c>
      <c r="BE420" s="211">
        <f>IF(N420="základní",J420,0)</f>
        <v>0</v>
      </c>
      <c r="BF420" s="211">
        <f>IF(N420="snížená",J420,0)</f>
        <v>0</v>
      </c>
      <c r="BG420" s="211">
        <f>IF(N420="zákl. přenesená",J420,0)</f>
        <v>0</v>
      </c>
      <c r="BH420" s="211">
        <f>IF(N420="sníž. přenesená",J420,0)</f>
        <v>0</v>
      </c>
      <c r="BI420" s="211">
        <f>IF(N420="nulová",J420,0)</f>
        <v>0</v>
      </c>
      <c r="BJ420" s="19" t="s">
        <v>128</v>
      </c>
      <c r="BK420" s="211">
        <f>ROUND(I420*H420,2)</f>
        <v>0</v>
      </c>
      <c r="BL420" s="19" t="s">
        <v>127</v>
      </c>
      <c r="BM420" s="210" t="s">
        <v>502</v>
      </c>
    </row>
    <row r="421" s="14" customFormat="1">
      <c r="A421" s="14"/>
      <c r="B421" s="223"/>
      <c r="C421" s="224"/>
      <c r="D421" s="214" t="s">
        <v>136</v>
      </c>
      <c r="E421" s="224"/>
      <c r="F421" s="226" t="s">
        <v>503</v>
      </c>
      <c r="G421" s="224"/>
      <c r="H421" s="227">
        <v>114.54000000000001</v>
      </c>
      <c r="I421" s="228"/>
      <c r="J421" s="224"/>
      <c r="K421" s="224"/>
      <c r="L421" s="229"/>
      <c r="M421" s="230"/>
      <c r="N421" s="231"/>
      <c r="O421" s="231"/>
      <c r="P421" s="231"/>
      <c r="Q421" s="231"/>
      <c r="R421" s="231"/>
      <c r="S421" s="231"/>
      <c r="T421" s="232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33" t="s">
        <v>136</v>
      </c>
      <c r="AU421" s="233" t="s">
        <v>128</v>
      </c>
      <c r="AV421" s="14" t="s">
        <v>128</v>
      </c>
      <c r="AW421" s="14" t="s">
        <v>4</v>
      </c>
      <c r="AX421" s="14" t="s">
        <v>77</v>
      </c>
      <c r="AY421" s="233" t="s">
        <v>121</v>
      </c>
    </row>
    <row r="422" s="2" customFormat="1" ht="16.5" customHeight="1">
      <c r="A422" s="40"/>
      <c r="B422" s="41"/>
      <c r="C422" s="199" t="s">
        <v>504</v>
      </c>
      <c r="D422" s="199" t="s">
        <v>123</v>
      </c>
      <c r="E422" s="200" t="s">
        <v>505</v>
      </c>
      <c r="F422" s="201" t="s">
        <v>506</v>
      </c>
      <c r="G422" s="202" t="s">
        <v>134</v>
      </c>
      <c r="H422" s="203">
        <v>87.591999999999999</v>
      </c>
      <c r="I422" s="204"/>
      <c r="J422" s="205">
        <f>ROUND(I422*H422,2)</f>
        <v>0</v>
      </c>
      <c r="K422" s="201" t="s">
        <v>141</v>
      </c>
      <c r="L422" s="46"/>
      <c r="M422" s="206" t="s">
        <v>19</v>
      </c>
      <c r="N422" s="207" t="s">
        <v>44</v>
      </c>
      <c r="O422" s="86"/>
      <c r="P422" s="208">
        <f>O422*H422</f>
        <v>0</v>
      </c>
      <c r="Q422" s="208">
        <v>0.00020000000000000001</v>
      </c>
      <c r="R422" s="208">
        <f>Q422*H422</f>
        <v>0.0175184</v>
      </c>
      <c r="S422" s="208">
        <v>0</v>
      </c>
      <c r="T422" s="209">
        <f>S422*H422</f>
        <v>0</v>
      </c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R422" s="210" t="s">
        <v>127</v>
      </c>
      <c r="AT422" s="210" t="s">
        <v>123</v>
      </c>
      <c r="AU422" s="210" t="s">
        <v>128</v>
      </c>
      <c r="AY422" s="19" t="s">
        <v>121</v>
      </c>
      <c r="BE422" s="211">
        <f>IF(N422="základní",J422,0)</f>
        <v>0</v>
      </c>
      <c r="BF422" s="211">
        <f>IF(N422="snížená",J422,0)</f>
        <v>0</v>
      </c>
      <c r="BG422" s="211">
        <f>IF(N422="zákl. přenesená",J422,0)</f>
        <v>0</v>
      </c>
      <c r="BH422" s="211">
        <f>IF(N422="sníž. přenesená",J422,0)</f>
        <v>0</v>
      </c>
      <c r="BI422" s="211">
        <f>IF(N422="nulová",J422,0)</f>
        <v>0</v>
      </c>
      <c r="BJ422" s="19" t="s">
        <v>128</v>
      </c>
      <c r="BK422" s="211">
        <f>ROUND(I422*H422,2)</f>
        <v>0</v>
      </c>
      <c r="BL422" s="19" t="s">
        <v>127</v>
      </c>
      <c r="BM422" s="210" t="s">
        <v>507</v>
      </c>
    </row>
    <row r="423" s="2" customFormat="1">
      <c r="A423" s="40"/>
      <c r="B423" s="41"/>
      <c r="C423" s="42"/>
      <c r="D423" s="234" t="s">
        <v>143</v>
      </c>
      <c r="E423" s="42"/>
      <c r="F423" s="235" t="s">
        <v>508</v>
      </c>
      <c r="G423" s="42"/>
      <c r="H423" s="42"/>
      <c r="I423" s="236"/>
      <c r="J423" s="42"/>
      <c r="K423" s="42"/>
      <c r="L423" s="46"/>
      <c r="M423" s="237"/>
      <c r="N423" s="238"/>
      <c r="O423" s="86"/>
      <c r="P423" s="86"/>
      <c r="Q423" s="86"/>
      <c r="R423" s="86"/>
      <c r="S423" s="86"/>
      <c r="T423" s="87"/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T423" s="19" t="s">
        <v>143</v>
      </c>
      <c r="AU423" s="19" t="s">
        <v>128</v>
      </c>
    </row>
    <row r="424" s="14" customFormat="1">
      <c r="A424" s="14"/>
      <c r="B424" s="223"/>
      <c r="C424" s="224"/>
      <c r="D424" s="214" t="s">
        <v>136</v>
      </c>
      <c r="E424" s="225" t="s">
        <v>19</v>
      </c>
      <c r="F424" s="226" t="s">
        <v>341</v>
      </c>
      <c r="G424" s="224"/>
      <c r="H424" s="227">
        <v>28.154</v>
      </c>
      <c r="I424" s="228"/>
      <c r="J424" s="224"/>
      <c r="K424" s="224"/>
      <c r="L424" s="229"/>
      <c r="M424" s="230"/>
      <c r="N424" s="231"/>
      <c r="O424" s="231"/>
      <c r="P424" s="231"/>
      <c r="Q424" s="231"/>
      <c r="R424" s="231"/>
      <c r="S424" s="231"/>
      <c r="T424" s="232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33" t="s">
        <v>136</v>
      </c>
      <c r="AU424" s="233" t="s">
        <v>128</v>
      </c>
      <c r="AV424" s="14" t="s">
        <v>128</v>
      </c>
      <c r="AW424" s="14" t="s">
        <v>33</v>
      </c>
      <c r="AX424" s="14" t="s">
        <v>72</v>
      </c>
      <c r="AY424" s="233" t="s">
        <v>121</v>
      </c>
    </row>
    <row r="425" s="14" customFormat="1">
      <c r="A425" s="14"/>
      <c r="B425" s="223"/>
      <c r="C425" s="224"/>
      <c r="D425" s="214" t="s">
        <v>136</v>
      </c>
      <c r="E425" s="225" t="s">
        <v>19</v>
      </c>
      <c r="F425" s="226" t="s">
        <v>342</v>
      </c>
      <c r="G425" s="224"/>
      <c r="H425" s="227">
        <v>27.338000000000001</v>
      </c>
      <c r="I425" s="228"/>
      <c r="J425" s="224"/>
      <c r="K425" s="224"/>
      <c r="L425" s="229"/>
      <c r="M425" s="230"/>
      <c r="N425" s="231"/>
      <c r="O425" s="231"/>
      <c r="P425" s="231"/>
      <c r="Q425" s="231"/>
      <c r="R425" s="231"/>
      <c r="S425" s="231"/>
      <c r="T425" s="232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33" t="s">
        <v>136</v>
      </c>
      <c r="AU425" s="233" t="s">
        <v>128</v>
      </c>
      <c r="AV425" s="14" t="s">
        <v>128</v>
      </c>
      <c r="AW425" s="14" t="s">
        <v>33</v>
      </c>
      <c r="AX425" s="14" t="s">
        <v>72</v>
      </c>
      <c r="AY425" s="233" t="s">
        <v>121</v>
      </c>
    </row>
    <row r="426" s="14" customFormat="1">
      <c r="A426" s="14"/>
      <c r="B426" s="223"/>
      <c r="C426" s="224"/>
      <c r="D426" s="214" t="s">
        <v>136</v>
      </c>
      <c r="E426" s="225" t="s">
        <v>19</v>
      </c>
      <c r="F426" s="226" t="s">
        <v>343</v>
      </c>
      <c r="G426" s="224"/>
      <c r="H426" s="227">
        <v>7.9939999999999998</v>
      </c>
      <c r="I426" s="228"/>
      <c r="J426" s="224"/>
      <c r="K426" s="224"/>
      <c r="L426" s="229"/>
      <c r="M426" s="230"/>
      <c r="N426" s="231"/>
      <c r="O426" s="231"/>
      <c r="P426" s="231"/>
      <c r="Q426" s="231"/>
      <c r="R426" s="231"/>
      <c r="S426" s="231"/>
      <c r="T426" s="232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33" t="s">
        <v>136</v>
      </c>
      <c r="AU426" s="233" t="s">
        <v>128</v>
      </c>
      <c r="AV426" s="14" t="s">
        <v>128</v>
      </c>
      <c r="AW426" s="14" t="s">
        <v>33</v>
      </c>
      <c r="AX426" s="14" t="s">
        <v>72</v>
      </c>
      <c r="AY426" s="233" t="s">
        <v>121</v>
      </c>
    </row>
    <row r="427" s="14" customFormat="1">
      <c r="A427" s="14"/>
      <c r="B427" s="223"/>
      <c r="C427" s="224"/>
      <c r="D427" s="214" t="s">
        <v>136</v>
      </c>
      <c r="E427" s="225" t="s">
        <v>19</v>
      </c>
      <c r="F427" s="226" t="s">
        <v>344</v>
      </c>
      <c r="G427" s="224"/>
      <c r="H427" s="227">
        <v>9.1359999999999992</v>
      </c>
      <c r="I427" s="228"/>
      <c r="J427" s="224"/>
      <c r="K427" s="224"/>
      <c r="L427" s="229"/>
      <c r="M427" s="230"/>
      <c r="N427" s="231"/>
      <c r="O427" s="231"/>
      <c r="P427" s="231"/>
      <c r="Q427" s="231"/>
      <c r="R427" s="231"/>
      <c r="S427" s="231"/>
      <c r="T427" s="232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33" t="s">
        <v>136</v>
      </c>
      <c r="AU427" s="233" t="s">
        <v>128</v>
      </c>
      <c r="AV427" s="14" t="s">
        <v>128</v>
      </c>
      <c r="AW427" s="14" t="s">
        <v>33</v>
      </c>
      <c r="AX427" s="14" t="s">
        <v>72</v>
      </c>
      <c r="AY427" s="233" t="s">
        <v>121</v>
      </c>
    </row>
    <row r="428" s="14" customFormat="1">
      <c r="A428" s="14"/>
      <c r="B428" s="223"/>
      <c r="C428" s="224"/>
      <c r="D428" s="214" t="s">
        <v>136</v>
      </c>
      <c r="E428" s="225" t="s">
        <v>19</v>
      </c>
      <c r="F428" s="226" t="s">
        <v>345</v>
      </c>
      <c r="G428" s="224"/>
      <c r="H428" s="227">
        <v>11.988</v>
      </c>
      <c r="I428" s="228"/>
      <c r="J428" s="224"/>
      <c r="K428" s="224"/>
      <c r="L428" s="229"/>
      <c r="M428" s="230"/>
      <c r="N428" s="231"/>
      <c r="O428" s="231"/>
      <c r="P428" s="231"/>
      <c r="Q428" s="231"/>
      <c r="R428" s="231"/>
      <c r="S428" s="231"/>
      <c r="T428" s="232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33" t="s">
        <v>136</v>
      </c>
      <c r="AU428" s="233" t="s">
        <v>128</v>
      </c>
      <c r="AV428" s="14" t="s">
        <v>128</v>
      </c>
      <c r="AW428" s="14" t="s">
        <v>33</v>
      </c>
      <c r="AX428" s="14" t="s">
        <v>72</v>
      </c>
      <c r="AY428" s="233" t="s">
        <v>121</v>
      </c>
    </row>
    <row r="429" s="14" customFormat="1">
      <c r="A429" s="14"/>
      <c r="B429" s="223"/>
      <c r="C429" s="224"/>
      <c r="D429" s="214" t="s">
        <v>136</v>
      </c>
      <c r="E429" s="225" t="s">
        <v>19</v>
      </c>
      <c r="F429" s="226" t="s">
        <v>346</v>
      </c>
      <c r="G429" s="224"/>
      <c r="H429" s="227">
        <v>-1.8</v>
      </c>
      <c r="I429" s="228"/>
      <c r="J429" s="224"/>
      <c r="K429" s="224"/>
      <c r="L429" s="229"/>
      <c r="M429" s="230"/>
      <c r="N429" s="231"/>
      <c r="O429" s="231"/>
      <c r="P429" s="231"/>
      <c r="Q429" s="231"/>
      <c r="R429" s="231"/>
      <c r="S429" s="231"/>
      <c r="T429" s="232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33" t="s">
        <v>136</v>
      </c>
      <c r="AU429" s="233" t="s">
        <v>128</v>
      </c>
      <c r="AV429" s="14" t="s">
        <v>128</v>
      </c>
      <c r="AW429" s="14" t="s">
        <v>33</v>
      </c>
      <c r="AX429" s="14" t="s">
        <v>72</v>
      </c>
      <c r="AY429" s="233" t="s">
        <v>121</v>
      </c>
    </row>
    <row r="430" s="14" customFormat="1">
      <c r="A430" s="14"/>
      <c r="B430" s="223"/>
      <c r="C430" s="224"/>
      <c r="D430" s="214" t="s">
        <v>136</v>
      </c>
      <c r="E430" s="225" t="s">
        <v>19</v>
      </c>
      <c r="F430" s="226" t="s">
        <v>347</v>
      </c>
      <c r="G430" s="224"/>
      <c r="H430" s="227">
        <v>-9.3599999999999994</v>
      </c>
      <c r="I430" s="228"/>
      <c r="J430" s="224"/>
      <c r="K430" s="224"/>
      <c r="L430" s="229"/>
      <c r="M430" s="230"/>
      <c r="N430" s="231"/>
      <c r="O430" s="231"/>
      <c r="P430" s="231"/>
      <c r="Q430" s="231"/>
      <c r="R430" s="231"/>
      <c r="S430" s="231"/>
      <c r="T430" s="232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33" t="s">
        <v>136</v>
      </c>
      <c r="AU430" s="233" t="s">
        <v>128</v>
      </c>
      <c r="AV430" s="14" t="s">
        <v>128</v>
      </c>
      <c r="AW430" s="14" t="s">
        <v>33</v>
      </c>
      <c r="AX430" s="14" t="s">
        <v>72</v>
      </c>
      <c r="AY430" s="233" t="s">
        <v>121</v>
      </c>
    </row>
    <row r="431" s="14" customFormat="1">
      <c r="A431" s="14"/>
      <c r="B431" s="223"/>
      <c r="C431" s="224"/>
      <c r="D431" s="214" t="s">
        <v>136</v>
      </c>
      <c r="E431" s="225" t="s">
        <v>19</v>
      </c>
      <c r="F431" s="226" t="s">
        <v>276</v>
      </c>
      <c r="G431" s="224"/>
      <c r="H431" s="227">
        <v>-1.8899999999999999</v>
      </c>
      <c r="I431" s="228"/>
      <c r="J431" s="224"/>
      <c r="K431" s="224"/>
      <c r="L431" s="229"/>
      <c r="M431" s="230"/>
      <c r="N431" s="231"/>
      <c r="O431" s="231"/>
      <c r="P431" s="231"/>
      <c r="Q431" s="231"/>
      <c r="R431" s="231"/>
      <c r="S431" s="231"/>
      <c r="T431" s="232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33" t="s">
        <v>136</v>
      </c>
      <c r="AU431" s="233" t="s">
        <v>128</v>
      </c>
      <c r="AV431" s="14" t="s">
        <v>128</v>
      </c>
      <c r="AW431" s="14" t="s">
        <v>33</v>
      </c>
      <c r="AX431" s="14" t="s">
        <v>72</v>
      </c>
      <c r="AY431" s="233" t="s">
        <v>121</v>
      </c>
    </row>
    <row r="432" s="14" customFormat="1">
      <c r="A432" s="14"/>
      <c r="B432" s="223"/>
      <c r="C432" s="224"/>
      <c r="D432" s="214" t="s">
        <v>136</v>
      </c>
      <c r="E432" s="225" t="s">
        <v>19</v>
      </c>
      <c r="F432" s="226" t="s">
        <v>509</v>
      </c>
      <c r="G432" s="224"/>
      <c r="H432" s="227">
        <v>3.2400000000000002</v>
      </c>
      <c r="I432" s="228"/>
      <c r="J432" s="224"/>
      <c r="K432" s="224"/>
      <c r="L432" s="229"/>
      <c r="M432" s="230"/>
      <c r="N432" s="231"/>
      <c r="O432" s="231"/>
      <c r="P432" s="231"/>
      <c r="Q432" s="231"/>
      <c r="R432" s="231"/>
      <c r="S432" s="231"/>
      <c r="T432" s="232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33" t="s">
        <v>136</v>
      </c>
      <c r="AU432" s="233" t="s">
        <v>128</v>
      </c>
      <c r="AV432" s="14" t="s">
        <v>128</v>
      </c>
      <c r="AW432" s="14" t="s">
        <v>33</v>
      </c>
      <c r="AX432" s="14" t="s">
        <v>72</v>
      </c>
      <c r="AY432" s="233" t="s">
        <v>121</v>
      </c>
    </row>
    <row r="433" s="14" customFormat="1">
      <c r="A433" s="14"/>
      <c r="B433" s="223"/>
      <c r="C433" s="224"/>
      <c r="D433" s="214" t="s">
        <v>136</v>
      </c>
      <c r="E433" s="225" t="s">
        <v>19</v>
      </c>
      <c r="F433" s="226" t="s">
        <v>510</v>
      </c>
      <c r="G433" s="224"/>
      <c r="H433" s="227">
        <v>12.792</v>
      </c>
      <c r="I433" s="228"/>
      <c r="J433" s="224"/>
      <c r="K433" s="224"/>
      <c r="L433" s="229"/>
      <c r="M433" s="230"/>
      <c r="N433" s="231"/>
      <c r="O433" s="231"/>
      <c r="P433" s="231"/>
      <c r="Q433" s="231"/>
      <c r="R433" s="231"/>
      <c r="S433" s="231"/>
      <c r="T433" s="232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33" t="s">
        <v>136</v>
      </c>
      <c r="AU433" s="233" t="s">
        <v>128</v>
      </c>
      <c r="AV433" s="14" t="s">
        <v>128</v>
      </c>
      <c r="AW433" s="14" t="s">
        <v>33</v>
      </c>
      <c r="AX433" s="14" t="s">
        <v>72</v>
      </c>
      <c r="AY433" s="233" t="s">
        <v>121</v>
      </c>
    </row>
    <row r="434" s="16" customFormat="1">
      <c r="A434" s="16"/>
      <c r="B434" s="250"/>
      <c r="C434" s="251"/>
      <c r="D434" s="214" t="s">
        <v>136</v>
      </c>
      <c r="E434" s="252" t="s">
        <v>19</v>
      </c>
      <c r="F434" s="253" t="s">
        <v>152</v>
      </c>
      <c r="G434" s="251"/>
      <c r="H434" s="254">
        <v>87.591999999999999</v>
      </c>
      <c r="I434" s="255"/>
      <c r="J434" s="251"/>
      <c r="K434" s="251"/>
      <c r="L434" s="256"/>
      <c r="M434" s="257"/>
      <c r="N434" s="258"/>
      <c r="O434" s="258"/>
      <c r="P434" s="258"/>
      <c r="Q434" s="258"/>
      <c r="R434" s="258"/>
      <c r="S434" s="258"/>
      <c r="T434" s="259"/>
      <c r="U434" s="16"/>
      <c r="V434" s="16"/>
      <c r="W434" s="16"/>
      <c r="X434" s="16"/>
      <c r="Y434" s="16"/>
      <c r="Z434" s="16"/>
      <c r="AA434" s="16"/>
      <c r="AB434" s="16"/>
      <c r="AC434" s="16"/>
      <c r="AD434" s="16"/>
      <c r="AE434" s="16"/>
      <c r="AT434" s="260" t="s">
        <v>136</v>
      </c>
      <c r="AU434" s="260" t="s">
        <v>128</v>
      </c>
      <c r="AV434" s="16" t="s">
        <v>127</v>
      </c>
      <c r="AW434" s="16" t="s">
        <v>33</v>
      </c>
      <c r="AX434" s="16" t="s">
        <v>77</v>
      </c>
      <c r="AY434" s="260" t="s">
        <v>121</v>
      </c>
    </row>
    <row r="435" s="2" customFormat="1" ht="21.75" customHeight="1">
      <c r="A435" s="40"/>
      <c r="B435" s="41"/>
      <c r="C435" s="199" t="s">
        <v>511</v>
      </c>
      <c r="D435" s="199" t="s">
        <v>123</v>
      </c>
      <c r="E435" s="200" t="s">
        <v>512</v>
      </c>
      <c r="F435" s="201" t="s">
        <v>513</v>
      </c>
      <c r="G435" s="202" t="s">
        <v>134</v>
      </c>
      <c r="H435" s="203">
        <v>87.591999999999999</v>
      </c>
      <c r="I435" s="204"/>
      <c r="J435" s="205">
        <f>ROUND(I435*H435,2)</f>
        <v>0</v>
      </c>
      <c r="K435" s="201" t="s">
        <v>141</v>
      </c>
      <c r="L435" s="46"/>
      <c r="M435" s="206" t="s">
        <v>19</v>
      </c>
      <c r="N435" s="207" t="s">
        <v>44</v>
      </c>
      <c r="O435" s="86"/>
      <c r="P435" s="208">
        <f>O435*H435</f>
        <v>0</v>
      </c>
      <c r="Q435" s="208">
        <v>0.0057000000000000002</v>
      </c>
      <c r="R435" s="208">
        <f>Q435*H435</f>
        <v>0.49927440000000001</v>
      </c>
      <c r="S435" s="208">
        <v>0</v>
      </c>
      <c r="T435" s="209">
        <f>S435*H435</f>
        <v>0</v>
      </c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R435" s="210" t="s">
        <v>127</v>
      </c>
      <c r="AT435" s="210" t="s">
        <v>123</v>
      </c>
      <c r="AU435" s="210" t="s">
        <v>128</v>
      </c>
      <c r="AY435" s="19" t="s">
        <v>121</v>
      </c>
      <c r="BE435" s="211">
        <f>IF(N435="základní",J435,0)</f>
        <v>0</v>
      </c>
      <c r="BF435" s="211">
        <f>IF(N435="snížená",J435,0)</f>
        <v>0</v>
      </c>
      <c r="BG435" s="211">
        <f>IF(N435="zákl. přenesená",J435,0)</f>
        <v>0</v>
      </c>
      <c r="BH435" s="211">
        <f>IF(N435="sníž. přenesená",J435,0)</f>
        <v>0</v>
      </c>
      <c r="BI435" s="211">
        <f>IF(N435="nulová",J435,0)</f>
        <v>0</v>
      </c>
      <c r="BJ435" s="19" t="s">
        <v>128</v>
      </c>
      <c r="BK435" s="211">
        <f>ROUND(I435*H435,2)</f>
        <v>0</v>
      </c>
      <c r="BL435" s="19" t="s">
        <v>127</v>
      </c>
      <c r="BM435" s="210" t="s">
        <v>514</v>
      </c>
    </row>
    <row r="436" s="2" customFormat="1">
      <c r="A436" s="40"/>
      <c r="B436" s="41"/>
      <c r="C436" s="42"/>
      <c r="D436" s="234" t="s">
        <v>143</v>
      </c>
      <c r="E436" s="42"/>
      <c r="F436" s="235" t="s">
        <v>515</v>
      </c>
      <c r="G436" s="42"/>
      <c r="H436" s="42"/>
      <c r="I436" s="236"/>
      <c r="J436" s="42"/>
      <c r="K436" s="42"/>
      <c r="L436" s="46"/>
      <c r="M436" s="237"/>
      <c r="N436" s="238"/>
      <c r="O436" s="86"/>
      <c r="P436" s="86"/>
      <c r="Q436" s="86"/>
      <c r="R436" s="86"/>
      <c r="S436" s="86"/>
      <c r="T436" s="87"/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T436" s="19" t="s">
        <v>143</v>
      </c>
      <c r="AU436" s="19" t="s">
        <v>128</v>
      </c>
    </row>
    <row r="437" s="2" customFormat="1" ht="16.5" customHeight="1">
      <c r="A437" s="40"/>
      <c r="B437" s="41"/>
      <c r="C437" s="199" t="s">
        <v>516</v>
      </c>
      <c r="D437" s="199" t="s">
        <v>123</v>
      </c>
      <c r="E437" s="200" t="s">
        <v>517</v>
      </c>
      <c r="F437" s="201" t="s">
        <v>518</v>
      </c>
      <c r="G437" s="202" t="s">
        <v>134</v>
      </c>
      <c r="H437" s="203">
        <v>841.82899999999995</v>
      </c>
      <c r="I437" s="204"/>
      <c r="J437" s="205">
        <f>ROUND(I437*H437,2)</f>
        <v>0</v>
      </c>
      <c r="K437" s="201" t="s">
        <v>141</v>
      </c>
      <c r="L437" s="46"/>
      <c r="M437" s="206" t="s">
        <v>19</v>
      </c>
      <c r="N437" s="207" t="s">
        <v>44</v>
      </c>
      <c r="O437" s="86"/>
      <c r="P437" s="208">
        <f>O437*H437</f>
        <v>0</v>
      </c>
      <c r="Q437" s="208">
        <v>0.00029999999999999997</v>
      </c>
      <c r="R437" s="208">
        <f>Q437*H437</f>
        <v>0.25254869999999996</v>
      </c>
      <c r="S437" s="208">
        <v>0</v>
      </c>
      <c r="T437" s="209">
        <f>S437*H437</f>
        <v>0</v>
      </c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R437" s="210" t="s">
        <v>127</v>
      </c>
      <c r="AT437" s="210" t="s">
        <v>123</v>
      </c>
      <c r="AU437" s="210" t="s">
        <v>128</v>
      </c>
      <c r="AY437" s="19" t="s">
        <v>121</v>
      </c>
      <c r="BE437" s="211">
        <f>IF(N437="základní",J437,0)</f>
        <v>0</v>
      </c>
      <c r="BF437" s="211">
        <f>IF(N437="snížená",J437,0)</f>
        <v>0</v>
      </c>
      <c r="BG437" s="211">
        <f>IF(N437="zákl. přenesená",J437,0)</f>
        <v>0</v>
      </c>
      <c r="BH437" s="211">
        <f>IF(N437="sníž. přenesená",J437,0)</f>
        <v>0</v>
      </c>
      <c r="BI437" s="211">
        <f>IF(N437="nulová",J437,0)</f>
        <v>0</v>
      </c>
      <c r="BJ437" s="19" t="s">
        <v>128</v>
      </c>
      <c r="BK437" s="211">
        <f>ROUND(I437*H437,2)</f>
        <v>0</v>
      </c>
      <c r="BL437" s="19" t="s">
        <v>127</v>
      </c>
      <c r="BM437" s="210" t="s">
        <v>519</v>
      </c>
    </row>
    <row r="438" s="2" customFormat="1">
      <c r="A438" s="40"/>
      <c r="B438" s="41"/>
      <c r="C438" s="42"/>
      <c r="D438" s="234" t="s">
        <v>143</v>
      </c>
      <c r="E438" s="42"/>
      <c r="F438" s="235" t="s">
        <v>520</v>
      </c>
      <c r="G438" s="42"/>
      <c r="H438" s="42"/>
      <c r="I438" s="236"/>
      <c r="J438" s="42"/>
      <c r="K438" s="42"/>
      <c r="L438" s="46"/>
      <c r="M438" s="237"/>
      <c r="N438" s="238"/>
      <c r="O438" s="86"/>
      <c r="P438" s="86"/>
      <c r="Q438" s="86"/>
      <c r="R438" s="86"/>
      <c r="S438" s="86"/>
      <c r="T438" s="87"/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T438" s="19" t="s">
        <v>143</v>
      </c>
      <c r="AU438" s="19" t="s">
        <v>128</v>
      </c>
    </row>
    <row r="439" s="14" customFormat="1">
      <c r="A439" s="14"/>
      <c r="B439" s="223"/>
      <c r="C439" s="224"/>
      <c r="D439" s="214" t="s">
        <v>136</v>
      </c>
      <c r="E439" s="225" t="s">
        <v>19</v>
      </c>
      <c r="F439" s="226" t="s">
        <v>521</v>
      </c>
      <c r="G439" s="224"/>
      <c r="H439" s="227">
        <v>903.58399999999995</v>
      </c>
      <c r="I439" s="228"/>
      <c r="J439" s="224"/>
      <c r="K439" s="224"/>
      <c r="L439" s="229"/>
      <c r="M439" s="230"/>
      <c r="N439" s="231"/>
      <c r="O439" s="231"/>
      <c r="P439" s="231"/>
      <c r="Q439" s="231"/>
      <c r="R439" s="231"/>
      <c r="S439" s="231"/>
      <c r="T439" s="232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33" t="s">
        <v>136</v>
      </c>
      <c r="AU439" s="233" t="s">
        <v>128</v>
      </c>
      <c r="AV439" s="14" t="s">
        <v>128</v>
      </c>
      <c r="AW439" s="14" t="s">
        <v>33</v>
      </c>
      <c r="AX439" s="14" t="s">
        <v>72</v>
      </c>
      <c r="AY439" s="233" t="s">
        <v>121</v>
      </c>
    </row>
    <row r="440" s="14" customFormat="1">
      <c r="A440" s="14"/>
      <c r="B440" s="223"/>
      <c r="C440" s="224"/>
      <c r="D440" s="214" t="s">
        <v>136</v>
      </c>
      <c r="E440" s="225" t="s">
        <v>19</v>
      </c>
      <c r="F440" s="226" t="s">
        <v>277</v>
      </c>
      <c r="G440" s="224"/>
      <c r="H440" s="227">
        <v>-39.600000000000001</v>
      </c>
      <c r="I440" s="228"/>
      <c r="J440" s="224"/>
      <c r="K440" s="224"/>
      <c r="L440" s="229"/>
      <c r="M440" s="230"/>
      <c r="N440" s="231"/>
      <c r="O440" s="231"/>
      <c r="P440" s="231"/>
      <c r="Q440" s="231"/>
      <c r="R440" s="231"/>
      <c r="S440" s="231"/>
      <c r="T440" s="232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33" t="s">
        <v>136</v>
      </c>
      <c r="AU440" s="233" t="s">
        <v>128</v>
      </c>
      <c r="AV440" s="14" t="s">
        <v>128</v>
      </c>
      <c r="AW440" s="14" t="s">
        <v>33</v>
      </c>
      <c r="AX440" s="14" t="s">
        <v>72</v>
      </c>
      <c r="AY440" s="233" t="s">
        <v>121</v>
      </c>
    </row>
    <row r="441" s="14" customFormat="1">
      <c r="A441" s="14"/>
      <c r="B441" s="223"/>
      <c r="C441" s="224"/>
      <c r="D441" s="214" t="s">
        <v>136</v>
      </c>
      <c r="E441" s="225" t="s">
        <v>19</v>
      </c>
      <c r="F441" s="226" t="s">
        <v>278</v>
      </c>
      <c r="G441" s="224"/>
      <c r="H441" s="227">
        <v>-3.2400000000000002</v>
      </c>
      <c r="I441" s="228"/>
      <c r="J441" s="224"/>
      <c r="K441" s="224"/>
      <c r="L441" s="229"/>
      <c r="M441" s="230"/>
      <c r="N441" s="231"/>
      <c r="O441" s="231"/>
      <c r="P441" s="231"/>
      <c r="Q441" s="231"/>
      <c r="R441" s="231"/>
      <c r="S441" s="231"/>
      <c r="T441" s="232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33" t="s">
        <v>136</v>
      </c>
      <c r="AU441" s="233" t="s">
        <v>128</v>
      </c>
      <c r="AV441" s="14" t="s">
        <v>128</v>
      </c>
      <c r="AW441" s="14" t="s">
        <v>33</v>
      </c>
      <c r="AX441" s="14" t="s">
        <v>72</v>
      </c>
      <c r="AY441" s="233" t="s">
        <v>121</v>
      </c>
    </row>
    <row r="442" s="14" customFormat="1">
      <c r="A442" s="14"/>
      <c r="B442" s="223"/>
      <c r="C442" s="224"/>
      <c r="D442" s="214" t="s">
        <v>136</v>
      </c>
      <c r="E442" s="225" t="s">
        <v>19</v>
      </c>
      <c r="F442" s="226" t="s">
        <v>279</v>
      </c>
      <c r="G442" s="224"/>
      <c r="H442" s="227">
        <v>-23.399999999999999</v>
      </c>
      <c r="I442" s="228"/>
      <c r="J442" s="224"/>
      <c r="K442" s="224"/>
      <c r="L442" s="229"/>
      <c r="M442" s="230"/>
      <c r="N442" s="231"/>
      <c r="O442" s="231"/>
      <c r="P442" s="231"/>
      <c r="Q442" s="231"/>
      <c r="R442" s="231"/>
      <c r="S442" s="231"/>
      <c r="T442" s="232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33" t="s">
        <v>136</v>
      </c>
      <c r="AU442" s="233" t="s">
        <v>128</v>
      </c>
      <c r="AV442" s="14" t="s">
        <v>128</v>
      </c>
      <c r="AW442" s="14" t="s">
        <v>33</v>
      </c>
      <c r="AX442" s="14" t="s">
        <v>72</v>
      </c>
      <c r="AY442" s="233" t="s">
        <v>121</v>
      </c>
    </row>
    <row r="443" s="14" customFormat="1">
      <c r="A443" s="14"/>
      <c r="B443" s="223"/>
      <c r="C443" s="224"/>
      <c r="D443" s="214" t="s">
        <v>136</v>
      </c>
      <c r="E443" s="225" t="s">
        <v>19</v>
      </c>
      <c r="F443" s="226" t="s">
        <v>147</v>
      </c>
      <c r="G443" s="224"/>
      <c r="H443" s="227">
        <v>-3.9100000000000001</v>
      </c>
      <c r="I443" s="228"/>
      <c r="J443" s="224"/>
      <c r="K443" s="224"/>
      <c r="L443" s="229"/>
      <c r="M443" s="230"/>
      <c r="N443" s="231"/>
      <c r="O443" s="231"/>
      <c r="P443" s="231"/>
      <c r="Q443" s="231"/>
      <c r="R443" s="231"/>
      <c r="S443" s="231"/>
      <c r="T443" s="232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33" t="s">
        <v>136</v>
      </c>
      <c r="AU443" s="233" t="s">
        <v>128</v>
      </c>
      <c r="AV443" s="14" t="s">
        <v>128</v>
      </c>
      <c r="AW443" s="14" t="s">
        <v>33</v>
      </c>
      <c r="AX443" s="14" t="s">
        <v>72</v>
      </c>
      <c r="AY443" s="233" t="s">
        <v>121</v>
      </c>
    </row>
    <row r="444" s="14" customFormat="1">
      <c r="A444" s="14"/>
      <c r="B444" s="223"/>
      <c r="C444" s="224"/>
      <c r="D444" s="214" t="s">
        <v>136</v>
      </c>
      <c r="E444" s="225" t="s">
        <v>19</v>
      </c>
      <c r="F444" s="226" t="s">
        <v>280</v>
      </c>
      <c r="G444" s="224"/>
      <c r="H444" s="227">
        <v>-84</v>
      </c>
      <c r="I444" s="228"/>
      <c r="J444" s="224"/>
      <c r="K444" s="224"/>
      <c r="L444" s="229"/>
      <c r="M444" s="230"/>
      <c r="N444" s="231"/>
      <c r="O444" s="231"/>
      <c r="P444" s="231"/>
      <c r="Q444" s="231"/>
      <c r="R444" s="231"/>
      <c r="S444" s="231"/>
      <c r="T444" s="232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33" t="s">
        <v>136</v>
      </c>
      <c r="AU444" s="233" t="s">
        <v>128</v>
      </c>
      <c r="AV444" s="14" t="s">
        <v>128</v>
      </c>
      <c r="AW444" s="14" t="s">
        <v>33</v>
      </c>
      <c r="AX444" s="14" t="s">
        <v>72</v>
      </c>
      <c r="AY444" s="233" t="s">
        <v>121</v>
      </c>
    </row>
    <row r="445" s="14" customFormat="1">
      <c r="A445" s="14"/>
      <c r="B445" s="223"/>
      <c r="C445" s="224"/>
      <c r="D445" s="214" t="s">
        <v>136</v>
      </c>
      <c r="E445" s="225" t="s">
        <v>19</v>
      </c>
      <c r="F445" s="226" t="s">
        <v>281</v>
      </c>
      <c r="G445" s="224"/>
      <c r="H445" s="227">
        <v>-7.2000000000000002</v>
      </c>
      <c r="I445" s="228"/>
      <c r="J445" s="224"/>
      <c r="K445" s="224"/>
      <c r="L445" s="229"/>
      <c r="M445" s="230"/>
      <c r="N445" s="231"/>
      <c r="O445" s="231"/>
      <c r="P445" s="231"/>
      <c r="Q445" s="231"/>
      <c r="R445" s="231"/>
      <c r="S445" s="231"/>
      <c r="T445" s="232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33" t="s">
        <v>136</v>
      </c>
      <c r="AU445" s="233" t="s">
        <v>128</v>
      </c>
      <c r="AV445" s="14" t="s">
        <v>128</v>
      </c>
      <c r="AW445" s="14" t="s">
        <v>33</v>
      </c>
      <c r="AX445" s="14" t="s">
        <v>72</v>
      </c>
      <c r="AY445" s="233" t="s">
        <v>121</v>
      </c>
    </row>
    <row r="446" s="14" customFormat="1">
      <c r="A446" s="14"/>
      <c r="B446" s="223"/>
      <c r="C446" s="224"/>
      <c r="D446" s="214" t="s">
        <v>136</v>
      </c>
      <c r="E446" s="225" t="s">
        <v>19</v>
      </c>
      <c r="F446" s="226" t="s">
        <v>522</v>
      </c>
      <c r="G446" s="224"/>
      <c r="H446" s="227">
        <v>25.872</v>
      </c>
      <c r="I446" s="228"/>
      <c r="J446" s="224"/>
      <c r="K446" s="224"/>
      <c r="L446" s="229"/>
      <c r="M446" s="230"/>
      <c r="N446" s="231"/>
      <c r="O446" s="231"/>
      <c r="P446" s="231"/>
      <c r="Q446" s="231"/>
      <c r="R446" s="231"/>
      <c r="S446" s="231"/>
      <c r="T446" s="232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33" t="s">
        <v>136</v>
      </c>
      <c r="AU446" s="233" t="s">
        <v>128</v>
      </c>
      <c r="AV446" s="14" t="s">
        <v>128</v>
      </c>
      <c r="AW446" s="14" t="s">
        <v>33</v>
      </c>
      <c r="AX446" s="14" t="s">
        <v>72</v>
      </c>
      <c r="AY446" s="233" t="s">
        <v>121</v>
      </c>
    </row>
    <row r="447" s="14" customFormat="1">
      <c r="A447" s="14"/>
      <c r="B447" s="223"/>
      <c r="C447" s="224"/>
      <c r="D447" s="214" t="s">
        <v>136</v>
      </c>
      <c r="E447" s="225" t="s">
        <v>19</v>
      </c>
      <c r="F447" s="226" t="s">
        <v>523</v>
      </c>
      <c r="G447" s="224"/>
      <c r="H447" s="227">
        <v>2.52</v>
      </c>
      <c r="I447" s="228"/>
      <c r="J447" s="224"/>
      <c r="K447" s="224"/>
      <c r="L447" s="229"/>
      <c r="M447" s="230"/>
      <c r="N447" s="231"/>
      <c r="O447" s="231"/>
      <c r="P447" s="231"/>
      <c r="Q447" s="231"/>
      <c r="R447" s="231"/>
      <c r="S447" s="231"/>
      <c r="T447" s="232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33" t="s">
        <v>136</v>
      </c>
      <c r="AU447" s="233" t="s">
        <v>128</v>
      </c>
      <c r="AV447" s="14" t="s">
        <v>128</v>
      </c>
      <c r="AW447" s="14" t="s">
        <v>33</v>
      </c>
      <c r="AX447" s="14" t="s">
        <v>72</v>
      </c>
      <c r="AY447" s="233" t="s">
        <v>121</v>
      </c>
    </row>
    <row r="448" s="14" customFormat="1">
      <c r="A448" s="14"/>
      <c r="B448" s="223"/>
      <c r="C448" s="224"/>
      <c r="D448" s="214" t="s">
        <v>136</v>
      </c>
      <c r="E448" s="225" t="s">
        <v>19</v>
      </c>
      <c r="F448" s="226" t="s">
        <v>524</v>
      </c>
      <c r="G448" s="224"/>
      <c r="H448" s="227">
        <v>1.4490000000000001</v>
      </c>
      <c r="I448" s="228"/>
      <c r="J448" s="224"/>
      <c r="K448" s="224"/>
      <c r="L448" s="229"/>
      <c r="M448" s="230"/>
      <c r="N448" s="231"/>
      <c r="O448" s="231"/>
      <c r="P448" s="231"/>
      <c r="Q448" s="231"/>
      <c r="R448" s="231"/>
      <c r="S448" s="231"/>
      <c r="T448" s="232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33" t="s">
        <v>136</v>
      </c>
      <c r="AU448" s="233" t="s">
        <v>128</v>
      </c>
      <c r="AV448" s="14" t="s">
        <v>128</v>
      </c>
      <c r="AW448" s="14" t="s">
        <v>33</v>
      </c>
      <c r="AX448" s="14" t="s">
        <v>72</v>
      </c>
      <c r="AY448" s="233" t="s">
        <v>121</v>
      </c>
    </row>
    <row r="449" s="14" customFormat="1">
      <c r="A449" s="14"/>
      <c r="B449" s="223"/>
      <c r="C449" s="224"/>
      <c r="D449" s="214" t="s">
        <v>136</v>
      </c>
      <c r="E449" s="225" t="s">
        <v>19</v>
      </c>
      <c r="F449" s="226" t="s">
        <v>525</v>
      </c>
      <c r="G449" s="224"/>
      <c r="H449" s="227">
        <v>52</v>
      </c>
      <c r="I449" s="228"/>
      <c r="J449" s="224"/>
      <c r="K449" s="224"/>
      <c r="L449" s="229"/>
      <c r="M449" s="230"/>
      <c r="N449" s="231"/>
      <c r="O449" s="231"/>
      <c r="P449" s="231"/>
      <c r="Q449" s="231"/>
      <c r="R449" s="231"/>
      <c r="S449" s="231"/>
      <c r="T449" s="232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33" t="s">
        <v>136</v>
      </c>
      <c r="AU449" s="233" t="s">
        <v>128</v>
      </c>
      <c r="AV449" s="14" t="s">
        <v>128</v>
      </c>
      <c r="AW449" s="14" t="s">
        <v>33</v>
      </c>
      <c r="AX449" s="14" t="s">
        <v>72</v>
      </c>
      <c r="AY449" s="233" t="s">
        <v>121</v>
      </c>
    </row>
    <row r="450" s="14" customFormat="1">
      <c r="A450" s="14"/>
      <c r="B450" s="223"/>
      <c r="C450" s="224"/>
      <c r="D450" s="214" t="s">
        <v>136</v>
      </c>
      <c r="E450" s="225" t="s">
        <v>19</v>
      </c>
      <c r="F450" s="226" t="s">
        <v>526</v>
      </c>
      <c r="G450" s="224"/>
      <c r="H450" s="227">
        <v>3.024</v>
      </c>
      <c r="I450" s="228"/>
      <c r="J450" s="224"/>
      <c r="K450" s="224"/>
      <c r="L450" s="229"/>
      <c r="M450" s="230"/>
      <c r="N450" s="231"/>
      <c r="O450" s="231"/>
      <c r="P450" s="231"/>
      <c r="Q450" s="231"/>
      <c r="R450" s="231"/>
      <c r="S450" s="231"/>
      <c r="T450" s="232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33" t="s">
        <v>136</v>
      </c>
      <c r="AU450" s="233" t="s">
        <v>128</v>
      </c>
      <c r="AV450" s="14" t="s">
        <v>128</v>
      </c>
      <c r="AW450" s="14" t="s">
        <v>33</v>
      </c>
      <c r="AX450" s="14" t="s">
        <v>72</v>
      </c>
      <c r="AY450" s="233" t="s">
        <v>121</v>
      </c>
    </row>
    <row r="451" s="14" customFormat="1">
      <c r="A451" s="14"/>
      <c r="B451" s="223"/>
      <c r="C451" s="224"/>
      <c r="D451" s="214" t="s">
        <v>136</v>
      </c>
      <c r="E451" s="225" t="s">
        <v>19</v>
      </c>
      <c r="F451" s="226" t="s">
        <v>527</v>
      </c>
      <c r="G451" s="224"/>
      <c r="H451" s="227">
        <v>6.4320000000000004</v>
      </c>
      <c r="I451" s="228"/>
      <c r="J451" s="224"/>
      <c r="K451" s="224"/>
      <c r="L451" s="229"/>
      <c r="M451" s="230"/>
      <c r="N451" s="231"/>
      <c r="O451" s="231"/>
      <c r="P451" s="231"/>
      <c r="Q451" s="231"/>
      <c r="R451" s="231"/>
      <c r="S451" s="231"/>
      <c r="T451" s="232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33" t="s">
        <v>136</v>
      </c>
      <c r="AU451" s="233" t="s">
        <v>128</v>
      </c>
      <c r="AV451" s="14" t="s">
        <v>128</v>
      </c>
      <c r="AW451" s="14" t="s">
        <v>33</v>
      </c>
      <c r="AX451" s="14" t="s">
        <v>72</v>
      </c>
      <c r="AY451" s="233" t="s">
        <v>121</v>
      </c>
    </row>
    <row r="452" s="14" customFormat="1">
      <c r="A452" s="14"/>
      <c r="B452" s="223"/>
      <c r="C452" s="224"/>
      <c r="D452" s="214" t="s">
        <v>136</v>
      </c>
      <c r="E452" s="225" t="s">
        <v>19</v>
      </c>
      <c r="F452" s="226" t="s">
        <v>274</v>
      </c>
      <c r="G452" s="224"/>
      <c r="H452" s="227">
        <v>2.3999999999999999</v>
      </c>
      <c r="I452" s="228"/>
      <c r="J452" s="224"/>
      <c r="K452" s="224"/>
      <c r="L452" s="229"/>
      <c r="M452" s="230"/>
      <c r="N452" s="231"/>
      <c r="O452" s="231"/>
      <c r="P452" s="231"/>
      <c r="Q452" s="231"/>
      <c r="R452" s="231"/>
      <c r="S452" s="231"/>
      <c r="T452" s="232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33" t="s">
        <v>136</v>
      </c>
      <c r="AU452" s="233" t="s">
        <v>128</v>
      </c>
      <c r="AV452" s="14" t="s">
        <v>128</v>
      </c>
      <c r="AW452" s="14" t="s">
        <v>33</v>
      </c>
      <c r="AX452" s="14" t="s">
        <v>72</v>
      </c>
      <c r="AY452" s="233" t="s">
        <v>121</v>
      </c>
    </row>
    <row r="453" s="14" customFormat="1">
      <c r="A453" s="14"/>
      <c r="B453" s="223"/>
      <c r="C453" s="224"/>
      <c r="D453" s="214" t="s">
        <v>136</v>
      </c>
      <c r="E453" s="225" t="s">
        <v>19</v>
      </c>
      <c r="F453" s="226" t="s">
        <v>275</v>
      </c>
      <c r="G453" s="224"/>
      <c r="H453" s="227">
        <v>7.7699999999999996</v>
      </c>
      <c r="I453" s="228"/>
      <c r="J453" s="224"/>
      <c r="K453" s="224"/>
      <c r="L453" s="229"/>
      <c r="M453" s="230"/>
      <c r="N453" s="231"/>
      <c r="O453" s="231"/>
      <c r="P453" s="231"/>
      <c r="Q453" s="231"/>
      <c r="R453" s="231"/>
      <c r="S453" s="231"/>
      <c r="T453" s="232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33" t="s">
        <v>136</v>
      </c>
      <c r="AU453" s="233" t="s">
        <v>128</v>
      </c>
      <c r="AV453" s="14" t="s">
        <v>128</v>
      </c>
      <c r="AW453" s="14" t="s">
        <v>33</v>
      </c>
      <c r="AX453" s="14" t="s">
        <v>72</v>
      </c>
      <c r="AY453" s="233" t="s">
        <v>121</v>
      </c>
    </row>
    <row r="454" s="14" customFormat="1">
      <c r="A454" s="14"/>
      <c r="B454" s="223"/>
      <c r="C454" s="224"/>
      <c r="D454" s="214" t="s">
        <v>136</v>
      </c>
      <c r="E454" s="225" t="s">
        <v>19</v>
      </c>
      <c r="F454" s="226" t="s">
        <v>434</v>
      </c>
      <c r="G454" s="224"/>
      <c r="H454" s="227">
        <v>-1.44</v>
      </c>
      <c r="I454" s="228"/>
      <c r="J454" s="224"/>
      <c r="K454" s="224"/>
      <c r="L454" s="229"/>
      <c r="M454" s="230"/>
      <c r="N454" s="231"/>
      <c r="O454" s="231"/>
      <c r="P454" s="231"/>
      <c r="Q454" s="231"/>
      <c r="R454" s="231"/>
      <c r="S454" s="231"/>
      <c r="T454" s="232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33" t="s">
        <v>136</v>
      </c>
      <c r="AU454" s="233" t="s">
        <v>128</v>
      </c>
      <c r="AV454" s="14" t="s">
        <v>128</v>
      </c>
      <c r="AW454" s="14" t="s">
        <v>33</v>
      </c>
      <c r="AX454" s="14" t="s">
        <v>72</v>
      </c>
      <c r="AY454" s="233" t="s">
        <v>121</v>
      </c>
    </row>
    <row r="455" s="14" customFormat="1">
      <c r="A455" s="14"/>
      <c r="B455" s="223"/>
      <c r="C455" s="224"/>
      <c r="D455" s="214" t="s">
        <v>136</v>
      </c>
      <c r="E455" s="225" t="s">
        <v>19</v>
      </c>
      <c r="F455" s="226" t="s">
        <v>282</v>
      </c>
      <c r="G455" s="224"/>
      <c r="H455" s="227">
        <v>-1.44</v>
      </c>
      <c r="I455" s="228"/>
      <c r="J455" s="224"/>
      <c r="K455" s="224"/>
      <c r="L455" s="229"/>
      <c r="M455" s="230"/>
      <c r="N455" s="231"/>
      <c r="O455" s="231"/>
      <c r="P455" s="231"/>
      <c r="Q455" s="231"/>
      <c r="R455" s="231"/>
      <c r="S455" s="231"/>
      <c r="T455" s="232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33" t="s">
        <v>136</v>
      </c>
      <c r="AU455" s="233" t="s">
        <v>128</v>
      </c>
      <c r="AV455" s="14" t="s">
        <v>128</v>
      </c>
      <c r="AW455" s="14" t="s">
        <v>33</v>
      </c>
      <c r="AX455" s="14" t="s">
        <v>72</v>
      </c>
      <c r="AY455" s="233" t="s">
        <v>121</v>
      </c>
    </row>
    <row r="456" s="14" customFormat="1">
      <c r="A456" s="14"/>
      <c r="B456" s="223"/>
      <c r="C456" s="224"/>
      <c r="D456" s="214" t="s">
        <v>136</v>
      </c>
      <c r="E456" s="225" t="s">
        <v>19</v>
      </c>
      <c r="F456" s="226" t="s">
        <v>435</v>
      </c>
      <c r="G456" s="224"/>
      <c r="H456" s="227">
        <v>0.57599999999999996</v>
      </c>
      <c r="I456" s="228"/>
      <c r="J456" s="224"/>
      <c r="K456" s="224"/>
      <c r="L456" s="229"/>
      <c r="M456" s="230"/>
      <c r="N456" s="231"/>
      <c r="O456" s="231"/>
      <c r="P456" s="231"/>
      <c r="Q456" s="231"/>
      <c r="R456" s="231"/>
      <c r="S456" s="231"/>
      <c r="T456" s="232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33" t="s">
        <v>136</v>
      </c>
      <c r="AU456" s="233" t="s">
        <v>128</v>
      </c>
      <c r="AV456" s="14" t="s">
        <v>128</v>
      </c>
      <c r="AW456" s="14" t="s">
        <v>33</v>
      </c>
      <c r="AX456" s="14" t="s">
        <v>72</v>
      </c>
      <c r="AY456" s="233" t="s">
        <v>121</v>
      </c>
    </row>
    <row r="457" s="14" customFormat="1">
      <c r="A457" s="14"/>
      <c r="B457" s="223"/>
      <c r="C457" s="224"/>
      <c r="D457" s="214" t="s">
        <v>136</v>
      </c>
      <c r="E457" s="225" t="s">
        <v>19</v>
      </c>
      <c r="F457" s="226" t="s">
        <v>290</v>
      </c>
      <c r="G457" s="224"/>
      <c r="H457" s="227">
        <v>0.432</v>
      </c>
      <c r="I457" s="228"/>
      <c r="J457" s="224"/>
      <c r="K457" s="224"/>
      <c r="L457" s="229"/>
      <c r="M457" s="230"/>
      <c r="N457" s="231"/>
      <c r="O457" s="231"/>
      <c r="P457" s="231"/>
      <c r="Q457" s="231"/>
      <c r="R457" s="231"/>
      <c r="S457" s="231"/>
      <c r="T457" s="232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33" t="s">
        <v>136</v>
      </c>
      <c r="AU457" s="233" t="s">
        <v>128</v>
      </c>
      <c r="AV457" s="14" t="s">
        <v>128</v>
      </c>
      <c r="AW457" s="14" t="s">
        <v>33</v>
      </c>
      <c r="AX457" s="14" t="s">
        <v>72</v>
      </c>
      <c r="AY457" s="233" t="s">
        <v>121</v>
      </c>
    </row>
    <row r="458" s="16" customFormat="1">
      <c r="A458" s="16"/>
      <c r="B458" s="250"/>
      <c r="C458" s="251"/>
      <c r="D458" s="214" t="s">
        <v>136</v>
      </c>
      <c r="E458" s="252" t="s">
        <v>19</v>
      </c>
      <c r="F458" s="253" t="s">
        <v>152</v>
      </c>
      <c r="G458" s="251"/>
      <c r="H458" s="254">
        <v>841.82899999999972</v>
      </c>
      <c r="I458" s="255"/>
      <c r="J458" s="251"/>
      <c r="K458" s="251"/>
      <c r="L458" s="256"/>
      <c r="M458" s="257"/>
      <c r="N458" s="258"/>
      <c r="O458" s="258"/>
      <c r="P458" s="258"/>
      <c r="Q458" s="258"/>
      <c r="R458" s="258"/>
      <c r="S458" s="258"/>
      <c r="T458" s="259"/>
      <c r="U458" s="16"/>
      <c r="V458" s="16"/>
      <c r="W458" s="16"/>
      <c r="X458" s="16"/>
      <c r="Y458" s="16"/>
      <c r="Z458" s="16"/>
      <c r="AA458" s="16"/>
      <c r="AB458" s="16"/>
      <c r="AC458" s="16"/>
      <c r="AD458" s="16"/>
      <c r="AE458" s="16"/>
      <c r="AT458" s="260" t="s">
        <v>136</v>
      </c>
      <c r="AU458" s="260" t="s">
        <v>128</v>
      </c>
      <c r="AV458" s="16" t="s">
        <v>127</v>
      </c>
      <c r="AW458" s="16" t="s">
        <v>33</v>
      </c>
      <c r="AX458" s="16" t="s">
        <v>77</v>
      </c>
      <c r="AY458" s="260" t="s">
        <v>121</v>
      </c>
    </row>
    <row r="459" s="2" customFormat="1" ht="24.15" customHeight="1">
      <c r="A459" s="40"/>
      <c r="B459" s="41"/>
      <c r="C459" s="199" t="s">
        <v>528</v>
      </c>
      <c r="D459" s="199" t="s">
        <v>123</v>
      </c>
      <c r="E459" s="200" t="s">
        <v>529</v>
      </c>
      <c r="F459" s="201" t="s">
        <v>530</v>
      </c>
      <c r="G459" s="202" t="s">
        <v>134</v>
      </c>
      <c r="H459" s="203">
        <v>841.82899999999995</v>
      </c>
      <c r="I459" s="204"/>
      <c r="J459" s="205">
        <f>ROUND(I459*H459,2)</f>
        <v>0</v>
      </c>
      <c r="K459" s="201" t="s">
        <v>141</v>
      </c>
      <c r="L459" s="46"/>
      <c r="M459" s="206" t="s">
        <v>19</v>
      </c>
      <c r="N459" s="207" t="s">
        <v>44</v>
      </c>
      <c r="O459" s="86"/>
      <c r="P459" s="208">
        <f>O459*H459</f>
        <v>0</v>
      </c>
      <c r="Q459" s="208">
        <v>0.0028500000000000001</v>
      </c>
      <c r="R459" s="208">
        <f>Q459*H459</f>
        <v>2.3992126499999999</v>
      </c>
      <c r="S459" s="208">
        <v>0</v>
      </c>
      <c r="T459" s="209">
        <f>S459*H459</f>
        <v>0</v>
      </c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R459" s="210" t="s">
        <v>127</v>
      </c>
      <c r="AT459" s="210" t="s">
        <v>123</v>
      </c>
      <c r="AU459" s="210" t="s">
        <v>128</v>
      </c>
      <c r="AY459" s="19" t="s">
        <v>121</v>
      </c>
      <c r="BE459" s="211">
        <f>IF(N459="základní",J459,0)</f>
        <v>0</v>
      </c>
      <c r="BF459" s="211">
        <f>IF(N459="snížená",J459,0)</f>
        <v>0</v>
      </c>
      <c r="BG459" s="211">
        <f>IF(N459="zákl. přenesená",J459,0)</f>
        <v>0</v>
      </c>
      <c r="BH459" s="211">
        <f>IF(N459="sníž. přenesená",J459,0)</f>
        <v>0</v>
      </c>
      <c r="BI459" s="211">
        <f>IF(N459="nulová",J459,0)</f>
        <v>0</v>
      </c>
      <c r="BJ459" s="19" t="s">
        <v>128</v>
      </c>
      <c r="BK459" s="211">
        <f>ROUND(I459*H459,2)</f>
        <v>0</v>
      </c>
      <c r="BL459" s="19" t="s">
        <v>127</v>
      </c>
      <c r="BM459" s="210" t="s">
        <v>531</v>
      </c>
    </row>
    <row r="460" s="2" customFormat="1">
      <c r="A460" s="40"/>
      <c r="B460" s="41"/>
      <c r="C460" s="42"/>
      <c r="D460" s="234" t="s">
        <v>143</v>
      </c>
      <c r="E460" s="42"/>
      <c r="F460" s="235" t="s">
        <v>532</v>
      </c>
      <c r="G460" s="42"/>
      <c r="H460" s="42"/>
      <c r="I460" s="236"/>
      <c r="J460" s="42"/>
      <c r="K460" s="42"/>
      <c r="L460" s="46"/>
      <c r="M460" s="237"/>
      <c r="N460" s="238"/>
      <c r="O460" s="86"/>
      <c r="P460" s="86"/>
      <c r="Q460" s="86"/>
      <c r="R460" s="86"/>
      <c r="S460" s="86"/>
      <c r="T460" s="87"/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T460" s="19" t="s">
        <v>143</v>
      </c>
      <c r="AU460" s="19" t="s">
        <v>128</v>
      </c>
    </row>
    <row r="461" s="2" customFormat="1">
      <c r="A461" s="40"/>
      <c r="B461" s="41"/>
      <c r="C461" s="42"/>
      <c r="D461" s="214" t="s">
        <v>333</v>
      </c>
      <c r="E461" s="42"/>
      <c r="F461" s="261" t="s">
        <v>533</v>
      </c>
      <c r="G461" s="42"/>
      <c r="H461" s="42"/>
      <c r="I461" s="236"/>
      <c r="J461" s="42"/>
      <c r="K461" s="42"/>
      <c r="L461" s="46"/>
      <c r="M461" s="237"/>
      <c r="N461" s="238"/>
      <c r="O461" s="86"/>
      <c r="P461" s="86"/>
      <c r="Q461" s="86"/>
      <c r="R461" s="86"/>
      <c r="S461" s="86"/>
      <c r="T461" s="87"/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T461" s="19" t="s">
        <v>333</v>
      </c>
      <c r="AU461" s="19" t="s">
        <v>128</v>
      </c>
    </row>
    <row r="462" s="2" customFormat="1" ht="49.05" customHeight="1">
      <c r="A462" s="40"/>
      <c r="B462" s="41"/>
      <c r="C462" s="199" t="s">
        <v>534</v>
      </c>
      <c r="D462" s="199" t="s">
        <v>123</v>
      </c>
      <c r="E462" s="200" t="s">
        <v>535</v>
      </c>
      <c r="F462" s="201" t="s">
        <v>536</v>
      </c>
      <c r="G462" s="202" t="s">
        <v>126</v>
      </c>
      <c r="H462" s="203">
        <v>4</v>
      </c>
      <c r="I462" s="204"/>
      <c r="J462" s="205">
        <f>ROUND(I462*H462,2)</f>
        <v>0</v>
      </c>
      <c r="K462" s="201" t="s">
        <v>19</v>
      </c>
      <c r="L462" s="46"/>
      <c r="M462" s="206" t="s">
        <v>19</v>
      </c>
      <c r="N462" s="207" t="s">
        <v>44</v>
      </c>
      <c r="O462" s="86"/>
      <c r="P462" s="208">
        <f>O462*H462</f>
        <v>0</v>
      </c>
      <c r="Q462" s="208">
        <v>0</v>
      </c>
      <c r="R462" s="208">
        <f>Q462*H462</f>
        <v>0</v>
      </c>
      <c r="S462" s="208">
        <v>0</v>
      </c>
      <c r="T462" s="209">
        <f>S462*H462</f>
        <v>0</v>
      </c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R462" s="210" t="s">
        <v>127</v>
      </c>
      <c r="AT462" s="210" t="s">
        <v>123</v>
      </c>
      <c r="AU462" s="210" t="s">
        <v>128</v>
      </c>
      <c r="AY462" s="19" t="s">
        <v>121</v>
      </c>
      <c r="BE462" s="211">
        <f>IF(N462="základní",J462,0)</f>
        <v>0</v>
      </c>
      <c r="BF462" s="211">
        <f>IF(N462="snížená",J462,0)</f>
        <v>0</v>
      </c>
      <c r="BG462" s="211">
        <f>IF(N462="zákl. přenesená",J462,0)</f>
        <v>0</v>
      </c>
      <c r="BH462" s="211">
        <f>IF(N462="sníž. přenesená",J462,0)</f>
        <v>0</v>
      </c>
      <c r="BI462" s="211">
        <f>IF(N462="nulová",J462,0)</f>
        <v>0</v>
      </c>
      <c r="BJ462" s="19" t="s">
        <v>128</v>
      </c>
      <c r="BK462" s="211">
        <f>ROUND(I462*H462,2)</f>
        <v>0</v>
      </c>
      <c r="BL462" s="19" t="s">
        <v>127</v>
      </c>
      <c r="BM462" s="210" t="s">
        <v>537</v>
      </c>
    </row>
    <row r="463" s="12" customFormat="1" ht="22.8" customHeight="1">
      <c r="A463" s="12"/>
      <c r="B463" s="183"/>
      <c r="C463" s="184"/>
      <c r="D463" s="185" t="s">
        <v>71</v>
      </c>
      <c r="E463" s="197" t="s">
        <v>192</v>
      </c>
      <c r="F463" s="197" t="s">
        <v>538</v>
      </c>
      <c r="G463" s="184"/>
      <c r="H463" s="184"/>
      <c r="I463" s="187"/>
      <c r="J463" s="198">
        <f>BK463</f>
        <v>0</v>
      </c>
      <c r="K463" s="184"/>
      <c r="L463" s="189"/>
      <c r="M463" s="190"/>
      <c r="N463" s="191"/>
      <c r="O463" s="191"/>
      <c r="P463" s="192">
        <f>SUM(P464:P580)</f>
        <v>0</v>
      </c>
      <c r="Q463" s="191"/>
      <c r="R463" s="192">
        <f>SUM(R464:R580)</f>
        <v>0.045317999999999997</v>
      </c>
      <c r="S463" s="191"/>
      <c r="T463" s="193">
        <f>SUM(T464:T580)</f>
        <v>20.825320000000001</v>
      </c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R463" s="194" t="s">
        <v>77</v>
      </c>
      <c r="AT463" s="195" t="s">
        <v>71</v>
      </c>
      <c r="AU463" s="195" t="s">
        <v>77</v>
      </c>
      <c r="AY463" s="194" t="s">
        <v>121</v>
      </c>
      <c r="BK463" s="196">
        <f>SUM(BK464:BK580)</f>
        <v>0</v>
      </c>
    </row>
    <row r="464" s="2" customFormat="1" ht="16.5" customHeight="1">
      <c r="A464" s="40"/>
      <c r="B464" s="41"/>
      <c r="C464" s="199" t="s">
        <v>539</v>
      </c>
      <c r="D464" s="199" t="s">
        <v>123</v>
      </c>
      <c r="E464" s="200" t="s">
        <v>540</v>
      </c>
      <c r="F464" s="201" t="s">
        <v>541</v>
      </c>
      <c r="G464" s="202" t="s">
        <v>134</v>
      </c>
      <c r="H464" s="203">
        <v>389.15499999999997</v>
      </c>
      <c r="I464" s="204"/>
      <c r="J464" s="205">
        <f>ROUND(I464*H464,2)</f>
        <v>0</v>
      </c>
      <c r="K464" s="201" t="s">
        <v>141</v>
      </c>
      <c r="L464" s="46"/>
      <c r="M464" s="206" t="s">
        <v>19</v>
      </c>
      <c r="N464" s="207" t="s">
        <v>44</v>
      </c>
      <c r="O464" s="86"/>
      <c r="P464" s="208">
        <f>O464*H464</f>
        <v>0</v>
      </c>
      <c r="Q464" s="208">
        <v>0</v>
      </c>
      <c r="R464" s="208">
        <f>Q464*H464</f>
        <v>0</v>
      </c>
      <c r="S464" s="208">
        <v>0</v>
      </c>
      <c r="T464" s="209">
        <f>S464*H464</f>
        <v>0</v>
      </c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R464" s="210" t="s">
        <v>127</v>
      </c>
      <c r="AT464" s="210" t="s">
        <v>123</v>
      </c>
      <c r="AU464" s="210" t="s">
        <v>128</v>
      </c>
      <c r="AY464" s="19" t="s">
        <v>121</v>
      </c>
      <c r="BE464" s="211">
        <f>IF(N464="základní",J464,0)</f>
        <v>0</v>
      </c>
      <c r="BF464" s="211">
        <f>IF(N464="snížená",J464,0)</f>
        <v>0</v>
      </c>
      <c r="BG464" s="211">
        <f>IF(N464="zákl. přenesená",J464,0)</f>
        <v>0</v>
      </c>
      <c r="BH464" s="211">
        <f>IF(N464="sníž. přenesená",J464,0)</f>
        <v>0</v>
      </c>
      <c r="BI464" s="211">
        <f>IF(N464="nulová",J464,0)</f>
        <v>0</v>
      </c>
      <c r="BJ464" s="19" t="s">
        <v>128</v>
      </c>
      <c r="BK464" s="211">
        <f>ROUND(I464*H464,2)</f>
        <v>0</v>
      </c>
      <c r="BL464" s="19" t="s">
        <v>127</v>
      </c>
      <c r="BM464" s="210" t="s">
        <v>542</v>
      </c>
    </row>
    <row r="465" s="2" customFormat="1">
      <c r="A465" s="40"/>
      <c r="B465" s="41"/>
      <c r="C465" s="42"/>
      <c r="D465" s="234" t="s">
        <v>143</v>
      </c>
      <c r="E465" s="42"/>
      <c r="F465" s="235" t="s">
        <v>543</v>
      </c>
      <c r="G465" s="42"/>
      <c r="H465" s="42"/>
      <c r="I465" s="236"/>
      <c r="J465" s="42"/>
      <c r="K465" s="42"/>
      <c r="L465" s="46"/>
      <c r="M465" s="237"/>
      <c r="N465" s="238"/>
      <c r="O465" s="86"/>
      <c r="P465" s="86"/>
      <c r="Q465" s="86"/>
      <c r="R465" s="86"/>
      <c r="S465" s="86"/>
      <c r="T465" s="87"/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T465" s="19" t="s">
        <v>143</v>
      </c>
      <c r="AU465" s="19" t="s">
        <v>128</v>
      </c>
    </row>
    <row r="466" s="13" customFormat="1">
      <c r="A466" s="13"/>
      <c r="B466" s="212"/>
      <c r="C466" s="213"/>
      <c r="D466" s="214" t="s">
        <v>136</v>
      </c>
      <c r="E466" s="215" t="s">
        <v>19</v>
      </c>
      <c r="F466" s="216" t="s">
        <v>544</v>
      </c>
      <c r="G466" s="213"/>
      <c r="H466" s="215" t="s">
        <v>19</v>
      </c>
      <c r="I466" s="217"/>
      <c r="J466" s="213"/>
      <c r="K466" s="213"/>
      <c r="L466" s="218"/>
      <c r="M466" s="219"/>
      <c r="N466" s="220"/>
      <c r="O466" s="220"/>
      <c r="P466" s="220"/>
      <c r="Q466" s="220"/>
      <c r="R466" s="220"/>
      <c r="S466" s="220"/>
      <c r="T466" s="221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22" t="s">
        <v>136</v>
      </c>
      <c r="AU466" s="222" t="s">
        <v>128</v>
      </c>
      <c r="AV466" s="13" t="s">
        <v>77</v>
      </c>
      <c r="AW466" s="13" t="s">
        <v>33</v>
      </c>
      <c r="AX466" s="13" t="s">
        <v>72</v>
      </c>
      <c r="AY466" s="222" t="s">
        <v>121</v>
      </c>
    </row>
    <row r="467" s="13" customFormat="1">
      <c r="A467" s="13"/>
      <c r="B467" s="212"/>
      <c r="C467" s="213"/>
      <c r="D467" s="214" t="s">
        <v>136</v>
      </c>
      <c r="E467" s="215" t="s">
        <v>19</v>
      </c>
      <c r="F467" s="216" t="s">
        <v>545</v>
      </c>
      <c r="G467" s="213"/>
      <c r="H467" s="215" t="s">
        <v>19</v>
      </c>
      <c r="I467" s="217"/>
      <c r="J467" s="213"/>
      <c r="K467" s="213"/>
      <c r="L467" s="218"/>
      <c r="M467" s="219"/>
      <c r="N467" s="220"/>
      <c r="O467" s="220"/>
      <c r="P467" s="220"/>
      <c r="Q467" s="220"/>
      <c r="R467" s="220"/>
      <c r="S467" s="220"/>
      <c r="T467" s="221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22" t="s">
        <v>136</v>
      </c>
      <c r="AU467" s="222" t="s">
        <v>128</v>
      </c>
      <c r="AV467" s="13" t="s">
        <v>77</v>
      </c>
      <c r="AW467" s="13" t="s">
        <v>33</v>
      </c>
      <c r="AX467" s="13" t="s">
        <v>72</v>
      </c>
      <c r="AY467" s="222" t="s">
        <v>121</v>
      </c>
    </row>
    <row r="468" s="14" customFormat="1">
      <c r="A468" s="14"/>
      <c r="B468" s="223"/>
      <c r="C468" s="224"/>
      <c r="D468" s="214" t="s">
        <v>136</v>
      </c>
      <c r="E468" s="225" t="s">
        <v>19</v>
      </c>
      <c r="F468" s="226" t="s">
        <v>546</v>
      </c>
      <c r="G468" s="224"/>
      <c r="H468" s="227">
        <v>3.3149999999999999</v>
      </c>
      <c r="I468" s="228"/>
      <c r="J468" s="224"/>
      <c r="K468" s="224"/>
      <c r="L468" s="229"/>
      <c r="M468" s="230"/>
      <c r="N468" s="231"/>
      <c r="O468" s="231"/>
      <c r="P468" s="231"/>
      <c r="Q468" s="231"/>
      <c r="R468" s="231"/>
      <c r="S468" s="231"/>
      <c r="T468" s="232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33" t="s">
        <v>136</v>
      </c>
      <c r="AU468" s="233" t="s">
        <v>128</v>
      </c>
      <c r="AV468" s="14" t="s">
        <v>128</v>
      </c>
      <c r="AW468" s="14" t="s">
        <v>33</v>
      </c>
      <c r="AX468" s="14" t="s">
        <v>72</v>
      </c>
      <c r="AY468" s="233" t="s">
        <v>121</v>
      </c>
    </row>
    <row r="469" s="13" customFormat="1">
      <c r="A469" s="13"/>
      <c r="B469" s="212"/>
      <c r="C469" s="213"/>
      <c r="D469" s="214" t="s">
        <v>136</v>
      </c>
      <c r="E469" s="215" t="s">
        <v>19</v>
      </c>
      <c r="F469" s="216" t="s">
        <v>547</v>
      </c>
      <c r="G469" s="213"/>
      <c r="H469" s="215" t="s">
        <v>19</v>
      </c>
      <c r="I469" s="217"/>
      <c r="J469" s="213"/>
      <c r="K469" s="213"/>
      <c r="L469" s="218"/>
      <c r="M469" s="219"/>
      <c r="N469" s="220"/>
      <c r="O469" s="220"/>
      <c r="P469" s="220"/>
      <c r="Q469" s="220"/>
      <c r="R469" s="220"/>
      <c r="S469" s="220"/>
      <c r="T469" s="221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22" t="s">
        <v>136</v>
      </c>
      <c r="AU469" s="222" t="s">
        <v>128</v>
      </c>
      <c r="AV469" s="13" t="s">
        <v>77</v>
      </c>
      <c r="AW469" s="13" t="s">
        <v>33</v>
      </c>
      <c r="AX469" s="13" t="s">
        <v>72</v>
      </c>
      <c r="AY469" s="222" t="s">
        <v>121</v>
      </c>
    </row>
    <row r="470" s="14" customFormat="1">
      <c r="A470" s="14"/>
      <c r="B470" s="223"/>
      <c r="C470" s="224"/>
      <c r="D470" s="214" t="s">
        <v>136</v>
      </c>
      <c r="E470" s="225" t="s">
        <v>19</v>
      </c>
      <c r="F470" s="226" t="s">
        <v>548</v>
      </c>
      <c r="G470" s="224"/>
      <c r="H470" s="227">
        <v>385.83999999999998</v>
      </c>
      <c r="I470" s="228"/>
      <c r="J470" s="224"/>
      <c r="K470" s="224"/>
      <c r="L470" s="229"/>
      <c r="M470" s="230"/>
      <c r="N470" s="231"/>
      <c r="O470" s="231"/>
      <c r="P470" s="231"/>
      <c r="Q470" s="231"/>
      <c r="R470" s="231"/>
      <c r="S470" s="231"/>
      <c r="T470" s="232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33" t="s">
        <v>136</v>
      </c>
      <c r="AU470" s="233" t="s">
        <v>128</v>
      </c>
      <c r="AV470" s="14" t="s">
        <v>128</v>
      </c>
      <c r="AW470" s="14" t="s">
        <v>33</v>
      </c>
      <c r="AX470" s="14" t="s">
        <v>72</v>
      </c>
      <c r="AY470" s="233" t="s">
        <v>121</v>
      </c>
    </row>
    <row r="471" s="16" customFormat="1">
      <c r="A471" s="16"/>
      <c r="B471" s="250"/>
      <c r="C471" s="251"/>
      <c r="D471" s="214" t="s">
        <v>136</v>
      </c>
      <c r="E471" s="252" t="s">
        <v>19</v>
      </c>
      <c r="F471" s="253" t="s">
        <v>152</v>
      </c>
      <c r="G471" s="251"/>
      <c r="H471" s="254">
        <v>389.15499999999997</v>
      </c>
      <c r="I471" s="255"/>
      <c r="J471" s="251"/>
      <c r="K471" s="251"/>
      <c r="L471" s="256"/>
      <c r="M471" s="257"/>
      <c r="N471" s="258"/>
      <c r="O471" s="258"/>
      <c r="P471" s="258"/>
      <c r="Q471" s="258"/>
      <c r="R471" s="258"/>
      <c r="S471" s="258"/>
      <c r="T471" s="259"/>
      <c r="U471" s="16"/>
      <c r="V471" s="16"/>
      <c r="W471" s="16"/>
      <c r="X471" s="16"/>
      <c r="Y471" s="16"/>
      <c r="Z471" s="16"/>
      <c r="AA471" s="16"/>
      <c r="AB471" s="16"/>
      <c r="AC471" s="16"/>
      <c r="AD471" s="16"/>
      <c r="AE471" s="16"/>
      <c r="AT471" s="260" t="s">
        <v>136</v>
      </c>
      <c r="AU471" s="260" t="s">
        <v>128</v>
      </c>
      <c r="AV471" s="16" t="s">
        <v>127</v>
      </c>
      <c r="AW471" s="16" t="s">
        <v>33</v>
      </c>
      <c r="AX471" s="16" t="s">
        <v>77</v>
      </c>
      <c r="AY471" s="260" t="s">
        <v>121</v>
      </c>
    </row>
    <row r="472" s="2" customFormat="1" ht="24.15" customHeight="1">
      <c r="A472" s="40"/>
      <c r="B472" s="41"/>
      <c r="C472" s="199" t="s">
        <v>549</v>
      </c>
      <c r="D472" s="199" t="s">
        <v>123</v>
      </c>
      <c r="E472" s="200" t="s">
        <v>550</v>
      </c>
      <c r="F472" s="201" t="s">
        <v>551</v>
      </c>
      <c r="G472" s="202" t="s">
        <v>134</v>
      </c>
      <c r="H472" s="203">
        <v>36.719999999999999</v>
      </c>
      <c r="I472" s="204"/>
      <c r="J472" s="205">
        <f>ROUND(I472*H472,2)</f>
        <v>0</v>
      </c>
      <c r="K472" s="201" t="s">
        <v>141</v>
      </c>
      <c r="L472" s="46"/>
      <c r="M472" s="206" t="s">
        <v>19</v>
      </c>
      <c r="N472" s="207" t="s">
        <v>44</v>
      </c>
      <c r="O472" s="86"/>
      <c r="P472" s="208">
        <f>O472*H472</f>
        <v>0</v>
      </c>
      <c r="Q472" s="208">
        <v>0</v>
      </c>
      <c r="R472" s="208">
        <f>Q472*H472</f>
        <v>0</v>
      </c>
      <c r="S472" s="208">
        <v>0.037999999999999999</v>
      </c>
      <c r="T472" s="209">
        <f>S472*H472</f>
        <v>1.3953599999999999</v>
      </c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R472" s="210" t="s">
        <v>127</v>
      </c>
      <c r="AT472" s="210" t="s">
        <v>123</v>
      </c>
      <c r="AU472" s="210" t="s">
        <v>128</v>
      </c>
      <c r="AY472" s="19" t="s">
        <v>121</v>
      </c>
      <c r="BE472" s="211">
        <f>IF(N472="základní",J472,0)</f>
        <v>0</v>
      </c>
      <c r="BF472" s="211">
        <f>IF(N472="snížená",J472,0)</f>
        <v>0</v>
      </c>
      <c r="BG472" s="211">
        <f>IF(N472="zákl. přenesená",J472,0)</f>
        <v>0</v>
      </c>
      <c r="BH472" s="211">
        <f>IF(N472="sníž. přenesená",J472,0)</f>
        <v>0</v>
      </c>
      <c r="BI472" s="211">
        <f>IF(N472="nulová",J472,0)</f>
        <v>0</v>
      </c>
      <c r="BJ472" s="19" t="s">
        <v>128</v>
      </c>
      <c r="BK472" s="211">
        <f>ROUND(I472*H472,2)</f>
        <v>0</v>
      </c>
      <c r="BL472" s="19" t="s">
        <v>127</v>
      </c>
      <c r="BM472" s="210" t="s">
        <v>552</v>
      </c>
    </row>
    <row r="473" s="2" customFormat="1">
      <c r="A473" s="40"/>
      <c r="B473" s="41"/>
      <c r="C473" s="42"/>
      <c r="D473" s="234" t="s">
        <v>143</v>
      </c>
      <c r="E473" s="42"/>
      <c r="F473" s="235" t="s">
        <v>553</v>
      </c>
      <c r="G473" s="42"/>
      <c r="H473" s="42"/>
      <c r="I473" s="236"/>
      <c r="J473" s="42"/>
      <c r="K473" s="42"/>
      <c r="L473" s="46"/>
      <c r="M473" s="237"/>
      <c r="N473" s="238"/>
      <c r="O473" s="86"/>
      <c r="P473" s="86"/>
      <c r="Q473" s="86"/>
      <c r="R473" s="86"/>
      <c r="S473" s="86"/>
      <c r="T473" s="87"/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T473" s="19" t="s">
        <v>143</v>
      </c>
      <c r="AU473" s="19" t="s">
        <v>128</v>
      </c>
    </row>
    <row r="474" s="14" customFormat="1">
      <c r="A474" s="14"/>
      <c r="B474" s="223"/>
      <c r="C474" s="224"/>
      <c r="D474" s="214" t="s">
        <v>136</v>
      </c>
      <c r="E474" s="225" t="s">
        <v>19</v>
      </c>
      <c r="F474" s="226" t="s">
        <v>554</v>
      </c>
      <c r="G474" s="224"/>
      <c r="H474" s="227">
        <v>35.280000000000001</v>
      </c>
      <c r="I474" s="228"/>
      <c r="J474" s="224"/>
      <c r="K474" s="224"/>
      <c r="L474" s="229"/>
      <c r="M474" s="230"/>
      <c r="N474" s="231"/>
      <c r="O474" s="231"/>
      <c r="P474" s="231"/>
      <c r="Q474" s="231"/>
      <c r="R474" s="231"/>
      <c r="S474" s="231"/>
      <c r="T474" s="232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33" t="s">
        <v>136</v>
      </c>
      <c r="AU474" s="233" t="s">
        <v>128</v>
      </c>
      <c r="AV474" s="14" t="s">
        <v>128</v>
      </c>
      <c r="AW474" s="14" t="s">
        <v>33</v>
      </c>
      <c r="AX474" s="14" t="s">
        <v>72</v>
      </c>
      <c r="AY474" s="233" t="s">
        <v>121</v>
      </c>
    </row>
    <row r="475" s="14" customFormat="1">
      <c r="A475" s="14"/>
      <c r="B475" s="223"/>
      <c r="C475" s="224"/>
      <c r="D475" s="214" t="s">
        <v>136</v>
      </c>
      <c r="E475" s="225" t="s">
        <v>19</v>
      </c>
      <c r="F475" s="226" t="s">
        <v>211</v>
      </c>
      <c r="G475" s="224"/>
      <c r="H475" s="227">
        <v>1.44</v>
      </c>
      <c r="I475" s="228"/>
      <c r="J475" s="224"/>
      <c r="K475" s="224"/>
      <c r="L475" s="229"/>
      <c r="M475" s="230"/>
      <c r="N475" s="231"/>
      <c r="O475" s="231"/>
      <c r="P475" s="231"/>
      <c r="Q475" s="231"/>
      <c r="R475" s="231"/>
      <c r="S475" s="231"/>
      <c r="T475" s="232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33" t="s">
        <v>136</v>
      </c>
      <c r="AU475" s="233" t="s">
        <v>128</v>
      </c>
      <c r="AV475" s="14" t="s">
        <v>128</v>
      </c>
      <c r="AW475" s="14" t="s">
        <v>33</v>
      </c>
      <c r="AX475" s="14" t="s">
        <v>72</v>
      </c>
      <c r="AY475" s="233" t="s">
        <v>121</v>
      </c>
    </row>
    <row r="476" s="16" customFormat="1">
      <c r="A476" s="16"/>
      <c r="B476" s="250"/>
      <c r="C476" s="251"/>
      <c r="D476" s="214" t="s">
        <v>136</v>
      </c>
      <c r="E476" s="252" t="s">
        <v>19</v>
      </c>
      <c r="F476" s="253" t="s">
        <v>152</v>
      </c>
      <c r="G476" s="251"/>
      <c r="H476" s="254">
        <v>36.719999999999999</v>
      </c>
      <c r="I476" s="255"/>
      <c r="J476" s="251"/>
      <c r="K476" s="251"/>
      <c r="L476" s="256"/>
      <c r="M476" s="257"/>
      <c r="N476" s="258"/>
      <c r="O476" s="258"/>
      <c r="P476" s="258"/>
      <c r="Q476" s="258"/>
      <c r="R476" s="258"/>
      <c r="S476" s="258"/>
      <c r="T476" s="259"/>
      <c r="U476" s="16"/>
      <c r="V476" s="16"/>
      <c r="W476" s="16"/>
      <c r="X476" s="16"/>
      <c r="Y476" s="16"/>
      <c r="Z476" s="16"/>
      <c r="AA476" s="16"/>
      <c r="AB476" s="16"/>
      <c r="AC476" s="16"/>
      <c r="AD476" s="16"/>
      <c r="AE476" s="16"/>
      <c r="AT476" s="260" t="s">
        <v>136</v>
      </c>
      <c r="AU476" s="260" t="s">
        <v>128</v>
      </c>
      <c r="AV476" s="16" t="s">
        <v>127</v>
      </c>
      <c r="AW476" s="16" t="s">
        <v>33</v>
      </c>
      <c r="AX476" s="16" t="s">
        <v>77</v>
      </c>
      <c r="AY476" s="260" t="s">
        <v>121</v>
      </c>
    </row>
    <row r="477" s="2" customFormat="1" ht="24.15" customHeight="1">
      <c r="A477" s="40"/>
      <c r="B477" s="41"/>
      <c r="C477" s="199" t="s">
        <v>555</v>
      </c>
      <c r="D477" s="199" t="s">
        <v>123</v>
      </c>
      <c r="E477" s="200" t="s">
        <v>556</v>
      </c>
      <c r="F477" s="201" t="s">
        <v>557</v>
      </c>
      <c r="G477" s="202" t="s">
        <v>134</v>
      </c>
      <c r="H477" s="203">
        <v>14.4</v>
      </c>
      <c r="I477" s="204"/>
      <c r="J477" s="205">
        <f>ROUND(I477*H477,2)</f>
        <v>0</v>
      </c>
      <c r="K477" s="201" t="s">
        <v>141</v>
      </c>
      <c r="L477" s="46"/>
      <c r="M477" s="206" t="s">
        <v>19</v>
      </c>
      <c r="N477" s="207" t="s">
        <v>44</v>
      </c>
      <c r="O477" s="86"/>
      <c r="P477" s="208">
        <f>O477*H477</f>
        <v>0</v>
      </c>
      <c r="Q477" s="208">
        <v>0</v>
      </c>
      <c r="R477" s="208">
        <f>Q477*H477</f>
        <v>0</v>
      </c>
      <c r="S477" s="208">
        <v>0.032000000000000001</v>
      </c>
      <c r="T477" s="209">
        <f>S477*H477</f>
        <v>0.46080000000000004</v>
      </c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R477" s="210" t="s">
        <v>127</v>
      </c>
      <c r="AT477" s="210" t="s">
        <v>123</v>
      </c>
      <c r="AU477" s="210" t="s">
        <v>128</v>
      </c>
      <c r="AY477" s="19" t="s">
        <v>121</v>
      </c>
      <c r="BE477" s="211">
        <f>IF(N477="základní",J477,0)</f>
        <v>0</v>
      </c>
      <c r="BF477" s="211">
        <f>IF(N477="snížená",J477,0)</f>
        <v>0</v>
      </c>
      <c r="BG477" s="211">
        <f>IF(N477="zákl. přenesená",J477,0)</f>
        <v>0</v>
      </c>
      <c r="BH477" s="211">
        <f>IF(N477="sníž. přenesená",J477,0)</f>
        <v>0</v>
      </c>
      <c r="BI477" s="211">
        <f>IF(N477="nulová",J477,0)</f>
        <v>0</v>
      </c>
      <c r="BJ477" s="19" t="s">
        <v>128</v>
      </c>
      <c r="BK477" s="211">
        <f>ROUND(I477*H477,2)</f>
        <v>0</v>
      </c>
      <c r="BL477" s="19" t="s">
        <v>127</v>
      </c>
      <c r="BM477" s="210" t="s">
        <v>558</v>
      </c>
    </row>
    <row r="478" s="2" customFormat="1">
      <c r="A478" s="40"/>
      <c r="B478" s="41"/>
      <c r="C478" s="42"/>
      <c r="D478" s="234" t="s">
        <v>143</v>
      </c>
      <c r="E478" s="42"/>
      <c r="F478" s="235" t="s">
        <v>559</v>
      </c>
      <c r="G478" s="42"/>
      <c r="H478" s="42"/>
      <c r="I478" s="236"/>
      <c r="J478" s="42"/>
      <c r="K478" s="42"/>
      <c r="L478" s="46"/>
      <c r="M478" s="237"/>
      <c r="N478" s="238"/>
      <c r="O478" s="86"/>
      <c r="P478" s="86"/>
      <c r="Q478" s="86"/>
      <c r="R478" s="86"/>
      <c r="S478" s="86"/>
      <c r="T478" s="87"/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T478" s="19" t="s">
        <v>143</v>
      </c>
      <c r="AU478" s="19" t="s">
        <v>128</v>
      </c>
    </row>
    <row r="479" s="14" customFormat="1">
      <c r="A479" s="14"/>
      <c r="B479" s="223"/>
      <c r="C479" s="224"/>
      <c r="D479" s="214" t="s">
        <v>136</v>
      </c>
      <c r="E479" s="225" t="s">
        <v>19</v>
      </c>
      <c r="F479" s="226" t="s">
        <v>560</v>
      </c>
      <c r="G479" s="224"/>
      <c r="H479" s="227">
        <v>14.4</v>
      </c>
      <c r="I479" s="228"/>
      <c r="J479" s="224"/>
      <c r="K479" s="224"/>
      <c r="L479" s="229"/>
      <c r="M479" s="230"/>
      <c r="N479" s="231"/>
      <c r="O479" s="231"/>
      <c r="P479" s="231"/>
      <c r="Q479" s="231"/>
      <c r="R479" s="231"/>
      <c r="S479" s="231"/>
      <c r="T479" s="232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33" t="s">
        <v>136</v>
      </c>
      <c r="AU479" s="233" t="s">
        <v>128</v>
      </c>
      <c r="AV479" s="14" t="s">
        <v>128</v>
      </c>
      <c r="AW479" s="14" t="s">
        <v>33</v>
      </c>
      <c r="AX479" s="14" t="s">
        <v>77</v>
      </c>
      <c r="AY479" s="233" t="s">
        <v>121</v>
      </c>
    </row>
    <row r="480" s="2" customFormat="1" ht="24.15" customHeight="1">
      <c r="A480" s="40"/>
      <c r="B480" s="41"/>
      <c r="C480" s="199" t="s">
        <v>561</v>
      </c>
      <c r="D480" s="199" t="s">
        <v>123</v>
      </c>
      <c r="E480" s="200" t="s">
        <v>562</v>
      </c>
      <c r="F480" s="201" t="s">
        <v>563</v>
      </c>
      <c r="G480" s="202" t="s">
        <v>134</v>
      </c>
      <c r="H480" s="203">
        <v>1.6000000000000001</v>
      </c>
      <c r="I480" s="204"/>
      <c r="J480" s="205">
        <f>ROUND(I480*H480,2)</f>
        <v>0</v>
      </c>
      <c r="K480" s="201" t="s">
        <v>141</v>
      </c>
      <c r="L480" s="46"/>
      <c r="M480" s="206" t="s">
        <v>19</v>
      </c>
      <c r="N480" s="207" t="s">
        <v>44</v>
      </c>
      <c r="O480" s="86"/>
      <c r="P480" s="208">
        <f>O480*H480</f>
        <v>0</v>
      </c>
      <c r="Q480" s="208">
        <v>0</v>
      </c>
      <c r="R480" s="208">
        <f>Q480*H480</f>
        <v>0</v>
      </c>
      <c r="S480" s="208">
        <v>0.087999999999999995</v>
      </c>
      <c r="T480" s="209">
        <f>S480*H480</f>
        <v>0.14080000000000001</v>
      </c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R480" s="210" t="s">
        <v>127</v>
      </c>
      <c r="AT480" s="210" t="s">
        <v>123</v>
      </c>
      <c r="AU480" s="210" t="s">
        <v>128</v>
      </c>
      <c r="AY480" s="19" t="s">
        <v>121</v>
      </c>
      <c r="BE480" s="211">
        <f>IF(N480="základní",J480,0)</f>
        <v>0</v>
      </c>
      <c r="BF480" s="211">
        <f>IF(N480="snížená",J480,0)</f>
        <v>0</v>
      </c>
      <c r="BG480" s="211">
        <f>IF(N480="zákl. přenesená",J480,0)</f>
        <v>0</v>
      </c>
      <c r="BH480" s="211">
        <f>IF(N480="sníž. přenesená",J480,0)</f>
        <v>0</v>
      </c>
      <c r="BI480" s="211">
        <f>IF(N480="nulová",J480,0)</f>
        <v>0</v>
      </c>
      <c r="BJ480" s="19" t="s">
        <v>128</v>
      </c>
      <c r="BK480" s="211">
        <f>ROUND(I480*H480,2)</f>
        <v>0</v>
      </c>
      <c r="BL480" s="19" t="s">
        <v>127</v>
      </c>
      <c r="BM480" s="210" t="s">
        <v>564</v>
      </c>
    </row>
    <row r="481" s="2" customFormat="1">
      <c r="A481" s="40"/>
      <c r="B481" s="41"/>
      <c r="C481" s="42"/>
      <c r="D481" s="234" t="s">
        <v>143</v>
      </c>
      <c r="E481" s="42"/>
      <c r="F481" s="235" t="s">
        <v>565</v>
      </c>
      <c r="G481" s="42"/>
      <c r="H481" s="42"/>
      <c r="I481" s="236"/>
      <c r="J481" s="42"/>
      <c r="K481" s="42"/>
      <c r="L481" s="46"/>
      <c r="M481" s="237"/>
      <c r="N481" s="238"/>
      <c r="O481" s="86"/>
      <c r="P481" s="86"/>
      <c r="Q481" s="86"/>
      <c r="R481" s="86"/>
      <c r="S481" s="86"/>
      <c r="T481" s="87"/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T481" s="19" t="s">
        <v>143</v>
      </c>
      <c r="AU481" s="19" t="s">
        <v>128</v>
      </c>
    </row>
    <row r="482" s="14" customFormat="1">
      <c r="A482" s="14"/>
      <c r="B482" s="223"/>
      <c r="C482" s="224"/>
      <c r="D482" s="214" t="s">
        <v>136</v>
      </c>
      <c r="E482" s="225" t="s">
        <v>19</v>
      </c>
      <c r="F482" s="226" t="s">
        <v>566</v>
      </c>
      <c r="G482" s="224"/>
      <c r="H482" s="227">
        <v>1.6000000000000001</v>
      </c>
      <c r="I482" s="228"/>
      <c r="J482" s="224"/>
      <c r="K482" s="224"/>
      <c r="L482" s="229"/>
      <c r="M482" s="230"/>
      <c r="N482" s="231"/>
      <c r="O482" s="231"/>
      <c r="P482" s="231"/>
      <c r="Q482" s="231"/>
      <c r="R482" s="231"/>
      <c r="S482" s="231"/>
      <c r="T482" s="232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33" t="s">
        <v>136</v>
      </c>
      <c r="AU482" s="233" t="s">
        <v>128</v>
      </c>
      <c r="AV482" s="14" t="s">
        <v>128</v>
      </c>
      <c r="AW482" s="14" t="s">
        <v>33</v>
      </c>
      <c r="AX482" s="14" t="s">
        <v>77</v>
      </c>
      <c r="AY482" s="233" t="s">
        <v>121</v>
      </c>
    </row>
    <row r="483" s="2" customFormat="1" ht="24.15" customHeight="1">
      <c r="A483" s="40"/>
      <c r="B483" s="41"/>
      <c r="C483" s="199" t="s">
        <v>567</v>
      </c>
      <c r="D483" s="199" t="s">
        <v>123</v>
      </c>
      <c r="E483" s="200" t="s">
        <v>568</v>
      </c>
      <c r="F483" s="201" t="s">
        <v>569</v>
      </c>
      <c r="G483" s="202" t="s">
        <v>134</v>
      </c>
      <c r="H483" s="203">
        <v>19.539999999999999</v>
      </c>
      <c r="I483" s="204"/>
      <c r="J483" s="205">
        <f>ROUND(I483*H483,2)</f>
        <v>0</v>
      </c>
      <c r="K483" s="201" t="s">
        <v>141</v>
      </c>
      <c r="L483" s="46"/>
      <c r="M483" s="206" t="s">
        <v>19</v>
      </c>
      <c r="N483" s="207" t="s">
        <v>44</v>
      </c>
      <c r="O483" s="86"/>
      <c r="P483" s="208">
        <f>O483*H483</f>
        <v>0</v>
      </c>
      <c r="Q483" s="208">
        <v>0</v>
      </c>
      <c r="R483" s="208">
        <f>Q483*H483</f>
        <v>0</v>
      </c>
      <c r="S483" s="208">
        <v>0.063</v>
      </c>
      <c r="T483" s="209">
        <f>S483*H483</f>
        <v>1.23102</v>
      </c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R483" s="210" t="s">
        <v>127</v>
      </c>
      <c r="AT483" s="210" t="s">
        <v>123</v>
      </c>
      <c r="AU483" s="210" t="s">
        <v>128</v>
      </c>
      <c r="AY483" s="19" t="s">
        <v>121</v>
      </c>
      <c r="BE483" s="211">
        <f>IF(N483="základní",J483,0)</f>
        <v>0</v>
      </c>
      <c r="BF483" s="211">
        <f>IF(N483="snížená",J483,0)</f>
        <v>0</v>
      </c>
      <c r="BG483" s="211">
        <f>IF(N483="zákl. přenesená",J483,0)</f>
        <v>0</v>
      </c>
      <c r="BH483" s="211">
        <f>IF(N483="sníž. přenesená",J483,0)</f>
        <v>0</v>
      </c>
      <c r="BI483" s="211">
        <f>IF(N483="nulová",J483,0)</f>
        <v>0</v>
      </c>
      <c r="BJ483" s="19" t="s">
        <v>128</v>
      </c>
      <c r="BK483" s="211">
        <f>ROUND(I483*H483,2)</f>
        <v>0</v>
      </c>
      <c r="BL483" s="19" t="s">
        <v>127</v>
      </c>
      <c r="BM483" s="210" t="s">
        <v>570</v>
      </c>
    </row>
    <row r="484" s="2" customFormat="1">
      <c r="A484" s="40"/>
      <c r="B484" s="41"/>
      <c r="C484" s="42"/>
      <c r="D484" s="234" t="s">
        <v>143</v>
      </c>
      <c r="E484" s="42"/>
      <c r="F484" s="235" t="s">
        <v>571</v>
      </c>
      <c r="G484" s="42"/>
      <c r="H484" s="42"/>
      <c r="I484" s="236"/>
      <c r="J484" s="42"/>
      <c r="K484" s="42"/>
      <c r="L484" s="46"/>
      <c r="M484" s="237"/>
      <c r="N484" s="238"/>
      <c r="O484" s="86"/>
      <c r="P484" s="86"/>
      <c r="Q484" s="86"/>
      <c r="R484" s="86"/>
      <c r="S484" s="86"/>
      <c r="T484" s="87"/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T484" s="19" t="s">
        <v>143</v>
      </c>
      <c r="AU484" s="19" t="s">
        <v>128</v>
      </c>
    </row>
    <row r="485" s="14" customFormat="1">
      <c r="A485" s="14"/>
      <c r="B485" s="223"/>
      <c r="C485" s="224"/>
      <c r="D485" s="214" t="s">
        <v>136</v>
      </c>
      <c r="E485" s="225" t="s">
        <v>19</v>
      </c>
      <c r="F485" s="226" t="s">
        <v>572</v>
      </c>
      <c r="G485" s="224"/>
      <c r="H485" s="227">
        <v>3.8999999999999999</v>
      </c>
      <c r="I485" s="228"/>
      <c r="J485" s="224"/>
      <c r="K485" s="224"/>
      <c r="L485" s="229"/>
      <c r="M485" s="230"/>
      <c r="N485" s="231"/>
      <c r="O485" s="231"/>
      <c r="P485" s="231"/>
      <c r="Q485" s="231"/>
      <c r="R485" s="231"/>
      <c r="S485" s="231"/>
      <c r="T485" s="232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33" t="s">
        <v>136</v>
      </c>
      <c r="AU485" s="233" t="s">
        <v>128</v>
      </c>
      <c r="AV485" s="14" t="s">
        <v>128</v>
      </c>
      <c r="AW485" s="14" t="s">
        <v>33</v>
      </c>
      <c r="AX485" s="14" t="s">
        <v>72</v>
      </c>
      <c r="AY485" s="233" t="s">
        <v>121</v>
      </c>
    </row>
    <row r="486" s="14" customFormat="1">
      <c r="A486" s="14"/>
      <c r="B486" s="223"/>
      <c r="C486" s="224"/>
      <c r="D486" s="214" t="s">
        <v>136</v>
      </c>
      <c r="E486" s="225" t="s">
        <v>19</v>
      </c>
      <c r="F486" s="226" t="s">
        <v>573</v>
      </c>
      <c r="G486" s="224"/>
      <c r="H486" s="227">
        <v>3.6800000000000002</v>
      </c>
      <c r="I486" s="228"/>
      <c r="J486" s="224"/>
      <c r="K486" s="224"/>
      <c r="L486" s="229"/>
      <c r="M486" s="230"/>
      <c r="N486" s="231"/>
      <c r="O486" s="231"/>
      <c r="P486" s="231"/>
      <c r="Q486" s="231"/>
      <c r="R486" s="231"/>
      <c r="S486" s="231"/>
      <c r="T486" s="232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33" t="s">
        <v>136</v>
      </c>
      <c r="AU486" s="233" t="s">
        <v>128</v>
      </c>
      <c r="AV486" s="14" t="s">
        <v>128</v>
      </c>
      <c r="AW486" s="14" t="s">
        <v>33</v>
      </c>
      <c r="AX486" s="14" t="s">
        <v>72</v>
      </c>
      <c r="AY486" s="233" t="s">
        <v>121</v>
      </c>
    </row>
    <row r="487" s="14" customFormat="1">
      <c r="A487" s="14"/>
      <c r="B487" s="223"/>
      <c r="C487" s="224"/>
      <c r="D487" s="214" t="s">
        <v>136</v>
      </c>
      <c r="E487" s="225" t="s">
        <v>19</v>
      </c>
      <c r="F487" s="226" t="s">
        <v>574</v>
      </c>
      <c r="G487" s="224"/>
      <c r="H487" s="227">
        <v>11.960000000000001</v>
      </c>
      <c r="I487" s="228"/>
      <c r="J487" s="224"/>
      <c r="K487" s="224"/>
      <c r="L487" s="229"/>
      <c r="M487" s="230"/>
      <c r="N487" s="231"/>
      <c r="O487" s="231"/>
      <c r="P487" s="231"/>
      <c r="Q487" s="231"/>
      <c r="R487" s="231"/>
      <c r="S487" s="231"/>
      <c r="T487" s="232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33" t="s">
        <v>136</v>
      </c>
      <c r="AU487" s="233" t="s">
        <v>128</v>
      </c>
      <c r="AV487" s="14" t="s">
        <v>128</v>
      </c>
      <c r="AW487" s="14" t="s">
        <v>33</v>
      </c>
      <c r="AX487" s="14" t="s">
        <v>72</v>
      </c>
      <c r="AY487" s="233" t="s">
        <v>121</v>
      </c>
    </row>
    <row r="488" s="16" customFormat="1">
      <c r="A488" s="16"/>
      <c r="B488" s="250"/>
      <c r="C488" s="251"/>
      <c r="D488" s="214" t="s">
        <v>136</v>
      </c>
      <c r="E488" s="252" t="s">
        <v>19</v>
      </c>
      <c r="F488" s="253" t="s">
        <v>152</v>
      </c>
      <c r="G488" s="251"/>
      <c r="H488" s="254">
        <v>19.539999999999999</v>
      </c>
      <c r="I488" s="255"/>
      <c r="J488" s="251"/>
      <c r="K488" s="251"/>
      <c r="L488" s="256"/>
      <c r="M488" s="257"/>
      <c r="N488" s="258"/>
      <c r="O488" s="258"/>
      <c r="P488" s="258"/>
      <c r="Q488" s="258"/>
      <c r="R488" s="258"/>
      <c r="S488" s="258"/>
      <c r="T488" s="259"/>
      <c r="U488" s="16"/>
      <c r="V488" s="16"/>
      <c r="W488" s="16"/>
      <c r="X488" s="16"/>
      <c r="Y488" s="16"/>
      <c r="Z488" s="16"/>
      <c r="AA488" s="16"/>
      <c r="AB488" s="16"/>
      <c r="AC488" s="16"/>
      <c r="AD488" s="16"/>
      <c r="AE488" s="16"/>
      <c r="AT488" s="260" t="s">
        <v>136</v>
      </c>
      <c r="AU488" s="260" t="s">
        <v>128</v>
      </c>
      <c r="AV488" s="16" t="s">
        <v>127</v>
      </c>
      <c r="AW488" s="16" t="s">
        <v>33</v>
      </c>
      <c r="AX488" s="16" t="s">
        <v>77</v>
      </c>
      <c r="AY488" s="260" t="s">
        <v>121</v>
      </c>
    </row>
    <row r="489" s="2" customFormat="1" ht="24.15" customHeight="1">
      <c r="A489" s="40"/>
      <c r="B489" s="41"/>
      <c r="C489" s="199" t="s">
        <v>575</v>
      </c>
      <c r="D489" s="199" t="s">
        <v>123</v>
      </c>
      <c r="E489" s="200" t="s">
        <v>576</v>
      </c>
      <c r="F489" s="201" t="s">
        <v>577</v>
      </c>
      <c r="G489" s="202" t="s">
        <v>134</v>
      </c>
      <c r="H489" s="203">
        <v>55.740000000000002</v>
      </c>
      <c r="I489" s="204"/>
      <c r="J489" s="205">
        <f>ROUND(I489*H489,2)</f>
        <v>0</v>
      </c>
      <c r="K489" s="201" t="s">
        <v>19</v>
      </c>
      <c r="L489" s="46"/>
      <c r="M489" s="206" t="s">
        <v>19</v>
      </c>
      <c r="N489" s="207" t="s">
        <v>44</v>
      </c>
      <c r="O489" s="86"/>
      <c r="P489" s="208">
        <f>O489*H489</f>
        <v>0</v>
      </c>
      <c r="Q489" s="208">
        <v>0</v>
      </c>
      <c r="R489" s="208">
        <f>Q489*H489</f>
        <v>0</v>
      </c>
      <c r="S489" s="208">
        <v>0</v>
      </c>
      <c r="T489" s="209">
        <f>S489*H489</f>
        <v>0</v>
      </c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R489" s="210" t="s">
        <v>127</v>
      </c>
      <c r="AT489" s="210" t="s">
        <v>123</v>
      </c>
      <c r="AU489" s="210" t="s">
        <v>128</v>
      </c>
      <c r="AY489" s="19" t="s">
        <v>121</v>
      </c>
      <c r="BE489" s="211">
        <f>IF(N489="základní",J489,0)</f>
        <v>0</v>
      </c>
      <c r="BF489" s="211">
        <f>IF(N489="snížená",J489,0)</f>
        <v>0</v>
      </c>
      <c r="BG489" s="211">
        <f>IF(N489="zákl. přenesená",J489,0)</f>
        <v>0</v>
      </c>
      <c r="BH489" s="211">
        <f>IF(N489="sníž. přenesená",J489,0)</f>
        <v>0</v>
      </c>
      <c r="BI489" s="211">
        <f>IF(N489="nulová",J489,0)</f>
        <v>0</v>
      </c>
      <c r="BJ489" s="19" t="s">
        <v>128</v>
      </c>
      <c r="BK489" s="211">
        <f>ROUND(I489*H489,2)</f>
        <v>0</v>
      </c>
      <c r="BL489" s="19" t="s">
        <v>127</v>
      </c>
      <c r="BM489" s="210" t="s">
        <v>578</v>
      </c>
    </row>
    <row r="490" s="14" customFormat="1">
      <c r="A490" s="14"/>
      <c r="B490" s="223"/>
      <c r="C490" s="224"/>
      <c r="D490" s="214" t="s">
        <v>136</v>
      </c>
      <c r="E490" s="225" t="s">
        <v>19</v>
      </c>
      <c r="F490" s="226" t="s">
        <v>202</v>
      </c>
      <c r="G490" s="224"/>
      <c r="H490" s="227">
        <v>1.8</v>
      </c>
      <c r="I490" s="228"/>
      <c r="J490" s="224"/>
      <c r="K490" s="224"/>
      <c r="L490" s="229"/>
      <c r="M490" s="230"/>
      <c r="N490" s="231"/>
      <c r="O490" s="231"/>
      <c r="P490" s="231"/>
      <c r="Q490" s="231"/>
      <c r="R490" s="231"/>
      <c r="S490" s="231"/>
      <c r="T490" s="232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33" t="s">
        <v>136</v>
      </c>
      <c r="AU490" s="233" t="s">
        <v>128</v>
      </c>
      <c r="AV490" s="14" t="s">
        <v>128</v>
      </c>
      <c r="AW490" s="14" t="s">
        <v>33</v>
      </c>
      <c r="AX490" s="14" t="s">
        <v>72</v>
      </c>
      <c r="AY490" s="233" t="s">
        <v>121</v>
      </c>
    </row>
    <row r="491" s="14" customFormat="1">
      <c r="A491" s="14"/>
      <c r="B491" s="223"/>
      <c r="C491" s="224"/>
      <c r="D491" s="214" t="s">
        <v>136</v>
      </c>
      <c r="E491" s="225" t="s">
        <v>19</v>
      </c>
      <c r="F491" s="226" t="s">
        <v>203</v>
      </c>
      <c r="G491" s="224"/>
      <c r="H491" s="227">
        <v>10.800000000000001</v>
      </c>
      <c r="I491" s="228"/>
      <c r="J491" s="224"/>
      <c r="K491" s="224"/>
      <c r="L491" s="229"/>
      <c r="M491" s="230"/>
      <c r="N491" s="231"/>
      <c r="O491" s="231"/>
      <c r="P491" s="231"/>
      <c r="Q491" s="231"/>
      <c r="R491" s="231"/>
      <c r="S491" s="231"/>
      <c r="T491" s="232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33" t="s">
        <v>136</v>
      </c>
      <c r="AU491" s="233" t="s">
        <v>128</v>
      </c>
      <c r="AV491" s="14" t="s">
        <v>128</v>
      </c>
      <c r="AW491" s="14" t="s">
        <v>33</v>
      </c>
      <c r="AX491" s="14" t="s">
        <v>72</v>
      </c>
      <c r="AY491" s="233" t="s">
        <v>121</v>
      </c>
    </row>
    <row r="492" s="14" customFormat="1">
      <c r="A492" s="14"/>
      <c r="B492" s="223"/>
      <c r="C492" s="224"/>
      <c r="D492" s="214" t="s">
        <v>136</v>
      </c>
      <c r="E492" s="225" t="s">
        <v>19</v>
      </c>
      <c r="F492" s="226" t="s">
        <v>206</v>
      </c>
      <c r="G492" s="224"/>
      <c r="H492" s="227">
        <v>3.2400000000000002</v>
      </c>
      <c r="I492" s="228"/>
      <c r="J492" s="224"/>
      <c r="K492" s="224"/>
      <c r="L492" s="229"/>
      <c r="M492" s="230"/>
      <c r="N492" s="231"/>
      <c r="O492" s="231"/>
      <c r="P492" s="231"/>
      <c r="Q492" s="231"/>
      <c r="R492" s="231"/>
      <c r="S492" s="231"/>
      <c r="T492" s="232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33" t="s">
        <v>136</v>
      </c>
      <c r="AU492" s="233" t="s">
        <v>128</v>
      </c>
      <c r="AV492" s="14" t="s">
        <v>128</v>
      </c>
      <c r="AW492" s="14" t="s">
        <v>33</v>
      </c>
      <c r="AX492" s="14" t="s">
        <v>72</v>
      </c>
      <c r="AY492" s="233" t="s">
        <v>121</v>
      </c>
    </row>
    <row r="493" s="14" customFormat="1">
      <c r="A493" s="14"/>
      <c r="B493" s="223"/>
      <c r="C493" s="224"/>
      <c r="D493" s="214" t="s">
        <v>136</v>
      </c>
      <c r="E493" s="225" t="s">
        <v>19</v>
      </c>
      <c r="F493" s="226" t="s">
        <v>579</v>
      </c>
      <c r="G493" s="224"/>
      <c r="H493" s="227">
        <v>36</v>
      </c>
      <c r="I493" s="228"/>
      <c r="J493" s="224"/>
      <c r="K493" s="224"/>
      <c r="L493" s="229"/>
      <c r="M493" s="230"/>
      <c r="N493" s="231"/>
      <c r="O493" s="231"/>
      <c r="P493" s="231"/>
      <c r="Q493" s="231"/>
      <c r="R493" s="231"/>
      <c r="S493" s="231"/>
      <c r="T493" s="232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33" t="s">
        <v>136</v>
      </c>
      <c r="AU493" s="233" t="s">
        <v>128</v>
      </c>
      <c r="AV493" s="14" t="s">
        <v>128</v>
      </c>
      <c r="AW493" s="14" t="s">
        <v>33</v>
      </c>
      <c r="AX493" s="14" t="s">
        <v>72</v>
      </c>
      <c r="AY493" s="233" t="s">
        <v>121</v>
      </c>
    </row>
    <row r="494" s="14" customFormat="1">
      <c r="A494" s="14"/>
      <c r="B494" s="223"/>
      <c r="C494" s="224"/>
      <c r="D494" s="214" t="s">
        <v>136</v>
      </c>
      <c r="E494" s="225" t="s">
        <v>19</v>
      </c>
      <c r="F494" s="226" t="s">
        <v>572</v>
      </c>
      <c r="G494" s="224"/>
      <c r="H494" s="227">
        <v>3.8999999999999999</v>
      </c>
      <c r="I494" s="228"/>
      <c r="J494" s="224"/>
      <c r="K494" s="224"/>
      <c r="L494" s="229"/>
      <c r="M494" s="230"/>
      <c r="N494" s="231"/>
      <c r="O494" s="231"/>
      <c r="P494" s="231"/>
      <c r="Q494" s="231"/>
      <c r="R494" s="231"/>
      <c r="S494" s="231"/>
      <c r="T494" s="232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33" t="s">
        <v>136</v>
      </c>
      <c r="AU494" s="233" t="s">
        <v>128</v>
      </c>
      <c r="AV494" s="14" t="s">
        <v>128</v>
      </c>
      <c r="AW494" s="14" t="s">
        <v>33</v>
      </c>
      <c r="AX494" s="14" t="s">
        <v>72</v>
      </c>
      <c r="AY494" s="233" t="s">
        <v>121</v>
      </c>
    </row>
    <row r="495" s="16" customFormat="1">
      <c r="A495" s="16"/>
      <c r="B495" s="250"/>
      <c r="C495" s="251"/>
      <c r="D495" s="214" t="s">
        <v>136</v>
      </c>
      <c r="E495" s="252" t="s">
        <v>19</v>
      </c>
      <c r="F495" s="253" t="s">
        <v>152</v>
      </c>
      <c r="G495" s="251"/>
      <c r="H495" s="254">
        <v>55.740000000000002</v>
      </c>
      <c r="I495" s="255"/>
      <c r="J495" s="251"/>
      <c r="K495" s="251"/>
      <c r="L495" s="256"/>
      <c r="M495" s="257"/>
      <c r="N495" s="258"/>
      <c r="O495" s="258"/>
      <c r="P495" s="258"/>
      <c r="Q495" s="258"/>
      <c r="R495" s="258"/>
      <c r="S495" s="258"/>
      <c r="T495" s="259"/>
      <c r="U495" s="16"/>
      <c r="V495" s="16"/>
      <c r="W495" s="16"/>
      <c r="X495" s="16"/>
      <c r="Y495" s="16"/>
      <c r="Z495" s="16"/>
      <c r="AA495" s="16"/>
      <c r="AB495" s="16"/>
      <c r="AC495" s="16"/>
      <c r="AD495" s="16"/>
      <c r="AE495" s="16"/>
      <c r="AT495" s="260" t="s">
        <v>136</v>
      </c>
      <c r="AU495" s="260" t="s">
        <v>128</v>
      </c>
      <c r="AV495" s="16" t="s">
        <v>127</v>
      </c>
      <c r="AW495" s="16" t="s">
        <v>33</v>
      </c>
      <c r="AX495" s="16" t="s">
        <v>77</v>
      </c>
      <c r="AY495" s="260" t="s">
        <v>121</v>
      </c>
    </row>
    <row r="496" s="2" customFormat="1" ht="24.15" customHeight="1">
      <c r="A496" s="40"/>
      <c r="B496" s="41"/>
      <c r="C496" s="199" t="s">
        <v>580</v>
      </c>
      <c r="D496" s="199" t="s">
        <v>123</v>
      </c>
      <c r="E496" s="200" t="s">
        <v>581</v>
      </c>
      <c r="F496" s="201" t="s">
        <v>582</v>
      </c>
      <c r="G496" s="202" t="s">
        <v>134</v>
      </c>
      <c r="H496" s="203">
        <v>42</v>
      </c>
      <c r="I496" s="204"/>
      <c r="J496" s="205">
        <f>ROUND(I496*H496,2)</f>
        <v>0</v>
      </c>
      <c r="K496" s="201" t="s">
        <v>19</v>
      </c>
      <c r="L496" s="46"/>
      <c r="M496" s="206" t="s">
        <v>19</v>
      </c>
      <c r="N496" s="207" t="s">
        <v>44</v>
      </c>
      <c r="O496" s="86"/>
      <c r="P496" s="208">
        <f>O496*H496</f>
        <v>0</v>
      </c>
      <c r="Q496" s="208">
        <v>0</v>
      </c>
      <c r="R496" s="208">
        <f>Q496*H496</f>
        <v>0</v>
      </c>
      <c r="S496" s="208">
        <v>0</v>
      </c>
      <c r="T496" s="209">
        <f>S496*H496</f>
        <v>0</v>
      </c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R496" s="210" t="s">
        <v>127</v>
      </c>
      <c r="AT496" s="210" t="s">
        <v>123</v>
      </c>
      <c r="AU496" s="210" t="s">
        <v>128</v>
      </c>
      <c r="AY496" s="19" t="s">
        <v>121</v>
      </c>
      <c r="BE496" s="211">
        <f>IF(N496="základní",J496,0)</f>
        <v>0</v>
      </c>
      <c r="BF496" s="211">
        <f>IF(N496="snížená",J496,0)</f>
        <v>0</v>
      </c>
      <c r="BG496" s="211">
        <f>IF(N496="zákl. přenesená",J496,0)</f>
        <v>0</v>
      </c>
      <c r="BH496" s="211">
        <f>IF(N496="sníž. přenesená",J496,0)</f>
        <v>0</v>
      </c>
      <c r="BI496" s="211">
        <f>IF(N496="nulová",J496,0)</f>
        <v>0</v>
      </c>
      <c r="BJ496" s="19" t="s">
        <v>128</v>
      </c>
      <c r="BK496" s="211">
        <f>ROUND(I496*H496,2)</f>
        <v>0</v>
      </c>
      <c r="BL496" s="19" t="s">
        <v>127</v>
      </c>
      <c r="BM496" s="210" t="s">
        <v>583</v>
      </c>
    </row>
    <row r="497" s="14" customFormat="1">
      <c r="A497" s="14"/>
      <c r="B497" s="223"/>
      <c r="C497" s="224"/>
      <c r="D497" s="214" t="s">
        <v>136</v>
      </c>
      <c r="E497" s="225" t="s">
        <v>19</v>
      </c>
      <c r="F497" s="226" t="s">
        <v>584</v>
      </c>
      <c r="G497" s="224"/>
      <c r="H497" s="227">
        <v>42</v>
      </c>
      <c r="I497" s="228"/>
      <c r="J497" s="224"/>
      <c r="K497" s="224"/>
      <c r="L497" s="229"/>
      <c r="M497" s="230"/>
      <c r="N497" s="231"/>
      <c r="O497" s="231"/>
      <c r="P497" s="231"/>
      <c r="Q497" s="231"/>
      <c r="R497" s="231"/>
      <c r="S497" s="231"/>
      <c r="T497" s="232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33" t="s">
        <v>136</v>
      </c>
      <c r="AU497" s="233" t="s">
        <v>128</v>
      </c>
      <c r="AV497" s="14" t="s">
        <v>128</v>
      </c>
      <c r="AW497" s="14" t="s">
        <v>33</v>
      </c>
      <c r="AX497" s="14" t="s">
        <v>77</v>
      </c>
      <c r="AY497" s="233" t="s">
        <v>121</v>
      </c>
    </row>
    <row r="498" s="2" customFormat="1" ht="24.15" customHeight="1">
      <c r="A498" s="40"/>
      <c r="B498" s="41"/>
      <c r="C498" s="199" t="s">
        <v>585</v>
      </c>
      <c r="D498" s="199" t="s">
        <v>123</v>
      </c>
      <c r="E498" s="200" t="s">
        <v>586</v>
      </c>
      <c r="F498" s="201" t="s">
        <v>587</v>
      </c>
      <c r="G498" s="202" t="s">
        <v>179</v>
      </c>
      <c r="H498" s="203">
        <v>0.33500000000000002</v>
      </c>
      <c r="I498" s="204"/>
      <c r="J498" s="205">
        <f>ROUND(I498*H498,2)</f>
        <v>0</v>
      </c>
      <c r="K498" s="201" t="s">
        <v>141</v>
      </c>
      <c r="L498" s="46"/>
      <c r="M498" s="206" t="s">
        <v>19</v>
      </c>
      <c r="N498" s="207" t="s">
        <v>44</v>
      </c>
      <c r="O498" s="86"/>
      <c r="P498" s="208">
        <f>O498*H498</f>
        <v>0</v>
      </c>
      <c r="Q498" s="208">
        <v>0</v>
      </c>
      <c r="R498" s="208">
        <f>Q498*H498</f>
        <v>0</v>
      </c>
      <c r="S498" s="208">
        <v>1.8</v>
      </c>
      <c r="T498" s="209">
        <f>S498*H498</f>
        <v>0.60300000000000009</v>
      </c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R498" s="210" t="s">
        <v>127</v>
      </c>
      <c r="AT498" s="210" t="s">
        <v>123</v>
      </c>
      <c r="AU498" s="210" t="s">
        <v>128</v>
      </c>
      <c r="AY498" s="19" t="s">
        <v>121</v>
      </c>
      <c r="BE498" s="211">
        <f>IF(N498="základní",J498,0)</f>
        <v>0</v>
      </c>
      <c r="BF498" s="211">
        <f>IF(N498="snížená",J498,0)</f>
        <v>0</v>
      </c>
      <c r="BG498" s="211">
        <f>IF(N498="zákl. přenesená",J498,0)</f>
        <v>0</v>
      </c>
      <c r="BH498" s="211">
        <f>IF(N498="sníž. přenesená",J498,0)</f>
        <v>0</v>
      </c>
      <c r="BI498" s="211">
        <f>IF(N498="nulová",J498,0)</f>
        <v>0</v>
      </c>
      <c r="BJ498" s="19" t="s">
        <v>128</v>
      </c>
      <c r="BK498" s="211">
        <f>ROUND(I498*H498,2)</f>
        <v>0</v>
      </c>
      <c r="BL498" s="19" t="s">
        <v>127</v>
      </c>
      <c r="BM498" s="210" t="s">
        <v>588</v>
      </c>
    </row>
    <row r="499" s="2" customFormat="1">
      <c r="A499" s="40"/>
      <c r="B499" s="41"/>
      <c r="C499" s="42"/>
      <c r="D499" s="234" t="s">
        <v>143</v>
      </c>
      <c r="E499" s="42"/>
      <c r="F499" s="235" t="s">
        <v>589</v>
      </c>
      <c r="G499" s="42"/>
      <c r="H499" s="42"/>
      <c r="I499" s="236"/>
      <c r="J499" s="42"/>
      <c r="K499" s="42"/>
      <c r="L499" s="46"/>
      <c r="M499" s="237"/>
      <c r="N499" s="238"/>
      <c r="O499" s="86"/>
      <c r="P499" s="86"/>
      <c r="Q499" s="86"/>
      <c r="R499" s="86"/>
      <c r="S499" s="86"/>
      <c r="T499" s="87"/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T499" s="19" t="s">
        <v>143</v>
      </c>
      <c r="AU499" s="19" t="s">
        <v>128</v>
      </c>
    </row>
    <row r="500" s="13" customFormat="1">
      <c r="A500" s="13"/>
      <c r="B500" s="212"/>
      <c r="C500" s="213"/>
      <c r="D500" s="214" t="s">
        <v>136</v>
      </c>
      <c r="E500" s="215" t="s">
        <v>19</v>
      </c>
      <c r="F500" s="216" t="s">
        <v>590</v>
      </c>
      <c r="G500" s="213"/>
      <c r="H500" s="215" t="s">
        <v>19</v>
      </c>
      <c r="I500" s="217"/>
      <c r="J500" s="213"/>
      <c r="K500" s="213"/>
      <c r="L500" s="218"/>
      <c r="M500" s="219"/>
      <c r="N500" s="220"/>
      <c r="O500" s="220"/>
      <c r="P500" s="220"/>
      <c r="Q500" s="220"/>
      <c r="R500" s="220"/>
      <c r="S500" s="220"/>
      <c r="T500" s="221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22" t="s">
        <v>136</v>
      </c>
      <c r="AU500" s="222" t="s">
        <v>128</v>
      </c>
      <c r="AV500" s="13" t="s">
        <v>77</v>
      </c>
      <c r="AW500" s="13" t="s">
        <v>33</v>
      </c>
      <c r="AX500" s="13" t="s">
        <v>72</v>
      </c>
      <c r="AY500" s="222" t="s">
        <v>121</v>
      </c>
    </row>
    <row r="501" s="14" customFormat="1">
      <c r="A501" s="14"/>
      <c r="B501" s="223"/>
      <c r="C501" s="224"/>
      <c r="D501" s="214" t="s">
        <v>136</v>
      </c>
      <c r="E501" s="225" t="s">
        <v>19</v>
      </c>
      <c r="F501" s="226" t="s">
        <v>591</v>
      </c>
      <c r="G501" s="224"/>
      <c r="H501" s="227">
        <v>0.81000000000000005</v>
      </c>
      <c r="I501" s="228"/>
      <c r="J501" s="224"/>
      <c r="K501" s="224"/>
      <c r="L501" s="229"/>
      <c r="M501" s="230"/>
      <c r="N501" s="231"/>
      <c r="O501" s="231"/>
      <c r="P501" s="231"/>
      <c r="Q501" s="231"/>
      <c r="R501" s="231"/>
      <c r="S501" s="231"/>
      <c r="T501" s="232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33" t="s">
        <v>136</v>
      </c>
      <c r="AU501" s="233" t="s">
        <v>128</v>
      </c>
      <c r="AV501" s="14" t="s">
        <v>128</v>
      </c>
      <c r="AW501" s="14" t="s">
        <v>33</v>
      </c>
      <c r="AX501" s="14" t="s">
        <v>72</v>
      </c>
      <c r="AY501" s="233" t="s">
        <v>121</v>
      </c>
    </row>
    <row r="502" s="14" customFormat="1">
      <c r="A502" s="14"/>
      <c r="B502" s="223"/>
      <c r="C502" s="224"/>
      <c r="D502" s="214" t="s">
        <v>136</v>
      </c>
      <c r="E502" s="225" t="s">
        <v>19</v>
      </c>
      <c r="F502" s="226" t="s">
        <v>592</v>
      </c>
      <c r="G502" s="224"/>
      <c r="H502" s="227">
        <v>-0.47499999999999998</v>
      </c>
      <c r="I502" s="228"/>
      <c r="J502" s="224"/>
      <c r="K502" s="224"/>
      <c r="L502" s="229"/>
      <c r="M502" s="230"/>
      <c r="N502" s="231"/>
      <c r="O502" s="231"/>
      <c r="P502" s="231"/>
      <c r="Q502" s="231"/>
      <c r="R502" s="231"/>
      <c r="S502" s="231"/>
      <c r="T502" s="232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33" t="s">
        <v>136</v>
      </c>
      <c r="AU502" s="233" t="s">
        <v>128</v>
      </c>
      <c r="AV502" s="14" t="s">
        <v>128</v>
      </c>
      <c r="AW502" s="14" t="s">
        <v>33</v>
      </c>
      <c r="AX502" s="14" t="s">
        <v>72</v>
      </c>
      <c r="AY502" s="233" t="s">
        <v>121</v>
      </c>
    </row>
    <row r="503" s="16" customFormat="1">
      <c r="A503" s="16"/>
      <c r="B503" s="250"/>
      <c r="C503" s="251"/>
      <c r="D503" s="214" t="s">
        <v>136</v>
      </c>
      <c r="E503" s="252" t="s">
        <v>19</v>
      </c>
      <c r="F503" s="253" t="s">
        <v>152</v>
      </c>
      <c r="G503" s="251"/>
      <c r="H503" s="254">
        <v>0.33500000000000008</v>
      </c>
      <c r="I503" s="255"/>
      <c r="J503" s="251"/>
      <c r="K503" s="251"/>
      <c r="L503" s="256"/>
      <c r="M503" s="257"/>
      <c r="N503" s="258"/>
      <c r="O503" s="258"/>
      <c r="P503" s="258"/>
      <c r="Q503" s="258"/>
      <c r="R503" s="258"/>
      <c r="S503" s="258"/>
      <c r="T503" s="259"/>
      <c r="U503" s="16"/>
      <c r="V503" s="16"/>
      <c r="W503" s="16"/>
      <c r="X503" s="16"/>
      <c r="Y503" s="16"/>
      <c r="Z503" s="16"/>
      <c r="AA503" s="16"/>
      <c r="AB503" s="16"/>
      <c r="AC503" s="16"/>
      <c r="AD503" s="16"/>
      <c r="AE503" s="16"/>
      <c r="AT503" s="260" t="s">
        <v>136</v>
      </c>
      <c r="AU503" s="260" t="s">
        <v>128</v>
      </c>
      <c r="AV503" s="16" t="s">
        <v>127</v>
      </c>
      <c r="AW503" s="16" t="s">
        <v>33</v>
      </c>
      <c r="AX503" s="16" t="s">
        <v>77</v>
      </c>
      <c r="AY503" s="260" t="s">
        <v>121</v>
      </c>
    </row>
    <row r="504" s="2" customFormat="1" ht="24.15" customHeight="1">
      <c r="A504" s="40"/>
      <c r="B504" s="41"/>
      <c r="C504" s="199" t="s">
        <v>593</v>
      </c>
      <c r="D504" s="199" t="s">
        <v>123</v>
      </c>
      <c r="E504" s="200" t="s">
        <v>594</v>
      </c>
      <c r="F504" s="201" t="s">
        <v>595</v>
      </c>
      <c r="G504" s="202" t="s">
        <v>155</v>
      </c>
      <c r="H504" s="203">
        <v>4</v>
      </c>
      <c r="I504" s="204"/>
      <c r="J504" s="205">
        <f>ROUND(I504*H504,2)</f>
        <v>0</v>
      </c>
      <c r="K504" s="201" t="s">
        <v>141</v>
      </c>
      <c r="L504" s="46"/>
      <c r="M504" s="206" t="s">
        <v>19</v>
      </c>
      <c r="N504" s="207" t="s">
        <v>44</v>
      </c>
      <c r="O504" s="86"/>
      <c r="P504" s="208">
        <f>O504*H504</f>
        <v>0</v>
      </c>
      <c r="Q504" s="208">
        <v>0</v>
      </c>
      <c r="R504" s="208">
        <f>Q504*H504</f>
        <v>0</v>
      </c>
      <c r="S504" s="208">
        <v>0.031</v>
      </c>
      <c r="T504" s="209">
        <f>S504*H504</f>
        <v>0.124</v>
      </c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R504" s="210" t="s">
        <v>127</v>
      </c>
      <c r="AT504" s="210" t="s">
        <v>123</v>
      </c>
      <c r="AU504" s="210" t="s">
        <v>128</v>
      </c>
      <c r="AY504" s="19" t="s">
        <v>121</v>
      </c>
      <c r="BE504" s="211">
        <f>IF(N504="základní",J504,0)</f>
        <v>0</v>
      </c>
      <c r="BF504" s="211">
        <f>IF(N504="snížená",J504,0)</f>
        <v>0</v>
      </c>
      <c r="BG504" s="211">
        <f>IF(N504="zákl. přenesená",J504,0)</f>
        <v>0</v>
      </c>
      <c r="BH504" s="211">
        <f>IF(N504="sníž. přenesená",J504,0)</f>
        <v>0</v>
      </c>
      <c r="BI504" s="211">
        <f>IF(N504="nulová",J504,0)</f>
        <v>0</v>
      </c>
      <c r="BJ504" s="19" t="s">
        <v>128</v>
      </c>
      <c r="BK504" s="211">
        <f>ROUND(I504*H504,2)</f>
        <v>0</v>
      </c>
      <c r="BL504" s="19" t="s">
        <v>127</v>
      </c>
      <c r="BM504" s="210" t="s">
        <v>596</v>
      </c>
    </row>
    <row r="505" s="2" customFormat="1">
      <c r="A505" s="40"/>
      <c r="B505" s="41"/>
      <c r="C505" s="42"/>
      <c r="D505" s="234" t="s">
        <v>143</v>
      </c>
      <c r="E505" s="42"/>
      <c r="F505" s="235" t="s">
        <v>597</v>
      </c>
      <c r="G505" s="42"/>
      <c r="H505" s="42"/>
      <c r="I505" s="236"/>
      <c r="J505" s="42"/>
      <c r="K505" s="42"/>
      <c r="L505" s="46"/>
      <c r="M505" s="237"/>
      <c r="N505" s="238"/>
      <c r="O505" s="86"/>
      <c r="P505" s="86"/>
      <c r="Q505" s="86"/>
      <c r="R505" s="86"/>
      <c r="S505" s="86"/>
      <c r="T505" s="87"/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T505" s="19" t="s">
        <v>143</v>
      </c>
      <c r="AU505" s="19" t="s">
        <v>128</v>
      </c>
    </row>
    <row r="506" s="13" customFormat="1">
      <c r="A506" s="13"/>
      <c r="B506" s="212"/>
      <c r="C506" s="213"/>
      <c r="D506" s="214" t="s">
        <v>136</v>
      </c>
      <c r="E506" s="215" t="s">
        <v>19</v>
      </c>
      <c r="F506" s="216" t="s">
        <v>598</v>
      </c>
      <c r="G506" s="213"/>
      <c r="H506" s="215" t="s">
        <v>19</v>
      </c>
      <c r="I506" s="217"/>
      <c r="J506" s="213"/>
      <c r="K506" s="213"/>
      <c r="L506" s="218"/>
      <c r="M506" s="219"/>
      <c r="N506" s="220"/>
      <c r="O506" s="220"/>
      <c r="P506" s="220"/>
      <c r="Q506" s="220"/>
      <c r="R506" s="220"/>
      <c r="S506" s="220"/>
      <c r="T506" s="221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22" t="s">
        <v>136</v>
      </c>
      <c r="AU506" s="222" t="s">
        <v>128</v>
      </c>
      <c r="AV506" s="13" t="s">
        <v>77</v>
      </c>
      <c r="AW506" s="13" t="s">
        <v>33</v>
      </c>
      <c r="AX506" s="13" t="s">
        <v>72</v>
      </c>
      <c r="AY506" s="222" t="s">
        <v>121</v>
      </c>
    </row>
    <row r="507" s="14" customFormat="1">
      <c r="A507" s="14"/>
      <c r="B507" s="223"/>
      <c r="C507" s="224"/>
      <c r="D507" s="214" t="s">
        <v>136</v>
      </c>
      <c r="E507" s="225" t="s">
        <v>19</v>
      </c>
      <c r="F507" s="226" t="s">
        <v>127</v>
      </c>
      <c r="G507" s="224"/>
      <c r="H507" s="227">
        <v>4</v>
      </c>
      <c r="I507" s="228"/>
      <c r="J507" s="224"/>
      <c r="K507" s="224"/>
      <c r="L507" s="229"/>
      <c r="M507" s="230"/>
      <c r="N507" s="231"/>
      <c r="O507" s="231"/>
      <c r="P507" s="231"/>
      <c r="Q507" s="231"/>
      <c r="R507" s="231"/>
      <c r="S507" s="231"/>
      <c r="T507" s="232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33" t="s">
        <v>136</v>
      </c>
      <c r="AU507" s="233" t="s">
        <v>128</v>
      </c>
      <c r="AV507" s="14" t="s">
        <v>128</v>
      </c>
      <c r="AW507" s="14" t="s">
        <v>33</v>
      </c>
      <c r="AX507" s="14" t="s">
        <v>77</v>
      </c>
      <c r="AY507" s="233" t="s">
        <v>121</v>
      </c>
    </row>
    <row r="508" s="2" customFormat="1" ht="24.15" customHeight="1">
      <c r="A508" s="40"/>
      <c r="B508" s="41"/>
      <c r="C508" s="199" t="s">
        <v>599</v>
      </c>
      <c r="D508" s="199" t="s">
        <v>123</v>
      </c>
      <c r="E508" s="200" t="s">
        <v>600</v>
      </c>
      <c r="F508" s="201" t="s">
        <v>601</v>
      </c>
      <c r="G508" s="202" t="s">
        <v>134</v>
      </c>
      <c r="H508" s="203">
        <v>32.310000000000002</v>
      </c>
      <c r="I508" s="204"/>
      <c r="J508" s="205">
        <f>ROUND(I508*H508,2)</f>
        <v>0</v>
      </c>
      <c r="K508" s="201" t="s">
        <v>141</v>
      </c>
      <c r="L508" s="46"/>
      <c r="M508" s="206" t="s">
        <v>19</v>
      </c>
      <c r="N508" s="207" t="s">
        <v>44</v>
      </c>
      <c r="O508" s="86"/>
      <c r="P508" s="208">
        <f>O508*H508</f>
        <v>0</v>
      </c>
      <c r="Q508" s="208">
        <v>0</v>
      </c>
      <c r="R508" s="208">
        <f>Q508*H508</f>
        <v>0</v>
      </c>
      <c r="S508" s="208">
        <v>0.045999999999999999</v>
      </c>
      <c r="T508" s="209">
        <f>S508*H508</f>
        <v>1.4862600000000001</v>
      </c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R508" s="210" t="s">
        <v>127</v>
      </c>
      <c r="AT508" s="210" t="s">
        <v>123</v>
      </c>
      <c r="AU508" s="210" t="s">
        <v>128</v>
      </c>
      <c r="AY508" s="19" t="s">
        <v>121</v>
      </c>
      <c r="BE508" s="211">
        <f>IF(N508="základní",J508,0)</f>
        <v>0</v>
      </c>
      <c r="BF508" s="211">
        <f>IF(N508="snížená",J508,0)</f>
        <v>0</v>
      </c>
      <c r="BG508" s="211">
        <f>IF(N508="zákl. přenesená",J508,0)</f>
        <v>0</v>
      </c>
      <c r="BH508" s="211">
        <f>IF(N508="sníž. přenesená",J508,0)</f>
        <v>0</v>
      </c>
      <c r="BI508" s="211">
        <f>IF(N508="nulová",J508,0)</f>
        <v>0</v>
      </c>
      <c r="BJ508" s="19" t="s">
        <v>128</v>
      </c>
      <c r="BK508" s="211">
        <f>ROUND(I508*H508,2)</f>
        <v>0</v>
      </c>
      <c r="BL508" s="19" t="s">
        <v>127</v>
      </c>
      <c r="BM508" s="210" t="s">
        <v>602</v>
      </c>
    </row>
    <row r="509" s="2" customFormat="1">
      <c r="A509" s="40"/>
      <c r="B509" s="41"/>
      <c r="C509" s="42"/>
      <c r="D509" s="234" t="s">
        <v>143</v>
      </c>
      <c r="E509" s="42"/>
      <c r="F509" s="235" t="s">
        <v>603</v>
      </c>
      <c r="G509" s="42"/>
      <c r="H509" s="42"/>
      <c r="I509" s="236"/>
      <c r="J509" s="42"/>
      <c r="K509" s="42"/>
      <c r="L509" s="46"/>
      <c r="M509" s="237"/>
      <c r="N509" s="238"/>
      <c r="O509" s="86"/>
      <c r="P509" s="86"/>
      <c r="Q509" s="86"/>
      <c r="R509" s="86"/>
      <c r="S509" s="86"/>
      <c r="T509" s="87"/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T509" s="19" t="s">
        <v>143</v>
      </c>
      <c r="AU509" s="19" t="s">
        <v>128</v>
      </c>
    </row>
    <row r="510" s="13" customFormat="1">
      <c r="A510" s="13"/>
      <c r="B510" s="212"/>
      <c r="C510" s="213"/>
      <c r="D510" s="214" t="s">
        <v>136</v>
      </c>
      <c r="E510" s="215" t="s">
        <v>19</v>
      </c>
      <c r="F510" s="216" t="s">
        <v>137</v>
      </c>
      <c r="G510" s="213"/>
      <c r="H510" s="215" t="s">
        <v>19</v>
      </c>
      <c r="I510" s="217"/>
      <c r="J510" s="213"/>
      <c r="K510" s="213"/>
      <c r="L510" s="218"/>
      <c r="M510" s="219"/>
      <c r="N510" s="220"/>
      <c r="O510" s="220"/>
      <c r="P510" s="220"/>
      <c r="Q510" s="220"/>
      <c r="R510" s="220"/>
      <c r="S510" s="220"/>
      <c r="T510" s="221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22" t="s">
        <v>136</v>
      </c>
      <c r="AU510" s="222" t="s">
        <v>128</v>
      </c>
      <c r="AV510" s="13" t="s">
        <v>77</v>
      </c>
      <c r="AW510" s="13" t="s">
        <v>33</v>
      </c>
      <c r="AX510" s="13" t="s">
        <v>72</v>
      </c>
      <c r="AY510" s="222" t="s">
        <v>121</v>
      </c>
    </row>
    <row r="511" s="14" customFormat="1">
      <c r="A511" s="14"/>
      <c r="B511" s="223"/>
      <c r="C511" s="224"/>
      <c r="D511" s="214" t="s">
        <v>136</v>
      </c>
      <c r="E511" s="225" t="s">
        <v>19</v>
      </c>
      <c r="F511" s="226" t="s">
        <v>604</v>
      </c>
      <c r="G511" s="224"/>
      <c r="H511" s="227">
        <v>0.71999999999999997</v>
      </c>
      <c r="I511" s="228"/>
      <c r="J511" s="224"/>
      <c r="K511" s="224"/>
      <c r="L511" s="229"/>
      <c r="M511" s="230"/>
      <c r="N511" s="231"/>
      <c r="O511" s="231"/>
      <c r="P511" s="231"/>
      <c r="Q511" s="231"/>
      <c r="R511" s="231"/>
      <c r="S511" s="231"/>
      <c r="T511" s="232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33" t="s">
        <v>136</v>
      </c>
      <c r="AU511" s="233" t="s">
        <v>128</v>
      </c>
      <c r="AV511" s="14" t="s">
        <v>128</v>
      </c>
      <c r="AW511" s="14" t="s">
        <v>33</v>
      </c>
      <c r="AX511" s="14" t="s">
        <v>72</v>
      </c>
      <c r="AY511" s="233" t="s">
        <v>121</v>
      </c>
    </row>
    <row r="512" s="13" customFormat="1">
      <c r="A512" s="13"/>
      <c r="B512" s="212"/>
      <c r="C512" s="213"/>
      <c r="D512" s="214" t="s">
        <v>136</v>
      </c>
      <c r="E512" s="215" t="s">
        <v>19</v>
      </c>
      <c r="F512" s="216" t="s">
        <v>605</v>
      </c>
      <c r="G512" s="213"/>
      <c r="H512" s="215" t="s">
        <v>19</v>
      </c>
      <c r="I512" s="217"/>
      <c r="J512" s="213"/>
      <c r="K512" s="213"/>
      <c r="L512" s="218"/>
      <c r="M512" s="219"/>
      <c r="N512" s="220"/>
      <c r="O512" s="220"/>
      <c r="P512" s="220"/>
      <c r="Q512" s="220"/>
      <c r="R512" s="220"/>
      <c r="S512" s="220"/>
      <c r="T512" s="221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22" t="s">
        <v>136</v>
      </c>
      <c r="AU512" s="222" t="s">
        <v>128</v>
      </c>
      <c r="AV512" s="13" t="s">
        <v>77</v>
      </c>
      <c r="AW512" s="13" t="s">
        <v>33</v>
      </c>
      <c r="AX512" s="13" t="s">
        <v>72</v>
      </c>
      <c r="AY512" s="222" t="s">
        <v>121</v>
      </c>
    </row>
    <row r="513" s="14" customFormat="1">
      <c r="A513" s="14"/>
      <c r="B513" s="223"/>
      <c r="C513" s="224"/>
      <c r="D513" s="214" t="s">
        <v>136</v>
      </c>
      <c r="E513" s="225" t="s">
        <v>19</v>
      </c>
      <c r="F513" s="226" t="s">
        <v>606</v>
      </c>
      <c r="G513" s="224"/>
      <c r="H513" s="227">
        <v>21.600000000000001</v>
      </c>
      <c r="I513" s="228"/>
      <c r="J513" s="224"/>
      <c r="K513" s="224"/>
      <c r="L513" s="229"/>
      <c r="M513" s="230"/>
      <c r="N513" s="231"/>
      <c r="O513" s="231"/>
      <c r="P513" s="231"/>
      <c r="Q513" s="231"/>
      <c r="R513" s="231"/>
      <c r="S513" s="231"/>
      <c r="T513" s="232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33" t="s">
        <v>136</v>
      </c>
      <c r="AU513" s="233" t="s">
        <v>128</v>
      </c>
      <c r="AV513" s="14" t="s">
        <v>128</v>
      </c>
      <c r="AW513" s="14" t="s">
        <v>33</v>
      </c>
      <c r="AX513" s="14" t="s">
        <v>72</v>
      </c>
      <c r="AY513" s="233" t="s">
        <v>121</v>
      </c>
    </row>
    <row r="514" s="13" customFormat="1">
      <c r="A514" s="13"/>
      <c r="B514" s="212"/>
      <c r="C514" s="213"/>
      <c r="D514" s="214" t="s">
        <v>136</v>
      </c>
      <c r="E514" s="215" t="s">
        <v>19</v>
      </c>
      <c r="F514" s="216" t="s">
        <v>607</v>
      </c>
      <c r="G514" s="213"/>
      <c r="H514" s="215" t="s">
        <v>19</v>
      </c>
      <c r="I514" s="217"/>
      <c r="J514" s="213"/>
      <c r="K514" s="213"/>
      <c r="L514" s="218"/>
      <c r="M514" s="219"/>
      <c r="N514" s="220"/>
      <c r="O514" s="220"/>
      <c r="P514" s="220"/>
      <c r="Q514" s="220"/>
      <c r="R514" s="220"/>
      <c r="S514" s="220"/>
      <c r="T514" s="221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22" t="s">
        <v>136</v>
      </c>
      <c r="AU514" s="222" t="s">
        <v>128</v>
      </c>
      <c r="AV514" s="13" t="s">
        <v>77</v>
      </c>
      <c r="AW514" s="13" t="s">
        <v>33</v>
      </c>
      <c r="AX514" s="13" t="s">
        <v>72</v>
      </c>
      <c r="AY514" s="222" t="s">
        <v>121</v>
      </c>
    </row>
    <row r="515" s="14" customFormat="1">
      <c r="A515" s="14"/>
      <c r="B515" s="223"/>
      <c r="C515" s="224"/>
      <c r="D515" s="214" t="s">
        <v>136</v>
      </c>
      <c r="E515" s="225" t="s">
        <v>19</v>
      </c>
      <c r="F515" s="226" t="s">
        <v>608</v>
      </c>
      <c r="G515" s="224"/>
      <c r="H515" s="227">
        <v>4.3200000000000003</v>
      </c>
      <c r="I515" s="228"/>
      <c r="J515" s="224"/>
      <c r="K515" s="224"/>
      <c r="L515" s="229"/>
      <c r="M515" s="230"/>
      <c r="N515" s="231"/>
      <c r="O515" s="231"/>
      <c r="P515" s="231"/>
      <c r="Q515" s="231"/>
      <c r="R515" s="231"/>
      <c r="S515" s="231"/>
      <c r="T515" s="232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33" t="s">
        <v>136</v>
      </c>
      <c r="AU515" s="233" t="s">
        <v>128</v>
      </c>
      <c r="AV515" s="14" t="s">
        <v>128</v>
      </c>
      <c r="AW515" s="14" t="s">
        <v>33</v>
      </c>
      <c r="AX515" s="14" t="s">
        <v>72</v>
      </c>
      <c r="AY515" s="233" t="s">
        <v>121</v>
      </c>
    </row>
    <row r="516" s="13" customFormat="1">
      <c r="A516" s="13"/>
      <c r="B516" s="212"/>
      <c r="C516" s="213"/>
      <c r="D516" s="214" t="s">
        <v>136</v>
      </c>
      <c r="E516" s="215" t="s">
        <v>19</v>
      </c>
      <c r="F516" s="216" t="s">
        <v>609</v>
      </c>
      <c r="G516" s="213"/>
      <c r="H516" s="215" t="s">
        <v>19</v>
      </c>
      <c r="I516" s="217"/>
      <c r="J516" s="213"/>
      <c r="K516" s="213"/>
      <c r="L516" s="218"/>
      <c r="M516" s="219"/>
      <c r="N516" s="220"/>
      <c r="O516" s="220"/>
      <c r="P516" s="220"/>
      <c r="Q516" s="220"/>
      <c r="R516" s="220"/>
      <c r="S516" s="220"/>
      <c r="T516" s="221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22" t="s">
        <v>136</v>
      </c>
      <c r="AU516" s="222" t="s">
        <v>128</v>
      </c>
      <c r="AV516" s="13" t="s">
        <v>77</v>
      </c>
      <c r="AW516" s="13" t="s">
        <v>33</v>
      </c>
      <c r="AX516" s="13" t="s">
        <v>72</v>
      </c>
      <c r="AY516" s="222" t="s">
        <v>121</v>
      </c>
    </row>
    <row r="517" s="14" customFormat="1">
      <c r="A517" s="14"/>
      <c r="B517" s="223"/>
      <c r="C517" s="224"/>
      <c r="D517" s="214" t="s">
        <v>136</v>
      </c>
      <c r="E517" s="225" t="s">
        <v>19</v>
      </c>
      <c r="F517" s="226" t="s">
        <v>610</v>
      </c>
      <c r="G517" s="224"/>
      <c r="H517" s="227">
        <v>5.6699999999999999</v>
      </c>
      <c r="I517" s="228"/>
      <c r="J517" s="224"/>
      <c r="K517" s="224"/>
      <c r="L517" s="229"/>
      <c r="M517" s="230"/>
      <c r="N517" s="231"/>
      <c r="O517" s="231"/>
      <c r="P517" s="231"/>
      <c r="Q517" s="231"/>
      <c r="R517" s="231"/>
      <c r="S517" s="231"/>
      <c r="T517" s="232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33" t="s">
        <v>136</v>
      </c>
      <c r="AU517" s="233" t="s">
        <v>128</v>
      </c>
      <c r="AV517" s="14" t="s">
        <v>128</v>
      </c>
      <c r="AW517" s="14" t="s">
        <v>33</v>
      </c>
      <c r="AX517" s="14" t="s">
        <v>72</v>
      </c>
      <c r="AY517" s="233" t="s">
        <v>121</v>
      </c>
    </row>
    <row r="518" s="16" customFormat="1">
      <c r="A518" s="16"/>
      <c r="B518" s="250"/>
      <c r="C518" s="251"/>
      <c r="D518" s="214" t="s">
        <v>136</v>
      </c>
      <c r="E518" s="252" t="s">
        <v>19</v>
      </c>
      <c r="F518" s="253" t="s">
        <v>152</v>
      </c>
      <c r="G518" s="251"/>
      <c r="H518" s="254">
        <v>32.310000000000002</v>
      </c>
      <c r="I518" s="255"/>
      <c r="J518" s="251"/>
      <c r="K518" s="251"/>
      <c r="L518" s="256"/>
      <c r="M518" s="257"/>
      <c r="N518" s="258"/>
      <c r="O518" s="258"/>
      <c r="P518" s="258"/>
      <c r="Q518" s="258"/>
      <c r="R518" s="258"/>
      <c r="S518" s="258"/>
      <c r="T518" s="259"/>
      <c r="U518" s="16"/>
      <c r="V518" s="16"/>
      <c r="W518" s="16"/>
      <c r="X518" s="16"/>
      <c r="Y518" s="16"/>
      <c r="Z518" s="16"/>
      <c r="AA518" s="16"/>
      <c r="AB518" s="16"/>
      <c r="AC518" s="16"/>
      <c r="AD518" s="16"/>
      <c r="AE518" s="16"/>
      <c r="AT518" s="260" t="s">
        <v>136</v>
      </c>
      <c r="AU518" s="260" t="s">
        <v>128</v>
      </c>
      <c r="AV518" s="16" t="s">
        <v>127</v>
      </c>
      <c r="AW518" s="16" t="s">
        <v>33</v>
      </c>
      <c r="AX518" s="16" t="s">
        <v>77</v>
      </c>
      <c r="AY518" s="260" t="s">
        <v>121</v>
      </c>
    </row>
    <row r="519" s="2" customFormat="1" ht="24.15" customHeight="1">
      <c r="A519" s="40"/>
      <c r="B519" s="41"/>
      <c r="C519" s="199" t="s">
        <v>611</v>
      </c>
      <c r="D519" s="199" t="s">
        <v>123</v>
      </c>
      <c r="E519" s="200" t="s">
        <v>612</v>
      </c>
      <c r="F519" s="201" t="s">
        <v>613</v>
      </c>
      <c r="G519" s="202" t="s">
        <v>134</v>
      </c>
      <c r="H519" s="203">
        <v>961.505</v>
      </c>
      <c r="I519" s="204"/>
      <c r="J519" s="205">
        <f>ROUND(I519*H519,2)</f>
        <v>0</v>
      </c>
      <c r="K519" s="201" t="s">
        <v>141</v>
      </c>
      <c r="L519" s="46"/>
      <c r="M519" s="206" t="s">
        <v>19</v>
      </c>
      <c r="N519" s="207" t="s">
        <v>44</v>
      </c>
      <c r="O519" s="86"/>
      <c r="P519" s="208">
        <f>O519*H519</f>
        <v>0</v>
      </c>
      <c r="Q519" s="208">
        <v>0</v>
      </c>
      <c r="R519" s="208">
        <f>Q519*H519</f>
        <v>0</v>
      </c>
      <c r="S519" s="208">
        <v>0.016</v>
      </c>
      <c r="T519" s="209">
        <f>S519*H519</f>
        <v>15.384080000000001</v>
      </c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R519" s="210" t="s">
        <v>127</v>
      </c>
      <c r="AT519" s="210" t="s">
        <v>123</v>
      </c>
      <c r="AU519" s="210" t="s">
        <v>128</v>
      </c>
      <c r="AY519" s="19" t="s">
        <v>121</v>
      </c>
      <c r="BE519" s="211">
        <f>IF(N519="základní",J519,0)</f>
        <v>0</v>
      </c>
      <c r="BF519" s="211">
        <f>IF(N519="snížená",J519,0)</f>
        <v>0</v>
      </c>
      <c r="BG519" s="211">
        <f>IF(N519="zákl. přenesená",J519,0)</f>
        <v>0</v>
      </c>
      <c r="BH519" s="211">
        <f>IF(N519="sníž. přenesená",J519,0)</f>
        <v>0</v>
      </c>
      <c r="BI519" s="211">
        <f>IF(N519="nulová",J519,0)</f>
        <v>0</v>
      </c>
      <c r="BJ519" s="19" t="s">
        <v>128</v>
      </c>
      <c r="BK519" s="211">
        <f>ROUND(I519*H519,2)</f>
        <v>0</v>
      </c>
      <c r="BL519" s="19" t="s">
        <v>127</v>
      </c>
      <c r="BM519" s="210" t="s">
        <v>614</v>
      </c>
    </row>
    <row r="520" s="2" customFormat="1">
      <c r="A520" s="40"/>
      <c r="B520" s="41"/>
      <c r="C520" s="42"/>
      <c r="D520" s="234" t="s">
        <v>143</v>
      </c>
      <c r="E520" s="42"/>
      <c r="F520" s="235" t="s">
        <v>615</v>
      </c>
      <c r="G520" s="42"/>
      <c r="H520" s="42"/>
      <c r="I520" s="236"/>
      <c r="J520" s="42"/>
      <c r="K520" s="42"/>
      <c r="L520" s="46"/>
      <c r="M520" s="237"/>
      <c r="N520" s="238"/>
      <c r="O520" s="86"/>
      <c r="P520" s="86"/>
      <c r="Q520" s="86"/>
      <c r="R520" s="86"/>
      <c r="S520" s="86"/>
      <c r="T520" s="87"/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T520" s="19" t="s">
        <v>143</v>
      </c>
      <c r="AU520" s="19" t="s">
        <v>128</v>
      </c>
    </row>
    <row r="521" s="14" customFormat="1">
      <c r="A521" s="14"/>
      <c r="B521" s="223"/>
      <c r="C521" s="224"/>
      <c r="D521" s="214" t="s">
        <v>136</v>
      </c>
      <c r="E521" s="225" t="s">
        <v>19</v>
      </c>
      <c r="F521" s="226" t="s">
        <v>269</v>
      </c>
      <c r="G521" s="224"/>
      <c r="H521" s="227">
        <v>407.14800000000002</v>
      </c>
      <c r="I521" s="228"/>
      <c r="J521" s="224"/>
      <c r="K521" s="224"/>
      <c r="L521" s="229"/>
      <c r="M521" s="230"/>
      <c r="N521" s="231"/>
      <c r="O521" s="231"/>
      <c r="P521" s="231"/>
      <c r="Q521" s="231"/>
      <c r="R521" s="231"/>
      <c r="S521" s="231"/>
      <c r="T521" s="232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33" t="s">
        <v>136</v>
      </c>
      <c r="AU521" s="233" t="s">
        <v>128</v>
      </c>
      <c r="AV521" s="14" t="s">
        <v>128</v>
      </c>
      <c r="AW521" s="14" t="s">
        <v>33</v>
      </c>
      <c r="AX521" s="14" t="s">
        <v>72</v>
      </c>
      <c r="AY521" s="233" t="s">
        <v>121</v>
      </c>
    </row>
    <row r="522" s="14" customFormat="1">
      <c r="A522" s="14"/>
      <c r="B522" s="223"/>
      <c r="C522" s="224"/>
      <c r="D522" s="214" t="s">
        <v>136</v>
      </c>
      <c r="E522" s="225" t="s">
        <v>19</v>
      </c>
      <c r="F522" s="226" t="s">
        <v>270</v>
      </c>
      <c r="G522" s="224"/>
      <c r="H522" s="227">
        <v>411.07799999999997</v>
      </c>
      <c r="I522" s="228"/>
      <c r="J522" s="224"/>
      <c r="K522" s="224"/>
      <c r="L522" s="229"/>
      <c r="M522" s="230"/>
      <c r="N522" s="231"/>
      <c r="O522" s="231"/>
      <c r="P522" s="231"/>
      <c r="Q522" s="231"/>
      <c r="R522" s="231"/>
      <c r="S522" s="231"/>
      <c r="T522" s="232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33" t="s">
        <v>136</v>
      </c>
      <c r="AU522" s="233" t="s">
        <v>128</v>
      </c>
      <c r="AV522" s="14" t="s">
        <v>128</v>
      </c>
      <c r="AW522" s="14" t="s">
        <v>33</v>
      </c>
      <c r="AX522" s="14" t="s">
        <v>72</v>
      </c>
      <c r="AY522" s="233" t="s">
        <v>121</v>
      </c>
    </row>
    <row r="523" s="14" customFormat="1">
      <c r="A523" s="14"/>
      <c r="B523" s="223"/>
      <c r="C523" s="224"/>
      <c r="D523" s="214" t="s">
        <v>136</v>
      </c>
      <c r="E523" s="225" t="s">
        <v>19</v>
      </c>
      <c r="F523" s="226" t="s">
        <v>271</v>
      </c>
      <c r="G523" s="224"/>
      <c r="H523" s="227">
        <v>112.554</v>
      </c>
      <c r="I523" s="228"/>
      <c r="J523" s="224"/>
      <c r="K523" s="224"/>
      <c r="L523" s="229"/>
      <c r="M523" s="230"/>
      <c r="N523" s="231"/>
      <c r="O523" s="231"/>
      <c r="P523" s="231"/>
      <c r="Q523" s="231"/>
      <c r="R523" s="231"/>
      <c r="S523" s="231"/>
      <c r="T523" s="232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33" t="s">
        <v>136</v>
      </c>
      <c r="AU523" s="233" t="s">
        <v>128</v>
      </c>
      <c r="AV523" s="14" t="s">
        <v>128</v>
      </c>
      <c r="AW523" s="14" t="s">
        <v>33</v>
      </c>
      <c r="AX523" s="14" t="s">
        <v>72</v>
      </c>
      <c r="AY523" s="233" t="s">
        <v>121</v>
      </c>
    </row>
    <row r="524" s="14" customFormat="1">
      <c r="A524" s="14"/>
      <c r="B524" s="223"/>
      <c r="C524" s="224"/>
      <c r="D524" s="214" t="s">
        <v>136</v>
      </c>
      <c r="E524" s="225" t="s">
        <v>19</v>
      </c>
      <c r="F524" s="226" t="s">
        <v>271</v>
      </c>
      <c r="G524" s="224"/>
      <c r="H524" s="227">
        <v>112.554</v>
      </c>
      <c r="I524" s="228"/>
      <c r="J524" s="224"/>
      <c r="K524" s="224"/>
      <c r="L524" s="229"/>
      <c r="M524" s="230"/>
      <c r="N524" s="231"/>
      <c r="O524" s="231"/>
      <c r="P524" s="231"/>
      <c r="Q524" s="231"/>
      <c r="R524" s="231"/>
      <c r="S524" s="231"/>
      <c r="T524" s="232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33" t="s">
        <v>136</v>
      </c>
      <c r="AU524" s="233" t="s">
        <v>128</v>
      </c>
      <c r="AV524" s="14" t="s">
        <v>128</v>
      </c>
      <c r="AW524" s="14" t="s">
        <v>33</v>
      </c>
      <c r="AX524" s="14" t="s">
        <v>72</v>
      </c>
      <c r="AY524" s="233" t="s">
        <v>121</v>
      </c>
    </row>
    <row r="525" s="14" customFormat="1">
      <c r="A525" s="14"/>
      <c r="B525" s="223"/>
      <c r="C525" s="224"/>
      <c r="D525" s="214" t="s">
        <v>136</v>
      </c>
      <c r="E525" s="225" t="s">
        <v>19</v>
      </c>
      <c r="F525" s="226" t="s">
        <v>272</v>
      </c>
      <c r="G525" s="224"/>
      <c r="H525" s="227">
        <v>1.294</v>
      </c>
      <c r="I525" s="228"/>
      <c r="J525" s="224"/>
      <c r="K525" s="224"/>
      <c r="L525" s="229"/>
      <c r="M525" s="230"/>
      <c r="N525" s="231"/>
      <c r="O525" s="231"/>
      <c r="P525" s="231"/>
      <c r="Q525" s="231"/>
      <c r="R525" s="231"/>
      <c r="S525" s="231"/>
      <c r="T525" s="232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33" t="s">
        <v>136</v>
      </c>
      <c r="AU525" s="233" t="s">
        <v>128</v>
      </c>
      <c r="AV525" s="14" t="s">
        <v>128</v>
      </c>
      <c r="AW525" s="14" t="s">
        <v>33</v>
      </c>
      <c r="AX525" s="14" t="s">
        <v>72</v>
      </c>
      <c r="AY525" s="233" t="s">
        <v>121</v>
      </c>
    </row>
    <row r="526" s="14" customFormat="1">
      <c r="A526" s="14"/>
      <c r="B526" s="223"/>
      <c r="C526" s="224"/>
      <c r="D526" s="214" t="s">
        <v>136</v>
      </c>
      <c r="E526" s="225" t="s">
        <v>19</v>
      </c>
      <c r="F526" s="226" t="s">
        <v>273</v>
      </c>
      <c r="G526" s="224"/>
      <c r="H526" s="227">
        <v>10.4</v>
      </c>
      <c r="I526" s="228"/>
      <c r="J526" s="224"/>
      <c r="K526" s="224"/>
      <c r="L526" s="229"/>
      <c r="M526" s="230"/>
      <c r="N526" s="231"/>
      <c r="O526" s="231"/>
      <c r="P526" s="231"/>
      <c r="Q526" s="231"/>
      <c r="R526" s="231"/>
      <c r="S526" s="231"/>
      <c r="T526" s="232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33" t="s">
        <v>136</v>
      </c>
      <c r="AU526" s="233" t="s">
        <v>128</v>
      </c>
      <c r="AV526" s="14" t="s">
        <v>128</v>
      </c>
      <c r="AW526" s="14" t="s">
        <v>33</v>
      </c>
      <c r="AX526" s="14" t="s">
        <v>72</v>
      </c>
      <c r="AY526" s="233" t="s">
        <v>121</v>
      </c>
    </row>
    <row r="527" s="14" customFormat="1">
      <c r="A527" s="14"/>
      <c r="B527" s="223"/>
      <c r="C527" s="224"/>
      <c r="D527" s="214" t="s">
        <v>136</v>
      </c>
      <c r="E527" s="225" t="s">
        <v>19</v>
      </c>
      <c r="F527" s="226" t="s">
        <v>274</v>
      </c>
      <c r="G527" s="224"/>
      <c r="H527" s="227">
        <v>2.3999999999999999</v>
      </c>
      <c r="I527" s="228"/>
      <c r="J527" s="224"/>
      <c r="K527" s="224"/>
      <c r="L527" s="229"/>
      <c r="M527" s="230"/>
      <c r="N527" s="231"/>
      <c r="O527" s="231"/>
      <c r="P527" s="231"/>
      <c r="Q527" s="231"/>
      <c r="R527" s="231"/>
      <c r="S527" s="231"/>
      <c r="T527" s="232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33" t="s">
        <v>136</v>
      </c>
      <c r="AU527" s="233" t="s">
        <v>128</v>
      </c>
      <c r="AV527" s="14" t="s">
        <v>128</v>
      </c>
      <c r="AW527" s="14" t="s">
        <v>33</v>
      </c>
      <c r="AX527" s="14" t="s">
        <v>72</v>
      </c>
      <c r="AY527" s="233" t="s">
        <v>121</v>
      </c>
    </row>
    <row r="528" s="14" customFormat="1">
      <c r="A528" s="14"/>
      <c r="B528" s="223"/>
      <c r="C528" s="224"/>
      <c r="D528" s="214" t="s">
        <v>136</v>
      </c>
      <c r="E528" s="225" t="s">
        <v>19</v>
      </c>
      <c r="F528" s="226" t="s">
        <v>275</v>
      </c>
      <c r="G528" s="224"/>
      <c r="H528" s="227">
        <v>7.7699999999999996</v>
      </c>
      <c r="I528" s="228"/>
      <c r="J528" s="224"/>
      <c r="K528" s="224"/>
      <c r="L528" s="229"/>
      <c r="M528" s="230"/>
      <c r="N528" s="231"/>
      <c r="O528" s="231"/>
      <c r="P528" s="231"/>
      <c r="Q528" s="231"/>
      <c r="R528" s="231"/>
      <c r="S528" s="231"/>
      <c r="T528" s="232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33" t="s">
        <v>136</v>
      </c>
      <c r="AU528" s="233" t="s">
        <v>128</v>
      </c>
      <c r="AV528" s="14" t="s">
        <v>128</v>
      </c>
      <c r="AW528" s="14" t="s">
        <v>33</v>
      </c>
      <c r="AX528" s="14" t="s">
        <v>72</v>
      </c>
      <c r="AY528" s="233" t="s">
        <v>121</v>
      </c>
    </row>
    <row r="529" s="14" customFormat="1">
      <c r="A529" s="14"/>
      <c r="B529" s="223"/>
      <c r="C529" s="224"/>
      <c r="D529" s="214" t="s">
        <v>136</v>
      </c>
      <c r="E529" s="225" t="s">
        <v>19</v>
      </c>
      <c r="F529" s="226" t="s">
        <v>202</v>
      </c>
      <c r="G529" s="224"/>
      <c r="H529" s="227">
        <v>1.8</v>
      </c>
      <c r="I529" s="228"/>
      <c r="J529" s="224"/>
      <c r="K529" s="224"/>
      <c r="L529" s="229"/>
      <c r="M529" s="230"/>
      <c r="N529" s="231"/>
      <c r="O529" s="231"/>
      <c r="P529" s="231"/>
      <c r="Q529" s="231"/>
      <c r="R529" s="231"/>
      <c r="S529" s="231"/>
      <c r="T529" s="232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33" t="s">
        <v>136</v>
      </c>
      <c r="AU529" s="233" t="s">
        <v>128</v>
      </c>
      <c r="AV529" s="14" t="s">
        <v>128</v>
      </c>
      <c r="AW529" s="14" t="s">
        <v>33</v>
      </c>
      <c r="AX529" s="14" t="s">
        <v>72</v>
      </c>
      <c r="AY529" s="233" t="s">
        <v>121</v>
      </c>
    </row>
    <row r="530" s="14" customFormat="1">
      <c r="A530" s="14"/>
      <c r="B530" s="223"/>
      <c r="C530" s="224"/>
      <c r="D530" s="214" t="s">
        <v>136</v>
      </c>
      <c r="E530" s="225" t="s">
        <v>19</v>
      </c>
      <c r="F530" s="226" t="s">
        <v>203</v>
      </c>
      <c r="G530" s="224"/>
      <c r="H530" s="227">
        <v>10.800000000000001</v>
      </c>
      <c r="I530" s="228"/>
      <c r="J530" s="224"/>
      <c r="K530" s="224"/>
      <c r="L530" s="229"/>
      <c r="M530" s="230"/>
      <c r="N530" s="231"/>
      <c r="O530" s="231"/>
      <c r="P530" s="231"/>
      <c r="Q530" s="231"/>
      <c r="R530" s="231"/>
      <c r="S530" s="231"/>
      <c r="T530" s="232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33" t="s">
        <v>136</v>
      </c>
      <c r="AU530" s="233" t="s">
        <v>128</v>
      </c>
      <c r="AV530" s="14" t="s">
        <v>128</v>
      </c>
      <c r="AW530" s="14" t="s">
        <v>33</v>
      </c>
      <c r="AX530" s="14" t="s">
        <v>72</v>
      </c>
      <c r="AY530" s="233" t="s">
        <v>121</v>
      </c>
    </row>
    <row r="531" s="14" customFormat="1">
      <c r="A531" s="14"/>
      <c r="B531" s="223"/>
      <c r="C531" s="224"/>
      <c r="D531" s="214" t="s">
        <v>136</v>
      </c>
      <c r="E531" s="225" t="s">
        <v>19</v>
      </c>
      <c r="F531" s="226" t="s">
        <v>276</v>
      </c>
      <c r="G531" s="224"/>
      <c r="H531" s="227">
        <v>-1.8899999999999999</v>
      </c>
      <c r="I531" s="228"/>
      <c r="J531" s="224"/>
      <c r="K531" s="224"/>
      <c r="L531" s="229"/>
      <c r="M531" s="230"/>
      <c r="N531" s="231"/>
      <c r="O531" s="231"/>
      <c r="P531" s="231"/>
      <c r="Q531" s="231"/>
      <c r="R531" s="231"/>
      <c r="S531" s="231"/>
      <c r="T531" s="232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33" t="s">
        <v>136</v>
      </c>
      <c r="AU531" s="233" t="s">
        <v>128</v>
      </c>
      <c r="AV531" s="14" t="s">
        <v>128</v>
      </c>
      <c r="AW531" s="14" t="s">
        <v>33</v>
      </c>
      <c r="AX531" s="14" t="s">
        <v>72</v>
      </c>
      <c r="AY531" s="233" t="s">
        <v>121</v>
      </c>
    </row>
    <row r="532" s="14" customFormat="1">
      <c r="A532" s="14"/>
      <c r="B532" s="223"/>
      <c r="C532" s="224"/>
      <c r="D532" s="214" t="s">
        <v>136</v>
      </c>
      <c r="E532" s="225" t="s">
        <v>19</v>
      </c>
      <c r="F532" s="226" t="s">
        <v>277</v>
      </c>
      <c r="G532" s="224"/>
      <c r="H532" s="227">
        <v>-39.600000000000001</v>
      </c>
      <c r="I532" s="228"/>
      <c r="J532" s="224"/>
      <c r="K532" s="224"/>
      <c r="L532" s="229"/>
      <c r="M532" s="230"/>
      <c r="N532" s="231"/>
      <c r="O532" s="231"/>
      <c r="P532" s="231"/>
      <c r="Q532" s="231"/>
      <c r="R532" s="231"/>
      <c r="S532" s="231"/>
      <c r="T532" s="232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33" t="s">
        <v>136</v>
      </c>
      <c r="AU532" s="233" t="s">
        <v>128</v>
      </c>
      <c r="AV532" s="14" t="s">
        <v>128</v>
      </c>
      <c r="AW532" s="14" t="s">
        <v>33</v>
      </c>
      <c r="AX532" s="14" t="s">
        <v>72</v>
      </c>
      <c r="AY532" s="233" t="s">
        <v>121</v>
      </c>
    </row>
    <row r="533" s="14" customFormat="1">
      <c r="A533" s="14"/>
      <c r="B533" s="223"/>
      <c r="C533" s="224"/>
      <c r="D533" s="214" t="s">
        <v>136</v>
      </c>
      <c r="E533" s="225" t="s">
        <v>19</v>
      </c>
      <c r="F533" s="226" t="s">
        <v>278</v>
      </c>
      <c r="G533" s="224"/>
      <c r="H533" s="227">
        <v>-3.2400000000000002</v>
      </c>
      <c r="I533" s="228"/>
      <c r="J533" s="224"/>
      <c r="K533" s="224"/>
      <c r="L533" s="229"/>
      <c r="M533" s="230"/>
      <c r="N533" s="231"/>
      <c r="O533" s="231"/>
      <c r="P533" s="231"/>
      <c r="Q533" s="231"/>
      <c r="R533" s="231"/>
      <c r="S533" s="231"/>
      <c r="T533" s="232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33" t="s">
        <v>136</v>
      </c>
      <c r="AU533" s="233" t="s">
        <v>128</v>
      </c>
      <c r="AV533" s="14" t="s">
        <v>128</v>
      </c>
      <c r="AW533" s="14" t="s">
        <v>33</v>
      </c>
      <c r="AX533" s="14" t="s">
        <v>72</v>
      </c>
      <c r="AY533" s="233" t="s">
        <v>121</v>
      </c>
    </row>
    <row r="534" s="14" customFormat="1">
      <c r="A534" s="14"/>
      <c r="B534" s="223"/>
      <c r="C534" s="224"/>
      <c r="D534" s="214" t="s">
        <v>136</v>
      </c>
      <c r="E534" s="225" t="s">
        <v>19</v>
      </c>
      <c r="F534" s="226" t="s">
        <v>279</v>
      </c>
      <c r="G534" s="224"/>
      <c r="H534" s="227">
        <v>-23.399999999999999</v>
      </c>
      <c r="I534" s="228"/>
      <c r="J534" s="224"/>
      <c r="K534" s="224"/>
      <c r="L534" s="229"/>
      <c r="M534" s="230"/>
      <c r="N534" s="231"/>
      <c r="O534" s="231"/>
      <c r="P534" s="231"/>
      <c r="Q534" s="231"/>
      <c r="R534" s="231"/>
      <c r="S534" s="231"/>
      <c r="T534" s="232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33" t="s">
        <v>136</v>
      </c>
      <c r="AU534" s="233" t="s">
        <v>128</v>
      </c>
      <c r="AV534" s="14" t="s">
        <v>128</v>
      </c>
      <c r="AW534" s="14" t="s">
        <v>33</v>
      </c>
      <c r="AX534" s="14" t="s">
        <v>72</v>
      </c>
      <c r="AY534" s="233" t="s">
        <v>121</v>
      </c>
    </row>
    <row r="535" s="14" customFormat="1">
      <c r="A535" s="14"/>
      <c r="B535" s="223"/>
      <c r="C535" s="224"/>
      <c r="D535" s="214" t="s">
        <v>136</v>
      </c>
      <c r="E535" s="225" t="s">
        <v>19</v>
      </c>
      <c r="F535" s="226" t="s">
        <v>147</v>
      </c>
      <c r="G535" s="224"/>
      <c r="H535" s="227">
        <v>-3.9100000000000001</v>
      </c>
      <c r="I535" s="228"/>
      <c r="J535" s="224"/>
      <c r="K535" s="224"/>
      <c r="L535" s="229"/>
      <c r="M535" s="230"/>
      <c r="N535" s="231"/>
      <c r="O535" s="231"/>
      <c r="P535" s="231"/>
      <c r="Q535" s="231"/>
      <c r="R535" s="231"/>
      <c r="S535" s="231"/>
      <c r="T535" s="232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33" t="s">
        <v>136</v>
      </c>
      <c r="AU535" s="233" t="s">
        <v>128</v>
      </c>
      <c r="AV535" s="14" t="s">
        <v>128</v>
      </c>
      <c r="AW535" s="14" t="s">
        <v>33</v>
      </c>
      <c r="AX535" s="14" t="s">
        <v>72</v>
      </c>
      <c r="AY535" s="233" t="s">
        <v>121</v>
      </c>
    </row>
    <row r="536" s="14" customFormat="1">
      <c r="A536" s="14"/>
      <c r="B536" s="223"/>
      <c r="C536" s="224"/>
      <c r="D536" s="214" t="s">
        <v>136</v>
      </c>
      <c r="E536" s="225" t="s">
        <v>19</v>
      </c>
      <c r="F536" s="226" t="s">
        <v>280</v>
      </c>
      <c r="G536" s="224"/>
      <c r="H536" s="227">
        <v>-84</v>
      </c>
      <c r="I536" s="228"/>
      <c r="J536" s="224"/>
      <c r="K536" s="224"/>
      <c r="L536" s="229"/>
      <c r="M536" s="230"/>
      <c r="N536" s="231"/>
      <c r="O536" s="231"/>
      <c r="P536" s="231"/>
      <c r="Q536" s="231"/>
      <c r="R536" s="231"/>
      <c r="S536" s="231"/>
      <c r="T536" s="232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33" t="s">
        <v>136</v>
      </c>
      <c r="AU536" s="233" t="s">
        <v>128</v>
      </c>
      <c r="AV536" s="14" t="s">
        <v>128</v>
      </c>
      <c r="AW536" s="14" t="s">
        <v>33</v>
      </c>
      <c r="AX536" s="14" t="s">
        <v>72</v>
      </c>
      <c r="AY536" s="233" t="s">
        <v>121</v>
      </c>
    </row>
    <row r="537" s="14" customFormat="1">
      <c r="A537" s="14"/>
      <c r="B537" s="223"/>
      <c r="C537" s="224"/>
      <c r="D537" s="214" t="s">
        <v>136</v>
      </c>
      <c r="E537" s="225" t="s">
        <v>19</v>
      </c>
      <c r="F537" s="226" t="s">
        <v>281</v>
      </c>
      <c r="G537" s="224"/>
      <c r="H537" s="227">
        <v>-7.2000000000000002</v>
      </c>
      <c r="I537" s="228"/>
      <c r="J537" s="224"/>
      <c r="K537" s="224"/>
      <c r="L537" s="229"/>
      <c r="M537" s="230"/>
      <c r="N537" s="231"/>
      <c r="O537" s="231"/>
      <c r="P537" s="231"/>
      <c r="Q537" s="231"/>
      <c r="R537" s="231"/>
      <c r="S537" s="231"/>
      <c r="T537" s="232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33" t="s">
        <v>136</v>
      </c>
      <c r="AU537" s="233" t="s">
        <v>128</v>
      </c>
      <c r="AV537" s="14" t="s">
        <v>128</v>
      </c>
      <c r="AW537" s="14" t="s">
        <v>33</v>
      </c>
      <c r="AX537" s="14" t="s">
        <v>72</v>
      </c>
      <c r="AY537" s="233" t="s">
        <v>121</v>
      </c>
    </row>
    <row r="538" s="14" customFormat="1">
      <c r="A538" s="14"/>
      <c r="B538" s="223"/>
      <c r="C538" s="224"/>
      <c r="D538" s="214" t="s">
        <v>136</v>
      </c>
      <c r="E538" s="225" t="s">
        <v>19</v>
      </c>
      <c r="F538" s="226" t="s">
        <v>282</v>
      </c>
      <c r="G538" s="224"/>
      <c r="H538" s="227">
        <v>-1.44</v>
      </c>
      <c r="I538" s="228"/>
      <c r="J538" s="224"/>
      <c r="K538" s="224"/>
      <c r="L538" s="229"/>
      <c r="M538" s="230"/>
      <c r="N538" s="231"/>
      <c r="O538" s="231"/>
      <c r="P538" s="231"/>
      <c r="Q538" s="231"/>
      <c r="R538" s="231"/>
      <c r="S538" s="231"/>
      <c r="T538" s="232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33" t="s">
        <v>136</v>
      </c>
      <c r="AU538" s="233" t="s">
        <v>128</v>
      </c>
      <c r="AV538" s="14" t="s">
        <v>128</v>
      </c>
      <c r="AW538" s="14" t="s">
        <v>33</v>
      </c>
      <c r="AX538" s="14" t="s">
        <v>72</v>
      </c>
      <c r="AY538" s="233" t="s">
        <v>121</v>
      </c>
    </row>
    <row r="539" s="14" customFormat="1">
      <c r="A539" s="14"/>
      <c r="B539" s="223"/>
      <c r="C539" s="224"/>
      <c r="D539" s="214" t="s">
        <v>136</v>
      </c>
      <c r="E539" s="225" t="s">
        <v>19</v>
      </c>
      <c r="F539" s="226" t="s">
        <v>283</v>
      </c>
      <c r="G539" s="224"/>
      <c r="H539" s="227">
        <v>2.25</v>
      </c>
      <c r="I539" s="228"/>
      <c r="J539" s="224"/>
      <c r="K539" s="224"/>
      <c r="L539" s="229"/>
      <c r="M539" s="230"/>
      <c r="N539" s="231"/>
      <c r="O539" s="231"/>
      <c r="P539" s="231"/>
      <c r="Q539" s="231"/>
      <c r="R539" s="231"/>
      <c r="S539" s="231"/>
      <c r="T539" s="232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33" t="s">
        <v>136</v>
      </c>
      <c r="AU539" s="233" t="s">
        <v>128</v>
      </c>
      <c r="AV539" s="14" t="s">
        <v>128</v>
      </c>
      <c r="AW539" s="14" t="s">
        <v>33</v>
      </c>
      <c r="AX539" s="14" t="s">
        <v>72</v>
      </c>
      <c r="AY539" s="233" t="s">
        <v>121</v>
      </c>
    </row>
    <row r="540" s="14" customFormat="1">
      <c r="A540" s="14"/>
      <c r="B540" s="223"/>
      <c r="C540" s="224"/>
      <c r="D540" s="214" t="s">
        <v>136</v>
      </c>
      <c r="E540" s="225" t="s">
        <v>19</v>
      </c>
      <c r="F540" s="226" t="s">
        <v>284</v>
      </c>
      <c r="G540" s="224"/>
      <c r="H540" s="227">
        <v>7.7999999999999998</v>
      </c>
      <c r="I540" s="228"/>
      <c r="J540" s="224"/>
      <c r="K540" s="224"/>
      <c r="L540" s="229"/>
      <c r="M540" s="230"/>
      <c r="N540" s="231"/>
      <c r="O540" s="231"/>
      <c r="P540" s="231"/>
      <c r="Q540" s="231"/>
      <c r="R540" s="231"/>
      <c r="S540" s="231"/>
      <c r="T540" s="232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33" t="s">
        <v>136</v>
      </c>
      <c r="AU540" s="233" t="s">
        <v>128</v>
      </c>
      <c r="AV540" s="14" t="s">
        <v>128</v>
      </c>
      <c r="AW540" s="14" t="s">
        <v>33</v>
      </c>
      <c r="AX540" s="14" t="s">
        <v>72</v>
      </c>
      <c r="AY540" s="233" t="s">
        <v>121</v>
      </c>
    </row>
    <row r="541" s="14" customFormat="1">
      <c r="A541" s="14"/>
      <c r="B541" s="223"/>
      <c r="C541" s="224"/>
      <c r="D541" s="214" t="s">
        <v>136</v>
      </c>
      <c r="E541" s="225" t="s">
        <v>19</v>
      </c>
      <c r="F541" s="226" t="s">
        <v>285</v>
      </c>
      <c r="G541" s="224"/>
      <c r="H541" s="227">
        <v>11.087999999999999</v>
      </c>
      <c r="I541" s="228"/>
      <c r="J541" s="224"/>
      <c r="K541" s="224"/>
      <c r="L541" s="229"/>
      <c r="M541" s="230"/>
      <c r="N541" s="231"/>
      <c r="O541" s="231"/>
      <c r="P541" s="231"/>
      <c r="Q541" s="231"/>
      <c r="R541" s="231"/>
      <c r="S541" s="231"/>
      <c r="T541" s="232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33" t="s">
        <v>136</v>
      </c>
      <c r="AU541" s="233" t="s">
        <v>128</v>
      </c>
      <c r="AV541" s="14" t="s">
        <v>128</v>
      </c>
      <c r="AW541" s="14" t="s">
        <v>33</v>
      </c>
      <c r="AX541" s="14" t="s">
        <v>72</v>
      </c>
      <c r="AY541" s="233" t="s">
        <v>121</v>
      </c>
    </row>
    <row r="542" s="14" customFormat="1">
      <c r="A542" s="14"/>
      <c r="B542" s="223"/>
      <c r="C542" s="224"/>
      <c r="D542" s="214" t="s">
        <v>136</v>
      </c>
      <c r="E542" s="225" t="s">
        <v>19</v>
      </c>
      <c r="F542" s="226" t="s">
        <v>286</v>
      </c>
      <c r="G542" s="224"/>
      <c r="H542" s="227">
        <v>1.0800000000000001</v>
      </c>
      <c r="I542" s="228"/>
      <c r="J542" s="224"/>
      <c r="K542" s="224"/>
      <c r="L542" s="229"/>
      <c r="M542" s="230"/>
      <c r="N542" s="231"/>
      <c r="O542" s="231"/>
      <c r="P542" s="231"/>
      <c r="Q542" s="231"/>
      <c r="R542" s="231"/>
      <c r="S542" s="231"/>
      <c r="T542" s="232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33" t="s">
        <v>136</v>
      </c>
      <c r="AU542" s="233" t="s">
        <v>128</v>
      </c>
      <c r="AV542" s="14" t="s">
        <v>128</v>
      </c>
      <c r="AW542" s="14" t="s">
        <v>33</v>
      </c>
      <c r="AX542" s="14" t="s">
        <v>72</v>
      </c>
      <c r="AY542" s="233" t="s">
        <v>121</v>
      </c>
    </row>
    <row r="543" s="14" customFormat="1">
      <c r="A543" s="14"/>
      <c r="B543" s="223"/>
      <c r="C543" s="224"/>
      <c r="D543" s="214" t="s">
        <v>136</v>
      </c>
      <c r="E543" s="225" t="s">
        <v>19</v>
      </c>
      <c r="F543" s="226" t="s">
        <v>287</v>
      </c>
      <c r="G543" s="224"/>
      <c r="H543" s="227">
        <v>0.315</v>
      </c>
      <c r="I543" s="228"/>
      <c r="J543" s="224"/>
      <c r="K543" s="224"/>
      <c r="L543" s="229"/>
      <c r="M543" s="230"/>
      <c r="N543" s="231"/>
      <c r="O543" s="231"/>
      <c r="P543" s="231"/>
      <c r="Q543" s="231"/>
      <c r="R543" s="231"/>
      <c r="S543" s="231"/>
      <c r="T543" s="232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33" t="s">
        <v>136</v>
      </c>
      <c r="AU543" s="233" t="s">
        <v>128</v>
      </c>
      <c r="AV543" s="14" t="s">
        <v>128</v>
      </c>
      <c r="AW543" s="14" t="s">
        <v>33</v>
      </c>
      <c r="AX543" s="14" t="s">
        <v>72</v>
      </c>
      <c r="AY543" s="233" t="s">
        <v>121</v>
      </c>
    </row>
    <row r="544" s="14" customFormat="1">
      <c r="A544" s="14"/>
      <c r="B544" s="223"/>
      <c r="C544" s="224"/>
      <c r="D544" s="214" t="s">
        <v>136</v>
      </c>
      <c r="E544" s="225" t="s">
        <v>19</v>
      </c>
      <c r="F544" s="226" t="s">
        <v>288</v>
      </c>
      <c r="G544" s="224"/>
      <c r="H544" s="227">
        <v>20</v>
      </c>
      <c r="I544" s="228"/>
      <c r="J544" s="224"/>
      <c r="K544" s="224"/>
      <c r="L544" s="229"/>
      <c r="M544" s="230"/>
      <c r="N544" s="231"/>
      <c r="O544" s="231"/>
      <c r="P544" s="231"/>
      <c r="Q544" s="231"/>
      <c r="R544" s="231"/>
      <c r="S544" s="231"/>
      <c r="T544" s="232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33" t="s">
        <v>136</v>
      </c>
      <c r="AU544" s="233" t="s">
        <v>128</v>
      </c>
      <c r="AV544" s="14" t="s">
        <v>128</v>
      </c>
      <c r="AW544" s="14" t="s">
        <v>33</v>
      </c>
      <c r="AX544" s="14" t="s">
        <v>72</v>
      </c>
      <c r="AY544" s="233" t="s">
        <v>121</v>
      </c>
    </row>
    <row r="545" s="14" customFormat="1">
      <c r="A545" s="14"/>
      <c r="B545" s="223"/>
      <c r="C545" s="224"/>
      <c r="D545" s="214" t="s">
        <v>136</v>
      </c>
      <c r="E545" s="225" t="s">
        <v>19</v>
      </c>
      <c r="F545" s="226" t="s">
        <v>289</v>
      </c>
      <c r="G545" s="224"/>
      <c r="H545" s="227">
        <v>1.296</v>
      </c>
      <c r="I545" s="228"/>
      <c r="J545" s="224"/>
      <c r="K545" s="224"/>
      <c r="L545" s="229"/>
      <c r="M545" s="230"/>
      <c r="N545" s="231"/>
      <c r="O545" s="231"/>
      <c r="P545" s="231"/>
      <c r="Q545" s="231"/>
      <c r="R545" s="231"/>
      <c r="S545" s="231"/>
      <c r="T545" s="232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33" t="s">
        <v>136</v>
      </c>
      <c r="AU545" s="233" t="s">
        <v>128</v>
      </c>
      <c r="AV545" s="14" t="s">
        <v>128</v>
      </c>
      <c r="AW545" s="14" t="s">
        <v>33</v>
      </c>
      <c r="AX545" s="14" t="s">
        <v>72</v>
      </c>
      <c r="AY545" s="233" t="s">
        <v>121</v>
      </c>
    </row>
    <row r="546" s="14" customFormat="1">
      <c r="A546" s="14"/>
      <c r="B546" s="223"/>
      <c r="C546" s="224"/>
      <c r="D546" s="214" t="s">
        <v>136</v>
      </c>
      <c r="E546" s="225" t="s">
        <v>19</v>
      </c>
      <c r="F546" s="226" t="s">
        <v>290</v>
      </c>
      <c r="G546" s="224"/>
      <c r="H546" s="227">
        <v>0.432</v>
      </c>
      <c r="I546" s="228"/>
      <c r="J546" s="224"/>
      <c r="K546" s="224"/>
      <c r="L546" s="229"/>
      <c r="M546" s="230"/>
      <c r="N546" s="231"/>
      <c r="O546" s="231"/>
      <c r="P546" s="231"/>
      <c r="Q546" s="231"/>
      <c r="R546" s="231"/>
      <c r="S546" s="231"/>
      <c r="T546" s="232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33" t="s">
        <v>136</v>
      </c>
      <c r="AU546" s="233" t="s">
        <v>128</v>
      </c>
      <c r="AV546" s="14" t="s">
        <v>128</v>
      </c>
      <c r="AW546" s="14" t="s">
        <v>33</v>
      </c>
      <c r="AX546" s="14" t="s">
        <v>72</v>
      </c>
      <c r="AY546" s="233" t="s">
        <v>121</v>
      </c>
    </row>
    <row r="547" s="14" customFormat="1">
      <c r="A547" s="14"/>
      <c r="B547" s="223"/>
      <c r="C547" s="224"/>
      <c r="D547" s="214" t="s">
        <v>136</v>
      </c>
      <c r="E547" s="225" t="s">
        <v>19</v>
      </c>
      <c r="F547" s="226" t="s">
        <v>291</v>
      </c>
      <c r="G547" s="224"/>
      <c r="H547" s="227">
        <v>0.57599999999999996</v>
      </c>
      <c r="I547" s="228"/>
      <c r="J547" s="224"/>
      <c r="K547" s="224"/>
      <c r="L547" s="229"/>
      <c r="M547" s="230"/>
      <c r="N547" s="231"/>
      <c r="O547" s="231"/>
      <c r="P547" s="231"/>
      <c r="Q547" s="231"/>
      <c r="R547" s="231"/>
      <c r="S547" s="231"/>
      <c r="T547" s="232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33" t="s">
        <v>136</v>
      </c>
      <c r="AU547" s="233" t="s">
        <v>128</v>
      </c>
      <c r="AV547" s="14" t="s">
        <v>128</v>
      </c>
      <c r="AW547" s="14" t="s">
        <v>33</v>
      </c>
      <c r="AX547" s="14" t="s">
        <v>72</v>
      </c>
      <c r="AY547" s="233" t="s">
        <v>121</v>
      </c>
    </row>
    <row r="548" s="14" customFormat="1">
      <c r="A548" s="14"/>
      <c r="B548" s="223"/>
      <c r="C548" s="224"/>
      <c r="D548" s="214" t="s">
        <v>136</v>
      </c>
      <c r="E548" s="225" t="s">
        <v>19</v>
      </c>
      <c r="F548" s="226" t="s">
        <v>292</v>
      </c>
      <c r="G548" s="224"/>
      <c r="H548" s="227">
        <v>2.6099999999999999</v>
      </c>
      <c r="I548" s="228"/>
      <c r="J548" s="224"/>
      <c r="K548" s="224"/>
      <c r="L548" s="229"/>
      <c r="M548" s="230"/>
      <c r="N548" s="231"/>
      <c r="O548" s="231"/>
      <c r="P548" s="231"/>
      <c r="Q548" s="231"/>
      <c r="R548" s="231"/>
      <c r="S548" s="231"/>
      <c r="T548" s="232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33" t="s">
        <v>136</v>
      </c>
      <c r="AU548" s="233" t="s">
        <v>128</v>
      </c>
      <c r="AV548" s="14" t="s">
        <v>128</v>
      </c>
      <c r="AW548" s="14" t="s">
        <v>33</v>
      </c>
      <c r="AX548" s="14" t="s">
        <v>72</v>
      </c>
      <c r="AY548" s="233" t="s">
        <v>121</v>
      </c>
    </row>
    <row r="549" s="14" customFormat="1">
      <c r="A549" s="14"/>
      <c r="B549" s="223"/>
      <c r="C549" s="224"/>
      <c r="D549" s="214" t="s">
        <v>136</v>
      </c>
      <c r="E549" s="225" t="s">
        <v>19</v>
      </c>
      <c r="F549" s="226" t="s">
        <v>293</v>
      </c>
      <c r="G549" s="224"/>
      <c r="H549" s="227">
        <v>0.93999999999999995</v>
      </c>
      <c r="I549" s="228"/>
      <c r="J549" s="224"/>
      <c r="K549" s="224"/>
      <c r="L549" s="229"/>
      <c r="M549" s="230"/>
      <c r="N549" s="231"/>
      <c r="O549" s="231"/>
      <c r="P549" s="231"/>
      <c r="Q549" s="231"/>
      <c r="R549" s="231"/>
      <c r="S549" s="231"/>
      <c r="T549" s="232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33" t="s">
        <v>136</v>
      </c>
      <c r="AU549" s="233" t="s">
        <v>128</v>
      </c>
      <c r="AV549" s="14" t="s">
        <v>128</v>
      </c>
      <c r="AW549" s="14" t="s">
        <v>33</v>
      </c>
      <c r="AX549" s="14" t="s">
        <v>72</v>
      </c>
      <c r="AY549" s="233" t="s">
        <v>121</v>
      </c>
    </row>
    <row r="550" s="16" customFormat="1">
      <c r="A550" s="16"/>
      <c r="B550" s="250"/>
      <c r="C550" s="251"/>
      <c r="D550" s="214" t="s">
        <v>136</v>
      </c>
      <c r="E550" s="252" t="s">
        <v>19</v>
      </c>
      <c r="F550" s="253" t="s">
        <v>152</v>
      </c>
      <c r="G550" s="251"/>
      <c r="H550" s="254">
        <v>961.50500000000034</v>
      </c>
      <c r="I550" s="255"/>
      <c r="J550" s="251"/>
      <c r="K550" s="251"/>
      <c r="L550" s="256"/>
      <c r="M550" s="257"/>
      <c r="N550" s="258"/>
      <c r="O550" s="258"/>
      <c r="P550" s="258"/>
      <c r="Q550" s="258"/>
      <c r="R550" s="258"/>
      <c r="S550" s="258"/>
      <c r="T550" s="259"/>
      <c r="U550" s="16"/>
      <c r="V550" s="16"/>
      <c r="W550" s="16"/>
      <c r="X550" s="16"/>
      <c r="Y550" s="16"/>
      <c r="Z550" s="16"/>
      <c r="AA550" s="16"/>
      <c r="AB550" s="16"/>
      <c r="AC550" s="16"/>
      <c r="AD550" s="16"/>
      <c r="AE550" s="16"/>
      <c r="AT550" s="260" t="s">
        <v>136</v>
      </c>
      <c r="AU550" s="260" t="s">
        <v>128</v>
      </c>
      <c r="AV550" s="16" t="s">
        <v>127</v>
      </c>
      <c r="AW550" s="16" t="s">
        <v>33</v>
      </c>
      <c r="AX550" s="16" t="s">
        <v>77</v>
      </c>
      <c r="AY550" s="260" t="s">
        <v>121</v>
      </c>
    </row>
    <row r="551" s="2" customFormat="1" ht="16.5" customHeight="1">
      <c r="A551" s="40"/>
      <c r="B551" s="41"/>
      <c r="C551" s="199" t="s">
        <v>616</v>
      </c>
      <c r="D551" s="199" t="s">
        <v>123</v>
      </c>
      <c r="E551" s="200" t="s">
        <v>617</v>
      </c>
      <c r="F551" s="201" t="s">
        <v>618</v>
      </c>
      <c r="G551" s="202" t="s">
        <v>126</v>
      </c>
      <c r="H551" s="203">
        <v>1</v>
      </c>
      <c r="I551" s="204"/>
      <c r="J551" s="205">
        <f>ROUND(I551*H551,2)</f>
        <v>0</v>
      </c>
      <c r="K551" s="201" t="s">
        <v>19</v>
      </c>
      <c r="L551" s="46"/>
      <c r="M551" s="206" t="s">
        <v>19</v>
      </c>
      <c r="N551" s="207" t="s">
        <v>44</v>
      </c>
      <c r="O551" s="86"/>
      <c r="P551" s="208">
        <f>O551*H551</f>
        <v>0</v>
      </c>
      <c r="Q551" s="208">
        <v>0</v>
      </c>
      <c r="R551" s="208">
        <f>Q551*H551</f>
        <v>0</v>
      </c>
      <c r="S551" s="208">
        <v>0</v>
      </c>
      <c r="T551" s="209">
        <f>S551*H551</f>
        <v>0</v>
      </c>
      <c r="U551" s="40"/>
      <c r="V551" s="40"/>
      <c r="W551" s="40"/>
      <c r="X551" s="40"/>
      <c r="Y551" s="40"/>
      <c r="Z551" s="40"/>
      <c r="AA551" s="40"/>
      <c r="AB551" s="40"/>
      <c r="AC551" s="40"/>
      <c r="AD551" s="40"/>
      <c r="AE551" s="40"/>
      <c r="AR551" s="210" t="s">
        <v>127</v>
      </c>
      <c r="AT551" s="210" t="s">
        <v>123</v>
      </c>
      <c r="AU551" s="210" t="s">
        <v>128</v>
      </c>
      <c r="AY551" s="19" t="s">
        <v>121</v>
      </c>
      <c r="BE551" s="211">
        <f>IF(N551="základní",J551,0)</f>
        <v>0</v>
      </c>
      <c r="BF551" s="211">
        <f>IF(N551="snížená",J551,0)</f>
        <v>0</v>
      </c>
      <c r="BG551" s="211">
        <f>IF(N551="zákl. přenesená",J551,0)</f>
        <v>0</v>
      </c>
      <c r="BH551" s="211">
        <f>IF(N551="sníž. přenesená",J551,0)</f>
        <v>0</v>
      </c>
      <c r="BI551" s="211">
        <f>IF(N551="nulová",J551,0)</f>
        <v>0</v>
      </c>
      <c r="BJ551" s="19" t="s">
        <v>128</v>
      </c>
      <c r="BK551" s="211">
        <f>ROUND(I551*H551,2)</f>
        <v>0</v>
      </c>
      <c r="BL551" s="19" t="s">
        <v>127</v>
      </c>
      <c r="BM551" s="210" t="s">
        <v>619</v>
      </c>
    </row>
    <row r="552" s="2" customFormat="1" ht="33" customHeight="1">
      <c r="A552" s="40"/>
      <c r="B552" s="41"/>
      <c r="C552" s="199" t="s">
        <v>620</v>
      </c>
      <c r="D552" s="199" t="s">
        <v>123</v>
      </c>
      <c r="E552" s="200" t="s">
        <v>621</v>
      </c>
      <c r="F552" s="201" t="s">
        <v>622</v>
      </c>
      <c r="G552" s="202" t="s">
        <v>126</v>
      </c>
      <c r="H552" s="203">
        <v>1</v>
      </c>
      <c r="I552" s="204"/>
      <c r="J552" s="205">
        <f>ROUND(I552*H552,2)</f>
        <v>0</v>
      </c>
      <c r="K552" s="201" t="s">
        <v>19</v>
      </c>
      <c r="L552" s="46"/>
      <c r="M552" s="206" t="s">
        <v>19</v>
      </c>
      <c r="N552" s="207" t="s">
        <v>44</v>
      </c>
      <c r="O552" s="86"/>
      <c r="P552" s="208">
        <f>O552*H552</f>
        <v>0</v>
      </c>
      <c r="Q552" s="208">
        <v>0</v>
      </c>
      <c r="R552" s="208">
        <f>Q552*H552</f>
        <v>0</v>
      </c>
      <c r="S552" s="208">
        <v>0</v>
      </c>
      <c r="T552" s="209">
        <f>S552*H552</f>
        <v>0</v>
      </c>
      <c r="U552" s="40"/>
      <c r="V552" s="40"/>
      <c r="W552" s="40"/>
      <c r="X552" s="40"/>
      <c r="Y552" s="40"/>
      <c r="Z552" s="40"/>
      <c r="AA552" s="40"/>
      <c r="AB552" s="40"/>
      <c r="AC552" s="40"/>
      <c r="AD552" s="40"/>
      <c r="AE552" s="40"/>
      <c r="AR552" s="210" t="s">
        <v>127</v>
      </c>
      <c r="AT552" s="210" t="s">
        <v>123</v>
      </c>
      <c r="AU552" s="210" t="s">
        <v>128</v>
      </c>
      <c r="AY552" s="19" t="s">
        <v>121</v>
      </c>
      <c r="BE552" s="211">
        <f>IF(N552="základní",J552,0)</f>
        <v>0</v>
      </c>
      <c r="BF552" s="211">
        <f>IF(N552="snížená",J552,0)</f>
        <v>0</v>
      </c>
      <c r="BG552" s="211">
        <f>IF(N552="zákl. přenesená",J552,0)</f>
        <v>0</v>
      </c>
      <c r="BH552" s="211">
        <f>IF(N552="sníž. přenesená",J552,0)</f>
        <v>0</v>
      </c>
      <c r="BI552" s="211">
        <f>IF(N552="nulová",J552,0)</f>
        <v>0</v>
      </c>
      <c r="BJ552" s="19" t="s">
        <v>128</v>
      </c>
      <c r="BK552" s="211">
        <f>ROUND(I552*H552,2)</f>
        <v>0</v>
      </c>
      <c r="BL552" s="19" t="s">
        <v>127</v>
      </c>
      <c r="BM552" s="210" t="s">
        <v>623</v>
      </c>
    </row>
    <row r="553" s="2" customFormat="1" ht="21.75" customHeight="1">
      <c r="A553" s="40"/>
      <c r="B553" s="41"/>
      <c r="C553" s="199" t="s">
        <v>624</v>
      </c>
      <c r="D553" s="199" t="s">
        <v>123</v>
      </c>
      <c r="E553" s="200" t="s">
        <v>625</v>
      </c>
      <c r="F553" s="201" t="s">
        <v>626</v>
      </c>
      <c r="G553" s="202" t="s">
        <v>126</v>
      </c>
      <c r="H553" s="203">
        <v>1</v>
      </c>
      <c r="I553" s="204"/>
      <c r="J553" s="205">
        <f>ROUND(I553*H553,2)</f>
        <v>0</v>
      </c>
      <c r="K553" s="201" t="s">
        <v>19</v>
      </c>
      <c r="L553" s="46"/>
      <c r="M553" s="206" t="s">
        <v>19</v>
      </c>
      <c r="N553" s="207" t="s">
        <v>44</v>
      </c>
      <c r="O553" s="86"/>
      <c r="P553" s="208">
        <f>O553*H553</f>
        <v>0</v>
      </c>
      <c r="Q553" s="208">
        <v>0</v>
      </c>
      <c r="R553" s="208">
        <f>Q553*H553</f>
        <v>0</v>
      </c>
      <c r="S553" s="208">
        <v>0</v>
      </c>
      <c r="T553" s="209">
        <f>S553*H553</f>
        <v>0</v>
      </c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R553" s="210" t="s">
        <v>127</v>
      </c>
      <c r="AT553" s="210" t="s">
        <v>123</v>
      </c>
      <c r="AU553" s="210" t="s">
        <v>128</v>
      </c>
      <c r="AY553" s="19" t="s">
        <v>121</v>
      </c>
      <c r="BE553" s="211">
        <f>IF(N553="základní",J553,0)</f>
        <v>0</v>
      </c>
      <c r="BF553" s="211">
        <f>IF(N553="snížená",J553,0)</f>
        <v>0</v>
      </c>
      <c r="BG553" s="211">
        <f>IF(N553="zákl. přenesená",J553,0)</f>
        <v>0</v>
      </c>
      <c r="BH553" s="211">
        <f>IF(N553="sníž. přenesená",J553,0)</f>
        <v>0</v>
      </c>
      <c r="BI553" s="211">
        <f>IF(N553="nulová",J553,0)</f>
        <v>0</v>
      </c>
      <c r="BJ553" s="19" t="s">
        <v>128</v>
      </c>
      <c r="BK553" s="211">
        <f>ROUND(I553*H553,2)</f>
        <v>0</v>
      </c>
      <c r="BL553" s="19" t="s">
        <v>127</v>
      </c>
      <c r="BM553" s="210" t="s">
        <v>627</v>
      </c>
    </row>
    <row r="554" s="2" customFormat="1" ht="16.5" customHeight="1">
      <c r="A554" s="40"/>
      <c r="B554" s="41"/>
      <c r="C554" s="199" t="s">
        <v>628</v>
      </c>
      <c r="D554" s="199" t="s">
        <v>123</v>
      </c>
      <c r="E554" s="200" t="s">
        <v>629</v>
      </c>
      <c r="F554" s="201" t="s">
        <v>630</v>
      </c>
      <c r="G554" s="202" t="s">
        <v>126</v>
      </c>
      <c r="H554" s="203">
        <v>1</v>
      </c>
      <c r="I554" s="204"/>
      <c r="J554" s="205">
        <f>ROUND(I554*H554,2)</f>
        <v>0</v>
      </c>
      <c r="K554" s="201" t="s">
        <v>19</v>
      </c>
      <c r="L554" s="46"/>
      <c r="M554" s="206" t="s">
        <v>19</v>
      </c>
      <c r="N554" s="207" t="s">
        <v>44</v>
      </c>
      <c r="O554" s="86"/>
      <c r="P554" s="208">
        <f>O554*H554</f>
        <v>0</v>
      </c>
      <c r="Q554" s="208">
        <v>0</v>
      </c>
      <c r="R554" s="208">
        <f>Q554*H554</f>
        <v>0</v>
      </c>
      <c r="S554" s="208">
        <v>0</v>
      </c>
      <c r="T554" s="209">
        <f>S554*H554</f>
        <v>0</v>
      </c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R554" s="210" t="s">
        <v>127</v>
      </c>
      <c r="AT554" s="210" t="s">
        <v>123</v>
      </c>
      <c r="AU554" s="210" t="s">
        <v>128</v>
      </c>
      <c r="AY554" s="19" t="s">
        <v>121</v>
      </c>
      <c r="BE554" s="211">
        <f>IF(N554="základní",J554,0)</f>
        <v>0</v>
      </c>
      <c r="BF554" s="211">
        <f>IF(N554="snížená",J554,0)</f>
        <v>0</v>
      </c>
      <c r="BG554" s="211">
        <f>IF(N554="zákl. přenesená",J554,0)</f>
        <v>0</v>
      </c>
      <c r="BH554" s="211">
        <f>IF(N554="sníž. přenesená",J554,0)</f>
        <v>0</v>
      </c>
      <c r="BI554" s="211">
        <f>IF(N554="nulová",J554,0)</f>
        <v>0</v>
      </c>
      <c r="BJ554" s="19" t="s">
        <v>128</v>
      </c>
      <c r="BK554" s="211">
        <f>ROUND(I554*H554,2)</f>
        <v>0</v>
      </c>
      <c r="BL554" s="19" t="s">
        <v>127</v>
      </c>
      <c r="BM554" s="210" t="s">
        <v>631</v>
      </c>
    </row>
    <row r="555" s="2" customFormat="1" ht="16.5" customHeight="1">
      <c r="A555" s="40"/>
      <c r="B555" s="41"/>
      <c r="C555" s="199" t="s">
        <v>632</v>
      </c>
      <c r="D555" s="199" t="s">
        <v>123</v>
      </c>
      <c r="E555" s="200" t="s">
        <v>633</v>
      </c>
      <c r="F555" s="201" t="s">
        <v>634</v>
      </c>
      <c r="G555" s="202" t="s">
        <v>155</v>
      </c>
      <c r="H555" s="203">
        <v>2</v>
      </c>
      <c r="I555" s="204"/>
      <c r="J555" s="205">
        <f>ROUND(I555*H555,2)</f>
        <v>0</v>
      </c>
      <c r="K555" s="201" t="s">
        <v>19</v>
      </c>
      <c r="L555" s="46"/>
      <c r="M555" s="206" t="s">
        <v>19</v>
      </c>
      <c r="N555" s="207" t="s">
        <v>44</v>
      </c>
      <c r="O555" s="86"/>
      <c r="P555" s="208">
        <f>O555*H555</f>
        <v>0</v>
      </c>
      <c r="Q555" s="208">
        <v>0</v>
      </c>
      <c r="R555" s="208">
        <f>Q555*H555</f>
        <v>0</v>
      </c>
      <c r="S555" s="208">
        <v>0</v>
      </c>
      <c r="T555" s="209">
        <f>S555*H555</f>
        <v>0</v>
      </c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R555" s="210" t="s">
        <v>127</v>
      </c>
      <c r="AT555" s="210" t="s">
        <v>123</v>
      </c>
      <c r="AU555" s="210" t="s">
        <v>128</v>
      </c>
      <c r="AY555" s="19" t="s">
        <v>121</v>
      </c>
      <c r="BE555" s="211">
        <f>IF(N555="základní",J555,0)</f>
        <v>0</v>
      </c>
      <c r="BF555" s="211">
        <f>IF(N555="snížená",J555,0)</f>
        <v>0</v>
      </c>
      <c r="BG555" s="211">
        <f>IF(N555="zákl. přenesená",J555,0)</f>
        <v>0</v>
      </c>
      <c r="BH555" s="211">
        <f>IF(N555="sníž. přenesená",J555,0)</f>
        <v>0</v>
      </c>
      <c r="BI555" s="211">
        <f>IF(N555="nulová",J555,0)</f>
        <v>0</v>
      </c>
      <c r="BJ555" s="19" t="s">
        <v>128</v>
      </c>
      <c r="BK555" s="211">
        <f>ROUND(I555*H555,2)</f>
        <v>0</v>
      </c>
      <c r="BL555" s="19" t="s">
        <v>127</v>
      </c>
      <c r="BM555" s="210" t="s">
        <v>635</v>
      </c>
    </row>
    <row r="556" s="2" customFormat="1" ht="16.5" customHeight="1">
      <c r="A556" s="40"/>
      <c r="B556" s="41"/>
      <c r="C556" s="199" t="s">
        <v>636</v>
      </c>
      <c r="D556" s="199" t="s">
        <v>123</v>
      </c>
      <c r="E556" s="200" t="s">
        <v>637</v>
      </c>
      <c r="F556" s="201" t="s">
        <v>638</v>
      </c>
      <c r="G556" s="202" t="s">
        <v>126</v>
      </c>
      <c r="H556" s="203">
        <v>1</v>
      </c>
      <c r="I556" s="204"/>
      <c r="J556" s="205">
        <f>ROUND(I556*H556,2)</f>
        <v>0</v>
      </c>
      <c r="K556" s="201" t="s">
        <v>19</v>
      </c>
      <c r="L556" s="46"/>
      <c r="M556" s="206" t="s">
        <v>19</v>
      </c>
      <c r="N556" s="207" t="s">
        <v>44</v>
      </c>
      <c r="O556" s="86"/>
      <c r="P556" s="208">
        <f>O556*H556</f>
        <v>0</v>
      </c>
      <c r="Q556" s="208">
        <v>0</v>
      </c>
      <c r="R556" s="208">
        <f>Q556*H556</f>
        <v>0</v>
      </c>
      <c r="S556" s="208">
        <v>0</v>
      </c>
      <c r="T556" s="209">
        <f>S556*H556</f>
        <v>0</v>
      </c>
      <c r="U556" s="40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R556" s="210" t="s">
        <v>127</v>
      </c>
      <c r="AT556" s="210" t="s">
        <v>123</v>
      </c>
      <c r="AU556" s="210" t="s">
        <v>128</v>
      </c>
      <c r="AY556" s="19" t="s">
        <v>121</v>
      </c>
      <c r="BE556" s="211">
        <f>IF(N556="základní",J556,0)</f>
        <v>0</v>
      </c>
      <c r="BF556" s="211">
        <f>IF(N556="snížená",J556,0)</f>
        <v>0</v>
      </c>
      <c r="BG556" s="211">
        <f>IF(N556="zákl. přenesená",J556,0)</f>
        <v>0</v>
      </c>
      <c r="BH556" s="211">
        <f>IF(N556="sníž. přenesená",J556,0)</f>
        <v>0</v>
      </c>
      <c r="BI556" s="211">
        <f>IF(N556="nulová",J556,0)</f>
        <v>0</v>
      </c>
      <c r="BJ556" s="19" t="s">
        <v>128</v>
      </c>
      <c r="BK556" s="211">
        <f>ROUND(I556*H556,2)</f>
        <v>0</v>
      </c>
      <c r="BL556" s="19" t="s">
        <v>127</v>
      </c>
      <c r="BM556" s="210" t="s">
        <v>639</v>
      </c>
    </row>
    <row r="557" s="2" customFormat="1" ht="16.5" customHeight="1">
      <c r="A557" s="40"/>
      <c r="B557" s="41"/>
      <c r="C557" s="199" t="s">
        <v>640</v>
      </c>
      <c r="D557" s="199" t="s">
        <v>123</v>
      </c>
      <c r="E557" s="200" t="s">
        <v>641</v>
      </c>
      <c r="F557" s="201" t="s">
        <v>642</v>
      </c>
      <c r="G557" s="202" t="s">
        <v>126</v>
      </c>
      <c r="H557" s="203">
        <v>1</v>
      </c>
      <c r="I557" s="204"/>
      <c r="J557" s="205">
        <f>ROUND(I557*H557,2)</f>
        <v>0</v>
      </c>
      <c r="K557" s="201" t="s">
        <v>19</v>
      </c>
      <c r="L557" s="46"/>
      <c r="M557" s="206" t="s">
        <v>19</v>
      </c>
      <c r="N557" s="207" t="s">
        <v>44</v>
      </c>
      <c r="O557" s="86"/>
      <c r="P557" s="208">
        <f>O557*H557</f>
        <v>0</v>
      </c>
      <c r="Q557" s="208">
        <v>0</v>
      </c>
      <c r="R557" s="208">
        <f>Q557*H557</f>
        <v>0</v>
      </c>
      <c r="S557" s="208">
        <v>0</v>
      </c>
      <c r="T557" s="209">
        <f>S557*H557</f>
        <v>0</v>
      </c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R557" s="210" t="s">
        <v>127</v>
      </c>
      <c r="AT557" s="210" t="s">
        <v>123</v>
      </c>
      <c r="AU557" s="210" t="s">
        <v>128</v>
      </c>
      <c r="AY557" s="19" t="s">
        <v>121</v>
      </c>
      <c r="BE557" s="211">
        <f>IF(N557="základní",J557,0)</f>
        <v>0</v>
      </c>
      <c r="BF557" s="211">
        <f>IF(N557="snížená",J557,0)</f>
        <v>0</v>
      </c>
      <c r="BG557" s="211">
        <f>IF(N557="zákl. přenesená",J557,0)</f>
        <v>0</v>
      </c>
      <c r="BH557" s="211">
        <f>IF(N557="sníž. přenesená",J557,0)</f>
        <v>0</v>
      </c>
      <c r="BI557" s="211">
        <f>IF(N557="nulová",J557,0)</f>
        <v>0</v>
      </c>
      <c r="BJ557" s="19" t="s">
        <v>128</v>
      </c>
      <c r="BK557" s="211">
        <f>ROUND(I557*H557,2)</f>
        <v>0</v>
      </c>
      <c r="BL557" s="19" t="s">
        <v>127</v>
      </c>
      <c r="BM557" s="210" t="s">
        <v>643</v>
      </c>
    </row>
    <row r="558" s="2" customFormat="1" ht="24.15" customHeight="1">
      <c r="A558" s="40"/>
      <c r="B558" s="41"/>
      <c r="C558" s="199" t="s">
        <v>644</v>
      </c>
      <c r="D558" s="199" t="s">
        <v>123</v>
      </c>
      <c r="E558" s="200" t="s">
        <v>645</v>
      </c>
      <c r="F558" s="201" t="s">
        <v>646</v>
      </c>
      <c r="G558" s="202" t="s">
        <v>126</v>
      </c>
      <c r="H558" s="203">
        <v>1</v>
      </c>
      <c r="I558" s="204"/>
      <c r="J558" s="205">
        <f>ROUND(I558*H558,2)</f>
        <v>0</v>
      </c>
      <c r="K558" s="201" t="s">
        <v>19</v>
      </c>
      <c r="L558" s="46"/>
      <c r="M558" s="206" t="s">
        <v>19</v>
      </c>
      <c r="N558" s="207" t="s">
        <v>44</v>
      </c>
      <c r="O558" s="86"/>
      <c r="P558" s="208">
        <f>O558*H558</f>
        <v>0</v>
      </c>
      <c r="Q558" s="208">
        <v>0</v>
      </c>
      <c r="R558" s="208">
        <f>Q558*H558</f>
        <v>0</v>
      </c>
      <c r="S558" s="208">
        <v>0</v>
      </c>
      <c r="T558" s="209">
        <f>S558*H558</f>
        <v>0</v>
      </c>
      <c r="U558" s="40"/>
      <c r="V558" s="40"/>
      <c r="W558" s="40"/>
      <c r="X558" s="40"/>
      <c r="Y558" s="40"/>
      <c r="Z558" s="40"/>
      <c r="AA558" s="40"/>
      <c r="AB558" s="40"/>
      <c r="AC558" s="40"/>
      <c r="AD558" s="40"/>
      <c r="AE558" s="40"/>
      <c r="AR558" s="210" t="s">
        <v>127</v>
      </c>
      <c r="AT558" s="210" t="s">
        <v>123</v>
      </c>
      <c r="AU558" s="210" t="s">
        <v>128</v>
      </c>
      <c r="AY558" s="19" t="s">
        <v>121</v>
      </c>
      <c r="BE558" s="211">
        <f>IF(N558="základní",J558,0)</f>
        <v>0</v>
      </c>
      <c r="BF558" s="211">
        <f>IF(N558="snížená",J558,0)</f>
        <v>0</v>
      </c>
      <c r="BG558" s="211">
        <f>IF(N558="zákl. přenesená",J558,0)</f>
        <v>0</v>
      </c>
      <c r="BH558" s="211">
        <f>IF(N558="sníž. přenesená",J558,0)</f>
        <v>0</v>
      </c>
      <c r="BI558" s="211">
        <f>IF(N558="nulová",J558,0)</f>
        <v>0</v>
      </c>
      <c r="BJ558" s="19" t="s">
        <v>128</v>
      </c>
      <c r="BK558" s="211">
        <f>ROUND(I558*H558,2)</f>
        <v>0</v>
      </c>
      <c r="BL558" s="19" t="s">
        <v>127</v>
      </c>
      <c r="BM558" s="210" t="s">
        <v>647</v>
      </c>
    </row>
    <row r="559" s="2" customFormat="1" ht="24.15" customHeight="1">
      <c r="A559" s="40"/>
      <c r="B559" s="41"/>
      <c r="C559" s="199" t="s">
        <v>648</v>
      </c>
      <c r="D559" s="199" t="s">
        <v>123</v>
      </c>
      <c r="E559" s="200" t="s">
        <v>649</v>
      </c>
      <c r="F559" s="201" t="s">
        <v>650</v>
      </c>
      <c r="G559" s="202" t="s">
        <v>134</v>
      </c>
      <c r="H559" s="203">
        <v>1332</v>
      </c>
      <c r="I559" s="204"/>
      <c r="J559" s="205">
        <f>ROUND(I559*H559,2)</f>
        <v>0</v>
      </c>
      <c r="K559" s="201" t="s">
        <v>141</v>
      </c>
      <c r="L559" s="46"/>
      <c r="M559" s="206" t="s">
        <v>19</v>
      </c>
      <c r="N559" s="207" t="s">
        <v>44</v>
      </c>
      <c r="O559" s="86"/>
      <c r="P559" s="208">
        <f>O559*H559</f>
        <v>0</v>
      </c>
      <c r="Q559" s="208">
        <v>0</v>
      </c>
      <c r="R559" s="208">
        <f>Q559*H559</f>
        <v>0</v>
      </c>
      <c r="S559" s="208">
        <v>0</v>
      </c>
      <c r="T559" s="209">
        <f>S559*H559</f>
        <v>0</v>
      </c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R559" s="210" t="s">
        <v>127</v>
      </c>
      <c r="AT559" s="210" t="s">
        <v>123</v>
      </c>
      <c r="AU559" s="210" t="s">
        <v>128</v>
      </c>
      <c r="AY559" s="19" t="s">
        <v>121</v>
      </c>
      <c r="BE559" s="211">
        <f>IF(N559="základní",J559,0)</f>
        <v>0</v>
      </c>
      <c r="BF559" s="211">
        <f>IF(N559="snížená",J559,0)</f>
        <v>0</v>
      </c>
      <c r="BG559" s="211">
        <f>IF(N559="zákl. přenesená",J559,0)</f>
        <v>0</v>
      </c>
      <c r="BH559" s="211">
        <f>IF(N559="sníž. přenesená",J559,0)</f>
        <v>0</v>
      </c>
      <c r="BI559" s="211">
        <f>IF(N559="nulová",J559,0)</f>
        <v>0</v>
      </c>
      <c r="BJ559" s="19" t="s">
        <v>128</v>
      </c>
      <c r="BK559" s="211">
        <f>ROUND(I559*H559,2)</f>
        <v>0</v>
      </c>
      <c r="BL559" s="19" t="s">
        <v>127</v>
      </c>
      <c r="BM559" s="210" t="s">
        <v>651</v>
      </c>
    </row>
    <row r="560" s="2" customFormat="1">
      <c r="A560" s="40"/>
      <c r="B560" s="41"/>
      <c r="C560" s="42"/>
      <c r="D560" s="234" t="s">
        <v>143</v>
      </c>
      <c r="E560" s="42"/>
      <c r="F560" s="235" t="s">
        <v>652</v>
      </c>
      <c r="G560" s="42"/>
      <c r="H560" s="42"/>
      <c r="I560" s="236"/>
      <c r="J560" s="42"/>
      <c r="K560" s="42"/>
      <c r="L560" s="46"/>
      <c r="M560" s="237"/>
      <c r="N560" s="238"/>
      <c r="O560" s="86"/>
      <c r="P560" s="86"/>
      <c r="Q560" s="86"/>
      <c r="R560" s="86"/>
      <c r="S560" s="86"/>
      <c r="T560" s="87"/>
      <c r="U560" s="40"/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T560" s="19" t="s">
        <v>143</v>
      </c>
      <c r="AU560" s="19" t="s">
        <v>128</v>
      </c>
    </row>
    <row r="561" s="14" customFormat="1">
      <c r="A561" s="14"/>
      <c r="B561" s="223"/>
      <c r="C561" s="224"/>
      <c r="D561" s="214" t="s">
        <v>136</v>
      </c>
      <c r="E561" s="225" t="s">
        <v>19</v>
      </c>
      <c r="F561" s="226" t="s">
        <v>653</v>
      </c>
      <c r="G561" s="224"/>
      <c r="H561" s="227">
        <v>1332</v>
      </c>
      <c r="I561" s="228"/>
      <c r="J561" s="224"/>
      <c r="K561" s="224"/>
      <c r="L561" s="229"/>
      <c r="M561" s="230"/>
      <c r="N561" s="231"/>
      <c r="O561" s="231"/>
      <c r="P561" s="231"/>
      <c r="Q561" s="231"/>
      <c r="R561" s="231"/>
      <c r="S561" s="231"/>
      <c r="T561" s="232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33" t="s">
        <v>136</v>
      </c>
      <c r="AU561" s="233" t="s">
        <v>128</v>
      </c>
      <c r="AV561" s="14" t="s">
        <v>128</v>
      </c>
      <c r="AW561" s="14" t="s">
        <v>33</v>
      </c>
      <c r="AX561" s="14" t="s">
        <v>77</v>
      </c>
      <c r="AY561" s="233" t="s">
        <v>121</v>
      </c>
    </row>
    <row r="562" s="2" customFormat="1" ht="24.15" customHeight="1">
      <c r="A562" s="40"/>
      <c r="B562" s="41"/>
      <c r="C562" s="199" t="s">
        <v>654</v>
      </c>
      <c r="D562" s="199" t="s">
        <v>123</v>
      </c>
      <c r="E562" s="200" t="s">
        <v>655</v>
      </c>
      <c r="F562" s="201" t="s">
        <v>656</v>
      </c>
      <c r="G562" s="202" t="s">
        <v>134</v>
      </c>
      <c r="H562" s="203">
        <v>119880</v>
      </c>
      <c r="I562" s="204"/>
      <c r="J562" s="205">
        <f>ROUND(I562*H562,2)</f>
        <v>0</v>
      </c>
      <c r="K562" s="201" t="s">
        <v>141</v>
      </c>
      <c r="L562" s="46"/>
      <c r="M562" s="206" t="s">
        <v>19</v>
      </c>
      <c r="N562" s="207" t="s">
        <v>44</v>
      </c>
      <c r="O562" s="86"/>
      <c r="P562" s="208">
        <f>O562*H562</f>
        <v>0</v>
      </c>
      <c r="Q562" s="208">
        <v>0</v>
      </c>
      <c r="R562" s="208">
        <f>Q562*H562</f>
        <v>0</v>
      </c>
      <c r="S562" s="208">
        <v>0</v>
      </c>
      <c r="T562" s="209">
        <f>S562*H562</f>
        <v>0</v>
      </c>
      <c r="U562" s="40"/>
      <c r="V562" s="40"/>
      <c r="W562" s="40"/>
      <c r="X562" s="40"/>
      <c r="Y562" s="40"/>
      <c r="Z562" s="40"/>
      <c r="AA562" s="40"/>
      <c r="AB562" s="40"/>
      <c r="AC562" s="40"/>
      <c r="AD562" s="40"/>
      <c r="AE562" s="40"/>
      <c r="AR562" s="210" t="s">
        <v>127</v>
      </c>
      <c r="AT562" s="210" t="s">
        <v>123</v>
      </c>
      <c r="AU562" s="210" t="s">
        <v>128</v>
      </c>
      <c r="AY562" s="19" t="s">
        <v>121</v>
      </c>
      <c r="BE562" s="211">
        <f>IF(N562="základní",J562,0)</f>
        <v>0</v>
      </c>
      <c r="BF562" s="211">
        <f>IF(N562="snížená",J562,0)</f>
        <v>0</v>
      </c>
      <c r="BG562" s="211">
        <f>IF(N562="zákl. přenesená",J562,0)</f>
        <v>0</v>
      </c>
      <c r="BH562" s="211">
        <f>IF(N562="sníž. přenesená",J562,0)</f>
        <v>0</v>
      </c>
      <c r="BI562" s="211">
        <f>IF(N562="nulová",J562,0)</f>
        <v>0</v>
      </c>
      <c r="BJ562" s="19" t="s">
        <v>128</v>
      </c>
      <c r="BK562" s="211">
        <f>ROUND(I562*H562,2)</f>
        <v>0</v>
      </c>
      <c r="BL562" s="19" t="s">
        <v>127</v>
      </c>
      <c r="BM562" s="210" t="s">
        <v>657</v>
      </c>
    </row>
    <row r="563" s="2" customFormat="1">
      <c r="A563" s="40"/>
      <c r="B563" s="41"/>
      <c r="C563" s="42"/>
      <c r="D563" s="234" t="s">
        <v>143</v>
      </c>
      <c r="E563" s="42"/>
      <c r="F563" s="235" t="s">
        <v>658</v>
      </c>
      <c r="G563" s="42"/>
      <c r="H563" s="42"/>
      <c r="I563" s="236"/>
      <c r="J563" s="42"/>
      <c r="K563" s="42"/>
      <c r="L563" s="46"/>
      <c r="M563" s="237"/>
      <c r="N563" s="238"/>
      <c r="O563" s="86"/>
      <c r="P563" s="86"/>
      <c r="Q563" s="86"/>
      <c r="R563" s="86"/>
      <c r="S563" s="86"/>
      <c r="T563" s="87"/>
      <c r="U563" s="40"/>
      <c r="V563" s="40"/>
      <c r="W563" s="40"/>
      <c r="X563" s="40"/>
      <c r="Y563" s="40"/>
      <c r="Z563" s="40"/>
      <c r="AA563" s="40"/>
      <c r="AB563" s="40"/>
      <c r="AC563" s="40"/>
      <c r="AD563" s="40"/>
      <c r="AE563" s="40"/>
      <c r="AT563" s="19" t="s">
        <v>143</v>
      </c>
      <c r="AU563" s="19" t="s">
        <v>128</v>
      </c>
    </row>
    <row r="564" s="14" customFormat="1">
      <c r="A564" s="14"/>
      <c r="B564" s="223"/>
      <c r="C564" s="224"/>
      <c r="D564" s="214" t="s">
        <v>136</v>
      </c>
      <c r="E564" s="225" t="s">
        <v>19</v>
      </c>
      <c r="F564" s="226" t="s">
        <v>659</v>
      </c>
      <c r="G564" s="224"/>
      <c r="H564" s="227">
        <v>119880</v>
      </c>
      <c r="I564" s="228"/>
      <c r="J564" s="224"/>
      <c r="K564" s="224"/>
      <c r="L564" s="229"/>
      <c r="M564" s="230"/>
      <c r="N564" s="231"/>
      <c r="O564" s="231"/>
      <c r="P564" s="231"/>
      <c r="Q564" s="231"/>
      <c r="R564" s="231"/>
      <c r="S564" s="231"/>
      <c r="T564" s="232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33" t="s">
        <v>136</v>
      </c>
      <c r="AU564" s="233" t="s">
        <v>128</v>
      </c>
      <c r="AV564" s="14" t="s">
        <v>128</v>
      </c>
      <c r="AW564" s="14" t="s">
        <v>33</v>
      </c>
      <c r="AX564" s="14" t="s">
        <v>77</v>
      </c>
      <c r="AY564" s="233" t="s">
        <v>121</v>
      </c>
    </row>
    <row r="565" s="2" customFormat="1" ht="24.15" customHeight="1">
      <c r="A565" s="40"/>
      <c r="B565" s="41"/>
      <c r="C565" s="199" t="s">
        <v>660</v>
      </c>
      <c r="D565" s="199" t="s">
        <v>123</v>
      </c>
      <c r="E565" s="200" t="s">
        <v>661</v>
      </c>
      <c r="F565" s="201" t="s">
        <v>662</v>
      </c>
      <c r="G565" s="202" t="s">
        <v>134</v>
      </c>
      <c r="H565" s="203">
        <v>1332</v>
      </c>
      <c r="I565" s="204"/>
      <c r="J565" s="205">
        <f>ROUND(I565*H565,2)</f>
        <v>0</v>
      </c>
      <c r="K565" s="201" t="s">
        <v>141</v>
      </c>
      <c r="L565" s="46"/>
      <c r="M565" s="206" t="s">
        <v>19</v>
      </c>
      <c r="N565" s="207" t="s">
        <v>44</v>
      </c>
      <c r="O565" s="86"/>
      <c r="P565" s="208">
        <f>O565*H565</f>
        <v>0</v>
      </c>
      <c r="Q565" s="208">
        <v>0</v>
      </c>
      <c r="R565" s="208">
        <f>Q565*H565</f>
        <v>0</v>
      </c>
      <c r="S565" s="208">
        <v>0</v>
      </c>
      <c r="T565" s="209">
        <f>S565*H565</f>
        <v>0</v>
      </c>
      <c r="U565" s="40"/>
      <c r="V565" s="40"/>
      <c r="W565" s="40"/>
      <c r="X565" s="40"/>
      <c r="Y565" s="40"/>
      <c r="Z565" s="40"/>
      <c r="AA565" s="40"/>
      <c r="AB565" s="40"/>
      <c r="AC565" s="40"/>
      <c r="AD565" s="40"/>
      <c r="AE565" s="40"/>
      <c r="AR565" s="210" t="s">
        <v>127</v>
      </c>
      <c r="AT565" s="210" t="s">
        <v>123</v>
      </c>
      <c r="AU565" s="210" t="s">
        <v>128</v>
      </c>
      <c r="AY565" s="19" t="s">
        <v>121</v>
      </c>
      <c r="BE565" s="211">
        <f>IF(N565="základní",J565,0)</f>
        <v>0</v>
      </c>
      <c r="BF565" s="211">
        <f>IF(N565="snížená",J565,0)</f>
        <v>0</v>
      </c>
      <c r="BG565" s="211">
        <f>IF(N565="zákl. přenesená",J565,0)</f>
        <v>0</v>
      </c>
      <c r="BH565" s="211">
        <f>IF(N565="sníž. přenesená",J565,0)</f>
        <v>0</v>
      </c>
      <c r="BI565" s="211">
        <f>IF(N565="nulová",J565,0)</f>
        <v>0</v>
      </c>
      <c r="BJ565" s="19" t="s">
        <v>128</v>
      </c>
      <c r="BK565" s="211">
        <f>ROUND(I565*H565,2)</f>
        <v>0</v>
      </c>
      <c r="BL565" s="19" t="s">
        <v>127</v>
      </c>
      <c r="BM565" s="210" t="s">
        <v>663</v>
      </c>
    </row>
    <row r="566" s="2" customFormat="1">
      <c r="A566" s="40"/>
      <c r="B566" s="41"/>
      <c r="C566" s="42"/>
      <c r="D566" s="234" t="s">
        <v>143</v>
      </c>
      <c r="E566" s="42"/>
      <c r="F566" s="235" t="s">
        <v>664</v>
      </c>
      <c r="G566" s="42"/>
      <c r="H566" s="42"/>
      <c r="I566" s="236"/>
      <c r="J566" s="42"/>
      <c r="K566" s="42"/>
      <c r="L566" s="46"/>
      <c r="M566" s="237"/>
      <c r="N566" s="238"/>
      <c r="O566" s="86"/>
      <c r="P566" s="86"/>
      <c r="Q566" s="86"/>
      <c r="R566" s="86"/>
      <c r="S566" s="86"/>
      <c r="T566" s="87"/>
      <c r="U566" s="40"/>
      <c r="V566" s="40"/>
      <c r="W566" s="40"/>
      <c r="X566" s="40"/>
      <c r="Y566" s="40"/>
      <c r="Z566" s="40"/>
      <c r="AA566" s="40"/>
      <c r="AB566" s="40"/>
      <c r="AC566" s="40"/>
      <c r="AD566" s="40"/>
      <c r="AE566" s="40"/>
      <c r="AT566" s="19" t="s">
        <v>143</v>
      </c>
      <c r="AU566" s="19" t="s">
        <v>128</v>
      </c>
    </row>
    <row r="567" s="2" customFormat="1" ht="16.5" customHeight="1">
      <c r="A567" s="40"/>
      <c r="B567" s="41"/>
      <c r="C567" s="199" t="s">
        <v>665</v>
      </c>
      <c r="D567" s="199" t="s">
        <v>123</v>
      </c>
      <c r="E567" s="200" t="s">
        <v>666</v>
      </c>
      <c r="F567" s="201" t="s">
        <v>667</v>
      </c>
      <c r="G567" s="202" t="s">
        <v>134</v>
      </c>
      <c r="H567" s="203">
        <v>1332</v>
      </c>
      <c r="I567" s="204"/>
      <c r="J567" s="205">
        <f>ROUND(I567*H567,2)</f>
        <v>0</v>
      </c>
      <c r="K567" s="201" t="s">
        <v>141</v>
      </c>
      <c r="L567" s="46"/>
      <c r="M567" s="206" t="s">
        <v>19</v>
      </c>
      <c r="N567" s="207" t="s">
        <v>44</v>
      </c>
      <c r="O567" s="86"/>
      <c r="P567" s="208">
        <f>O567*H567</f>
        <v>0</v>
      </c>
      <c r="Q567" s="208">
        <v>0</v>
      </c>
      <c r="R567" s="208">
        <f>Q567*H567</f>
        <v>0</v>
      </c>
      <c r="S567" s="208">
        <v>0</v>
      </c>
      <c r="T567" s="209">
        <f>S567*H567</f>
        <v>0</v>
      </c>
      <c r="U567" s="40"/>
      <c r="V567" s="40"/>
      <c r="W567" s="40"/>
      <c r="X567" s="40"/>
      <c r="Y567" s="40"/>
      <c r="Z567" s="40"/>
      <c r="AA567" s="40"/>
      <c r="AB567" s="40"/>
      <c r="AC567" s="40"/>
      <c r="AD567" s="40"/>
      <c r="AE567" s="40"/>
      <c r="AR567" s="210" t="s">
        <v>127</v>
      </c>
      <c r="AT567" s="210" t="s">
        <v>123</v>
      </c>
      <c r="AU567" s="210" t="s">
        <v>128</v>
      </c>
      <c r="AY567" s="19" t="s">
        <v>121</v>
      </c>
      <c r="BE567" s="211">
        <f>IF(N567="základní",J567,0)</f>
        <v>0</v>
      </c>
      <c r="BF567" s="211">
        <f>IF(N567="snížená",J567,0)</f>
        <v>0</v>
      </c>
      <c r="BG567" s="211">
        <f>IF(N567="zákl. přenesená",J567,0)</f>
        <v>0</v>
      </c>
      <c r="BH567" s="211">
        <f>IF(N567="sníž. přenesená",J567,0)</f>
        <v>0</v>
      </c>
      <c r="BI567" s="211">
        <f>IF(N567="nulová",J567,0)</f>
        <v>0</v>
      </c>
      <c r="BJ567" s="19" t="s">
        <v>128</v>
      </c>
      <c r="BK567" s="211">
        <f>ROUND(I567*H567,2)</f>
        <v>0</v>
      </c>
      <c r="BL567" s="19" t="s">
        <v>127</v>
      </c>
      <c r="BM567" s="210" t="s">
        <v>668</v>
      </c>
    </row>
    <row r="568" s="2" customFormat="1">
      <c r="A568" s="40"/>
      <c r="B568" s="41"/>
      <c r="C568" s="42"/>
      <c r="D568" s="234" t="s">
        <v>143</v>
      </c>
      <c r="E568" s="42"/>
      <c r="F568" s="235" t="s">
        <v>669</v>
      </c>
      <c r="G568" s="42"/>
      <c r="H568" s="42"/>
      <c r="I568" s="236"/>
      <c r="J568" s="42"/>
      <c r="K568" s="42"/>
      <c r="L568" s="46"/>
      <c r="M568" s="237"/>
      <c r="N568" s="238"/>
      <c r="O568" s="86"/>
      <c r="P568" s="86"/>
      <c r="Q568" s="86"/>
      <c r="R568" s="86"/>
      <c r="S568" s="86"/>
      <c r="T568" s="87"/>
      <c r="U568" s="40"/>
      <c r="V568" s="40"/>
      <c r="W568" s="40"/>
      <c r="X568" s="40"/>
      <c r="Y568" s="40"/>
      <c r="Z568" s="40"/>
      <c r="AA568" s="40"/>
      <c r="AB568" s="40"/>
      <c r="AC568" s="40"/>
      <c r="AD568" s="40"/>
      <c r="AE568" s="40"/>
      <c r="AT568" s="19" t="s">
        <v>143</v>
      </c>
      <c r="AU568" s="19" t="s">
        <v>128</v>
      </c>
    </row>
    <row r="569" s="2" customFormat="1" ht="16.5" customHeight="1">
      <c r="A569" s="40"/>
      <c r="B569" s="41"/>
      <c r="C569" s="199" t="s">
        <v>670</v>
      </c>
      <c r="D569" s="199" t="s">
        <v>123</v>
      </c>
      <c r="E569" s="200" t="s">
        <v>671</v>
      </c>
      <c r="F569" s="201" t="s">
        <v>672</v>
      </c>
      <c r="G569" s="202" t="s">
        <v>134</v>
      </c>
      <c r="H569" s="203">
        <v>119880</v>
      </c>
      <c r="I569" s="204"/>
      <c r="J569" s="205">
        <f>ROUND(I569*H569,2)</f>
        <v>0</v>
      </c>
      <c r="K569" s="201" t="s">
        <v>141</v>
      </c>
      <c r="L569" s="46"/>
      <c r="M569" s="206" t="s">
        <v>19</v>
      </c>
      <c r="N569" s="207" t="s">
        <v>44</v>
      </c>
      <c r="O569" s="86"/>
      <c r="P569" s="208">
        <f>O569*H569</f>
        <v>0</v>
      </c>
      <c r="Q569" s="208">
        <v>0</v>
      </c>
      <c r="R569" s="208">
        <f>Q569*H569</f>
        <v>0</v>
      </c>
      <c r="S569" s="208">
        <v>0</v>
      </c>
      <c r="T569" s="209">
        <f>S569*H569</f>
        <v>0</v>
      </c>
      <c r="U569" s="40"/>
      <c r="V569" s="40"/>
      <c r="W569" s="40"/>
      <c r="X569" s="40"/>
      <c r="Y569" s="40"/>
      <c r="Z569" s="40"/>
      <c r="AA569" s="40"/>
      <c r="AB569" s="40"/>
      <c r="AC569" s="40"/>
      <c r="AD569" s="40"/>
      <c r="AE569" s="40"/>
      <c r="AR569" s="210" t="s">
        <v>127</v>
      </c>
      <c r="AT569" s="210" t="s">
        <v>123</v>
      </c>
      <c r="AU569" s="210" t="s">
        <v>128</v>
      </c>
      <c r="AY569" s="19" t="s">
        <v>121</v>
      </c>
      <c r="BE569" s="211">
        <f>IF(N569="základní",J569,0)</f>
        <v>0</v>
      </c>
      <c r="BF569" s="211">
        <f>IF(N569="snížená",J569,0)</f>
        <v>0</v>
      </c>
      <c r="BG569" s="211">
        <f>IF(N569="zákl. přenesená",J569,0)</f>
        <v>0</v>
      </c>
      <c r="BH569" s="211">
        <f>IF(N569="sníž. přenesená",J569,0)</f>
        <v>0</v>
      </c>
      <c r="BI569" s="211">
        <f>IF(N569="nulová",J569,0)</f>
        <v>0</v>
      </c>
      <c r="BJ569" s="19" t="s">
        <v>128</v>
      </c>
      <c r="BK569" s="211">
        <f>ROUND(I569*H569,2)</f>
        <v>0</v>
      </c>
      <c r="BL569" s="19" t="s">
        <v>127</v>
      </c>
      <c r="BM569" s="210" t="s">
        <v>673</v>
      </c>
    </row>
    <row r="570" s="2" customFormat="1">
      <c r="A570" s="40"/>
      <c r="B570" s="41"/>
      <c r="C570" s="42"/>
      <c r="D570" s="234" t="s">
        <v>143</v>
      </c>
      <c r="E570" s="42"/>
      <c r="F570" s="235" t="s">
        <v>674</v>
      </c>
      <c r="G570" s="42"/>
      <c r="H570" s="42"/>
      <c r="I570" s="236"/>
      <c r="J570" s="42"/>
      <c r="K570" s="42"/>
      <c r="L570" s="46"/>
      <c r="M570" s="237"/>
      <c r="N570" s="238"/>
      <c r="O570" s="86"/>
      <c r="P570" s="86"/>
      <c r="Q570" s="86"/>
      <c r="R570" s="86"/>
      <c r="S570" s="86"/>
      <c r="T570" s="87"/>
      <c r="U570" s="40"/>
      <c r="V570" s="40"/>
      <c r="W570" s="40"/>
      <c r="X570" s="40"/>
      <c r="Y570" s="40"/>
      <c r="Z570" s="40"/>
      <c r="AA570" s="40"/>
      <c r="AB570" s="40"/>
      <c r="AC570" s="40"/>
      <c r="AD570" s="40"/>
      <c r="AE570" s="40"/>
      <c r="AT570" s="19" t="s">
        <v>143</v>
      </c>
      <c r="AU570" s="19" t="s">
        <v>128</v>
      </c>
    </row>
    <row r="571" s="2" customFormat="1" ht="16.5" customHeight="1">
      <c r="A571" s="40"/>
      <c r="B571" s="41"/>
      <c r="C571" s="199" t="s">
        <v>675</v>
      </c>
      <c r="D571" s="199" t="s">
        <v>123</v>
      </c>
      <c r="E571" s="200" t="s">
        <v>676</v>
      </c>
      <c r="F571" s="201" t="s">
        <v>677</v>
      </c>
      <c r="G571" s="202" t="s">
        <v>134</v>
      </c>
      <c r="H571" s="203">
        <v>1332</v>
      </c>
      <c r="I571" s="204"/>
      <c r="J571" s="205">
        <f>ROUND(I571*H571,2)</f>
        <v>0</v>
      </c>
      <c r="K571" s="201" t="s">
        <v>141</v>
      </c>
      <c r="L571" s="46"/>
      <c r="M571" s="206" t="s">
        <v>19</v>
      </c>
      <c r="N571" s="207" t="s">
        <v>44</v>
      </c>
      <c r="O571" s="86"/>
      <c r="P571" s="208">
        <f>O571*H571</f>
        <v>0</v>
      </c>
      <c r="Q571" s="208">
        <v>0</v>
      </c>
      <c r="R571" s="208">
        <f>Q571*H571</f>
        <v>0</v>
      </c>
      <c r="S571" s="208">
        <v>0</v>
      </c>
      <c r="T571" s="209">
        <f>S571*H571</f>
        <v>0</v>
      </c>
      <c r="U571" s="40"/>
      <c r="V571" s="40"/>
      <c r="W571" s="40"/>
      <c r="X571" s="40"/>
      <c r="Y571" s="40"/>
      <c r="Z571" s="40"/>
      <c r="AA571" s="40"/>
      <c r="AB571" s="40"/>
      <c r="AC571" s="40"/>
      <c r="AD571" s="40"/>
      <c r="AE571" s="40"/>
      <c r="AR571" s="210" t="s">
        <v>127</v>
      </c>
      <c r="AT571" s="210" t="s">
        <v>123</v>
      </c>
      <c r="AU571" s="210" t="s">
        <v>128</v>
      </c>
      <c r="AY571" s="19" t="s">
        <v>121</v>
      </c>
      <c r="BE571" s="211">
        <f>IF(N571="základní",J571,0)</f>
        <v>0</v>
      </c>
      <c r="BF571" s="211">
        <f>IF(N571="snížená",J571,0)</f>
        <v>0</v>
      </c>
      <c r="BG571" s="211">
        <f>IF(N571="zákl. přenesená",J571,0)</f>
        <v>0</v>
      </c>
      <c r="BH571" s="211">
        <f>IF(N571="sníž. přenesená",J571,0)</f>
        <v>0</v>
      </c>
      <c r="BI571" s="211">
        <f>IF(N571="nulová",J571,0)</f>
        <v>0</v>
      </c>
      <c r="BJ571" s="19" t="s">
        <v>128</v>
      </c>
      <c r="BK571" s="211">
        <f>ROUND(I571*H571,2)</f>
        <v>0</v>
      </c>
      <c r="BL571" s="19" t="s">
        <v>127</v>
      </c>
      <c r="BM571" s="210" t="s">
        <v>678</v>
      </c>
    </row>
    <row r="572" s="2" customFormat="1">
      <c r="A572" s="40"/>
      <c r="B572" s="41"/>
      <c r="C572" s="42"/>
      <c r="D572" s="234" t="s">
        <v>143</v>
      </c>
      <c r="E572" s="42"/>
      <c r="F572" s="235" t="s">
        <v>679</v>
      </c>
      <c r="G572" s="42"/>
      <c r="H572" s="42"/>
      <c r="I572" s="236"/>
      <c r="J572" s="42"/>
      <c r="K572" s="42"/>
      <c r="L572" s="46"/>
      <c r="M572" s="237"/>
      <c r="N572" s="238"/>
      <c r="O572" s="86"/>
      <c r="P572" s="86"/>
      <c r="Q572" s="86"/>
      <c r="R572" s="86"/>
      <c r="S572" s="86"/>
      <c r="T572" s="87"/>
      <c r="U572" s="40"/>
      <c r="V572" s="40"/>
      <c r="W572" s="40"/>
      <c r="X572" s="40"/>
      <c r="Y572" s="40"/>
      <c r="Z572" s="40"/>
      <c r="AA572" s="40"/>
      <c r="AB572" s="40"/>
      <c r="AC572" s="40"/>
      <c r="AD572" s="40"/>
      <c r="AE572" s="40"/>
      <c r="AT572" s="19" t="s">
        <v>143</v>
      </c>
      <c r="AU572" s="19" t="s">
        <v>128</v>
      </c>
    </row>
    <row r="573" s="2" customFormat="1" ht="24.15" customHeight="1">
      <c r="A573" s="40"/>
      <c r="B573" s="41"/>
      <c r="C573" s="199" t="s">
        <v>680</v>
      </c>
      <c r="D573" s="199" t="s">
        <v>123</v>
      </c>
      <c r="E573" s="200" t="s">
        <v>681</v>
      </c>
      <c r="F573" s="201" t="s">
        <v>682</v>
      </c>
      <c r="G573" s="202" t="s">
        <v>134</v>
      </c>
      <c r="H573" s="203">
        <v>215.80000000000001</v>
      </c>
      <c r="I573" s="204"/>
      <c r="J573" s="205">
        <f>ROUND(I573*H573,2)</f>
        <v>0</v>
      </c>
      <c r="K573" s="201" t="s">
        <v>141</v>
      </c>
      <c r="L573" s="46"/>
      <c r="M573" s="206" t="s">
        <v>19</v>
      </c>
      <c r="N573" s="207" t="s">
        <v>44</v>
      </c>
      <c r="O573" s="86"/>
      <c r="P573" s="208">
        <f>O573*H573</f>
        <v>0</v>
      </c>
      <c r="Q573" s="208">
        <v>0.00012999999999999999</v>
      </c>
      <c r="R573" s="208">
        <f>Q573*H573</f>
        <v>0.028053999999999999</v>
      </c>
      <c r="S573" s="208">
        <v>0</v>
      </c>
      <c r="T573" s="209">
        <f>S573*H573</f>
        <v>0</v>
      </c>
      <c r="U573" s="40"/>
      <c r="V573" s="40"/>
      <c r="W573" s="40"/>
      <c r="X573" s="40"/>
      <c r="Y573" s="40"/>
      <c r="Z573" s="40"/>
      <c r="AA573" s="40"/>
      <c r="AB573" s="40"/>
      <c r="AC573" s="40"/>
      <c r="AD573" s="40"/>
      <c r="AE573" s="40"/>
      <c r="AR573" s="210" t="s">
        <v>127</v>
      </c>
      <c r="AT573" s="210" t="s">
        <v>123</v>
      </c>
      <c r="AU573" s="210" t="s">
        <v>128</v>
      </c>
      <c r="AY573" s="19" t="s">
        <v>121</v>
      </c>
      <c r="BE573" s="211">
        <f>IF(N573="základní",J573,0)</f>
        <v>0</v>
      </c>
      <c r="BF573" s="211">
        <f>IF(N573="snížená",J573,0)</f>
        <v>0</v>
      </c>
      <c r="BG573" s="211">
        <f>IF(N573="zákl. přenesená",J573,0)</f>
        <v>0</v>
      </c>
      <c r="BH573" s="211">
        <f>IF(N573="sníž. přenesená",J573,0)</f>
        <v>0</v>
      </c>
      <c r="BI573" s="211">
        <f>IF(N573="nulová",J573,0)</f>
        <v>0</v>
      </c>
      <c r="BJ573" s="19" t="s">
        <v>128</v>
      </c>
      <c r="BK573" s="211">
        <f>ROUND(I573*H573,2)</f>
        <v>0</v>
      </c>
      <c r="BL573" s="19" t="s">
        <v>127</v>
      </c>
      <c r="BM573" s="210" t="s">
        <v>683</v>
      </c>
    </row>
    <row r="574" s="2" customFormat="1">
      <c r="A574" s="40"/>
      <c r="B574" s="41"/>
      <c r="C574" s="42"/>
      <c r="D574" s="234" t="s">
        <v>143</v>
      </c>
      <c r="E574" s="42"/>
      <c r="F574" s="235" t="s">
        <v>684</v>
      </c>
      <c r="G574" s="42"/>
      <c r="H574" s="42"/>
      <c r="I574" s="236"/>
      <c r="J574" s="42"/>
      <c r="K574" s="42"/>
      <c r="L574" s="46"/>
      <c r="M574" s="237"/>
      <c r="N574" s="238"/>
      <c r="O574" s="86"/>
      <c r="P574" s="86"/>
      <c r="Q574" s="86"/>
      <c r="R574" s="86"/>
      <c r="S574" s="86"/>
      <c r="T574" s="87"/>
      <c r="U574" s="40"/>
      <c r="V574" s="40"/>
      <c r="W574" s="40"/>
      <c r="X574" s="40"/>
      <c r="Y574" s="40"/>
      <c r="Z574" s="40"/>
      <c r="AA574" s="40"/>
      <c r="AB574" s="40"/>
      <c r="AC574" s="40"/>
      <c r="AD574" s="40"/>
      <c r="AE574" s="40"/>
      <c r="AT574" s="19" t="s">
        <v>143</v>
      </c>
      <c r="AU574" s="19" t="s">
        <v>128</v>
      </c>
    </row>
    <row r="575" s="13" customFormat="1">
      <c r="A575" s="13"/>
      <c r="B575" s="212"/>
      <c r="C575" s="213"/>
      <c r="D575" s="214" t="s">
        <v>136</v>
      </c>
      <c r="E575" s="215" t="s">
        <v>19</v>
      </c>
      <c r="F575" s="216" t="s">
        <v>217</v>
      </c>
      <c r="G575" s="213"/>
      <c r="H575" s="215" t="s">
        <v>19</v>
      </c>
      <c r="I575" s="217"/>
      <c r="J575" s="213"/>
      <c r="K575" s="213"/>
      <c r="L575" s="218"/>
      <c r="M575" s="219"/>
      <c r="N575" s="220"/>
      <c r="O575" s="220"/>
      <c r="P575" s="220"/>
      <c r="Q575" s="220"/>
      <c r="R575" s="220"/>
      <c r="S575" s="220"/>
      <c r="T575" s="221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22" t="s">
        <v>136</v>
      </c>
      <c r="AU575" s="222" t="s">
        <v>128</v>
      </c>
      <c r="AV575" s="13" t="s">
        <v>77</v>
      </c>
      <c r="AW575" s="13" t="s">
        <v>33</v>
      </c>
      <c r="AX575" s="13" t="s">
        <v>72</v>
      </c>
      <c r="AY575" s="222" t="s">
        <v>121</v>
      </c>
    </row>
    <row r="576" s="14" customFormat="1">
      <c r="A576" s="14"/>
      <c r="B576" s="223"/>
      <c r="C576" s="224"/>
      <c r="D576" s="214" t="s">
        <v>136</v>
      </c>
      <c r="E576" s="225" t="s">
        <v>19</v>
      </c>
      <c r="F576" s="226" t="s">
        <v>218</v>
      </c>
      <c r="G576" s="224"/>
      <c r="H576" s="227">
        <v>215.80000000000001</v>
      </c>
      <c r="I576" s="228"/>
      <c r="J576" s="224"/>
      <c r="K576" s="224"/>
      <c r="L576" s="229"/>
      <c r="M576" s="230"/>
      <c r="N576" s="231"/>
      <c r="O576" s="231"/>
      <c r="P576" s="231"/>
      <c r="Q576" s="231"/>
      <c r="R576" s="231"/>
      <c r="S576" s="231"/>
      <c r="T576" s="232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33" t="s">
        <v>136</v>
      </c>
      <c r="AU576" s="233" t="s">
        <v>128</v>
      </c>
      <c r="AV576" s="14" t="s">
        <v>128</v>
      </c>
      <c r="AW576" s="14" t="s">
        <v>33</v>
      </c>
      <c r="AX576" s="14" t="s">
        <v>77</v>
      </c>
      <c r="AY576" s="233" t="s">
        <v>121</v>
      </c>
    </row>
    <row r="577" s="2" customFormat="1" ht="24.15" customHeight="1">
      <c r="A577" s="40"/>
      <c r="B577" s="41"/>
      <c r="C577" s="199" t="s">
        <v>685</v>
      </c>
      <c r="D577" s="199" t="s">
        <v>123</v>
      </c>
      <c r="E577" s="200" t="s">
        <v>686</v>
      </c>
      <c r="F577" s="201" t="s">
        <v>687</v>
      </c>
      <c r="G577" s="202" t="s">
        <v>134</v>
      </c>
      <c r="H577" s="203">
        <v>431.60000000000002</v>
      </c>
      <c r="I577" s="204"/>
      <c r="J577" s="205">
        <f>ROUND(I577*H577,2)</f>
        <v>0</v>
      </c>
      <c r="K577" s="201" t="s">
        <v>141</v>
      </c>
      <c r="L577" s="46"/>
      <c r="M577" s="206" t="s">
        <v>19</v>
      </c>
      <c r="N577" s="207" t="s">
        <v>44</v>
      </c>
      <c r="O577" s="86"/>
      <c r="P577" s="208">
        <f>O577*H577</f>
        <v>0</v>
      </c>
      <c r="Q577" s="208">
        <v>4.0000000000000003E-05</v>
      </c>
      <c r="R577" s="208">
        <f>Q577*H577</f>
        <v>0.017264000000000002</v>
      </c>
      <c r="S577" s="208">
        <v>0</v>
      </c>
      <c r="T577" s="209">
        <f>S577*H577</f>
        <v>0</v>
      </c>
      <c r="U577" s="40"/>
      <c r="V577" s="40"/>
      <c r="W577" s="40"/>
      <c r="X577" s="40"/>
      <c r="Y577" s="40"/>
      <c r="Z577" s="40"/>
      <c r="AA577" s="40"/>
      <c r="AB577" s="40"/>
      <c r="AC577" s="40"/>
      <c r="AD577" s="40"/>
      <c r="AE577" s="40"/>
      <c r="AR577" s="210" t="s">
        <v>127</v>
      </c>
      <c r="AT577" s="210" t="s">
        <v>123</v>
      </c>
      <c r="AU577" s="210" t="s">
        <v>128</v>
      </c>
      <c r="AY577" s="19" t="s">
        <v>121</v>
      </c>
      <c r="BE577" s="211">
        <f>IF(N577="základní",J577,0)</f>
        <v>0</v>
      </c>
      <c r="BF577" s="211">
        <f>IF(N577="snížená",J577,0)</f>
        <v>0</v>
      </c>
      <c r="BG577" s="211">
        <f>IF(N577="zákl. přenesená",J577,0)</f>
        <v>0</v>
      </c>
      <c r="BH577" s="211">
        <f>IF(N577="sníž. přenesená",J577,0)</f>
        <v>0</v>
      </c>
      <c r="BI577" s="211">
        <f>IF(N577="nulová",J577,0)</f>
        <v>0</v>
      </c>
      <c r="BJ577" s="19" t="s">
        <v>128</v>
      </c>
      <c r="BK577" s="211">
        <f>ROUND(I577*H577,2)</f>
        <v>0</v>
      </c>
      <c r="BL577" s="19" t="s">
        <v>127</v>
      </c>
      <c r="BM577" s="210" t="s">
        <v>688</v>
      </c>
    </row>
    <row r="578" s="2" customFormat="1">
      <c r="A578" s="40"/>
      <c r="B578" s="41"/>
      <c r="C578" s="42"/>
      <c r="D578" s="234" t="s">
        <v>143</v>
      </c>
      <c r="E578" s="42"/>
      <c r="F578" s="235" t="s">
        <v>689</v>
      </c>
      <c r="G578" s="42"/>
      <c r="H578" s="42"/>
      <c r="I578" s="236"/>
      <c r="J578" s="42"/>
      <c r="K578" s="42"/>
      <c r="L578" s="46"/>
      <c r="M578" s="237"/>
      <c r="N578" s="238"/>
      <c r="O578" s="86"/>
      <c r="P578" s="86"/>
      <c r="Q578" s="86"/>
      <c r="R578" s="86"/>
      <c r="S578" s="86"/>
      <c r="T578" s="87"/>
      <c r="U578" s="40"/>
      <c r="V578" s="40"/>
      <c r="W578" s="40"/>
      <c r="X578" s="40"/>
      <c r="Y578" s="40"/>
      <c r="Z578" s="40"/>
      <c r="AA578" s="40"/>
      <c r="AB578" s="40"/>
      <c r="AC578" s="40"/>
      <c r="AD578" s="40"/>
      <c r="AE578" s="40"/>
      <c r="AT578" s="19" t="s">
        <v>143</v>
      </c>
      <c r="AU578" s="19" t="s">
        <v>128</v>
      </c>
    </row>
    <row r="579" s="13" customFormat="1">
      <c r="A579" s="13"/>
      <c r="B579" s="212"/>
      <c r="C579" s="213"/>
      <c r="D579" s="214" t="s">
        <v>136</v>
      </c>
      <c r="E579" s="215" t="s">
        <v>19</v>
      </c>
      <c r="F579" s="216" t="s">
        <v>217</v>
      </c>
      <c r="G579" s="213"/>
      <c r="H579" s="215" t="s">
        <v>19</v>
      </c>
      <c r="I579" s="217"/>
      <c r="J579" s="213"/>
      <c r="K579" s="213"/>
      <c r="L579" s="218"/>
      <c r="M579" s="219"/>
      <c r="N579" s="220"/>
      <c r="O579" s="220"/>
      <c r="P579" s="220"/>
      <c r="Q579" s="220"/>
      <c r="R579" s="220"/>
      <c r="S579" s="220"/>
      <c r="T579" s="221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22" t="s">
        <v>136</v>
      </c>
      <c r="AU579" s="222" t="s">
        <v>128</v>
      </c>
      <c r="AV579" s="13" t="s">
        <v>77</v>
      </c>
      <c r="AW579" s="13" t="s">
        <v>33</v>
      </c>
      <c r="AX579" s="13" t="s">
        <v>72</v>
      </c>
      <c r="AY579" s="222" t="s">
        <v>121</v>
      </c>
    </row>
    <row r="580" s="14" customFormat="1">
      <c r="A580" s="14"/>
      <c r="B580" s="223"/>
      <c r="C580" s="224"/>
      <c r="D580" s="214" t="s">
        <v>136</v>
      </c>
      <c r="E580" s="225" t="s">
        <v>19</v>
      </c>
      <c r="F580" s="226" t="s">
        <v>690</v>
      </c>
      <c r="G580" s="224"/>
      <c r="H580" s="227">
        <v>431.60000000000002</v>
      </c>
      <c r="I580" s="228"/>
      <c r="J580" s="224"/>
      <c r="K580" s="224"/>
      <c r="L580" s="229"/>
      <c r="M580" s="230"/>
      <c r="N580" s="231"/>
      <c r="O580" s="231"/>
      <c r="P580" s="231"/>
      <c r="Q580" s="231"/>
      <c r="R580" s="231"/>
      <c r="S580" s="231"/>
      <c r="T580" s="232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33" t="s">
        <v>136</v>
      </c>
      <c r="AU580" s="233" t="s">
        <v>128</v>
      </c>
      <c r="AV580" s="14" t="s">
        <v>128</v>
      </c>
      <c r="AW580" s="14" t="s">
        <v>33</v>
      </c>
      <c r="AX580" s="14" t="s">
        <v>77</v>
      </c>
      <c r="AY580" s="233" t="s">
        <v>121</v>
      </c>
    </row>
    <row r="581" s="12" customFormat="1" ht="22.8" customHeight="1">
      <c r="A581" s="12"/>
      <c r="B581" s="183"/>
      <c r="C581" s="184"/>
      <c r="D581" s="185" t="s">
        <v>71</v>
      </c>
      <c r="E581" s="197" t="s">
        <v>691</v>
      </c>
      <c r="F581" s="197" t="s">
        <v>692</v>
      </c>
      <c r="G581" s="184"/>
      <c r="H581" s="184"/>
      <c r="I581" s="187"/>
      <c r="J581" s="198">
        <f>BK581</f>
        <v>0</v>
      </c>
      <c r="K581" s="184"/>
      <c r="L581" s="189"/>
      <c r="M581" s="190"/>
      <c r="N581" s="191"/>
      <c r="O581" s="191"/>
      <c r="P581" s="192">
        <f>SUM(P582:P604)</f>
        <v>0</v>
      </c>
      <c r="Q581" s="191"/>
      <c r="R581" s="192">
        <f>SUM(R582:R604)</f>
        <v>0</v>
      </c>
      <c r="S581" s="191"/>
      <c r="T581" s="193">
        <f>SUM(T582:T604)</f>
        <v>0</v>
      </c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R581" s="194" t="s">
        <v>77</v>
      </c>
      <c r="AT581" s="195" t="s">
        <v>71</v>
      </c>
      <c r="AU581" s="195" t="s">
        <v>77</v>
      </c>
      <c r="AY581" s="194" t="s">
        <v>121</v>
      </c>
      <c r="BK581" s="196">
        <f>SUM(BK582:BK604)</f>
        <v>0</v>
      </c>
    </row>
    <row r="582" s="2" customFormat="1" ht="16.5" customHeight="1">
      <c r="A582" s="40"/>
      <c r="B582" s="41"/>
      <c r="C582" s="199" t="s">
        <v>693</v>
      </c>
      <c r="D582" s="199" t="s">
        <v>123</v>
      </c>
      <c r="E582" s="200" t="s">
        <v>694</v>
      </c>
      <c r="F582" s="201" t="s">
        <v>695</v>
      </c>
      <c r="G582" s="202" t="s">
        <v>169</v>
      </c>
      <c r="H582" s="203">
        <v>25.234999999999999</v>
      </c>
      <c r="I582" s="204"/>
      <c r="J582" s="205">
        <f>ROUND(I582*H582,2)</f>
        <v>0</v>
      </c>
      <c r="K582" s="201" t="s">
        <v>141</v>
      </c>
      <c r="L582" s="46"/>
      <c r="M582" s="206" t="s">
        <v>19</v>
      </c>
      <c r="N582" s="207" t="s">
        <v>44</v>
      </c>
      <c r="O582" s="86"/>
      <c r="P582" s="208">
        <f>O582*H582</f>
        <v>0</v>
      </c>
      <c r="Q582" s="208">
        <v>0</v>
      </c>
      <c r="R582" s="208">
        <f>Q582*H582</f>
        <v>0</v>
      </c>
      <c r="S582" s="208">
        <v>0</v>
      </c>
      <c r="T582" s="209">
        <f>S582*H582</f>
        <v>0</v>
      </c>
      <c r="U582" s="40"/>
      <c r="V582" s="40"/>
      <c r="W582" s="40"/>
      <c r="X582" s="40"/>
      <c r="Y582" s="40"/>
      <c r="Z582" s="40"/>
      <c r="AA582" s="40"/>
      <c r="AB582" s="40"/>
      <c r="AC582" s="40"/>
      <c r="AD582" s="40"/>
      <c r="AE582" s="40"/>
      <c r="AR582" s="210" t="s">
        <v>127</v>
      </c>
      <c r="AT582" s="210" t="s">
        <v>123</v>
      </c>
      <c r="AU582" s="210" t="s">
        <v>128</v>
      </c>
      <c r="AY582" s="19" t="s">
        <v>121</v>
      </c>
      <c r="BE582" s="211">
        <f>IF(N582="základní",J582,0)</f>
        <v>0</v>
      </c>
      <c r="BF582" s="211">
        <f>IF(N582="snížená",J582,0)</f>
        <v>0</v>
      </c>
      <c r="BG582" s="211">
        <f>IF(N582="zákl. přenesená",J582,0)</f>
        <v>0</v>
      </c>
      <c r="BH582" s="211">
        <f>IF(N582="sníž. přenesená",J582,0)</f>
        <v>0</v>
      </c>
      <c r="BI582" s="211">
        <f>IF(N582="nulová",J582,0)</f>
        <v>0</v>
      </c>
      <c r="BJ582" s="19" t="s">
        <v>128</v>
      </c>
      <c r="BK582" s="211">
        <f>ROUND(I582*H582,2)</f>
        <v>0</v>
      </c>
      <c r="BL582" s="19" t="s">
        <v>127</v>
      </c>
      <c r="BM582" s="210" t="s">
        <v>696</v>
      </c>
    </row>
    <row r="583" s="2" customFormat="1">
      <c r="A583" s="40"/>
      <c r="B583" s="41"/>
      <c r="C583" s="42"/>
      <c r="D583" s="234" t="s">
        <v>143</v>
      </c>
      <c r="E583" s="42"/>
      <c r="F583" s="235" t="s">
        <v>697</v>
      </c>
      <c r="G583" s="42"/>
      <c r="H583" s="42"/>
      <c r="I583" s="236"/>
      <c r="J583" s="42"/>
      <c r="K583" s="42"/>
      <c r="L583" s="46"/>
      <c r="M583" s="237"/>
      <c r="N583" s="238"/>
      <c r="O583" s="86"/>
      <c r="P583" s="86"/>
      <c r="Q583" s="86"/>
      <c r="R583" s="86"/>
      <c r="S583" s="86"/>
      <c r="T583" s="87"/>
      <c r="U583" s="40"/>
      <c r="V583" s="40"/>
      <c r="W583" s="40"/>
      <c r="X583" s="40"/>
      <c r="Y583" s="40"/>
      <c r="Z583" s="40"/>
      <c r="AA583" s="40"/>
      <c r="AB583" s="40"/>
      <c r="AC583" s="40"/>
      <c r="AD583" s="40"/>
      <c r="AE583" s="40"/>
      <c r="AT583" s="19" t="s">
        <v>143</v>
      </c>
      <c r="AU583" s="19" t="s">
        <v>128</v>
      </c>
    </row>
    <row r="584" s="2" customFormat="1" ht="24.15" customHeight="1">
      <c r="A584" s="40"/>
      <c r="B584" s="41"/>
      <c r="C584" s="199" t="s">
        <v>698</v>
      </c>
      <c r="D584" s="199" t="s">
        <v>123</v>
      </c>
      <c r="E584" s="200" t="s">
        <v>699</v>
      </c>
      <c r="F584" s="201" t="s">
        <v>700</v>
      </c>
      <c r="G584" s="202" t="s">
        <v>169</v>
      </c>
      <c r="H584" s="203">
        <v>25.234999999999999</v>
      </c>
      <c r="I584" s="204"/>
      <c r="J584" s="205">
        <f>ROUND(I584*H584,2)</f>
        <v>0</v>
      </c>
      <c r="K584" s="201" t="s">
        <v>141</v>
      </c>
      <c r="L584" s="46"/>
      <c r="M584" s="206" t="s">
        <v>19</v>
      </c>
      <c r="N584" s="207" t="s">
        <v>44</v>
      </c>
      <c r="O584" s="86"/>
      <c r="P584" s="208">
        <f>O584*H584</f>
        <v>0</v>
      </c>
      <c r="Q584" s="208">
        <v>0</v>
      </c>
      <c r="R584" s="208">
        <f>Q584*H584</f>
        <v>0</v>
      </c>
      <c r="S584" s="208">
        <v>0</v>
      </c>
      <c r="T584" s="209">
        <f>S584*H584</f>
        <v>0</v>
      </c>
      <c r="U584" s="40"/>
      <c r="V584" s="40"/>
      <c r="W584" s="40"/>
      <c r="X584" s="40"/>
      <c r="Y584" s="40"/>
      <c r="Z584" s="40"/>
      <c r="AA584" s="40"/>
      <c r="AB584" s="40"/>
      <c r="AC584" s="40"/>
      <c r="AD584" s="40"/>
      <c r="AE584" s="40"/>
      <c r="AR584" s="210" t="s">
        <v>127</v>
      </c>
      <c r="AT584" s="210" t="s">
        <v>123</v>
      </c>
      <c r="AU584" s="210" t="s">
        <v>128</v>
      </c>
      <c r="AY584" s="19" t="s">
        <v>121</v>
      </c>
      <c r="BE584" s="211">
        <f>IF(N584="základní",J584,0)</f>
        <v>0</v>
      </c>
      <c r="BF584" s="211">
        <f>IF(N584="snížená",J584,0)</f>
        <v>0</v>
      </c>
      <c r="BG584" s="211">
        <f>IF(N584="zákl. přenesená",J584,0)</f>
        <v>0</v>
      </c>
      <c r="BH584" s="211">
        <f>IF(N584="sníž. přenesená",J584,0)</f>
        <v>0</v>
      </c>
      <c r="BI584" s="211">
        <f>IF(N584="nulová",J584,0)</f>
        <v>0</v>
      </c>
      <c r="BJ584" s="19" t="s">
        <v>128</v>
      </c>
      <c r="BK584" s="211">
        <f>ROUND(I584*H584,2)</f>
        <v>0</v>
      </c>
      <c r="BL584" s="19" t="s">
        <v>127</v>
      </c>
      <c r="BM584" s="210" t="s">
        <v>701</v>
      </c>
    </row>
    <row r="585" s="2" customFormat="1">
      <c r="A585" s="40"/>
      <c r="B585" s="41"/>
      <c r="C585" s="42"/>
      <c r="D585" s="234" t="s">
        <v>143</v>
      </c>
      <c r="E585" s="42"/>
      <c r="F585" s="235" t="s">
        <v>702</v>
      </c>
      <c r="G585" s="42"/>
      <c r="H585" s="42"/>
      <c r="I585" s="236"/>
      <c r="J585" s="42"/>
      <c r="K585" s="42"/>
      <c r="L585" s="46"/>
      <c r="M585" s="237"/>
      <c r="N585" s="238"/>
      <c r="O585" s="86"/>
      <c r="P585" s="86"/>
      <c r="Q585" s="86"/>
      <c r="R585" s="86"/>
      <c r="S585" s="86"/>
      <c r="T585" s="87"/>
      <c r="U585" s="40"/>
      <c r="V585" s="40"/>
      <c r="W585" s="40"/>
      <c r="X585" s="40"/>
      <c r="Y585" s="40"/>
      <c r="Z585" s="40"/>
      <c r="AA585" s="40"/>
      <c r="AB585" s="40"/>
      <c r="AC585" s="40"/>
      <c r="AD585" s="40"/>
      <c r="AE585" s="40"/>
      <c r="AT585" s="19" t="s">
        <v>143</v>
      </c>
      <c r="AU585" s="19" t="s">
        <v>128</v>
      </c>
    </row>
    <row r="586" s="2" customFormat="1" ht="21.75" customHeight="1">
      <c r="A586" s="40"/>
      <c r="B586" s="41"/>
      <c r="C586" s="199" t="s">
        <v>703</v>
      </c>
      <c r="D586" s="199" t="s">
        <v>123</v>
      </c>
      <c r="E586" s="200" t="s">
        <v>704</v>
      </c>
      <c r="F586" s="201" t="s">
        <v>705</v>
      </c>
      <c r="G586" s="202" t="s">
        <v>169</v>
      </c>
      <c r="H586" s="203">
        <v>25.234999999999999</v>
      </c>
      <c r="I586" s="204"/>
      <c r="J586" s="205">
        <f>ROUND(I586*H586,2)</f>
        <v>0</v>
      </c>
      <c r="K586" s="201" t="s">
        <v>141</v>
      </c>
      <c r="L586" s="46"/>
      <c r="M586" s="206" t="s">
        <v>19</v>
      </c>
      <c r="N586" s="207" t="s">
        <v>44</v>
      </c>
      <c r="O586" s="86"/>
      <c r="P586" s="208">
        <f>O586*H586</f>
        <v>0</v>
      </c>
      <c r="Q586" s="208">
        <v>0</v>
      </c>
      <c r="R586" s="208">
        <f>Q586*H586</f>
        <v>0</v>
      </c>
      <c r="S586" s="208">
        <v>0</v>
      </c>
      <c r="T586" s="209">
        <f>S586*H586</f>
        <v>0</v>
      </c>
      <c r="U586" s="40"/>
      <c r="V586" s="40"/>
      <c r="W586" s="40"/>
      <c r="X586" s="40"/>
      <c r="Y586" s="40"/>
      <c r="Z586" s="40"/>
      <c r="AA586" s="40"/>
      <c r="AB586" s="40"/>
      <c r="AC586" s="40"/>
      <c r="AD586" s="40"/>
      <c r="AE586" s="40"/>
      <c r="AR586" s="210" t="s">
        <v>127</v>
      </c>
      <c r="AT586" s="210" t="s">
        <v>123</v>
      </c>
      <c r="AU586" s="210" t="s">
        <v>128</v>
      </c>
      <c r="AY586" s="19" t="s">
        <v>121</v>
      </c>
      <c r="BE586" s="211">
        <f>IF(N586="základní",J586,0)</f>
        <v>0</v>
      </c>
      <c r="BF586" s="211">
        <f>IF(N586="snížená",J586,0)</f>
        <v>0</v>
      </c>
      <c r="BG586" s="211">
        <f>IF(N586="zákl. přenesená",J586,0)</f>
        <v>0</v>
      </c>
      <c r="BH586" s="211">
        <f>IF(N586="sníž. přenesená",J586,0)</f>
        <v>0</v>
      </c>
      <c r="BI586" s="211">
        <f>IF(N586="nulová",J586,0)</f>
        <v>0</v>
      </c>
      <c r="BJ586" s="19" t="s">
        <v>128</v>
      </c>
      <c r="BK586" s="211">
        <f>ROUND(I586*H586,2)</f>
        <v>0</v>
      </c>
      <c r="BL586" s="19" t="s">
        <v>127</v>
      </c>
      <c r="BM586" s="210" t="s">
        <v>706</v>
      </c>
    </row>
    <row r="587" s="2" customFormat="1">
      <c r="A587" s="40"/>
      <c r="B587" s="41"/>
      <c r="C587" s="42"/>
      <c r="D587" s="234" t="s">
        <v>143</v>
      </c>
      <c r="E587" s="42"/>
      <c r="F587" s="235" t="s">
        <v>707</v>
      </c>
      <c r="G587" s="42"/>
      <c r="H587" s="42"/>
      <c r="I587" s="236"/>
      <c r="J587" s="42"/>
      <c r="K587" s="42"/>
      <c r="L587" s="46"/>
      <c r="M587" s="237"/>
      <c r="N587" s="238"/>
      <c r="O587" s="86"/>
      <c r="P587" s="86"/>
      <c r="Q587" s="86"/>
      <c r="R587" s="86"/>
      <c r="S587" s="86"/>
      <c r="T587" s="87"/>
      <c r="U587" s="40"/>
      <c r="V587" s="40"/>
      <c r="W587" s="40"/>
      <c r="X587" s="40"/>
      <c r="Y587" s="40"/>
      <c r="Z587" s="40"/>
      <c r="AA587" s="40"/>
      <c r="AB587" s="40"/>
      <c r="AC587" s="40"/>
      <c r="AD587" s="40"/>
      <c r="AE587" s="40"/>
      <c r="AT587" s="19" t="s">
        <v>143</v>
      </c>
      <c r="AU587" s="19" t="s">
        <v>128</v>
      </c>
    </row>
    <row r="588" s="2" customFormat="1" ht="24.15" customHeight="1">
      <c r="A588" s="40"/>
      <c r="B588" s="41"/>
      <c r="C588" s="199" t="s">
        <v>708</v>
      </c>
      <c r="D588" s="199" t="s">
        <v>123</v>
      </c>
      <c r="E588" s="200" t="s">
        <v>709</v>
      </c>
      <c r="F588" s="201" t="s">
        <v>710</v>
      </c>
      <c r="G588" s="202" t="s">
        <v>169</v>
      </c>
      <c r="H588" s="203">
        <v>658.06299999999999</v>
      </c>
      <c r="I588" s="204"/>
      <c r="J588" s="205">
        <f>ROUND(I588*H588,2)</f>
        <v>0</v>
      </c>
      <c r="K588" s="201" t="s">
        <v>141</v>
      </c>
      <c r="L588" s="46"/>
      <c r="M588" s="206" t="s">
        <v>19</v>
      </c>
      <c r="N588" s="207" t="s">
        <v>44</v>
      </c>
      <c r="O588" s="86"/>
      <c r="P588" s="208">
        <f>O588*H588</f>
        <v>0</v>
      </c>
      <c r="Q588" s="208">
        <v>0</v>
      </c>
      <c r="R588" s="208">
        <f>Q588*H588</f>
        <v>0</v>
      </c>
      <c r="S588" s="208">
        <v>0</v>
      </c>
      <c r="T588" s="209">
        <f>S588*H588</f>
        <v>0</v>
      </c>
      <c r="U588" s="40"/>
      <c r="V588" s="40"/>
      <c r="W588" s="40"/>
      <c r="X588" s="40"/>
      <c r="Y588" s="40"/>
      <c r="Z588" s="40"/>
      <c r="AA588" s="40"/>
      <c r="AB588" s="40"/>
      <c r="AC588" s="40"/>
      <c r="AD588" s="40"/>
      <c r="AE588" s="40"/>
      <c r="AR588" s="210" t="s">
        <v>127</v>
      </c>
      <c r="AT588" s="210" t="s">
        <v>123</v>
      </c>
      <c r="AU588" s="210" t="s">
        <v>128</v>
      </c>
      <c r="AY588" s="19" t="s">
        <v>121</v>
      </c>
      <c r="BE588" s="211">
        <f>IF(N588="základní",J588,0)</f>
        <v>0</v>
      </c>
      <c r="BF588" s="211">
        <f>IF(N588="snížená",J588,0)</f>
        <v>0</v>
      </c>
      <c r="BG588" s="211">
        <f>IF(N588="zákl. přenesená",J588,0)</f>
        <v>0</v>
      </c>
      <c r="BH588" s="211">
        <f>IF(N588="sníž. přenesená",J588,0)</f>
        <v>0</v>
      </c>
      <c r="BI588" s="211">
        <f>IF(N588="nulová",J588,0)</f>
        <v>0</v>
      </c>
      <c r="BJ588" s="19" t="s">
        <v>128</v>
      </c>
      <c r="BK588" s="211">
        <f>ROUND(I588*H588,2)</f>
        <v>0</v>
      </c>
      <c r="BL588" s="19" t="s">
        <v>127</v>
      </c>
      <c r="BM588" s="210" t="s">
        <v>711</v>
      </c>
    </row>
    <row r="589" s="2" customFormat="1">
      <c r="A589" s="40"/>
      <c r="B589" s="41"/>
      <c r="C589" s="42"/>
      <c r="D589" s="234" t="s">
        <v>143</v>
      </c>
      <c r="E589" s="42"/>
      <c r="F589" s="235" t="s">
        <v>712</v>
      </c>
      <c r="G589" s="42"/>
      <c r="H589" s="42"/>
      <c r="I589" s="236"/>
      <c r="J589" s="42"/>
      <c r="K589" s="42"/>
      <c r="L589" s="46"/>
      <c r="M589" s="237"/>
      <c r="N589" s="238"/>
      <c r="O589" s="86"/>
      <c r="P589" s="86"/>
      <c r="Q589" s="86"/>
      <c r="R589" s="86"/>
      <c r="S589" s="86"/>
      <c r="T589" s="87"/>
      <c r="U589" s="40"/>
      <c r="V589" s="40"/>
      <c r="W589" s="40"/>
      <c r="X589" s="40"/>
      <c r="Y589" s="40"/>
      <c r="Z589" s="40"/>
      <c r="AA589" s="40"/>
      <c r="AB589" s="40"/>
      <c r="AC589" s="40"/>
      <c r="AD589" s="40"/>
      <c r="AE589" s="40"/>
      <c r="AT589" s="19" t="s">
        <v>143</v>
      </c>
      <c r="AU589" s="19" t="s">
        <v>128</v>
      </c>
    </row>
    <row r="590" s="13" customFormat="1">
      <c r="A590" s="13"/>
      <c r="B590" s="212"/>
      <c r="C590" s="213"/>
      <c r="D590" s="214" t="s">
        <v>136</v>
      </c>
      <c r="E590" s="215" t="s">
        <v>19</v>
      </c>
      <c r="F590" s="216" t="s">
        <v>713</v>
      </c>
      <c r="G590" s="213"/>
      <c r="H590" s="215" t="s">
        <v>19</v>
      </c>
      <c r="I590" s="217"/>
      <c r="J590" s="213"/>
      <c r="K590" s="213"/>
      <c r="L590" s="218"/>
      <c r="M590" s="219"/>
      <c r="N590" s="220"/>
      <c r="O590" s="220"/>
      <c r="P590" s="220"/>
      <c r="Q590" s="220"/>
      <c r="R590" s="220"/>
      <c r="S590" s="220"/>
      <c r="T590" s="221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22" t="s">
        <v>136</v>
      </c>
      <c r="AU590" s="222" t="s">
        <v>128</v>
      </c>
      <c r="AV590" s="13" t="s">
        <v>77</v>
      </c>
      <c r="AW590" s="13" t="s">
        <v>33</v>
      </c>
      <c r="AX590" s="13" t="s">
        <v>72</v>
      </c>
      <c r="AY590" s="222" t="s">
        <v>121</v>
      </c>
    </row>
    <row r="591" s="14" customFormat="1">
      <c r="A591" s="14"/>
      <c r="B591" s="223"/>
      <c r="C591" s="224"/>
      <c r="D591" s="214" t="s">
        <v>136</v>
      </c>
      <c r="E591" s="225" t="s">
        <v>19</v>
      </c>
      <c r="F591" s="226" t="s">
        <v>714</v>
      </c>
      <c r="G591" s="224"/>
      <c r="H591" s="227">
        <v>510.31299999999999</v>
      </c>
      <c r="I591" s="228"/>
      <c r="J591" s="224"/>
      <c r="K591" s="224"/>
      <c r="L591" s="229"/>
      <c r="M591" s="230"/>
      <c r="N591" s="231"/>
      <c r="O591" s="231"/>
      <c r="P591" s="231"/>
      <c r="Q591" s="231"/>
      <c r="R591" s="231"/>
      <c r="S591" s="231"/>
      <c r="T591" s="232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33" t="s">
        <v>136</v>
      </c>
      <c r="AU591" s="233" t="s">
        <v>128</v>
      </c>
      <c r="AV591" s="14" t="s">
        <v>128</v>
      </c>
      <c r="AW591" s="14" t="s">
        <v>33</v>
      </c>
      <c r="AX591" s="14" t="s">
        <v>72</v>
      </c>
      <c r="AY591" s="233" t="s">
        <v>121</v>
      </c>
    </row>
    <row r="592" s="13" customFormat="1">
      <c r="A592" s="13"/>
      <c r="B592" s="212"/>
      <c r="C592" s="213"/>
      <c r="D592" s="214" t="s">
        <v>136</v>
      </c>
      <c r="E592" s="215" t="s">
        <v>19</v>
      </c>
      <c r="F592" s="216" t="s">
        <v>715</v>
      </c>
      <c r="G592" s="213"/>
      <c r="H592" s="215" t="s">
        <v>19</v>
      </c>
      <c r="I592" s="217"/>
      <c r="J592" s="213"/>
      <c r="K592" s="213"/>
      <c r="L592" s="218"/>
      <c r="M592" s="219"/>
      <c r="N592" s="220"/>
      <c r="O592" s="220"/>
      <c r="P592" s="220"/>
      <c r="Q592" s="220"/>
      <c r="R592" s="220"/>
      <c r="S592" s="220"/>
      <c r="T592" s="221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22" t="s">
        <v>136</v>
      </c>
      <c r="AU592" s="222" t="s">
        <v>128</v>
      </c>
      <c r="AV592" s="13" t="s">
        <v>77</v>
      </c>
      <c r="AW592" s="13" t="s">
        <v>33</v>
      </c>
      <c r="AX592" s="13" t="s">
        <v>72</v>
      </c>
      <c r="AY592" s="222" t="s">
        <v>121</v>
      </c>
    </row>
    <row r="593" s="14" customFormat="1">
      <c r="A593" s="14"/>
      <c r="B593" s="223"/>
      <c r="C593" s="224"/>
      <c r="D593" s="214" t="s">
        <v>136</v>
      </c>
      <c r="E593" s="225" t="s">
        <v>19</v>
      </c>
      <c r="F593" s="226" t="s">
        <v>716</v>
      </c>
      <c r="G593" s="224"/>
      <c r="H593" s="227">
        <v>136.94999999999999</v>
      </c>
      <c r="I593" s="228"/>
      <c r="J593" s="224"/>
      <c r="K593" s="224"/>
      <c r="L593" s="229"/>
      <c r="M593" s="230"/>
      <c r="N593" s="231"/>
      <c r="O593" s="231"/>
      <c r="P593" s="231"/>
      <c r="Q593" s="231"/>
      <c r="R593" s="231"/>
      <c r="S593" s="231"/>
      <c r="T593" s="232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33" t="s">
        <v>136</v>
      </c>
      <c r="AU593" s="233" t="s">
        <v>128</v>
      </c>
      <c r="AV593" s="14" t="s">
        <v>128</v>
      </c>
      <c r="AW593" s="14" t="s">
        <v>33</v>
      </c>
      <c r="AX593" s="14" t="s">
        <v>72</v>
      </c>
      <c r="AY593" s="233" t="s">
        <v>121</v>
      </c>
    </row>
    <row r="594" s="13" customFormat="1">
      <c r="A594" s="13"/>
      <c r="B594" s="212"/>
      <c r="C594" s="213"/>
      <c r="D594" s="214" t="s">
        <v>136</v>
      </c>
      <c r="E594" s="215" t="s">
        <v>19</v>
      </c>
      <c r="F594" s="216" t="s">
        <v>717</v>
      </c>
      <c r="G594" s="213"/>
      <c r="H594" s="215" t="s">
        <v>19</v>
      </c>
      <c r="I594" s="217"/>
      <c r="J594" s="213"/>
      <c r="K594" s="213"/>
      <c r="L594" s="218"/>
      <c r="M594" s="219"/>
      <c r="N594" s="220"/>
      <c r="O594" s="220"/>
      <c r="P594" s="220"/>
      <c r="Q594" s="220"/>
      <c r="R594" s="220"/>
      <c r="S594" s="220"/>
      <c r="T594" s="221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22" t="s">
        <v>136</v>
      </c>
      <c r="AU594" s="222" t="s">
        <v>128</v>
      </c>
      <c r="AV594" s="13" t="s">
        <v>77</v>
      </c>
      <c r="AW594" s="13" t="s">
        <v>33</v>
      </c>
      <c r="AX594" s="13" t="s">
        <v>72</v>
      </c>
      <c r="AY594" s="222" t="s">
        <v>121</v>
      </c>
    </row>
    <row r="595" s="14" customFormat="1">
      <c r="A595" s="14"/>
      <c r="B595" s="223"/>
      <c r="C595" s="224"/>
      <c r="D595" s="214" t="s">
        <v>136</v>
      </c>
      <c r="E595" s="225" t="s">
        <v>19</v>
      </c>
      <c r="F595" s="226" t="s">
        <v>718</v>
      </c>
      <c r="G595" s="224"/>
      <c r="H595" s="227">
        <v>10.800000000000001</v>
      </c>
      <c r="I595" s="228"/>
      <c r="J595" s="224"/>
      <c r="K595" s="224"/>
      <c r="L595" s="229"/>
      <c r="M595" s="230"/>
      <c r="N595" s="231"/>
      <c r="O595" s="231"/>
      <c r="P595" s="231"/>
      <c r="Q595" s="231"/>
      <c r="R595" s="231"/>
      <c r="S595" s="231"/>
      <c r="T595" s="232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33" t="s">
        <v>136</v>
      </c>
      <c r="AU595" s="233" t="s">
        <v>128</v>
      </c>
      <c r="AV595" s="14" t="s">
        <v>128</v>
      </c>
      <c r="AW595" s="14" t="s">
        <v>33</v>
      </c>
      <c r="AX595" s="14" t="s">
        <v>72</v>
      </c>
      <c r="AY595" s="233" t="s">
        <v>121</v>
      </c>
    </row>
    <row r="596" s="16" customFormat="1">
      <c r="A596" s="16"/>
      <c r="B596" s="250"/>
      <c r="C596" s="251"/>
      <c r="D596" s="214" t="s">
        <v>136</v>
      </c>
      <c r="E596" s="252" t="s">
        <v>19</v>
      </c>
      <c r="F596" s="253" t="s">
        <v>152</v>
      </c>
      <c r="G596" s="251"/>
      <c r="H596" s="254">
        <v>658.06299999999987</v>
      </c>
      <c r="I596" s="255"/>
      <c r="J596" s="251"/>
      <c r="K596" s="251"/>
      <c r="L596" s="256"/>
      <c r="M596" s="257"/>
      <c r="N596" s="258"/>
      <c r="O596" s="258"/>
      <c r="P596" s="258"/>
      <c r="Q596" s="258"/>
      <c r="R596" s="258"/>
      <c r="S596" s="258"/>
      <c r="T596" s="259"/>
      <c r="U596" s="16"/>
      <c r="V596" s="16"/>
      <c r="W596" s="16"/>
      <c r="X596" s="16"/>
      <c r="Y596" s="16"/>
      <c r="Z596" s="16"/>
      <c r="AA596" s="16"/>
      <c r="AB596" s="16"/>
      <c r="AC596" s="16"/>
      <c r="AD596" s="16"/>
      <c r="AE596" s="16"/>
      <c r="AT596" s="260" t="s">
        <v>136</v>
      </c>
      <c r="AU596" s="260" t="s">
        <v>128</v>
      </c>
      <c r="AV596" s="16" t="s">
        <v>127</v>
      </c>
      <c r="AW596" s="16" t="s">
        <v>33</v>
      </c>
      <c r="AX596" s="16" t="s">
        <v>77</v>
      </c>
      <c r="AY596" s="260" t="s">
        <v>121</v>
      </c>
    </row>
    <row r="597" s="2" customFormat="1" ht="24.15" customHeight="1">
      <c r="A597" s="40"/>
      <c r="B597" s="41"/>
      <c r="C597" s="199" t="s">
        <v>719</v>
      </c>
      <c r="D597" s="199" t="s">
        <v>123</v>
      </c>
      <c r="E597" s="200" t="s">
        <v>720</v>
      </c>
      <c r="F597" s="201" t="s">
        <v>721</v>
      </c>
      <c r="G597" s="202" t="s">
        <v>169</v>
      </c>
      <c r="H597" s="203">
        <v>1.847</v>
      </c>
      <c r="I597" s="204"/>
      <c r="J597" s="205">
        <f>ROUND(I597*H597,2)</f>
        <v>0</v>
      </c>
      <c r="K597" s="201" t="s">
        <v>141</v>
      </c>
      <c r="L597" s="46"/>
      <c r="M597" s="206" t="s">
        <v>19</v>
      </c>
      <c r="N597" s="207" t="s">
        <v>44</v>
      </c>
      <c r="O597" s="86"/>
      <c r="P597" s="208">
        <f>O597*H597</f>
        <v>0</v>
      </c>
      <c r="Q597" s="208">
        <v>0</v>
      </c>
      <c r="R597" s="208">
        <f>Q597*H597</f>
        <v>0</v>
      </c>
      <c r="S597" s="208">
        <v>0</v>
      </c>
      <c r="T597" s="209">
        <f>S597*H597</f>
        <v>0</v>
      </c>
      <c r="U597" s="40"/>
      <c r="V597" s="40"/>
      <c r="W597" s="40"/>
      <c r="X597" s="40"/>
      <c r="Y597" s="40"/>
      <c r="Z597" s="40"/>
      <c r="AA597" s="40"/>
      <c r="AB597" s="40"/>
      <c r="AC597" s="40"/>
      <c r="AD597" s="40"/>
      <c r="AE597" s="40"/>
      <c r="AR597" s="210" t="s">
        <v>127</v>
      </c>
      <c r="AT597" s="210" t="s">
        <v>123</v>
      </c>
      <c r="AU597" s="210" t="s">
        <v>128</v>
      </c>
      <c r="AY597" s="19" t="s">
        <v>121</v>
      </c>
      <c r="BE597" s="211">
        <f>IF(N597="základní",J597,0)</f>
        <v>0</v>
      </c>
      <c r="BF597" s="211">
        <f>IF(N597="snížená",J597,0)</f>
        <v>0</v>
      </c>
      <c r="BG597" s="211">
        <f>IF(N597="zákl. přenesená",J597,0)</f>
        <v>0</v>
      </c>
      <c r="BH597" s="211">
        <f>IF(N597="sníž. přenesená",J597,0)</f>
        <v>0</v>
      </c>
      <c r="BI597" s="211">
        <f>IF(N597="nulová",J597,0)</f>
        <v>0</v>
      </c>
      <c r="BJ597" s="19" t="s">
        <v>128</v>
      </c>
      <c r="BK597" s="211">
        <f>ROUND(I597*H597,2)</f>
        <v>0</v>
      </c>
      <c r="BL597" s="19" t="s">
        <v>127</v>
      </c>
      <c r="BM597" s="210" t="s">
        <v>722</v>
      </c>
    </row>
    <row r="598" s="2" customFormat="1">
      <c r="A598" s="40"/>
      <c r="B598" s="41"/>
      <c r="C598" s="42"/>
      <c r="D598" s="234" t="s">
        <v>143</v>
      </c>
      <c r="E598" s="42"/>
      <c r="F598" s="235" t="s">
        <v>723</v>
      </c>
      <c r="G598" s="42"/>
      <c r="H598" s="42"/>
      <c r="I598" s="236"/>
      <c r="J598" s="42"/>
      <c r="K598" s="42"/>
      <c r="L598" s="46"/>
      <c r="M598" s="237"/>
      <c r="N598" s="238"/>
      <c r="O598" s="86"/>
      <c r="P598" s="86"/>
      <c r="Q598" s="86"/>
      <c r="R598" s="86"/>
      <c r="S598" s="86"/>
      <c r="T598" s="87"/>
      <c r="U598" s="40"/>
      <c r="V598" s="40"/>
      <c r="W598" s="40"/>
      <c r="X598" s="40"/>
      <c r="Y598" s="40"/>
      <c r="Z598" s="40"/>
      <c r="AA598" s="40"/>
      <c r="AB598" s="40"/>
      <c r="AC598" s="40"/>
      <c r="AD598" s="40"/>
      <c r="AE598" s="40"/>
      <c r="AT598" s="19" t="s">
        <v>143</v>
      </c>
      <c r="AU598" s="19" t="s">
        <v>128</v>
      </c>
    </row>
    <row r="599" s="2" customFormat="1" ht="24.15" customHeight="1">
      <c r="A599" s="40"/>
      <c r="B599" s="41"/>
      <c r="C599" s="199" t="s">
        <v>724</v>
      </c>
      <c r="D599" s="199" t="s">
        <v>123</v>
      </c>
      <c r="E599" s="200" t="s">
        <v>725</v>
      </c>
      <c r="F599" s="201" t="s">
        <v>726</v>
      </c>
      <c r="G599" s="202" t="s">
        <v>169</v>
      </c>
      <c r="H599" s="203">
        <v>1.1599999999999999</v>
      </c>
      <c r="I599" s="204"/>
      <c r="J599" s="205">
        <f>ROUND(I599*H599,2)</f>
        <v>0</v>
      </c>
      <c r="K599" s="201" t="s">
        <v>141</v>
      </c>
      <c r="L599" s="46"/>
      <c r="M599" s="206" t="s">
        <v>19</v>
      </c>
      <c r="N599" s="207" t="s">
        <v>44</v>
      </c>
      <c r="O599" s="86"/>
      <c r="P599" s="208">
        <f>O599*H599</f>
        <v>0</v>
      </c>
      <c r="Q599" s="208">
        <v>0</v>
      </c>
      <c r="R599" s="208">
        <f>Q599*H599</f>
        <v>0</v>
      </c>
      <c r="S599" s="208">
        <v>0</v>
      </c>
      <c r="T599" s="209">
        <f>S599*H599</f>
        <v>0</v>
      </c>
      <c r="U599" s="40"/>
      <c r="V599" s="40"/>
      <c r="W599" s="40"/>
      <c r="X599" s="40"/>
      <c r="Y599" s="40"/>
      <c r="Z599" s="40"/>
      <c r="AA599" s="40"/>
      <c r="AB599" s="40"/>
      <c r="AC599" s="40"/>
      <c r="AD599" s="40"/>
      <c r="AE599" s="40"/>
      <c r="AR599" s="210" t="s">
        <v>127</v>
      </c>
      <c r="AT599" s="210" t="s">
        <v>123</v>
      </c>
      <c r="AU599" s="210" t="s">
        <v>128</v>
      </c>
      <c r="AY599" s="19" t="s">
        <v>121</v>
      </c>
      <c r="BE599" s="211">
        <f>IF(N599="základní",J599,0)</f>
        <v>0</v>
      </c>
      <c r="BF599" s="211">
        <f>IF(N599="snížená",J599,0)</f>
        <v>0</v>
      </c>
      <c r="BG599" s="211">
        <f>IF(N599="zákl. přenesená",J599,0)</f>
        <v>0</v>
      </c>
      <c r="BH599" s="211">
        <f>IF(N599="sníž. přenesená",J599,0)</f>
        <v>0</v>
      </c>
      <c r="BI599" s="211">
        <f>IF(N599="nulová",J599,0)</f>
        <v>0</v>
      </c>
      <c r="BJ599" s="19" t="s">
        <v>128</v>
      </c>
      <c r="BK599" s="211">
        <f>ROUND(I599*H599,2)</f>
        <v>0</v>
      </c>
      <c r="BL599" s="19" t="s">
        <v>127</v>
      </c>
      <c r="BM599" s="210" t="s">
        <v>727</v>
      </c>
    </row>
    <row r="600" s="2" customFormat="1">
      <c r="A600" s="40"/>
      <c r="B600" s="41"/>
      <c r="C600" s="42"/>
      <c r="D600" s="234" t="s">
        <v>143</v>
      </c>
      <c r="E600" s="42"/>
      <c r="F600" s="235" t="s">
        <v>728</v>
      </c>
      <c r="G600" s="42"/>
      <c r="H600" s="42"/>
      <c r="I600" s="236"/>
      <c r="J600" s="42"/>
      <c r="K600" s="42"/>
      <c r="L600" s="46"/>
      <c r="M600" s="237"/>
      <c r="N600" s="238"/>
      <c r="O600" s="86"/>
      <c r="P600" s="86"/>
      <c r="Q600" s="86"/>
      <c r="R600" s="86"/>
      <c r="S600" s="86"/>
      <c r="T600" s="87"/>
      <c r="U600" s="40"/>
      <c r="V600" s="40"/>
      <c r="W600" s="40"/>
      <c r="X600" s="40"/>
      <c r="Y600" s="40"/>
      <c r="Z600" s="40"/>
      <c r="AA600" s="40"/>
      <c r="AB600" s="40"/>
      <c r="AC600" s="40"/>
      <c r="AD600" s="40"/>
      <c r="AE600" s="40"/>
      <c r="AT600" s="19" t="s">
        <v>143</v>
      </c>
      <c r="AU600" s="19" t="s">
        <v>128</v>
      </c>
    </row>
    <row r="601" s="2" customFormat="1" ht="24.15" customHeight="1">
      <c r="A601" s="40"/>
      <c r="B601" s="41"/>
      <c r="C601" s="199" t="s">
        <v>729</v>
      </c>
      <c r="D601" s="199" t="s">
        <v>123</v>
      </c>
      <c r="E601" s="200" t="s">
        <v>730</v>
      </c>
      <c r="F601" s="201" t="s">
        <v>731</v>
      </c>
      <c r="G601" s="202" t="s">
        <v>169</v>
      </c>
      <c r="H601" s="203">
        <v>2.4710000000000001</v>
      </c>
      <c r="I601" s="204"/>
      <c r="J601" s="205">
        <f>ROUND(I601*H601,2)</f>
        <v>0</v>
      </c>
      <c r="K601" s="201" t="s">
        <v>141</v>
      </c>
      <c r="L601" s="46"/>
      <c r="M601" s="206" t="s">
        <v>19</v>
      </c>
      <c r="N601" s="207" t="s">
        <v>44</v>
      </c>
      <c r="O601" s="86"/>
      <c r="P601" s="208">
        <f>O601*H601</f>
        <v>0</v>
      </c>
      <c r="Q601" s="208">
        <v>0</v>
      </c>
      <c r="R601" s="208">
        <f>Q601*H601</f>
        <v>0</v>
      </c>
      <c r="S601" s="208">
        <v>0</v>
      </c>
      <c r="T601" s="209">
        <f>S601*H601</f>
        <v>0</v>
      </c>
      <c r="U601" s="40"/>
      <c r="V601" s="40"/>
      <c r="W601" s="40"/>
      <c r="X601" s="40"/>
      <c r="Y601" s="40"/>
      <c r="Z601" s="40"/>
      <c r="AA601" s="40"/>
      <c r="AB601" s="40"/>
      <c r="AC601" s="40"/>
      <c r="AD601" s="40"/>
      <c r="AE601" s="40"/>
      <c r="AR601" s="210" t="s">
        <v>127</v>
      </c>
      <c r="AT601" s="210" t="s">
        <v>123</v>
      </c>
      <c r="AU601" s="210" t="s">
        <v>128</v>
      </c>
      <c r="AY601" s="19" t="s">
        <v>121</v>
      </c>
      <c r="BE601" s="211">
        <f>IF(N601="základní",J601,0)</f>
        <v>0</v>
      </c>
      <c r="BF601" s="211">
        <f>IF(N601="snížená",J601,0)</f>
        <v>0</v>
      </c>
      <c r="BG601" s="211">
        <f>IF(N601="zákl. přenesená",J601,0)</f>
        <v>0</v>
      </c>
      <c r="BH601" s="211">
        <f>IF(N601="sníž. přenesená",J601,0)</f>
        <v>0</v>
      </c>
      <c r="BI601" s="211">
        <f>IF(N601="nulová",J601,0)</f>
        <v>0</v>
      </c>
      <c r="BJ601" s="19" t="s">
        <v>128</v>
      </c>
      <c r="BK601" s="211">
        <f>ROUND(I601*H601,2)</f>
        <v>0</v>
      </c>
      <c r="BL601" s="19" t="s">
        <v>127</v>
      </c>
      <c r="BM601" s="210" t="s">
        <v>732</v>
      </c>
    </row>
    <row r="602" s="2" customFormat="1">
      <c r="A602" s="40"/>
      <c r="B602" s="41"/>
      <c r="C602" s="42"/>
      <c r="D602" s="234" t="s">
        <v>143</v>
      </c>
      <c r="E602" s="42"/>
      <c r="F602" s="235" t="s">
        <v>733</v>
      </c>
      <c r="G602" s="42"/>
      <c r="H602" s="42"/>
      <c r="I602" s="236"/>
      <c r="J602" s="42"/>
      <c r="K602" s="42"/>
      <c r="L602" s="46"/>
      <c r="M602" s="237"/>
      <c r="N602" s="238"/>
      <c r="O602" s="86"/>
      <c r="P602" s="86"/>
      <c r="Q602" s="86"/>
      <c r="R602" s="86"/>
      <c r="S602" s="86"/>
      <c r="T602" s="87"/>
      <c r="U602" s="40"/>
      <c r="V602" s="40"/>
      <c r="W602" s="40"/>
      <c r="X602" s="40"/>
      <c r="Y602" s="40"/>
      <c r="Z602" s="40"/>
      <c r="AA602" s="40"/>
      <c r="AB602" s="40"/>
      <c r="AC602" s="40"/>
      <c r="AD602" s="40"/>
      <c r="AE602" s="40"/>
      <c r="AT602" s="19" t="s">
        <v>143</v>
      </c>
      <c r="AU602" s="19" t="s">
        <v>128</v>
      </c>
    </row>
    <row r="603" s="2" customFormat="1" ht="24.15" customHeight="1">
      <c r="A603" s="40"/>
      <c r="B603" s="41"/>
      <c r="C603" s="199" t="s">
        <v>734</v>
      </c>
      <c r="D603" s="199" t="s">
        <v>123</v>
      </c>
      <c r="E603" s="200" t="s">
        <v>735</v>
      </c>
      <c r="F603" s="201" t="s">
        <v>736</v>
      </c>
      <c r="G603" s="202" t="s">
        <v>169</v>
      </c>
      <c r="H603" s="203">
        <v>17.597000000000001</v>
      </c>
      <c r="I603" s="204"/>
      <c r="J603" s="205">
        <f>ROUND(I603*H603,2)</f>
        <v>0</v>
      </c>
      <c r="K603" s="201" t="s">
        <v>141</v>
      </c>
      <c r="L603" s="46"/>
      <c r="M603" s="206" t="s">
        <v>19</v>
      </c>
      <c r="N603" s="207" t="s">
        <v>44</v>
      </c>
      <c r="O603" s="86"/>
      <c r="P603" s="208">
        <f>O603*H603</f>
        <v>0</v>
      </c>
      <c r="Q603" s="208">
        <v>0</v>
      </c>
      <c r="R603" s="208">
        <f>Q603*H603</f>
        <v>0</v>
      </c>
      <c r="S603" s="208">
        <v>0</v>
      </c>
      <c r="T603" s="209">
        <f>S603*H603</f>
        <v>0</v>
      </c>
      <c r="U603" s="40"/>
      <c r="V603" s="40"/>
      <c r="W603" s="40"/>
      <c r="X603" s="40"/>
      <c r="Y603" s="40"/>
      <c r="Z603" s="40"/>
      <c r="AA603" s="40"/>
      <c r="AB603" s="40"/>
      <c r="AC603" s="40"/>
      <c r="AD603" s="40"/>
      <c r="AE603" s="40"/>
      <c r="AR603" s="210" t="s">
        <v>127</v>
      </c>
      <c r="AT603" s="210" t="s">
        <v>123</v>
      </c>
      <c r="AU603" s="210" t="s">
        <v>128</v>
      </c>
      <c r="AY603" s="19" t="s">
        <v>121</v>
      </c>
      <c r="BE603" s="211">
        <f>IF(N603="základní",J603,0)</f>
        <v>0</v>
      </c>
      <c r="BF603" s="211">
        <f>IF(N603="snížená",J603,0)</f>
        <v>0</v>
      </c>
      <c r="BG603" s="211">
        <f>IF(N603="zákl. přenesená",J603,0)</f>
        <v>0</v>
      </c>
      <c r="BH603" s="211">
        <f>IF(N603="sníž. přenesená",J603,0)</f>
        <v>0</v>
      </c>
      <c r="BI603" s="211">
        <f>IF(N603="nulová",J603,0)</f>
        <v>0</v>
      </c>
      <c r="BJ603" s="19" t="s">
        <v>128</v>
      </c>
      <c r="BK603" s="211">
        <f>ROUND(I603*H603,2)</f>
        <v>0</v>
      </c>
      <c r="BL603" s="19" t="s">
        <v>127</v>
      </c>
      <c r="BM603" s="210" t="s">
        <v>737</v>
      </c>
    </row>
    <row r="604" s="2" customFormat="1">
      <c r="A604" s="40"/>
      <c r="B604" s="41"/>
      <c r="C604" s="42"/>
      <c r="D604" s="234" t="s">
        <v>143</v>
      </c>
      <c r="E604" s="42"/>
      <c r="F604" s="235" t="s">
        <v>738</v>
      </c>
      <c r="G604" s="42"/>
      <c r="H604" s="42"/>
      <c r="I604" s="236"/>
      <c r="J604" s="42"/>
      <c r="K604" s="42"/>
      <c r="L604" s="46"/>
      <c r="M604" s="237"/>
      <c r="N604" s="238"/>
      <c r="O604" s="86"/>
      <c r="P604" s="86"/>
      <c r="Q604" s="86"/>
      <c r="R604" s="86"/>
      <c r="S604" s="86"/>
      <c r="T604" s="87"/>
      <c r="U604" s="40"/>
      <c r="V604" s="40"/>
      <c r="W604" s="40"/>
      <c r="X604" s="40"/>
      <c r="Y604" s="40"/>
      <c r="Z604" s="40"/>
      <c r="AA604" s="40"/>
      <c r="AB604" s="40"/>
      <c r="AC604" s="40"/>
      <c r="AD604" s="40"/>
      <c r="AE604" s="40"/>
      <c r="AT604" s="19" t="s">
        <v>143</v>
      </c>
      <c r="AU604" s="19" t="s">
        <v>128</v>
      </c>
    </row>
    <row r="605" s="12" customFormat="1" ht="22.8" customHeight="1">
      <c r="A605" s="12"/>
      <c r="B605" s="183"/>
      <c r="C605" s="184"/>
      <c r="D605" s="185" t="s">
        <v>71</v>
      </c>
      <c r="E605" s="197" t="s">
        <v>739</v>
      </c>
      <c r="F605" s="197" t="s">
        <v>740</v>
      </c>
      <c r="G605" s="184"/>
      <c r="H605" s="184"/>
      <c r="I605" s="187"/>
      <c r="J605" s="198">
        <f>BK605</f>
        <v>0</v>
      </c>
      <c r="K605" s="184"/>
      <c r="L605" s="189"/>
      <c r="M605" s="190"/>
      <c r="N605" s="191"/>
      <c r="O605" s="191"/>
      <c r="P605" s="192">
        <f>SUM(P606:P607)</f>
        <v>0</v>
      </c>
      <c r="Q605" s="191"/>
      <c r="R605" s="192">
        <f>SUM(R606:R607)</f>
        <v>0</v>
      </c>
      <c r="S605" s="191"/>
      <c r="T605" s="193">
        <f>SUM(T606:T607)</f>
        <v>0</v>
      </c>
      <c r="U605" s="12"/>
      <c r="V605" s="12"/>
      <c r="W605" s="12"/>
      <c r="X605" s="12"/>
      <c r="Y605" s="12"/>
      <c r="Z605" s="12"/>
      <c r="AA605" s="12"/>
      <c r="AB605" s="12"/>
      <c r="AC605" s="12"/>
      <c r="AD605" s="12"/>
      <c r="AE605" s="12"/>
      <c r="AR605" s="194" t="s">
        <v>77</v>
      </c>
      <c r="AT605" s="195" t="s">
        <v>71</v>
      </c>
      <c r="AU605" s="195" t="s">
        <v>77</v>
      </c>
      <c r="AY605" s="194" t="s">
        <v>121</v>
      </c>
      <c r="BK605" s="196">
        <f>SUM(BK606:BK607)</f>
        <v>0</v>
      </c>
    </row>
    <row r="606" s="2" customFormat="1" ht="33" customHeight="1">
      <c r="A606" s="40"/>
      <c r="B606" s="41"/>
      <c r="C606" s="199" t="s">
        <v>741</v>
      </c>
      <c r="D606" s="199" t="s">
        <v>123</v>
      </c>
      <c r="E606" s="200" t="s">
        <v>742</v>
      </c>
      <c r="F606" s="201" t="s">
        <v>743</v>
      </c>
      <c r="G606" s="202" t="s">
        <v>169</v>
      </c>
      <c r="H606" s="203">
        <v>35.244</v>
      </c>
      <c r="I606" s="204"/>
      <c r="J606" s="205">
        <f>ROUND(I606*H606,2)</f>
        <v>0</v>
      </c>
      <c r="K606" s="201" t="s">
        <v>141</v>
      </c>
      <c r="L606" s="46"/>
      <c r="M606" s="206" t="s">
        <v>19</v>
      </c>
      <c r="N606" s="207" t="s">
        <v>44</v>
      </c>
      <c r="O606" s="86"/>
      <c r="P606" s="208">
        <f>O606*H606</f>
        <v>0</v>
      </c>
      <c r="Q606" s="208">
        <v>0</v>
      </c>
      <c r="R606" s="208">
        <f>Q606*H606</f>
        <v>0</v>
      </c>
      <c r="S606" s="208">
        <v>0</v>
      </c>
      <c r="T606" s="209">
        <f>S606*H606</f>
        <v>0</v>
      </c>
      <c r="U606" s="40"/>
      <c r="V606" s="40"/>
      <c r="W606" s="40"/>
      <c r="X606" s="40"/>
      <c r="Y606" s="40"/>
      <c r="Z606" s="40"/>
      <c r="AA606" s="40"/>
      <c r="AB606" s="40"/>
      <c r="AC606" s="40"/>
      <c r="AD606" s="40"/>
      <c r="AE606" s="40"/>
      <c r="AR606" s="210" t="s">
        <v>127</v>
      </c>
      <c r="AT606" s="210" t="s">
        <v>123</v>
      </c>
      <c r="AU606" s="210" t="s">
        <v>128</v>
      </c>
      <c r="AY606" s="19" t="s">
        <v>121</v>
      </c>
      <c r="BE606" s="211">
        <f>IF(N606="základní",J606,0)</f>
        <v>0</v>
      </c>
      <c r="BF606" s="211">
        <f>IF(N606="snížená",J606,0)</f>
        <v>0</v>
      </c>
      <c r="BG606" s="211">
        <f>IF(N606="zákl. přenesená",J606,0)</f>
        <v>0</v>
      </c>
      <c r="BH606" s="211">
        <f>IF(N606="sníž. přenesená",J606,0)</f>
        <v>0</v>
      </c>
      <c r="BI606" s="211">
        <f>IF(N606="nulová",J606,0)</f>
        <v>0</v>
      </c>
      <c r="BJ606" s="19" t="s">
        <v>128</v>
      </c>
      <c r="BK606" s="211">
        <f>ROUND(I606*H606,2)</f>
        <v>0</v>
      </c>
      <c r="BL606" s="19" t="s">
        <v>127</v>
      </c>
      <c r="BM606" s="210" t="s">
        <v>744</v>
      </c>
    </row>
    <row r="607" s="2" customFormat="1">
      <c r="A607" s="40"/>
      <c r="B607" s="41"/>
      <c r="C607" s="42"/>
      <c r="D607" s="234" t="s">
        <v>143</v>
      </c>
      <c r="E607" s="42"/>
      <c r="F607" s="235" t="s">
        <v>745</v>
      </c>
      <c r="G607" s="42"/>
      <c r="H607" s="42"/>
      <c r="I607" s="236"/>
      <c r="J607" s="42"/>
      <c r="K607" s="42"/>
      <c r="L607" s="46"/>
      <c r="M607" s="237"/>
      <c r="N607" s="238"/>
      <c r="O607" s="86"/>
      <c r="P607" s="86"/>
      <c r="Q607" s="86"/>
      <c r="R607" s="86"/>
      <c r="S607" s="86"/>
      <c r="T607" s="87"/>
      <c r="U607" s="40"/>
      <c r="V607" s="40"/>
      <c r="W607" s="40"/>
      <c r="X607" s="40"/>
      <c r="Y607" s="40"/>
      <c r="Z607" s="40"/>
      <c r="AA607" s="40"/>
      <c r="AB607" s="40"/>
      <c r="AC607" s="40"/>
      <c r="AD607" s="40"/>
      <c r="AE607" s="40"/>
      <c r="AT607" s="19" t="s">
        <v>143</v>
      </c>
      <c r="AU607" s="19" t="s">
        <v>128</v>
      </c>
    </row>
    <row r="608" s="12" customFormat="1" ht="25.92" customHeight="1">
      <c r="A608" s="12"/>
      <c r="B608" s="183"/>
      <c r="C608" s="184"/>
      <c r="D608" s="185" t="s">
        <v>71</v>
      </c>
      <c r="E608" s="186" t="s">
        <v>746</v>
      </c>
      <c r="F608" s="186" t="s">
        <v>747</v>
      </c>
      <c r="G608" s="184"/>
      <c r="H608" s="184"/>
      <c r="I608" s="187"/>
      <c r="J608" s="188">
        <f>BK608</f>
        <v>0</v>
      </c>
      <c r="K608" s="184"/>
      <c r="L608" s="189"/>
      <c r="M608" s="190"/>
      <c r="N608" s="191"/>
      <c r="O608" s="191"/>
      <c r="P608" s="192">
        <f>P609+P649+P657+P664+P668+P694+P739+P803+P826+P842</f>
        <v>0</v>
      </c>
      <c r="Q608" s="191"/>
      <c r="R608" s="192">
        <f>R609+R649+R657+R664+R668+R694+R739+R803+R826+R842</f>
        <v>14.906824969999997</v>
      </c>
      <c r="S608" s="191"/>
      <c r="T608" s="193">
        <f>T609+T649+T657+T664+T668+T694+T739+T803+T826+T842</f>
        <v>4.4097553999999999</v>
      </c>
      <c r="U608" s="12"/>
      <c r="V608" s="12"/>
      <c r="W608" s="12"/>
      <c r="X608" s="12"/>
      <c r="Y608" s="12"/>
      <c r="Z608" s="12"/>
      <c r="AA608" s="12"/>
      <c r="AB608" s="12"/>
      <c r="AC608" s="12"/>
      <c r="AD608" s="12"/>
      <c r="AE608" s="12"/>
      <c r="AR608" s="194" t="s">
        <v>128</v>
      </c>
      <c r="AT608" s="195" t="s">
        <v>71</v>
      </c>
      <c r="AU608" s="195" t="s">
        <v>72</v>
      </c>
      <c r="AY608" s="194" t="s">
        <v>121</v>
      </c>
      <c r="BK608" s="196">
        <f>BK609+BK649+BK657+BK664+BK668+BK694+BK739+BK803+BK826+BK842</f>
        <v>0</v>
      </c>
    </row>
    <row r="609" s="12" customFormat="1" ht="22.8" customHeight="1">
      <c r="A609" s="12"/>
      <c r="B609" s="183"/>
      <c r="C609" s="184"/>
      <c r="D609" s="185" t="s">
        <v>71</v>
      </c>
      <c r="E609" s="197" t="s">
        <v>748</v>
      </c>
      <c r="F609" s="197" t="s">
        <v>749</v>
      </c>
      <c r="G609" s="184"/>
      <c r="H609" s="184"/>
      <c r="I609" s="187"/>
      <c r="J609" s="198">
        <f>BK609</f>
        <v>0</v>
      </c>
      <c r="K609" s="184"/>
      <c r="L609" s="189"/>
      <c r="M609" s="190"/>
      <c r="N609" s="191"/>
      <c r="O609" s="191"/>
      <c r="P609" s="192">
        <f>SUM(P610:P648)</f>
        <v>0</v>
      </c>
      <c r="Q609" s="191"/>
      <c r="R609" s="192">
        <f>SUM(R610:R648)</f>
        <v>7.7133566499999988</v>
      </c>
      <c r="S609" s="191"/>
      <c r="T609" s="193">
        <f>SUM(T610:T648)</f>
        <v>0</v>
      </c>
      <c r="U609" s="12"/>
      <c r="V609" s="12"/>
      <c r="W609" s="12"/>
      <c r="X609" s="12"/>
      <c r="Y609" s="12"/>
      <c r="Z609" s="12"/>
      <c r="AA609" s="12"/>
      <c r="AB609" s="12"/>
      <c r="AC609" s="12"/>
      <c r="AD609" s="12"/>
      <c r="AE609" s="12"/>
      <c r="AR609" s="194" t="s">
        <v>128</v>
      </c>
      <c r="AT609" s="195" t="s">
        <v>71</v>
      </c>
      <c r="AU609" s="195" t="s">
        <v>77</v>
      </c>
      <c r="AY609" s="194" t="s">
        <v>121</v>
      </c>
      <c r="BK609" s="196">
        <f>SUM(BK610:BK648)</f>
        <v>0</v>
      </c>
    </row>
    <row r="610" s="2" customFormat="1" ht="16.5" customHeight="1">
      <c r="A610" s="40"/>
      <c r="B610" s="41"/>
      <c r="C610" s="199" t="s">
        <v>750</v>
      </c>
      <c r="D610" s="199" t="s">
        <v>123</v>
      </c>
      <c r="E610" s="200" t="s">
        <v>751</v>
      </c>
      <c r="F610" s="201" t="s">
        <v>752</v>
      </c>
      <c r="G610" s="202" t="s">
        <v>134</v>
      </c>
      <c r="H610" s="203">
        <v>389.15499999999997</v>
      </c>
      <c r="I610" s="204"/>
      <c r="J610" s="205">
        <f>ROUND(I610*H610,2)</f>
        <v>0</v>
      </c>
      <c r="K610" s="201" t="s">
        <v>141</v>
      </c>
      <c r="L610" s="46"/>
      <c r="M610" s="206" t="s">
        <v>19</v>
      </c>
      <c r="N610" s="207" t="s">
        <v>44</v>
      </c>
      <c r="O610" s="86"/>
      <c r="P610" s="208">
        <f>O610*H610</f>
        <v>0</v>
      </c>
      <c r="Q610" s="208">
        <v>0.00080999999999999996</v>
      </c>
      <c r="R610" s="208">
        <f>Q610*H610</f>
        <v>0.31521554999999996</v>
      </c>
      <c r="S610" s="208">
        <v>0</v>
      </c>
      <c r="T610" s="209">
        <f>S610*H610</f>
        <v>0</v>
      </c>
      <c r="U610" s="40"/>
      <c r="V610" s="40"/>
      <c r="W610" s="40"/>
      <c r="X610" s="40"/>
      <c r="Y610" s="40"/>
      <c r="Z610" s="40"/>
      <c r="AA610" s="40"/>
      <c r="AB610" s="40"/>
      <c r="AC610" s="40"/>
      <c r="AD610" s="40"/>
      <c r="AE610" s="40"/>
      <c r="AR610" s="210" t="s">
        <v>248</v>
      </c>
      <c r="AT610" s="210" t="s">
        <v>123</v>
      </c>
      <c r="AU610" s="210" t="s">
        <v>128</v>
      </c>
      <c r="AY610" s="19" t="s">
        <v>121</v>
      </c>
      <c r="BE610" s="211">
        <f>IF(N610="základní",J610,0)</f>
        <v>0</v>
      </c>
      <c r="BF610" s="211">
        <f>IF(N610="snížená",J610,0)</f>
        <v>0</v>
      </c>
      <c r="BG610" s="211">
        <f>IF(N610="zákl. přenesená",J610,0)</f>
        <v>0</v>
      </c>
      <c r="BH610" s="211">
        <f>IF(N610="sníž. přenesená",J610,0)</f>
        <v>0</v>
      </c>
      <c r="BI610" s="211">
        <f>IF(N610="nulová",J610,0)</f>
        <v>0</v>
      </c>
      <c r="BJ610" s="19" t="s">
        <v>128</v>
      </c>
      <c r="BK610" s="211">
        <f>ROUND(I610*H610,2)</f>
        <v>0</v>
      </c>
      <c r="BL610" s="19" t="s">
        <v>248</v>
      </c>
      <c r="BM610" s="210" t="s">
        <v>753</v>
      </c>
    </row>
    <row r="611" s="2" customFormat="1">
      <c r="A611" s="40"/>
      <c r="B611" s="41"/>
      <c r="C611" s="42"/>
      <c r="D611" s="234" t="s">
        <v>143</v>
      </c>
      <c r="E611" s="42"/>
      <c r="F611" s="235" t="s">
        <v>754</v>
      </c>
      <c r="G611" s="42"/>
      <c r="H611" s="42"/>
      <c r="I611" s="236"/>
      <c r="J611" s="42"/>
      <c r="K611" s="42"/>
      <c r="L611" s="46"/>
      <c r="M611" s="237"/>
      <c r="N611" s="238"/>
      <c r="O611" s="86"/>
      <c r="P611" s="86"/>
      <c r="Q611" s="86"/>
      <c r="R611" s="86"/>
      <c r="S611" s="86"/>
      <c r="T611" s="87"/>
      <c r="U611" s="40"/>
      <c r="V611" s="40"/>
      <c r="W611" s="40"/>
      <c r="X611" s="40"/>
      <c r="Y611" s="40"/>
      <c r="Z611" s="40"/>
      <c r="AA611" s="40"/>
      <c r="AB611" s="40"/>
      <c r="AC611" s="40"/>
      <c r="AD611" s="40"/>
      <c r="AE611" s="40"/>
      <c r="AT611" s="19" t="s">
        <v>143</v>
      </c>
      <c r="AU611" s="19" t="s">
        <v>128</v>
      </c>
    </row>
    <row r="612" s="13" customFormat="1">
      <c r="A612" s="13"/>
      <c r="B612" s="212"/>
      <c r="C612" s="213"/>
      <c r="D612" s="214" t="s">
        <v>136</v>
      </c>
      <c r="E612" s="215" t="s">
        <v>19</v>
      </c>
      <c r="F612" s="216" t="s">
        <v>545</v>
      </c>
      <c r="G612" s="213"/>
      <c r="H612" s="215" t="s">
        <v>19</v>
      </c>
      <c r="I612" s="217"/>
      <c r="J612" s="213"/>
      <c r="K612" s="213"/>
      <c r="L612" s="218"/>
      <c r="M612" s="219"/>
      <c r="N612" s="220"/>
      <c r="O612" s="220"/>
      <c r="P612" s="220"/>
      <c r="Q612" s="220"/>
      <c r="R612" s="220"/>
      <c r="S612" s="220"/>
      <c r="T612" s="221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22" t="s">
        <v>136</v>
      </c>
      <c r="AU612" s="222" t="s">
        <v>128</v>
      </c>
      <c r="AV612" s="13" t="s">
        <v>77</v>
      </c>
      <c r="AW612" s="13" t="s">
        <v>33</v>
      </c>
      <c r="AX612" s="13" t="s">
        <v>72</v>
      </c>
      <c r="AY612" s="222" t="s">
        <v>121</v>
      </c>
    </row>
    <row r="613" s="14" customFormat="1">
      <c r="A613" s="14"/>
      <c r="B613" s="223"/>
      <c r="C613" s="224"/>
      <c r="D613" s="214" t="s">
        <v>136</v>
      </c>
      <c r="E613" s="225" t="s">
        <v>19</v>
      </c>
      <c r="F613" s="226" t="s">
        <v>546</v>
      </c>
      <c r="G613" s="224"/>
      <c r="H613" s="227">
        <v>3.3149999999999999</v>
      </c>
      <c r="I613" s="228"/>
      <c r="J613" s="224"/>
      <c r="K613" s="224"/>
      <c r="L613" s="229"/>
      <c r="M613" s="230"/>
      <c r="N613" s="231"/>
      <c r="O613" s="231"/>
      <c r="P613" s="231"/>
      <c r="Q613" s="231"/>
      <c r="R613" s="231"/>
      <c r="S613" s="231"/>
      <c r="T613" s="232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33" t="s">
        <v>136</v>
      </c>
      <c r="AU613" s="233" t="s">
        <v>128</v>
      </c>
      <c r="AV613" s="14" t="s">
        <v>128</v>
      </c>
      <c r="AW613" s="14" t="s">
        <v>33</v>
      </c>
      <c r="AX613" s="14" t="s">
        <v>72</v>
      </c>
      <c r="AY613" s="233" t="s">
        <v>121</v>
      </c>
    </row>
    <row r="614" s="13" customFormat="1">
      <c r="A614" s="13"/>
      <c r="B614" s="212"/>
      <c r="C614" s="213"/>
      <c r="D614" s="214" t="s">
        <v>136</v>
      </c>
      <c r="E614" s="215" t="s">
        <v>19</v>
      </c>
      <c r="F614" s="216" t="s">
        <v>547</v>
      </c>
      <c r="G614" s="213"/>
      <c r="H614" s="215" t="s">
        <v>19</v>
      </c>
      <c r="I614" s="217"/>
      <c r="J614" s="213"/>
      <c r="K614" s="213"/>
      <c r="L614" s="218"/>
      <c r="M614" s="219"/>
      <c r="N614" s="220"/>
      <c r="O614" s="220"/>
      <c r="P614" s="220"/>
      <c r="Q614" s="220"/>
      <c r="R614" s="220"/>
      <c r="S614" s="220"/>
      <c r="T614" s="221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22" t="s">
        <v>136</v>
      </c>
      <c r="AU614" s="222" t="s">
        <v>128</v>
      </c>
      <c r="AV614" s="13" t="s">
        <v>77</v>
      </c>
      <c r="AW614" s="13" t="s">
        <v>33</v>
      </c>
      <c r="AX614" s="13" t="s">
        <v>72</v>
      </c>
      <c r="AY614" s="222" t="s">
        <v>121</v>
      </c>
    </row>
    <row r="615" s="14" customFormat="1">
      <c r="A615" s="14"/>
      <c r="B615" s="223"/>
      <c r="C615" s="224"/>
      <c r="D615" s="214" t="s">
        <v>136</v>
      </c>
      <c r="E615" s="225" t="s">
        <v>19</v>
      </c>
      <c r="F615" s="226" t="s">
        <v>548</v>
      </c>
      <c r="G615" s="224"/>
      <c r="H615" s="227">
        <v>385.83999999999998</v>
      </c>
      <c r="I615" s="228"/>
      <c r="J615" s="224"/>
      <c r="K615" s="224"/>
      <c r="L615" s="229"/>
      <c r="M615" s="230"/>
      <c r="N615" s="231"/>
      <c r="O615" s="231"/>
      <c r="P615" s="231"/>
      <c r="Q615" s="231"/>
      <c r="R615" s="231"/>
      <c r="S615" s="231"/>
      <c r="T615" s="232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33" t="s">
        <v>136</v>
      </c>
      <c r="AU615" s="233" t="s">
        <v>128</v>
      </c>
      <c r="AV615" s="14" t="s">
        <v>128</v>
      </c>
      <c r="AW615" s="14" t="s">
        <v>33</v>
      </c>
      <c r="AX615" s="14" t="s">
        <v>72</v>
      </c>
      <c r="AY615" s="233" t="s">
        <v>121</v>
      </c>
    </row>
    <row r="616" s="16" customFormat="1">
      <c r="A616" s="16"/>
      <c r="B616" s="250"/>
      <c r="C616" s="251"/>
      <c r="D616" s="214" t="s">
        <v>136</v>
      </c>
      <c r="E616" s="252" t="s">
        <v>19</v>
      </c>
      <c r="F616" s="253" t="s">
        <v>152</v>
      </c>
      <c r="G616" s="251"/>
      <c r="H616" s="254">
        <v>389.15499999999997</v>
      </c>
      <c r="I616" s="255"/>
      <c r="J616" s="251"/>
      <c r="K616" s="251"/>
      <c r="L616" s="256"/>
      <c r="M616" s="257"/>
      <c r="N616" s="258"/>
      <c r="O616" s="258"/>
      <c r="P616" s="258"/>
      <c r="Q616" s="258"/>
      <c r="R616" s="258"/>
      <c r="S616" s="258"/>
      <c r="T616" s="259"/>
      <c r="U616" s="16"/>
      <c r="V616" s="16"/>
      <c r="W616" s="16"/>
      <c r="X616" s="16"/>
      <c r="Y616" s="16"/>
      <c r="Z616" s="16"/>
      <c r="AA616" s="16"/>
      <c r="AB616" s="16"/>
      <c r="AC616" s="16"/>
      <c r="AD616" s="16"/>
      <c r="AE616" s="16"/>
      <c r="AT616" s="260" t="s">
        <v>136</v>
      </c>
      <c r="AU616" s="260" t="s">
        <v>128</v>
      </c>
      <c r="AV616" s="16" t="s">
        <v>127</v>
      </c>
      <c r="AW616" s="16" t="s">
        <v>33</v>
      </c>
      <c r="AX616" s="16" t="s">
        <v>77</v>
      </c>
      <c r="AY616" s="260" t="s">
        <v>121</v>
      </c>
    </row>
    <row r="617" s="2" customFormat="1" ht="16.5" customHeight="1">
      <c r="A617" s="40"/>
      <c r="B617" s="41"/>
      <c r="C617" s="199" t="s">
        <v>755</v>
      </c>
      <c r="D617" s="199" t="s">
        <v>123</v>
      </c>
      <c r="E617" s="200" t="s">
        <v>756</v>
      </c>
      <c r="F617" s="201" t="s">
        <v>757</v>
      </c>
      <c r="G617" s="202" t="s">
        <v>134</v>
      </c>
      <c r="H617" s="203">
        <v>50.292000000000002</v>
      </c>
      <c r="I617" s="204"/>
      <c r="J617" s="205">
        <f>ROUND(I617*H617,2)</f>
        <v>0</v>
      </c>
      <c r="K617" s="201" t="s">
        <v>141</v>
      </c>
      <c r="L617" s="46"/>
      <c r="M617" s="206" t="s">
        <v>19</v>
      </c>
      <c r="N617" s="207" t="s">
        <v>44</v>
      </c>
      <c r="O617" s="86"/>
      <c r="P617" s="208">
        <f>O617*H617</f>
        <v>0</v>
      </c>
      <c r="Q617" s="208">
        <v>0.00080999999999999996</v>
      </c>
      <c r="R617" s="208">
        <f>Q617*H617</f>
        <v>0.040736519999999998</v>
      </c>
      <c r="S617" s="208">
        <v>0</v>
      </c>
      <c r="T617" s="209">
        <f>S617*H617</f>
        <v>0</v>
      </c>
      <c r="U617" s="40"/>
      <c r="V617" s="40"/>
      <c r="W617" s="40"/>
      <c r="X617" s="40"/>
      <c r="Y617" s="40"/>
      <c r="Z617" s="40"/>
      <c r="AA617" s="40"/>
      <c r="AB617" s="40"/>
      <c r="AC617" s="40"/>
      <c r="AD617" s="40"/>
      <c r="AE617" s="40"/>
      <c r="AR617" s="210" t="s">
        <v>248</v>
      </c>
      <c r="AT617" s="210" t="s">
        <v>123</v>
      </c>
      <c r="AU617" s="210" t="s">
        <v>128</v>
      </c>
      <c r="AY617" s="19" t="s">
        <v>121</v>
      </c>
      <c r="BE617" s="211">
        <f>IF(N617="základní",J617,0)</f>
        <v>0</v>
      </c>
      <c r="BF617" s="211">
        <f>IF(N617="snížená",J617,0)</f>
        <v>0</v>
      </c>
      <c r="BG617" s="211">
        <f>IF(N617="zákl. přenesená",J617,0)</f>
        <v>0</v>
      </c>
      <c r="BH617" s="211">
        <f>IF(N617="sníž. přenesená",J617,0)</f>
        <v>0</v>
      </c>
      <c r="BI617" s="211">
        <f>IF(N617="nulová",J617,0)</f>
        <v>0</v>
      </c>
      <c r="BJ617" s="19" t="s">
        <v>128</v>
      </c>
      <c r="BK617" s="211">
        <f>ROUND(I617*H617,2)</f>
        <v>0</v>
      </c>
      <c r="BL617" s="19" t="s">
        <v>248</v>
      </c>
      <c r="BM617" s="210" t="s">
        <v>758</v>
      </c>
    </row>
    <row r="618" s="2" customFormat="1">
      <c r="A618" s="40"/>
      <c r="B618" s="41"/>
      <c r="C618" s="42"/>
      <c r="D618" s="234" t="s">
        <v>143</v>
      </c>
      <c r="E618" s="42"/>
      <c r="F618" s="235" t="s">
        <v>759</v>
      </c>
      <c r="G618" s="42"/>
      <c r="H618" s="42"/>
      <c r="I618" s="236"/>
      <c r="J618" s="42"/>
      <c r="K618" s="42"/>
      <c r="L618" s="46"/>
      <c r="M618" s="237"/>
      <c r="N618" s="238"/>
      <c r="O618" s="86"/>
      <c r="P618" s="86"/>
      <c r="Q618" s="86"/>
      <c r="R618" s="86"/>
      <c r="S618" s="86"/>
      <c r="T618" s="87"/>
      <c r="U618" s="40"/>
      <c r="V618" s="40"/>
      <c r="W618" s="40"/>
      <c r="X618" s="40"/>
      <c r="Y618" s="40"/>
      <c r="Z618" s="40"/>
      <c r="AA618" s="40"/>
      <c r="AB618" s="40"/>
      <c r="AC618" s="40"/>
      <c r="AD618" s="40"/>
      <c r="AE618" s="40"/>
      <c r="AT618" s="19" t="s">
        <v>143</v>
      </c>
      <c r="AU618" s="19" t="s">
        <v>128</v>
      </c>
    </row>
    <row r="619" s="13" customFormat="1">
      <c r="A619" s="13"/>
      <c r="B619" s="212"/>
      <c r="C619" s="213"/>
      <c r="D619" s="214" t="s">
        <v>136</v>
      </c>
      <c r="E619" s="215" t="s">
        <v>19</v>
      </c>
      <c r="F619" s="216" t="s">
        <v>545</v>
      </c>
      <c r="G619" s="213"/>
      <c r="H619" s="215" t="s">
        <v>19</v>
      </c>
      <c r="I619" s="217"/>
      <c r="J619" s="213"/>
      <c r="K619" s="213"/>
      <c r="L619" s="218"/>
      <c r="M619" s="219"/>
      <c r="N619" s="220"/>
      <c r="O619" s="220"/>
      <c r="P619" s="220"/>
      <c r="Q619" s="220"/>
      <c r="R619" s="220"/>
      <c r="S619" s="220"/>
      <c r="T619" s="221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22" t="s">
        <v>136</v>
      </c>
      <c r="AU619" s="222" t="s">
        <v>128</v>
      </c>
      <c r="AV619" s="13" t="s">
        <v>77</v>
      </c>
      <c r="AW619" s="13" t="s">
        <v>33</v>
      </c>
      <c r="AX619" s="13" t="s">
        <v>72</v>
      </c>
      <c r="AY619" s="222" t="s">
        <v>121</v>
      </c>
    </row>
    <row r="620" s="14" customFormat="1">
      <c r="A620" s="14"/>
      <c r="B620" s="223"/>
      <c r="C620" s="224"/>
      <c r="D620" s="214" t="s">
        <v>136</v>
      </c>
      <c r="E620" s="225" t="s">
        <v>19</v>
      </c>
      <c r="F620" s="226" t="s">
        <v>760</v>
      </c>
      <c r="G620" s="224"/>
      <c r="H620" s="227">
        <v>2.6280000000000001</v>
      </c>
      <c r="I620" s="228"/>
      <c r="J620" s="224"/>
      <c r="K620" s="224"/>
      <c r="L620" s="229"/>
      <c r="M620" s="230"/>
      <c r="N620" s="231"/>
      <c r="O620" s="231"/>
      <c r="P620" s="231"/>
      <c r="Q620" s="231"/>
      <c r="R620" s="231"/>
      <c r="S620" s="231"/>
      <c r="T620" s="232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33" t="s">
        <v>136</v>
      </c>
      <c r="AU620" s="233" t="s">
        <v>128</v>
      </c>
      <c r="AV620" s="14" t="s">
        <v>128</v>
      </c>
      <c r="AW620" s="14" t="s">
        <v>33</v>
      </c>
      <c r="AX620" s="14" t="s">
        <v>72</v>
      </c>
      <c r="AY620" s="233" t="s">
        <v>121</v>
      </c>
    </row>
    <row r="621" s="13" customFormat="1">
      <c r="A621" s="13"/>
      <c r="B621" s="212"/>
      <c r="C621" s="213"/>
      <c r="D621" s="214" t="s">
        <v>136</v>
      </c>
      <c r="E621" s="215" t="s">
        <v>19</v>
      </c>
      <c r="F621" s="216" t="s">
        <v>547</v>
      </c>
      <c r="G621" s="213"/>
      <c r="H621" s="215" t="s">
        <v>19</v>
      </c>
      <c r="I621" s="217"/>
      <c r="J621" s="213"/>
      <c r="K621" s="213"/>
      <c r="L621" s="218"/>
      <c r="M621" s="219"/>
      <c r="N621" s="220"/>
      <c r="O621" s="220"/>
      <c r="P621" s="220"/>
      <c r="Q621" s="220"/>
      <c r="R621" s="220"/>
      <c r="S621" s="220"/>
      <c r="T621" s="221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22" t="s">
        <v>136</v>
      </c>
      <c r="AU621" s="222" t="s">
        <v>128</v>
      </c>
      <c r="AV621" s="13" t="s">
        <v>77</v>
      </c>
      <c r="AW621" s="13" t="s">
        <v>33</v>
      </c>
      <c r="AX621" s="13" t="s">
        <v>72</v>
      </c>
      <c r="AY621" s="222" t="s">
        <v>121</v>
      </c>
    </row>
    <row r="622" s="14" customFormat="1">
      <c r="A622" s="14"/>
      <c r="B622" s="223"/>
      <c r="C622" s="224"/>
      <c r="D622" s="214" t="s">
        <v>136</v>
      </c>
      <c r="E622" s="225" t="s">
        <v>19</v>
      </c>
      <c r="F622" s="226" t="s">
        <v>761</v>
      </c>
      <c r="G622" s="224"/>
      <c r="H622" s="227">
        <v>47.664000000000001</v>
      </c>
      <c r="I622" s="228"/>
      <c r="J622" s="224"/>
      <c r="K622" s="224"/>
      <c r="L622" s="229"/>
      <c r="M622" s="230"/>
      <c r="N622" s="231"/>
      <c r="O622" s="231"/>
      <c r="P622" s="231"/>
      <c r="Q622" s="231"/>
      <c r="R622" s="231"/>
      <c r="S622" s="231"/>
      <c r="T622" s="232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33" t="s">
        <v>136</v>
      </c>
      <c r="AU622" s="233" t="s">
        <v>128</v>
      </c>
      <c r="AV622" s="14" t="s">
        <v>128</v>
      </c>
      <c r="AW622" s="14" t="s">
        <v>33</v>
      </c>
      <c r="AX622" s="14" t="s">
        <v>72</v>
      </c>
      <c r="AY622" s="233" t="s">
        <v>121</v>
      </c>
    </row>
    <row r="623" s="16" customFormat="1">
      <c r="A623" s="16"/>
      <c r="B623" s="250"/>
      <c r="C623" s="251"/>
      <c r="D623" s="214" t="s">
        <v>136</v>
      </c>
      <c r="E623" s="252" t="s">
        <v>19</v>
      </c>
      <c r="F623" s="253" t="s">
        <v>152</v>
      </c>
      <c r="G623" s="251"/>
      <c r="H623" s="254">
        <v>50.292000000000002</v>
      </c>
      <c r="I623" s="255"/>
      <c r="J623" s="251"/>
      <c r="K623" s="251"/>
      <c r="L623" s="256"/>
      <c r="M623" s="257"/>
      <c r="N623" s="258"/>
      <c r="O623" s="258"/>
      <c r="P623" s="258"/>
      <c r="Q623" s="258"/>
      <c r="R623" s="258"/>
      <c r="S623" s="258"/>
      <c r="T623" s="259"/>
      <c r="U623" s="16"/>
      <c r="V623" s="16"/>
      <c r="W623" s="16"/>
      <c r="X623" s="16"/>
      <c r="Y623" s="16"/>
      <c r="Z623" s="16"/>
      <c r="AA623" s="16"/>
      <c r="AB623" s="16"/>
      <c r="AC623" s="16"/>
      <c r="AD623" s="16"/>
      <c r="AE623" s="16"/>
      <c r="AT623" s="260" t="s">
        <v>136</v>
      </c>
      <c r="AU623" s="260" t="s">
        <v>128</v>
      </c>
      <c r="AV623" s="16" t="s">
        <v>127</v>
      </c>
      <c r="AW623" s="16" t="s">
        <v>33</v>
      </c>
      <c r="AX623" s="16" t="s">
        <v>77</v>
      </c>
      <c r="AY623" s="260" t="s">
        <v>121</v>
      </c>
    </row>
    <row r="624" s="2" customFormat="1" ht="21.75" customHeight="1">
      <c r="A624" s="40"/>
      <c r="B624" s="41"/>
      <c r="C624" s="199" t="s">
        <v>762</v>
      </c>
      <c r="D624" s="199" t="s">
        <v>123</v>
      </c>
      <c r="E624" s="200" t="s">
        <v>763</v>
      </c>
      <c r="F624" s="201" t="s">
        <v>764</v>
      </c>
      <c r="G624" s="202" t="s">
        <v>134</v>
      </c>
      <c r="H624" s="203">
        <v>385.83999999999998</v>
      </c>
      <c r="I624" s="204"/>
      <c r="J624" s="205">
        <f>ROUND(I624*H624,2)</f>
        <v>0</v>
      </c>
      <c r="K624" s="201" t="s">
        <v>141</v>
      </c>
      <c r="L624" s="46"/>
      <c r="M624" s="206" t="s">
        <v>19</v>
      </c>
      <c r="N624" s="207" t="s">
        <v>44</v>
      </c>
      <c r="O624" s="86"/>
      <c r="P624" s="208">
        <f>O624*H624</f>
        <v>0</v>
      </c>
      <c r="Q624" s="208">
        <v>0.00093000000000000005</v>
      </c>
      <c r="R624" s="208">
        <f>Q624*H624</f>
        <v>0.35883120000000002</v>
      </c>
      <c r="S624" s="208">
        <v>0</v>
      </c>
      <c r="T624" s="209">
        <f>S624*H624</f>
        <v>0</v>
      </c>
      <c r="U624" s="40"/>
      <c r="V624" s="40"/>
      <c r="W624" s="40"/>
      <c r="X624" s="40"/>
      <c r="Y624" s="40"/>
      <c r="Z624" s="40"/>
      <c r="AA624" s="40"/>
      <c r="AB624" s="40"/>
      <c r="AC624" s="40"/>
      <c r="AD624" s="40"/>
      <c r="AE624" s="40"/>
      <c r="AR624" s="210" t="s">
        <v>248</v>
      </c>
      <c r="AT624" s="210" t="s">
        <v>123</v>
      </c>
      <c r="AU624" s="210" t="s">
        <v>128</v>
      </c>
      <c r="AY624" s="19" t="s">
        <v>121</v>
      </c>
      <c r="BE624" s="211">
        <f>IF(N624="základní",J624,0)</f>
        <v>0</v>
      </c>
      <c r="BF624" s="211">
        <f>IF(N624="snížená",J624,0)</f>
        <v>0</v>
      </c>
      <c r="BG624" s="211">
        <f>IF(N624="zákl. přenesená",J624,0)</f>
        <v>0</v>
      </c>
      <c r="BH624" s="211">
        <f>IF(N624="sníž. přenesená",J624,0)</f>
        <v>0</v>
      </c>
      <c r="BI624" s="211">
        <f>IF(N624="nulová",J624,0)</f>
        <v>0</v>
      </c>
      <c r="BJ624" s="19" t="s">
        <v>128</v>
      </c>
      <c r="BK624" s="211">
        <f>ROUND(I624*H624,2)</f>
        <v>0</v>
      </c>
      <c r="BL624" s="19" t="s">
        <v>248</v>
      </c>
      <c r="BM624" s="210" t="s">
        <v>765</v>
      </c>
    </row>
    <row r="625" s="2" customFormat="1">
      <c r="A625" s="40"/>
      <c r="B625" s="41"/>
      <c r="C625" s="42"/>
      <c r="D625" s="234" t="s">
        <v>143</v>
      </c>
      <c r="E625" s="42"/>
      <c r="F625" s="235" t="s">
        <v>766</v>
      </c>
      <c r="G625" s="42"/>
      <c r="H625" s="42"/>
      <c r="I625" s="236"/>
      <c r="J625" s="42"/>
      <c r="K625" s="42"/>
      <c r="L625" s="46"/>
      <c r="M625" s="237"/>
      <c r="N625" s="238"/>
      <c r="O625" s="86"/>
      <c r="P625" s="86"/>
      <c r="Q625" s="86"/>
      <c r="R625" s="86"/>
      <c r="S625" s="86"/>
      <c r="T625" s="87"/>
      <c r="U625" s="40"/>
      <c r="V625" s="40"/>
      <c r="W625" s="40"/>
      <c r="X625" s="40"/>
      <c r="Y625" s="40"/>
      <c r="Z625" s="40"/>
      <c r="AA625" s="40"/>
      <c r="AB625" s="40"/>
      <c r="AC625" s="40"/>
      <c r="AD625" s="40"/>
      <c r="AE625" s="40"/>
      <c r="AT625" s="19" t="s">
        <v>143</v>
      </c>
      <c r="AU625" s="19" t="s">
        <v>128</v>
      </c>
    </row>
    <row r="626" s="13" customFormat="1">
      <c r="A626" s="13"/>
      <c r="B626" s="212"/>
      <c r="C626" s="213"/>
      <c r="D626" s="214" t="s">
        <v>136</v>
      </c>
      <c r="E626" s="215" t="s">
        <v>19</v>
      </c>
      <c r="F626" s="216" t="s">
        <v>547</v>
      </c>
      <c r="G626" s="213"/>
      <c r="H626" s="215" t="s">
        <v>19</v>
      </c>
      <c r="I626" s="217"/>
      <c r="J626" s="213"/>
      <c r="K626" s="213"/>
      <c r="L626" s="218"/>
      <c r="M626" s="219"/>
      <c r="N626" s="220"/>
      <c r="O626" s="220"/>
      <c r="P626" s="220"/>
      <c r="Q626" s="220"/>
      <c r="R626" s="220"/>
      <c r="S626" s="220"/>
      <c r="T626" s="221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22" t="s">
        <v>136</v>
      </c>
      <c r="AU626" s="222" t="s">
        <v>128</v>
      </c>
      <c r="AV626" s="13" t="s">
        <v>77</v>
      </c>
      <c r="AW626" s="13" t="s">
        <v>33</v>
      </c>
      <c r="AX626" s="13" t="s">
        <v>72</v>
      </c>
      <c r="AY626" s="222" t="s">
        <v>121</v>
      </c>
    </row>
    <row r="627" s="14" customFormat="1">
      <c r="A627" s="14"/>
      <c r="B627" s="223"/>
      <c r="C627" s="224"/>
      <c r="D627" s="214" t="s">
        <v>136</v>
      </c>
      <c r="E627" s="225" t="s">
        <v>19</v>
      </c>
      <c r="F627" s="226" t="s">
        <v>548</v>
      </c>
      <c r="G627" s="224"/>
      <c r="H627" s="227">
        <v>385.83999999999998</v>
      </c>
      <c r="I627" s="228"/>
      <c r="J627" s="224"/>
      <c r="K627" s="224"/>
      <c r="L627" s="229"/>
      <c r="M627" s="230"/>
      <c r="N627" s="231"/>
      <c r="O627" s="231"/>
      <c r="P627" s="231"/>
      <c r="Q627" s="231"/>
      <c r="R627" s="231"/>
      <c r="S627" s="231"/>
      <c r="T627" s="232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33" t="s">
        <v>136</v>
      </c>
      <c r="AU627" s="233" t="s">
        <v>128</v>
      </c>
      <c r="AV627" s="14" t="s">
        <v>128</v>
      </c>
      <c r="AW627" s="14" t="s">
        <v>33</v>
      </c>
      <c r="AX627" s="14" t="s">
        <v>77</v>
      </c>
      <c r="AY627" s="233" t="s">
        <v>121</v>
      </c>
    </row>
    <row r="628" s="2" customFormat="1" ht="21.75" customHeight="1">
      <c r="A628" s="40"/>
      <c r="B628" s="41"/>
      <c r="C628" s="199" t="s">
        <v>767</v>
      </c>
      <c r="D628" s="199" t="s">
        <v>123</v>
      </c>
      <c r="E628" s="200" t="s">
        <v>768</v>
      </c>
      <c r="F628" s="201" t="s">
        <v>769</v>
      </c>
      <c r="G628" s="202" t="s">
        <v>134</v>
      </c>
      <c r="H628" s="203">
        <v>385.83999999999998</v>
      </c>
      <c r="I628" s="204"/>
      <c r="J628" s="205">
        <f>ROUND(I628*H628,2)</f>
        <v>0</v>
      </c>
      <c r="K628" s="201" t="s">
        <v>141</v>
      </c>
      <c r="L628" s="46"/>
      <c r="M628" s="206" t="s">
        <v>19</v>
      </c>
      <c r="N628" s="207" t="s">
        <v>44</v>
      </c>
      <c r="O628" s="86"/>
      <c r="P628" s="208">
        <f>O628*H628</f>
        <v>0</v>
      </c>
      <c r="Q628" s="208">
        <v>0.00114</v>
      </c>
      <c r="R628" s="208">
        <f>Q628*H628</f>
        <v>0.43985759999999996</v>
      </c>
      <c r="S628" s="208">
        <v>0</v>
      </c>
      <c r="T628" s="209">
        <f>S628*H628</f>
        <v>0</v>
      </c>
      <c r="U628" s="40"/>
      <c r="V628" s="40"/>
      <c r="W628" s="40"/>
      <c r="X628" s="40"/>
      <c r="Y628" s="40"/>
      <c r="Z628" s="40"/>
      <c r="AA628" s="40"/>
      <c r="AB628" s="40"/>
      <c r="AC628" s="40"/>
      <c r="AD628" s="40"/>
      <c r="AE628" s="40"/>
      <c r="AR628" s="210" t="s">
        <v>248</v>
      </c>
      <c r="AT628" s="210" t="s">
        <v>123</v>
      </c>
      <c r="AU628" s="210" t="s">
        <v>128</v>
      </c>
      <c r="AY628" s="19" t="s">
        <v>121</v>
      </c>
      <c r="BE628" s="211">
        <f>IF(N628="základní",J628,0)</f>
        <v>0</v>
      </c>
      <c r="BF628" s="211">
        <f>IF(N628="snížená",J628,0)</f>
        <v>0</v>
      </c>
      <c r="BG628" s="211">
        <f>IF(N628="zákl. přenesená",J628,0)</f>
        <v>0</v>
      </c>
      <c r="BH628" s="211">
        <f>IF(N628="sníž. přenesená",J628,0)</f>
        <v>0</v>
      </c>
      <c r="BI628" s="211">
        <f>IF(N628="nulová",J628,0)</f>
        <v>0</v>
      </c>
      <c r="BJ628" s="19" t="s">
        <v>128</v>
      </c>
      <c r="BK628" s="211">
        <f>ROUND(I628*H628,2)</f>
        <v>0</v>
      </c>
      <c r="BL628" s="19" t="s">
        <v>248</v>
      </c>
      <c r="BM628" s="210" t="s">
        <v>770</v>
      </c>
    </row>
    <row r="629" s="2" customFormat="1">
      <c r="A629" s="40"/>
      <c r="B629" s="41"/>
      <c r="C629" s="42"/>
      <c r="D629" s="234" t="s">
        <v>143</v>
      </c>
      <c r="E629" s="42"/>
      <c r="F629" s="235" t="s">
        <v>771</v>
      </c>
      <c r="G629" s="42"/>
      <c r="H629" s="42"/>
      <c r="I629" s="236"/>
      <c r="J629" s="42"/>
      <c r="K629" s="42"/>
      <c r="L629" s="46"/>
      <c r="M629" s="237"/>
      <c r="N629" s="238"/>
      <c r="O629" s="86"/>
      <c r="P629" s="86"/>
      <c r="Q629" s="86"/>
      <c r="R629" s="86"/>
      <c r="S629" s="86"/>
      <c r="T629" s="87"/>
      <c r="U629" s="40"/>
      <c r="V629" s="40"/>
      <c r="W629" s="40"/>
      <c r="X629" s="40"/>
      <c r="Y629" s="40"/>
      <c r="Z629" s="40"/>
      <c r="AA629" s="40"/>
      <c r="AB629" s="40"/>
      <c r="AC629" s="40"/>
      <c r="AD629" s="40"/>
      <c r="AE629" s="40"/>
      <c r="AT629" s="19" t="s">
        <v>143</v>
      </c>
      <c r="AU629" s="19" t="s">
        <v>128</v>
      </c>
    </row>
    <row r="630" s="2" customFormat="1" ht="16.5" customHeight="1">
      <c r="A630" s="40"/>
      <c r="B630" s="41"/>
      <c r="C630" s="199" t="s">
        <v>772</v>
      </c>
      <c r="D630" s="199" t="s">
        <v>123</v>
      </c>
      <c r="E630" s="200" t="s">
        <v>773</v>
      </c>
      <c r="F630" s="201" t="s">
        <v>774</v>
      </c>
      <c r="G630" s="202" t="s">
        <v>134</v>
      </c>
      <c r="H630" s="203">
        <v>385.83999999999998</v>
      </c>
      <c r="I630" s="204"/>
      <c r="J630" s="205">
        <f>ROUND(I630*H630,2)</f>
        <v>0</v>
      </c>
      <c r="K630" s="201" t="s">
        <v>19</v>
      </c>
      <c r="L630" s="46"/>
      <c r="M630" s="206" t="s">
        <v>19</v>
      </c>
      <c r="N630" s="207" t="s">
        <v>44</v>
      </c>
      <c r="O630" s="86"/>
      <c r="P630" s="208">
        <f>O630*H630</f>
        <v>0</v>
      </c>
      <c r="Q630" s="208">
        <v>0</v>
      </c>
      <c r="R630" s="208">
        <f>Q630*H630</f>
        <v>0</v>
      </c>
      <c r="S630" s="208">
        <v>0</v>
      </c>
      <c r="T630" s="209">
        <f>S630*H630</f>
        <v>0</v>
      </c>
      <c r="U630" s="40"/>
      <c r="V630" s="40"/>
      <c r="W630" s="40"/>
      <c r="X630" s="40"/>
      <c r="Y630" s="40"/>
      <c r="Z630" s="40"/>
      <c r="AA630" s="40"/>
      <c r="AB630" s="40"/>
      <c r="AC630" s="40"/>
      <c r="AD630" s="40"/>
      <c r="AE630" s="40"/>
      <c r="AR630" s="210" t="s">
        <v>248</v>
      </c>
      <c r="AT630" s="210" t="s">
        <v>123</v>
      </c>
      <c r="AU630" s="210" t="s">
        <v>128</v>
      </c>
      <c r="AY630" s="19" t="s">
        <v>121</v>
      </c>
      <c r="BE630" s="211">
        <f>IF(N630="základní",J630,0)</f>
        <v>0</v>
      </c>
      <c r="BF630" s="211">
        <f>IF(N630="snížená",J630,0)</f>
        <v>0</v>
      </c>
      <c r="BG630" s="211">
        <f>IF(N630="zákl. přenesená",J630,0)</f>
        <v>0</v>
      </c>
      <c r="BH630" s="211">
        <f>IF(N630="sníž. přenesená",J630,0)</f>
        <v>0</v>
      </c>
      <c r="BI630" s="211">
        <f>IF(N630="nulová",J630,0)</f>
        <v>0</v>
      </c>
      <c r="BJ630" s="19" t="s">
        <v>128</v>
      </c>
      <c r="BK630" s="211">
        <f>ROUND(I630*H630,2)</f>
        <v>0</v>
      </c>
      <c r="BL630" s="19" t="s">
        <v>248</v>
      </c>
      <c r="BM630" s="210" t="s">
        <v>775</v>
      </c>
    </row>
    <row r="631" s="2" customFormat="1" ht="16.5" customHeight="1">
      <c r="A631" s="40"/>
      <c r="B631" s="41"/>
      <c r="C631" s="199" t="s">
        <v>776</v>
      </c>
      <c r="D631" s="199" t="s">
        <v>123</v>
      </c>
      <c r="E631" s="200" t="s">
        <v>777</v>
      </c>
      <c r="F631" s="201" t="s">
        <v>778</v>
      </c>
      <c r="G631" s="202" t="s">
        <v>134</v>
      </c>
      <c r="H631" s="203">
        <v>385.83999999999998</v>
      </c>
      <c r="I631" s="204"/>
      <c r="J631" s="205">
        <f>ROUND(I631*H631,2)</f>
        <v>0</v>
      </c>
      <c r="K631" s="201" t="s">
        <v>141</v>
      </c>
      <c r="L631" s="46"/>
      <c r="M631" s="206" t="s">
        <v>19</v>
      </c>
      <c r="N631" s="207" t="s">
        <v>44</v>
      </c>
      <c r="O631" s="86"/>
      <c r="P631" s="208">
        <f>O631*H631</f>
        <v>0</v>
      </c>
      <c r="Q631" s="208">
        <v>0.0060499999999999998</v>
      </c>
      <c r="R631" s="208">
        <f>Q631*H631</f>
        <v>2.3343319999999999</v>
      </c>
      <c r="S631" s="208">
        <v>0</v>
      </c>
      <c r="T631" s="209">
        <f>S631*H631</f>
        <v>0</v>
      </c>
      <c r="U631" s="40"/>
      <c r="V631" s="40"/>
      <c r="W631" s="40"/>
      <c r="X631" s="40"/>
      <c r="Y631" s="40"/>
      <c r="Z631" s="40"/>
      <c r="AA631" s="40"/>
      <c r="AB631" s="40"/>
      <c r="AC631" s="40"/>
      <c r="AD631" s="40"/>
      <c r="AE631" s="40"/>
      <c r="AR631" s="210" t="s">
        <v>248</v>
      </c>
      <c r="AT631" s="210" t="s">
        <v>123</v>
      </c>
      <c r="AU631" s="210" t="s">
        <v>128</v>
      </c>
      <c r="AY631" s="19" t="s">
        <v>121</v>
      </c>
      <c r="BE631" s="211">
        <f>IF(N631="základní",J631,0)</f>
        <v>0</v>
      </c>
      <c r="BF631" s="211">
        <f>IF(N631="snížená",J631,0)</f>
        <v>0</v>
      </c>
      <c r="BG631" s="211">
        <f>IF(N631="zákl. přenesená",J631,0)</f>
        <v>0</v>
      </c>
      <c r="BH631" s="211">
        <f>IF(N631="sníž. přenesená",J631,0)</f>
        <v>0</v>
      </c>
      <c r="BI631" s="211">
        <f>IF(N631="nulová",J631,0)</f>
        <v>0</v>
      </c>
      <c r="BJ631" s="19" t="s">
        <v>128</v>
      </c>
      <c r="BK631" s="211">
        <f>ROUND(I631*H631,2)</f>
        <v>0</v>
      </c>
      <c r="BL631" s="19" t="s">
        <v>248</v>
      </c>
      <c r="BM631" s="210" t="s">
        <v>779</v>
      </c>
    </row>
    <row r="632" s="2" customFormat="1">
      <c r="A632" s="40"/>
      <c r="B632" s="41"/>
      <c r="C632" s="42"/>
      <c r="D632" s="234" t="s">
        <v>143</v>
      </c>
      <c r="E632" s="42"/>
      <c r="F632" s="235" t="s">
        <v>780</v>
      </c>
      <c r="G632" s="42"/>
      <c r="H632" s="42"/>
      <c r="I632" s="236"/>
      <c r="J632" s="42"/>
      <c r="K632" s="42"/>
      <c r="L632" s="46"/>
      <c r="M632" s="237"/>
      <c r="N632" s="238"/>
      <c r="O632" s="86"/>
      <c r="P632" s="86"/>
      <c r="Q632" s="86"/>
      <c r="R632" s="86"/>
      <c r="S632" s="86"/>
      <c r="T632" s="87"/>
      <c r="U632" s="40"/>
      <c r="V632" s="40"/>
      <c r="W632" s="40"/>
      <c r="X632" s="40"/>
      <c r="Y632" s="40"/>
      <c r="Z632" s="40"/>
      <c r="AA632" s="40"/>
      <c r="AB632" s="40"/>
      <c r="AC632" s="40"/>
      <c r="AD632" s="40"/>
      <c r="AE632" s="40"/>
      <c r="AT632" s="19" t="s">
        <v>143</v>
      </c>
      <c r="AU632" s="19" t="s">
        <v>128</v>
      </c>
    </row>
    <row r="633" s="2" customFormat="1" ht="16.5" customHeight="1">
      <c r="A633" s="40"/>
      <c r="B633" s="41"/>
      <c r="C633" s="199" t="s">
        <v>781</v>
      </c>
      <c r="D633" s="199" t="s">
        <v>123</v>
      </c>
      <c r="E633" s="200" t="s">
        <v>782</v>
      </c>
      <c r="F633" s="201" t="s">
        <v>783</v>
      </c>
      <c r="G633" s="202" t="s">
        <v>134</v>
      </c>
      <c r="H633" s="203">
        <v>385.83999999999998</v>
      </c>
      <c r="I633" s="204"/>
      <c r="J633" s="205">
        <f>ROUND(I633*H633,2)</f>
        <v>0</v>
      </c>
      <c r="K633" s="201" t="s">
        <v>141</v>
      </c>
      <c r="L633" s="46"/>
      <c r="M633" s="206" t="s">
        <v>19</v>
      </c>
      <c r="N633" s="207" t="s">
        <v>44</v>
      </c>
      <c r="O633" s="86"/>
      <c r="P633" s="208">
        <f>O633*H633</f>
        <v>0</v>
      </c>
      <c r="Q633" s="208">
        <v>0.0075599999999999999</v>
      </c>
      <c r="R633" s="208">
        <f>Q633*H633</f>
        <v>2.9169503999999997</v>
      </c>
      <c r="S633" s="208">
        <v>0</v>
      </c>
      <c r="T633" s="209">
        <f>S633*H633</f>
        <v>0</v>
      </c>
      <c r="U633" s="40"/>
      <c r="V633" s="40"/>
      <c r="W633" s="40"/>
      <c r="X633" s="40"/>
      <c r="Y633" s="40"/>
      <c r="Z633" s="40"/>
      <c r="AA633" s="40"/>
      <c r="AB633" s="40"/>
      <c r="AC633" s="40"/>
      <c r="AD633" s="40"/>
      <c r="AE633" s="40"/>
      <c r="AR633" s="210" t="s">
        <v>248</v>
      </c>
      <c r="AT633" s="210" t="s">
        <v>123</v>
      </c>
      <c r="AU633" s="210" t="s">
        <v>128</v>
      </c>
      <c r="AY633" s="19" t="s">
        <v>121</v>
      </c>
      <c r="BE633" s="211">
        <f>IF(N633="základní",J633,0)</f>
        <v>0</v>
      </c>
      <c r="BF633" s="211">
        <f>IF(N633="snížená",J633,0)</f>
        <v>0</v>
      </c>
      <c r="BG633" s="211">
        <f>IF(N633="zákl. přenesená",J633,0)</f>
        <v>0</v>
      </c>
      <c r="BH633" s="211">
        <f>IF(N633="sníž. přenesená",J633,0)</f>
        <v>0</v>
      </c>
      <c r="BI633" s="211">
        <f>IF(N633="nulová",J633,0)</f>
        <v>0</v>
      </c>
      <c r="BJ633" s="19" t="s">
        <v>128</v>
      </c>
      <c r="BK633" s="211">
        <f>ROUND(I633*H633,2)</f>
        <v>0</v>
      </c>
      <c r="BL633" s="19" t="s">
        <v>248</v>
      </c>
      <c r="BM633" s="210" t="s">
        <v>784</v>
      </c>
    </row>
    <row r="634" s="2" customFormat="1">
      <c r="A634" s="40"/>
      <c r="B634" s="41"/>
      <c r="C634" s="42"/>
      <c r="D634" s="234" t="s">
        <v>143</v>
      </c>
      <c r="E634" s="42"/>
      <c r="F634" s="235" t="s">
        <v>785</v>
      </c>
      <c r="G634" s="42"/>
      <c r="H634" s="42"/>
      <c r="I634" s="236"/>
      <c r="J634" s="42"/>
      <c r="K634" s="42"/>
      <c r="L634" s="46"/>
      <c r="M634" s="237"/>
      <c r="N634" s="238"/>
      <c r="O634" s="86"/>
      <c r="P634" s="86"/>
      <c r="Q634" s="86"/>
      <c r="R634" s="86"/>
      <c r="S634" s="86"/>
      <c r="T634" s="87"/>
      <c r="U634" s="40"/>
      <c r="V634" s="40"/>
      <c r="W634" s="40"/>
      <c r="X634" s="40"/>
      <c r="Y634" s="40"/>
      <c r="Z634" s="40"/>
      <c r="AA634" s="40"/>
      <c r="AB634" s="40"/>
      <c r="AC634" s="40"/>
      <c r="AD634" s="40"/>
      <c r="AE634" s="40"/>
      <c r="AT634" s="19" t="s">
        <v>143</v>
      </c>
      <c r="AU634" s="19" t="s">
        <v>128</v>
      </c>
    </row>
    <row r="635" s="2" customFormat="1" ht="21.75" customHeight="1">
      <c r="A635" s="40"/>
      <c r="B635" s="41"/>
      <c r="C635" s="199" t="s">
        <v>786</v>
      </c>
      <c r="D635" s="199" t="s">
        <v>123</v>
      </c>
      <c r="E635" s="200" t="s">
        <v>787</v>
      </c>
      <c r="F635" s="201" t="s">
        <v>788</v>
      </c>
      <c r="G635" s="202" t="s">
        <v>134</v>
      </c>
      <c r="H635" s="203">
        <v>385.83999999999998</v>
      </c>
      <c r="I635" s="204"/>
      <c r="J635" s="205">
        <f>ROUND(I635*H635,2)</f>
        <v>0</v>
      </c>
      <c r="K635" s="201" t="s">
        <v>141</v>
      </c>
      <c r="L635" s="46"/>
      <c r="M635" s="206" t="s">
        <v>19</v>
      </c>
      <c r="N635" s="207" t="s">
        <v>44</v>
      </c>
      <c r="O635" s="86"/>
      <c r="P635" s="208">
        <f>O635*H635</f>
        <v>0</v>
      </c>
      <c r="Q635" s="208">
        <v>0.0033400000000000001</v>
      </c>
      <c r="R635" s="208">
        <f>Q635*H635</f>
        <v>1.2887055999999999</v>
      </c>
      <c r="S635" s="208">
        <v>0</v>
      </c>
      <c r="T635" s="209">
        <f>S635*H635</f>
        <v>0</v>
      </c>
      <c r="U635" s="40"/>
      <c r="V635" s="40"/>
      <c r="W635" s="40"/>
      <c r="X635" s="40"/>
      <c r="Y635" s="40"/>
      <c r="Z635" s="40"/>
      <c r="AA635" s="40"/>
      <c r="AB635" s="40"/>
      <c r="AC635" s="40"/>
      <c r="AD635" s="40"/>
      <c r="AE635" s="40"/>
      <c r="AR635" s="210" t="s">
        <v>248</v>
      </c>
      <c r="AT635" s="210" t="s">
        <v>123</v>
      </c>
      <c r="AU635" s="210" t="s">
        <v>128</v>
      </c>
      <c r="AY635" s="19" t="s">
        <v>121</v>
      </c>
      <c r="BE635" s="211">
        <f>IF(N635="základní",J635,0)</f>
        <v>0</v>
      </c>
      <c r="BF635" s="211">
        <f>IF(N635="snížená",J635,0)</f>
        <v>0</v>
      </c>
      <c r="BG635" s="211">
        <f>IF(N635="zákl. přenesená",J635,0)</f>
        <v>0</v>
      </c>
      <c r="BH635" s="211">
        <f>IF(N635="sníž. přenesená",J635,0)</f>
        <v>0</v>
      </c>
      <c r="BI635" s="211">
        <f>IF(N635="nulová",J635,0)</f>
        <v>0</v>
      </c>
      <c r="BJ635" s="19" t="s">
        <v>128</v>
      </c>
      <c r="BK635" s="211">
        <f>ROUND(I635*H635,2)</f>
        <v>0</v>
      </c>
      <c r="BL635" s="19" t="s">
        <v>248</v>
      </c>
      <c r="BM635" s="210" t="s">
        <v>789</v>
      </c>
    </row>
    <row r="636" s="2" customFormat="1">
      <c r="A636" s="40"/>
      <c r="B636" s="41"/>
      <c r="C636" s="42"/>
      <c r="D636" s="234" t="s">
        <v>143</v>
      </c>
      <c r="E636" s="42"/>
      <c r="F636" s="235" t="s">
        <v>790</v>
      </c>
      <c r="G636" s="42"/>
      <c r="H636" s="42"/>
      <c r="I636" s="236"/>
      <c r="J636" s="42"/>
      <c r="K636" s="42"/>
      <c r="L636" s="46"/>
      <c r="M636" s="237"/>
      <c r="N636" s="238"/>
      <c r="O636" s="86"/>
      <c r="P636" s="86"/>
      <c r="Q636" s="86"/>
      <c r="R636" s="86"/>
      <c r="S636" s="86"/>
      <c r="T636" s="87"/>
      <c r="U636" s="40"/>
      <c r="V636" s="40"/>
      <c r="W636" s="40"/>
      <c r="X636" s="40"/>
      <c r="Y636" s="40"/>
      <c r="Z636" s="40"/>
      <c r="AA636" s="40"/>
      <c r="AB636" s="40"/>
      <c r="AC636" s="40"/>
      <c r="AD636" s="40"/>
      <c r="AE636" s="40"/>
      <c r="AT636" s="19" t="s">
        <v>143</v>
      </c>
      <c r="AU636" s="19" t="s">
        <v>128</v>
      </c>
    </row>
    <row r="637" s="2" customFormat="1" ht="21.75" customHeight="1">
      <c r="A637" s="40"/>
      <c r="B637" s="41"/>
      <c r="C637" s="199" t="s">
        <v>791</v>
      </c>
      <c r="D637" s="199" t="s">
        <v>123</v>
      </c>
      <c r="E637" s="200" t="s">
        <v>792</v>
      </c>
      <c r="F637" s="201" t="s">
        <v>793</v>
      </c>
      <c r="G637" s="202" t="s">
        <v>134</v>
      </c>
      <c r="H637" s="203">
        <v>385.83999999999998</v>
      </c>
      <c r="I637" s="204"/>
      <c r="J637" s="205">
        <f>ROUND(I637*H637,2)</f>
        <v>0</v>
      </c>
      <c r="K637" s="201" t="s">
        <v>19</v>
      </c>
      <c r="L637" s="46"/>
      <c r="M637" s="206" t="s">
        <v>19</v>
      </c>
      <c r="N637" s="207" t="s">
        <v>44</v>
      </c>
      <c r="O637" s="86"/>
      <c r="P637" s="208">
        <f>O637*H637</f>
        <v>0</v>
      </c>
      <c r="Q637" s="208">
        <v>0</v>
      </c>
      <c r="R637" s="208">
        <f>Q637*H637</f>
        <v>0</v>
      </c>
      <c r="S637" s="208">
        <v>0</v>
      </c>
      <c r="T637" s="209">
        <f>S637*H637</f>
        <v>0</v>
      </c>
      <c r="U637" s="40"/>
      <c r="V637" s="40"/>
      <c r="W637" s="40"/>
      <c r="X637" s="40"/>
      <c r="Y637" s="40"/>
      <c r="Z637" s="40"/>
      <c r="AA637" s="40"/>
      <c r="AB637" s="40"/>
      <c r="AC637" s="40"/>
      <c r="AD637" s="40"/>
      <c r="AE637" s="40"/>
      <c r="AR637" s="210" t="s">
        <v>248</v>
      </c>
      <c r="AT637" s="210" t="s">
        <v>123</v>
      </c>
      <c r="AU637" s="210" t="s">
        <v>128</v>
      </c>
      <c r="AY637" s="19" t="s">
        <v>121</v>
      </c>
      <c r="BE637" s="211">
        <f>IF(N637="základní",J637,0)</f>
        <v>0</v>
      </c>
      <c r="BF637" s="211">
        <f>IF(N637="snížená",J637,0)</f>
        <v>0</v>
      </c>
      <c r="BG637" s="211">
        <f>IF(N637="zákl. přenesená",J637,0)</f>
        <v>0</v>
      </c>
      <c r="BH637" s="211">
        <f>IF(N637="sníž. přenesená",J637,0)</f>
        <v>0</v>
      </c>
      <c r="BI637" s="211">
        <f>IF(N637="nulová",J637,0)</f>
        <v>0</v>
      </c>
      <c r="BJ637" s="19" t="s">
        <v>128</v>
      </c>
      <c r="BK637" s="211">
        <f>ROUND(I637*H637,2)</f>
        <v>0</v>
      </c>
      <c r="BL637" s="19" t="s">
        <v>248</v>
      </c>
      <c r="BM637" s="210" t="s">
        <v>794</v>
      </c>
    </row>
    <row r="638" s="2" customFormat="1" ht="24.15" customHeight="1">
      <c r="A638" s="40"/>
      <c r="B638" s="41"/>
      <c r="C638" s="199" t="s">
        <v>795</v>
      </c>
      <c r="D638" s="199" t="s">
        <v>123</v>
      </c>
      <c r="E638" s="200" t="s">
        <v>796</v>
      </c>
      <c r="F638" s="201" t="s">
        <v>797</v>
      </c>
      <c r="G638" s="202" t="s">
        <v>134</v>
      </c>
      <c r="H638" s="203">
        <v>6.6299999999999999</v>
      </c>
      <c r="I638" s="204"/>
      <c r="J638" s="205">
        <f>ROUND(I638*H638,2)</f>
        <v>0</v>
      </c>
      <c r="K638" s="201" t="s">
        <v>141</v>
      </c>
      <c r="L638" s="46"/>
      <c r="M638" s="206" t="s">
        <v>19</v>
      </c>
      <c r="N638" s="207" t="s">
        <v>44</v>
      </c>
      <c r="O638" s="86"/>
      <c r="P638" s="208">
        <f>O638*H638</f>
        <v>0</v>
      </c>
      <c r="Q638" s="208">
        <v>0</v>
      </c>
      <c r="R638" s="208">
        <f>Q638*H638</f>
        <v>0</v>
      </c>
      <c r="S638" s="208">
        <v>0</v>
      </c>
      <c r="T638" s="209">
        <f>S638*H638</f>
        <v>0</v>
      </c>
      <c r="U638" s="40"/>
      <c r="V638" s="40"/>
      <c r="W638" s="40"/>
      <c r="X638" s="40"/>
      <c r="Y638" s="40"/>
      <c r="Z638" s="40"/>
      <c r="AA638" s="40"/>
      <c r="AB638" s="40"/>
      <c r="AC638" s="40"/>
      <c r="AD638" s="40"/>
      <c r="AE638" s="40"/>
      <c r="AR638" s="210" t="s">
        <v>248</v>
      </c>
      <c r="AT638" s="210" t="s">
        <v>123</v>
      </c>
      <c r="AU638" s="210" t="s">
        <v>128</v>
      </c>
      <c r="AY638" s="19" t="s">
        <v>121</v>
      </c>
      <c r="BE638" s="211">
        <f>IF(N638="základní",J638,0)</f>
        <v>0</v>
      </c>
      <c r="BF638" s="211">
        <f>IF(N638="snížená",J638,0)</f>
        <v>0</v>
      </c>
      <c r="BG638" s="211">
        <f>IF(N638="zákl. přenesená",J638,0)</f>
        <v>0</v>
      </c>
      <c r="BH638" s="211">
        <f>IF(N638="sníž. přenesená",J638,0)</f>
        <v>0</v>
      </c>
      <c r="BI638" s="211">
        <f>IF(N638="nulová",J638,0)</f>
        <v>0</v>
      </c>
      <c r="BJ638" s="19" t="s">
        <v>128</v>
      </c>
      <c r="BK638" s="211">
        <f>ROUND(I638*H638,2)</f>
        <v>0</v>
      </c>
      <c r="BL638" s="19" t="s">
        <v>248</v>
      </c>
      <c r="BM638" s="210" t="s">
        <v>798</v>
      </c>
    </row>
    <row r="639" s="2" customFormat="1">
      <c r="A639" s="40"/>
      <c r="B639" s="41"/>
      <c r="C639" s="42"/>
      <c r="D639" s="234" t="s">
        <v>143</v>
      </c>
      <c r="E639" s="42"/>
      <c r="F639" s="235" t="s">
        <v>799</v>
      </c>
      <c r="G639" s="42"/>
      <c r="H639" s="42"/>
      <c r="I639" s="236"/>
      <c r="J639" s="42"/>
      <c r="K639" s="42"/>
      <c r="L639" s="46"/>
      <c r="M639" s="237"/>
      <c r="N639" s="238"/>
      <c r="O639" s="86"/>
      <c r="P639" s="86"/>
      <c r="Q639" s="86"/>
      <c r="R639" s="86"/>
      <c r="S639" s="86"/>
      <c r="T639" s="87"/>
      <c r="U639" s="40"/>
      <c r="V639" s="40"/>
      <c r="W639" s="40"/>
      <c r="X639" s="40"/>
      <c r="Y639" s="40"/>
      <c r="Z639" s="40"/>
      <c r="AA639" s="40"/>
      <c r="AB639" s="40"/>
      <c r="AC639" s="40"/>
      <c r="AD639" s="40"/>
      <c r="AE639" s="40"/>
      <c r="AT639" s="19" t="s">
        <v>143</v>
      </c>
      <c r="AU639" s="19" t="s">
        <v>128</v>
      </c>
    </row>
    <row r="640" s="13" customFormat="1">
      <c r="A640" s="13"/>
      <c r="B640" s="212"/>
      <c r="C640" s="213"/>
      <c r="D640" s="214" t="s">
        <v>136</v>
      </c>
      <c r="E640" s="215" t="s">
        <v>19</v>
      </c>
      <c r="F640" s="216" t="s">
        <v>545</v>
      </c>
      <c r="G640" s="213"/>
      <c r="H640" s="215" t="s">
        <v>19</v>
      </c>
      <c r="I640" s="217"/>
      <c r="J640" s="213"/>
      <c r="K640" s="213"/>
      <c r="L640" s="218"/>
      <c r="M640" s="219"/>
      <c r="N640" s="220"/>
      <c r="O640" s="220"/>
      <c r="P640" s="220"/>
      <c r="Q640" s="220"/>
      <c r="R640" s="220"/>
      <c r="S640" s="220"/>
      <c r="T640" s="221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22" t="s">
        <v>136</v>
      </c>
      <c r="AU640" s="222" t="s">
        <v>128</v>
      </c>
      <c r="AV640" s="13" t="s">
        <v>77</v>
      </c>
      <c r="AW640" s="13" t="s">
        <v>33</v>
      </c>
      <c r="AX640" s="13" t="s">
        <v>72</v>
      </c>
      <c r="AY640" s="222" t="s">
        <v>121</v>
      </c>
    </row>
    <row r="641" s="14" customFormat="1">
      <c r="A641" s="14"/>
      <c r="B641" s="223"/>
      <c r="C641" s="224"/>
      <c r="D641" s="214" t="s">
        <v>136</v>
      </c>
      <c r="E641" s="225" t="s">
        <v>19</v>
      </c>
      <c r="F641" s="226" t="s">
        <v>800</v>
      </c>
      <c r="G641" s="224"/>
      <c r="H641" s="227">
        <v>6.6299999999999999</v>
      </c>
      <c r="I641" s="228"/>
      <c r="J641" s="224"/>
      <c r="K641" s="224"/>
      <c r="L641" s="229"/>
      <c r="M641" s="230"/>
      <c r="N641" s="231"/>
      <c r="O641" s="231"/>
      <c r="P641" s="231"/>
      <c r="Q641" s="231"/>
      <c r="R641" s="231"/>
      <c r="S641" s="231"/>
      <c r="T641" s="232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33" t="s">
        <v>136</v>
      </c>
      <c r="AU641" s="233" t="s">
        <v>128</v>
      </c>
      <c r="AV641" s="14" t="s">
        <v>128</v>
      </c>
      <c r="AW641" s="14" t="s">
        <v>33</v>
      </c>
      <c r="AX641" s="14" t="s">
        <v>77</v>
      </c>
      <c r="AY641" s="233" t="s">
        <v>121</v>
      </c>
    </row>
    <row r="642" s="2" customFormat="1" ht="16.5" customHeight="1">
      <c r="A642" s="40"/>
      <c r="B642" s="41"/>
      <c r="C642" s="262" t="s">
        <v>801</v>
      </c>
      <c r="D642" s="262" t="s">
        <v>349</v>
      </c>
      <c r="E642" s="263" t="s">
        <v>802</v>
      </c>
      <c r="F642" s="264" t="s">
        <v>803</v>
      </c>
      <c r="G642" s="265" t="s">
        <v>134</v>
      </c>
      <c r="H642" s="266">
        <v>6.9619999999999997</v>
      </c>
      <c r="I642" s="267"/>
      <c r="J642" s="268">
        <f>ROUND(I642*H642,2)</f>
        <v>0</v>
      </c>
      <c r="K642" s="264" t="s">
        <v>19</v>
      </c>
      <c r="L642" s="269"/>
      <c r="M642" s="270" t="s">
        <v>19</v>
      </c>
      <c r="N642" s="271" t="s">
        <v>44</v>
      </c>
      <c r="O642" s="86"/>
      <c r="P642" s="208">
        <f>O642*H642</f>
        <v>0</v>
      </c>
      <c r="Q642" s="208">
        <v>0.0026900000000000001</v>
      </c>
      <c r="R642" s="208">
        <f>Q642*H642</f>
        <v>0.018727779999999999</v>
      </c>
      <c r="S642" s="208">
        <v>0</v>
      </c>
      <c r="T642" s="209">
        <f>S642*H642</f>
        <v>0</v>
      </c>
      <c r="U642" s="40"/>
      <c r="V642" s="40"/>
      <c r="W642" s="40"/>
      <c r="X642" s="40"/>
      <c r="Y642" s="40"/>
      <c r="Z642" s="40"/>
      <c r="AA642" s="40"/>
      <c r="AB642" s="40"/>
      <c r="AC642" s="40"/>
      <c r="AD642" s="40"/>
      <c r="AE642" s="40"/>
      <c r="AR642" s="210" t="s">
        <v>383</v>
      </c>
      <c r="AT642" s="210" t="s">
        <v>349</v>
      </c>
      <c r="AU642" s="210" t="s">
        <v>128</v>
      </c>
      <c r="AY642" s="19" t="s">
        <v>121</v>
      </c>
      <c r="BE642" s="211">
        <f>IF(N642="základní",J642,0)</f>
        <v>0</v>
      </c>
      <c r="BF642" s="211">
        <f>IF(N642="snížená",J642,0)</f>
        <v>0</v>
      </c>
      <c r="BG642" s="211">
        <f>IF(N642="zákl. přenesená",J642,0)</f>
        <v>0</v>
      </c>
      <c r="BH642" s="211">
        <f>IF(N642="sníž. přenesená",J642,0)</f>
        <v>0</v>
      </c>
      <c r="BI642" s="211">
        <f>IF(N642="nulová",J642,0)</f>
        <v>0</v>
      </c>
      <c r="BJ642" s="19" t="s">
        <v>128</v>
      </c>
      <c r="BK642" s="211">
        <f>ROUND(I642*H642,2)</f>
        <v>0</v>
      </c>
      <c r="BL642" s="19" t="s">
        <v>248</v>
      </c>
      <c r="BM642" s="210" t="s">
        <v>804</v>
      </c>
    </row>
    <row r="643" s="14" customFormat="1">
      <c r="A643" s="14"/>
      <c r="B643" s="223"/>
      <c r="C643" s="224"/>
      <c r="D643" s="214" t="s">
        <v>136</v>
      </c>
      <c r="E643" s="224"/>
      <c r="F643" s="226" t="s">
        <v>805</v>
      </c>
      <c r="G643" s="224"/>
      <c r="H643" s="227">
        <v>6.9619999999999997</v>
      </c>
      <c r="I643" s="228"/>
      <c r="J643" s="224"/>
      <c r="K643" s="224"/>
      <c r="L643" s="229"/>
      <c r="M643" s="230"/>
      <c r="N643" s="231"/>
      <c r="O643" s="231"/>
      <c r="P643" s="231"/>
      <c r="Q643" s="231"/>
      <c r="R643" s="231"/>
      <c r="S643" s="231"/>
      <c r="T643" s="232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33" t="s">
        <v>136</v>
      </c>
      <c r="AU643" s="233" t="s">
        <v>128</v>
      </c>
      <c r="AV643" s="14" t="s">
        <v>128</v>
      </c>
      <c r="AW643" s="14" t="s">
        <v>4</v>
      </c>
      <c r="AX643" s="14" t="s">
        <v>77</v>
      </c>
      <c r="AY643" s="233" t="s">
        <v>121</v>
      </c>
    </row>
    <row r="644" s="2" customFormat="1" ht="16.5" customHeight="1">
      <c r="A644" s="40"/>
      <c r="B644" s="41"/>
      <c r="C644" s="199" t="s">
        <v>806</v>
      </c>
      <c r="D644" s="199" t="s">
        <v>123</v>
      </c>
      <c r="E644" s="200" t="s">
        <v>807</v>
      </c>
      <c r="F644" s="201" t="s">
        <v>808</v>
      </c>
      <c r="G644" s="202" t="s">
        <v>134</v>
      </c>
      <c r="H644" s="203">
        <v>3.3149999999999999</v>
      </c>
      <c r="I644" s="204"/>
      <c r="J644" s="205">
        <f>ROUND(I644*H644,2)</f>
        <v>0</v>
      </c>
      <c r="K644" s="201" t="s">
        <v>19</v>
      </c>
      <c r="L644" s="46"/>
      <c r="M644" s="206" t="s">
        <v>19</v>
      </c>
      <c r="N644" s="207" t="s">
        <v>44</v>
      </c>
      <c r="O644" s="86"/>
      <c r="P644" s="208">
        <f>O644*H644</f>
        <v>0</v>
      </c>
      <c r="Q644" s="208">
        <v>0</v>
      </c>
      <c r="R644" s="208">
        <f>Q644*H644</f>
        <v>0</v>
      </c>
      <c r="S644" s="208">
        <v>0</v>
      </c>
      <c r="T644" s="209">
        <f>S644*H644</f>
        <v>0</v>
      </c>
      <c r="U644" s="40"/>
      <c r="V644" s="40"/>
      <c r="W644" s="40"/>
      <c r="X644" s="40"/>
      <c r="Y644" s="40"/>
      <c r="Z644" s="40"/>
      <c r="AA644" s="40"/>
      <c r="AB644" s="40"/>
      <c r="AC644" s="40"/>
      <c r="AD644" s="40"/>
      <c r="AE644" s="40"/>
      <c r="AR644" s="210" t="s">
        <v>248</v>
      </c>
      <c r="AT644" s="210" t="s">
        <v>123</v>
      </c>
      <c r="AU644" s="210" t="s">
        <v>128</v>
      </c>
      <c r="AY644" s="19" t="s">
        <v>121</v>
      </c>
      <c r="BE644" s="211">
        <f>IF(N644="základní",J644,0)</f>
        <v>0</v>
      </c>
      <c r="BF644" s="211">
        <f>IF(N644="snížená",J644,0)</f>
        <v>0</v>
      </c>
      <c r="BG644" s="211">
        <f>IF(N644="zákl. přenesená",J644,0)</f>
        <v>0</v>
      </c>
      <c r="BH644" s="211">
        <f>IF(N644="sníž. přenesená",J644,0)</f>
        <v>0</v>
      </c>
      <c r="BI644" s="211">
        <f>IF(N644="nulová",J644,0)</f>
        <v>0</v>
      </c>
      <c r="BJ644" s="19" t="s">
        <v>128</v>
      </c>
      <c r="BK644" s="211">
        <f>ROUND(I644*H644,2)</f>
        <v>0</v>
      </c>
      <c r="BL644" s="19" t="s">
        <v>248</v>
      </c>
      <c r="BM644" s="210" t="s">
        <v>809</v>
      </c>
    </row>
    <row r="645" s="13" customFormat="1">
      <c r="A645" s="13"/>
      <c r="B645" s="212"/>
      <c r="C645" s="213"/>
      <c r="D645" s="214" t="s">
        <v>136</v>
      </c>
      <c r="E645" s="215" t="s">
        <v>19</v>
      </c>
      <c r="F645" s="216" t="s">
        <v>545</v>
      </c>
      <c r="G645" s="213"/>
      <c r="H645" s="215" t="s">
        <v>19</v>
      </c>
      <c r="I645" s="217"/>
      <c r="J645" s="213"/>
      <c r="K645" s="213"/>
      <c r="L645" s="218"/>
      <c r="M645" s="219"/>
      <c r="N645" s="220"/>
      <c r="O645" s="220"/>
      <c r="P645" s="220"/>
      <c r="Q645" s="220"/>
      <c r="R645" s="220"/>
      <c r="S645" s="220"/>
      <c r="T645" s="221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22" t="s">
        <v>136</v>
      </c>
      <c r="AU645" s="222" t="s">
        <v>128</v>
      </c>
      <c r="AV645" s="13" t="s">
        <v>77</v>
      </c>
      <c r="AW645" s="13" t="s">
        <v>33</v>
      </c>
      <c r="AX645" s="13" t="s">
        <v>72</v>
      </c>
      <c r="AY645" s="222" t="s">
        <v>121</v>
      </c>
    </row>
    <row r="646" s="14" customFormat="1">
      <c r="A646" s="14"/>
      <c r="B646" s="223"/>
      <c r="C646" s="224"/>
      <c r="D646" s="214" t="s">
        <v>136</v>
      </c>
      <c r="E646" s="225" t="s">
        <v>19</v>
      </c>
      <c r="F646" s="226" t="s">
        <v>546</v>
      </c>
      <c r="G646" s="224"/>
      <c r="H646" s="227">
        <v>3.3149999999999999</v>
      </c>
      <c r="I646" s="228"/>
      <c r="J646" s="224"/>
      <c r="K646" s="224"/>
      <c r="L646" s="229"/>
      <c r="M646" s="230"/>
      <c r="N646" s="231"/>
      <c r="O646" s="231"/>
      <c r="P646" s="231"/>
      <c r="Q646" s="231"/>
      <c r="R646" s="231"/>
      <c r="S646" s="231"/>
      <c r="T646" s="232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33" t="s">
        <v>136</v>
      </c>
      <c r="AU646" s="233" t="s">
        <v>128</v>
      </c>
      <c r="AV646" s="14" t="s">
        <v>128</v>
      </c>
      <c r="AW646" s="14" t="s">
        <v>33</v>
      </c>
      <c r="AX646" s="14" t="s">
        <v>77</v>
      </c>
      <c r="AY646" s="233" t="s">
        <v>121</v>
      </c>
    </row>
    <row r="647" s="2" customFormat="1" ht="24.15" customHeight="1">
      <c r="A647" s="40"/>
      <c r="B647" s="41"/>
      <c r="C647" s="199" t="s">
        <v>810</v>
      </c>
      <c r="D647" s="199" t="s">
        <v>123</v>
      </c>
      <c r="E647" s="200" t="s">
        <v>811</v>
      </c>
      <c r="F647" s="201" t="s">
        <v>812</v>
      </c>
      <c r="G647" s="202" t="s">
        <v>813</v>
      </c>
      <c r="H647" s="272"/>
      <c r="I647" s="204"/>
      <c r="J647" s="205">
        <f>ROUND(I647*H647,2)</f>
        <v>0</v>
      </c>
      <c r="K647" s="201" t="s">
        <v>141</v>
      </c>
      <c r="L647" s="46"/>
      <c r="M647" s="206" t="s">
        <v>19</v>
      </c>
      <c r="N647" s="207" t="s">
        <v>44</v>
      </c>
      <c r="O647" s="86"/>
      <c r="P647" s="208">
        <f>O647*H647</f>
        <v>0</v>
      </c>
      <c r="Q647" s="208">
        <v>0</v>
      </c>
      <c r="R647" s="208">
        <f>Q647*H647</f>
        <v>0</v>
      </c>
      <c r="S647" s="208">
        <v>0</v>
      </c>
      <c r="T647" s="209">
        <f>S647*H647</f>
        <v>0</v>
      </c>
      <c r="U647" s="40"/>
      <c r="V647" s="40"/>
      <c r="W647" s="40"/>
      <c r="X647" s="40"/>
      <c r="Y647" s="40"/>
      <c r="Z647" s="40"/>
      <c r="AA647" s="40"/>
      <c r="AB647" s="40"/>
      <c r="AC647" s="40"/>
      <c r="AD647" s="40"/>
      <c r="AE647" s="40"/>
      <c r="AR647" s="210" t="s">
        <v>248</v>
      </c>
      <c r="AT647" s="210" t="s">
        <v>123</v>
      </c>
      <c r="AU647" s="210" t="s">
        <v>128</v>
      </c>
      <c r="AY647" s="19" t="s">
        <v>121</v>
      </c>
      <c r="BE647" s="211">
        <f>IF(N647="základní",J647,0)</f>
        <v>0</v>
      </c>
      <c r="BF647" s="211">
        <f>IF(N647="snížená",J647,0)</f>
        <v>0</v>
      </c>
      <c r="BG647" s="211">
        <f>IF(N647="zákl. přenesená",J647,0)</f>
        <v>0</v>
      </c>
      <c r="BH647" s="211">
        <f>IF(N647="sníž. přenesená",J647,0)</f>
        <v>0</v>
      </c>
      <c r="BI647" s="211">
        <f>IF(N647="nulová",J647,0)</f>
        <v>0</v>
      </c>
      <c r="BJ647" s="19" t="s">
        <v>128</v>
      </c>
      <c r="BK647" s="211">
        <f>ROUND(I647*H647,2)</f>
        <v>0</v>
      </c>
      <c r="BL647" s="19" t="s">
        <v>248</v>
      </c>
      <c r="BM647" s="210" t="s">
        <v>814</v>
      </c>
    </row>
    <row r="648" s="2" customFormat="1">
      <c r="A648" s="40"/>
      <c r="B648" s="41"/>
      <c r="C648" s="42"/>
      <c r="D648" s="234" t="s">
        <v>143</v>
      </c>
      <c r="E648" s="42"/>
      <c r="F648" s="235" t="s">
        <v>815</v>
      </c>
      <c r="G648" s="42"/>
      <c r="H648" s="42"/>
      <c r="I648" s="236"/>
      <c r="J648" s="42"/>
      <c r="K648" s="42"/>
      <c r="L648" s="46"/>
      <c r="M648" s="237"/>
      <c r="N648" s="238"/>
      <c r="O648" s="86"/>
      <c r="P648" s="86"/>
      <c r="Q648" s="86"/>
      <c r="R648" s="86"/>
      <c r="S648" s="86"/>
      <c r="T648" s="87"/>
      <c r="U648" s="40"/>
      <c r="V648" s="40"/>
      <c r="W648" s="40"/>
      <c r="X648" s="40"/>
      <c r="Y648" s="40"/>
      <c r="Z648" s="40"/>
      <c r="AA648" s="40"/>
      <c r="AB648" s="40"/>
      <c r="AC648" s="40"/>
      <c r="AD648" s="40"/>
      <c r="AE648" s="40"/>
      <c r="AT648" s="19" t="s">
        <v>143</v>
      </c>
      <c r="AU648" s="19" t="s">
        <v>128</v>
      </c>
    </row>
    <row r="649" s="12" customFormat="1" ht="22.8" customHeight="1">
      <c r="A649" s="12"/>
      <c r="B649" s="183"/>
      <c r="C649" s="184"/>
      <c r="D649" s="185" t="s">
        <v>71</v>
      </c>
      <c r="E649" s="197" t="s">
        <v>816</v>
      </c>
      <c r="F649" s="197" t="s">
        <v>817</v>
      </c>
      <c r="G649" s="184"/>
      <c r="H649" s="184"/>
      <c r="I649" s="187"/>
      <c r="J649" s="198">
        <f>BK649</f>
        <v>0</v>
      </c>
      <c r="K649" s="184"/>
      <c r="L649" s="189"/>
      <c r="M649" s="190"/>
      <c r="N649" s="191"/>
      <c r="O649" s="191"/>
      <c r="P649" s="192">
        <f>SUM(P650:P656)</f>
        <v>0</v>
      </c>
      <c r="Q649" s="191"/>
      <c r="R649" s="192">
        <f>SUM(R650:R656)</f>
        <v>0.0090000000000000011</v>
      </c>
      <c r="S649" s="191"/>
      <c r="T649" s="193">
        <f>SUM(T650:T656)</f>
        <v>0.15102000000000002</v>
      </c>
      <c r="U649" s="12"/>
      <c r="V649" s="12"/>
      <c r="W649" s="12"/>
      <c r="X649" s="12"/>
      <c r="Y649" s="12"/>
      <c r="Z649" s="12"/>
      <c r="AA649" s="12"/>
      <c r="AB649" s="12"/>
      <c r="AC649" s="12"/>
      <c r="AD649" s="12"/>
      <c r="AE649" s="12"/>
      <c r="AR649" s="194" t="s">
        <v>128</v>
      </c>
      <c r="AT649" s="195" t="s">
        <v>71</v>
      </c>
      <c r="AU649" s="195" t="s">
        <v>77</v>
      </c>
      <c r="AY649" s="194" t="s">
        <v>121</v>
      </c>
      <c r="BK649" s="196">
        <f>SUM(BK650:BK656)</f>
        <v>0</v>
      </c>
    </row>
    <row r="650" s="2" customFormat="1" ht="16.5" customHeight="1">
      <c r="A650" s="40"/>
      <c r="B650" s="41"/>
      <c r="C650" s="199" t="s">
        <v>818</v>
      </c>
      <c r="D650" s="199" t="s">
        <v>123</v>
      </c>
      <c r="E650" s="200" t="s">
        <v>819</v>
      </c>
      <c r="F650" s="201" t="s">
        <v>820</v>
      </c>
      <c r="G650" s="202" t="s">
        <v>155</v>
      </c>
      <c r="H650" s="203">
        <v>6</v>
      </c>
      <c r="I650" s="204"/>
      <c r="J650" s="205">
        <f>ROUND(I650*H650,2)</f>
        <v>0</v>
      </c>
      <c r="K650" s="201" t="s">
        <v>141</v>
      </c>
      <c r="L650" s="46"/>
      <c r="M650" s="206" t="s">
        <v>19</v>
      </c>
      <c r="N650" s="207" t="s">
        <v>44</v>
      </c>
      <c r="O650" s="86"/>
      <c r="P650" s="208">
        <f>O650*H650</f>
        <v>0</v>
      </c>
      <c r="Q650" s="208">
        <v>0</v>
      </c>
      <c r="R650" s="208">
        <f>Q650*H650</f>
        <v>0</v>
      </c>
      <c r="S650" s="208">
        <v>0.025170000000000001</v>
      </c>
      <c r="T650" s="209">
        <f>S650*H650</f>
        <v>0.15102000000000002</v>
      </c>
      <c r="U650" s="40"/>
      <c r="V650" s="40"/>
      <c r="W650" s="40"/>
      <c r="X650" s="40"/>
      <c r="Y650" s="40"/>
      <c r="Z650" s="40"/>
      <c r="AA650" s="40"/>
      <c r="AB650" s="40"/>
      <c r="AC650" s="40"/>
      <c r="AD650" s="40"/>
      <c r="AE650" s="40"/>
      <c r="AR650" s="210" t="s">
        <v>248</v>
      </c>
      <c r="AT650" s="210" t="s">
        <v>123</v>
      </c>
      <c r="AU650" s="210" t="s">
        <v>128</v>
      </c>
      <c r="AY650" s="19" t="s">
        <v>121</v>
      </c>
      <c r="BE650" s="211">
        <f>IF(N650="základní",J650,0)</f>
        <v>0</v>
      </c>
      <c r="BF650" s="211">
        <f>IF(N650="snížená",J650,0)</f>
        <v>0</v>
      </c>
      <c r="BG650" s="211">
        <f>IF(N650="zákl. přenesená",J650,0)</f>
        <v>0</v>
      </c>
      <c r="BH650" s="211">
        <f>IF(N650="sníž. přenesená",J650,0)</f>
        <v>0</v>
      </c>
      <c r="BI650" s="211">
        <f>IF(N650="nulová",J650,0)</f>
        <v>0</v>
      </c>
      <c r="BJ650" s="19" t="s">
        <v>128</v>
      </c>
      <c r="BK650" s="211">
        <f>ROUND(I650*H650,2)</f>
        <v>0</v>
      </c>
      <c r="BL650" s="19" t="s">
        <v>248</v>
      </c>
      <c r="BM650" s="210" t="s">
        <v>821</v>
      </c>
    </row>
    <row r="651" s="2" customFormat="1">
      <c r="A651" s="40"/>
      <c r="B651" s="41"/>
      <c r="C651" s="42"/>
      <c r="D651" s="234" t="s">
        <v>143</v>
      </c>
      <c r="E651" s="42"/>
      <c r="F651" s="235" t="s">
        <v>822</v>
      </c>
      <c r="G651" s="42"/>
      <c r="H651" s="42"/>
      <c r="I651" s="236"/>
      <c r="J651" s="42"/>
      <c r="K651" s="42"/>
      <c r="L651" s="46"/>
      <c r="M651" s="237"/>
      <c r="N651" s="238"/>
      <c r="O651" s="86"/>
      <c r="P651" s="86"/>
      <c r="Q651" s="86"/>
      <c r="R651" s="86"/>
      <c r="S651" s="86"/>
      <c r="T651" s="87"/>
      <c r="U651" s="40"/>
      <c r="V651" s="40"/>
      <c r="W651" s="40"/>
      <c r="X651" s="40"/>
      <c r="Y651" s="40"/>
      <c r="Z651" s="40"/>
      <c r="AA651" s="40"/>
      <c r="AB651" s="40"/>
      <c r="AC651" s="40"/>
      <c r="AD651" s="40"/>
      <c r="AE651" s="40"/>
      <c r="AT651" s="19" t="s">
        <v>143</v>
      </c>
      <c r="AU651" s="19" t="s">
        <v>128</v>
      </c>
    </row>
    <row r="652" s="2" customFormat="1" ht="16.5" customHeight="1">
      <c r="A652" s="40"/>
      <c r="B652" s="41"/>
      <c r="C652" s="199" t="s">
        <v>823</v>
      </c>
      <c r="D652" s="199" t="s">
        <v>123</v>
      </c>
      <c r="E652" s="200" t="s">
        <v>824</v>
      </c>
      <c r="F652" s="201" t="s">
        <v>825</v>
      </c>
      <c r="G652" s="202" t="s">
        <v>155</v>
      </c>
      <c r="H652" s="203">
        <v>6</v>
      </c>
      <c r="I652" s="204"/>
      <c r="J652" s="205">
        <f>ROUND(I652*H652,2)</f>
        <v>0</v>
      </c>
      <c r="K652" s="201" t="s">
        <v>141</v>
      </c>
      <c r="L652" s="46"/>
      <c r="M652" s="206" t="s">
        <v>19</v>
      </c>
      <c r="N652" s="207" t="s">
        <v>44</v>
      </c>
      <c r="O652" s="86"/>
      <c r="P652" s="208">
        <f>O652*H652</f>
        <v>0</v>
      </c>
      <c r="Q652" s="208">
        <v>0.0015</v>
      </c>
      <c r="R652" s="208">
        <f>Q652*H652</f>
        <v>0.0090000000000000011</v>
      </c>
      <c r="S652" s="208">
        <v>0</v>
      </c>
      <c r="T652" s="209">
        <f>S652*H652</f>
        <v>0</v>
      </c>
      <c r="U652" s="40"/>
      <c r="V652" s="40"/>
      <c r="W652" s="40"/>
      <c r="X652" s="40"/>
      <c r="Y652" s="40"/>
      <c r="Z652" s="40"/>
      <c r="AA652" s="40"/>
      <c r="AB652" s="40"/>
      <c r="AC652" s="40"/>
      <c r="AD652" s="40"/>
      <c r="AE652" s="40"/>
      <c r="AR652" s="210" t="s">
        <v>248</v>
      </c>
      <c r="AT652" s="210" t="s">
        <v>123</v>
      </c>
      <c r="AU652" s="210" t="s">
        <v>128</v>
      </c>
      <c r="AY652" s="19" t="s">
        <v>121</v>
      </c>
      <c r="BE652" s="211">
        <f>IF(N652="základní",J652,0)</f>
        <v>0</v>
      </c>
      <c r="BF652" s="211">
        <f>IF(N652="snížená",J652,0)</f>
        <v>0</v>
      </c>
      <c r="BG652" s="211">
        <f>IF(N652="zákl. přenesená",J652,0)</f>
        <v>0</v>
      </c>
      <c r="BH652" s="211">
        <f>IF(N652="sníž. přenesená",J652,0)</f>
        <v>0</v>
      </c>
      <c r="BI652" s="211">
        <f>IF(N652="nulová",J652,0)</f>
        <v>0</v>
      </c>
      <c r="BJ652" s="19" t="s">
        <v>128</v>
      </c>
      <c r="BK652" s="211">
        <f>ROUND(I652*H652,2)</f>
        <v>0</v>
      </c>
      <c r="BL652" s="19" t="s">
        <v>248</v>
      </c>
      <c r="BM652" s="210" t="s">
        <v>826</v>
      </c>
    </row>
    <row r="653" s="2" customFormat="1">
      <c r="A653" s="40"/>
      <c r="B653" s="41"/>
      <c r="C653" s="42"/>
      <c r="D653" s="234" t="s">
        <v>143</v>
      </c>
      <c r="E653" s="42"/>
      <c r="F653" s="235" t="s">
        <v>827</v>
      </c>
      <c r="G653" s="42"/>
      <c r="H653" s="42"/>
      <c r="I653" s="236"/>
      <c r="J653" s="42"/>
      <c r="K653" s="42"/>
      <c r="L653" s="46"/>
      <c r="M653" s="237"/>
      <c r="N653" s="238"/>
      <c r="O653" s="86"/>
      <c r="P653" s="86"/>
      <c r="Q653" s="86"/>
      <c r="R653" s="86"/>
      <c r="S653" s="86"/>
      <c r="T653" s="87"/>
      <c r="U653" s="40"/>
      <c r="V653" s="40"/>
      <c r="W653" s="40"/>
      <c r="X653" s="40"/>
      <c r="Y653" s="40"/>
      <c r="Z653" s="40"/>
      <c r="AA653" s="40"/>
      <c r="AB653" s="40"/>
      <c r="AC653" s="40"/>
      <c r="AD653" s="40"/>
      <c r="AE653" s="40"/>
      <c r="AT653" s="19" t="s">
        <v>143</v>
      </c>
      <c r="AU653" s="19" t="s">
        <v>128</v>
      </c>
    </row>
    <row r="654" s="2" customFormat="1" ht="16.5" customHeight="1">
      <c r="A654" s="40"/>
      <c r="B654" s="41"/>
      <c r="C654" s="199" t="s">
        <v>828</v>
      </c>
      <c r="D654" s="199" t="s">
        <v>123</v>
      </c>
      <c r="E654" s="200" t="s">
        <v>829</v>
      </c>
      <c r="F654" s="201" t="s">
        <v>830</v>
      </c>
      <c r="G654" s="202" t="s">
        <v>126</v>
      </c>
      <c r="H654" s="203">
        <v>6</v>
      </c>
      <c r="I654" s="204"/>
      <c r="J654" s="205">
        <f>ROUND(I654*H654,2)</f>
        <v>0</v>
      </c>
      <c r="K654" s="201" t="s">
        <v>19</v>
      </c>
      <c r="L654" s="46"/>
      <c r="M654" s="206" t="s">
        <v>19</v>
      </c>
      <c r="N654" s="207" t="s">
        <v>44</v>
      </c>
      <c r="O654" s="86"/>
      <c r="P654" s="208">
        <f>O654*H654</f>
        <v>0</v>
      </c>
      <c r="Q654" s="208">
        <v>0</v>
      </c>
      <c r="R654" s="208">
        <f>Q654*H654</f>
        <v>0</v>
      </c>
      <c r="S654" s="208">
        <v>0</v>
      </c>
      <c r="T654" s="209">
        <f>S654*H654</f>
        <v>0</v>
      </c>
      <c r="U654" s="40"/>
      <c r="V654" s="40"/>
      <c r="W654" s="40"/>
      <c r="X654" s="40"/>
      <c r="Y654" s="40"/>
      <c r="Z654" s="40"/>
      <c r="AA654" s="40"/>
      <c r="AB654" s="40"/>
      <c r="AC654" s="40"/>
      <c r="AD654" s="40"/>
      <c r="AE654" s="40"/>
      <c r="AR654" s="210" t="s">
        <v>248</v>
      </c>
      <c r="AT654" s="210" t="s">
        <v>123</v>
      </c>
      <c r="AU654" s="210" t="s">
        <v>128</v>
      </c>
      <c r="AY654" s="19" t="s">
        <v>121</v>
      </c>
      <c r="BE654" s="211">
        <f>IF(N654="základní",J654,0)</f>
        <v>0</v>
      </c>
      <c r="BF654" s="211">
        <f>IF(N654="snížená",J654,0)</f>
        <v>0</v>
      </c>
      <c r="BG654" s="211">
        <f>IF(N654="zákl. přenesená",J654,0)</f>
        <v>0</v>
      </c>
      <c r="BH654" s="211">
        <f>IF(N654="sníž. přenesená",J654,0)</f>
        <v>0</v>
      </c>
      <c r="BI654" s="211">
        <f>IF(N654="nulová",J654,0)</f>
        <v>0</v>
      </c>
      <c r="BJ654" s="19" t="s">
        <v>128</v>
      </c>
      <c r="BK654" s="211">
        <f>ROUND(I654*H654,2)</f>
        <v>0</v>
      </c>
      <c r="BL654" s="19" t="s">
        <v>248</v>
      </c>
      <c r="BM654" s="210" t="s">
        <v>831</v>
      </c>
    </row>
    <row r="655" s="2" customFormat="1" ht="24.15" customHeight="1">
      <c r="A655" s="40"/>
      <c r="B655" s="41"/>
      <c r="C655" s="199" t="s">
        <v>832</v>
      </c>
      <c r="D655" s="199" t="s">
        <v>123</v>
      </c>
      <c r="E655" s="200" t="s">
        <v>833</v>
      </c>
      <c r="F655" s="201" t="s">
        <v>834</v>
      </c>
      <c r="G655" s="202" t="s">
        <v>813</v>
      </c>
      <c r="H655" s="272"/>
      <c r="I655" s="204"/>
      <c r="J655" s="205">
        <f>ROUND(I655*H655,2)</f>
        <v>0</v>
      </c>
      <c r="K655" s="201" t="s">
        <v>141</v>
      </c>
      <c r="L655" s="46"/>
      <c r="M655" s="206" t="s">
        <v>19</v>
      </c>
      <c r="N655" s="207" t="s">
        <v>44</v>
      </c>
      <c r="O655" s="86"/>
      <c r="P655" s="208">
        <f>O655*H655</f>
        <v>0</v>
      </c>
      <c r="Q655" s="208">
        <v>0</v>
      </c>
      <c r="R655" s="208">
        <f>Q655*H655</f>
        <v>0</v>
      </c>
      <c r="S655" s="208">
        <v>0</v>
      </c>
      <c r="T655" s="209">
        <f>S655*H655</f>
        <v>0</v>
      </c>
      <c r="U655" s="40"/>
      <c r="V655" s="40"/>
      <c r="W655" s="40"/>
      <c r="X655" s="40"/>
      <c r="Y655" s="40"/>
      <c r="Z655" s="40"/>
      <c r="AA655" s="40"/>
      <c r="AB655" s="40"/>
      <c r="AC655" s="40"/>
      <c r="AD655" s="40"/>
      <c r="AE655" s="40"/>
      <c r="AR655" s="210" t="s">
        <v>248</v>
      </c>
      <c r="AT655" s="210" t="s">
        <v>123</v>
      </c>
      <c r="AU655" s="210" t="s">
        <v>128</v>
      </c>
      <c r="AY655" s="19" t="s">
        <v>121</v>
      </c>
      <c r="BE655" s="211">
        <f>IF(N655="základní",J655,0)</f>
        <v>0</v>
      </c>
      <c r="BF655" s="211">
        <f>IF(N655="snížená",J655,0)</f>
        <v>0</v>
      </c>
      <c r="BG655" s="211">
        <f>IF(N655="zákl. přenesená",J655,0)</f>
        <v>0</v>
      </c>
      <c r="BH655" s="211">
        <f>IF(N655="sníž. přenesená",J655,0)</f>
        <v>0</v>
      </c>
      <c r="BI655" s="211">
        <f>IF(N655="nulová",J655,0)</f>
        <v>0</v>
      </c>
      <c r="BJ655" s="19" t="s">
        <v>128</v>
      </c>
      <c r="BK655" s="211">
        <f>ROUND(I655*H655,2)</f>
        <v>0</v>
      </c>
      <c r="BL655" s="19" t="s">
        <v>248</v>
      </c>
      <c r="BM655" s="210" t="s">
        <v>835</v>
      </c>
    </row>
    <row r="656" s="2" customFormat="1">
      <c r="A656" s="40"/>
      <c r="B656" s="41"/>
      <c r="C656" s="42"/>
      <c r="D656" s="234" t="s">
        <v>143</v>
      </c>
      <c r="E656" s="42"/>
      <c r="F656" s="235" t="s">
        <v>836</v>
      </c>
      <c r="G656" s="42"/>
      <c r="H656" s="42"/>
      <c r="I656" s="236"/>
      <c r="J656" s="42"/>
      <c r="K656" s="42"/>
      <c r="L656" s="46"/>
      <c r="M656" s="237"/>
      <c r="N656" s="238"/>
      <c r="O656" s="86"/>
      <c r="P656" s="86"/>
      <c r="Q656" s="86"/>
      <c r="R656" s="86"/>
      <c r="S656" s="86"/>
      <c r="T656" s="87"/>
      <c r="U656" s="40"/>
      <c r="V656" s="40"/>
      <c r="W656" s="40"/>
      <c r="X656" s="40"/>
      <c r="Y656" s="40"/>
      <c r="Z656" s="40"/>
      <c r="AA656" s="40"/>
      <c r="AB656" s="40"/>
      <c r="AC656" s="40"/>
      <c r="AD656" s="40"/>
      <c r="AE656" s="40"/>
      <c r="AT656" s="19" t="s">
        <v>143</v>
      </c>
      <c r="AU656" s="19" t="s">
        <v>128</v>
      </c>
    </row>
    <row r="657" s="12" customFormat="1" ht="22.8" customHeight="1">
      <c r="A657" s="12"/>
      <c r="B657" s="183"/>
      <c r="C657" s="184"/>
      <c r="D657" s="185" t="s">
        <v>71</v>
      </c>
      <c r="E657" s="197" t="s">
        <v>837</v>
      </c>
      <c r="F657" s="197" t="s">
        <v>838</v>
      </c>
      <c r="G657" s="184"/>
      <c r="H657" s="184"/>
      <c r="I657" s="187"/>
      <c r="J657" s="198">
        <f>BK657</f>
        <v>0</v>
      </c>
      <c r="K657" s="184"/>
      <c r="L657" s="189"/>
      <c r="M657" s="190"/>
      <c r="N657" s="191"/>
      <c r="O657" s="191"/>
      <c r="P657" s="192">
        <f>SUM(P658:P663)</f>
        <v>0</v>
      </c>
      <c r="Q657" s="191"/>
      <c r="R657" s="192">
        <f>SUM(R658:R663)</f>
        <v>0</v>
      </c>
      <c r="S657" s="191"/>
      <c r="T657" s="193">
        <f>SUM(T658:T663)</f>
        <v>0</v>
      </c>
      <c r="U657" s="12"/>
      <c r="V657" s="12"/>
      <c r="W657" s="12"/>
      <c r="X657" s="12"/>
      <c r="Y657" s="12"/>
      <c r="Z657" s="12"/>
      <c r="AA657" s="12"/>
      <c r="AB657" s="12"/>
      <c r="AC657" s="12"/>
      <c r="AD657" s="12"/>
      <c r="AE657" s="12"/>
      <c r="AR657" s="194" t="s">
        <v>128</v>
      </c>
      <c r="AT657" s="195" t="s">
        <v>71</v>
      </c>
      <c r="AU657" s="195" t="s">
        <v>77</v>
      </c>
      <c r="AY657" s="194" t="s">
        <v>121</v>
      </c>
      <c r="BK657" s="196">
        <f>SUM(BK658:BK663)</f>
        <v>0</v>
      </c>
    </row>
    <row r="658" s="2" customFormat="1" ht="16.5" customHeight="1">
      <c r="A658" s="40"/>
      <c r="B658" s="41"/>
      <c r="C658" s="199" t="s">
        <v>839</v>
      </c>
      <c r="D658" s="199" t="s">
        <v>123</v>
      </c>
      <c r="E658" s="200" t="s">
        <v>840</v>
      </c>
      <c r="F658" s="201" t="s">
        <v>841</v>
      </c>
      <c r="G658" s="202" t="s">
        <v>126</v>
      </c>
      <c r="H658" s="203">
        <v>1</v>
      </c>
      <c r="I658" s="204"/>
      <c r="J658" s="205">
        <f>ROUND(I658*H658,2)</f>
        <v>0</v>
      </c>
      <c r="K658" s="201" t="s">
        <v>19</v>
      </c>
      <c r="L658" s="46"/>
      <c r="M658" s="206" t="s">
        <v>19</v>
      </c>
      <c r="N658" s="207" t="s">
        <v>44</v>
      </c>
      <c r="O658" s="86"/>
      <c r="P658" s="208">
        <f>O658*H658</f>
        <v>0</v>
      </c>
      <c r="Q658" s="208">
        <v>0</v>
      </c>
      <c r="R658" s="208">
        <f>Q658*H658</f>
        <v>0</v>
      </c>
      <c r="S658" s="208">
        <v>0</v>
      </c>
      <c r="T658" s="209">
        <f>S658*H658</f>
        <v>0</v>
      </c>
      <c r="U658" s="40"/>
      <c r="V658" s="40"/>
      <c r="W658" s="40"/>
      <c r="X658" s="40"/>
      <c r="Y658" s="40"/>
      <c r="Z658" s="40"/>
      <c r="AA658" s="40"/>
      <c r="AB658" s="40"/>
      <c r="AC658" s="40"/>
      <c r="AD658" s="40"/>
      <c r="AE658" s="40"/>
      <c r="AR658" s="210" t="s">
        <v>248</v>
      </c>
      <c r="AT658" s="210" t="s">
        <v>123</v>
      </c>
      <c r="AU658" s="210" t="s">
        <v>128</v>
      </c>
      <c r="AY658" s="19" t="s">
        <v>121</v>
      </c>
      <c r="BE658" s="211">
        <f>IF(N658="základní",J658,0)</f>
        <v>0</v>
      </c>
      <c r="BF658" s="211">
        <f>IF(N658="snížená",J658,0)</f>
        <v>0</v>
      </c>
      <c r="BG658" s="211">
        <f>IF(N658="zákl. přenesená",J658,0)</f>
        <v>0</v>
      </c>
      <c r="BH658" s="211">
        <f>IF(N658="sníž. přenesená",J658,0)</f>
        <v>0</v>
      </c>
      <c r="BI658" s="211">
        <f>IF(N658="nulová",J658,0)</f>
        <v>0</v>
      </c>
      <c r="BJ658" s="19" t="s">
        <v>128</v>
      </c>
      <c r="BK658" s="211">
        <f>ROUND(I658*H658,2)</f>
        <v>0</v>
      </c>
      <c r="BL658" s="19" t="s">
        <v>248</v>
      </c>
      <c r="BM658" s="210" t="s">
        <v>842</v>
      </c>
    </row>
    <row r="659" s="2" customFormat="1" ht="16.5" customHeight="1">
      <c r="A659" s="40"/>
      <c r="B659" s="41"/>
      <c r="C659" s="199" t="s">
        <v>843</v>
      </c>
      <c r="D659" s="199" t="s">
        <v>123</v>
      </c>
      <c r="E659" s="200" t="s">
        <v>844</v>
      </c>
      <c r="F659" s="201" t="s">
        <v>845</v>
      </c>
      <c r="G659" s="202" t="s">
        <v>126</v>
      </c>
      <c r="H659" s="203">
        <v>1</v>
      </c>
      <c r="I659" s="204"/>
      <c r="J659" s="205">
        <f>ROUND(I659*H659,2)</f>
        <v>0</v>
      </c>
      <c r="K659" s="201" t="s">
        <v>19</v>
      </c>
      <c r="L659" s="46"/>
      <c r="M659" s="206" t="s">
        <v>19</v>
      </c>
      <c r="N659" s="207" t="s">
        <v>44</v>
      </c>
      <c r="O659" s="86"/>
      <c r="P659" s="208">
        <f>O659*H659</f>
        <v>0</v>
      </c>
      <c r="Q659" s="208">
        <v>0</v>
      </c>
      <c r="R659" s="208">
        <f>Q659*H659</f>
        <v>0</v>
      </c>
      <c r="S659" s="208">
        <v>0</v>
      </c>
      <c r="T659" s="209">
        <f>S659*H659</f>
        <v>0</v>
      </c>
      <c r="U659" s="40"/>
      <c r="V659" s="40"/>
      <c r="W659" s="40"/>
      <c r="X659" s="40"/>
      <c r="Y659" s="40"/>
      <c r="Z659" s="40"/>
      <c r="AA659" s="40"/>
      <c r="AB659" s="40"/>
      <c r="AC659" s="40"/>
      <c r="AD659" s="40"/>
      <c r="AE659" s="40"/>
      <c r="AR659" s="210" t="s">
        <v>248</v>
      </c>
      <c r="AT659" s="210" t="s">
        <v>123</v>
      </c>
      <c r="AU659" s="210" t="s">
        <v>128</v>
      </c>
      <c r="AY659" s="19" t="s">
        <v>121</v>
      </c>
      <c r="BE659" s="211">
        <f>IF(N659="základní",J659,0)</f>
        <v>0</v>
      </c>
      <c r="BF659" s="211">
        <f>IF(N659="snížená",J659,0)</f>
        <v>0</v>
      </c>
      <c r="BG659" s="211">
        <f>IF(N659="zákl. přenesená",J659,0)</f>
        <v>0</v>
      </c>
      <c r="BH659" s="211">
        <f>IF(N659="sníž. přenesená",J659,0)</f>
        <v>0</v>
      </c>
      <c r="BI659" s="211">
        <f>IF(N659="nulová",J659,0)</f>
        <v>0</v>
      </c>
      <c r="BJ659" s="19" t="s">
        <v>128</v>
      </c>
      <c r="BK659" s="211">
        <f>ROUND(I659*H659,2)</f>
        <v>0</v>
      </c>
      <c r="BL659" s="19" t="s">
        <v>248</v>
      </c>
      <c r="BM659" s="210" t="s">
        <v>846</v>
      </c>
    </row>
    <row r="660" s="2" customFormat="1" ht="16.5" customHeight="1">
      <c r="A660" s="40"/>
      <c r="B660" s="41"/>
      <c r="C660" s="199" t="s">
        <v>847</v>
      </c>
      <c r="D660" s="199" t="s">
        <v>123</v>
      </c>
      <c r="E660" s="200" t="s">
        <v>848</v>
      </c>
      <c r="F660" s="201" t="s">
        <v>849</v>
      </c>
      <c r="G660" s="202" t="s">
        <v>155</v>
      </c>
      <c r="H660" s="203">
        <v>1</v>
      </c>
      <c r="I660" s="204"/>
      <c r="J660" s="205">
        <f>ROUND(I660*H660,2)</f>
        <v>0</v>
      </c>
      <c r="K660" s="201" t="s">
        <v>19</v>
      </c>
      <c r="L660" s="46"/>
      <c r="M660" s="206" t="s">
        <v>19</v>
      </c>
      <c r="N660" s="207" t="s">
        <v>44</v>
      </c>
      <c r="O660" s="86"/>
      <c r="P660" s="208">
        <f>O660*H660</f>
        <v>0</v>
      </c>
      <c r="Q660" s="208">
        <v>0</v>
      </c>
      <c r="R660" s="208">
        <f>Q660*H660</f>
        <v>0</v>
      </c>
      <c r="S660" s="208">
        <v>0</v>
      </c>
      <c r="T660" s="209">
        <f>S660*H660</f>
        <v>0</v>
      </c>
      <c r="U660" s="40"/>
      <c r="V660" s="40"/>
      <c r="W660" s="40"/>
      <c r="X660" s="40"/>
      <c r="Y660" s="40"/>
      <c r="Z660" s="40"/>
      <c r="AA660" s="40"/>
      <c r="AB660" s="40"/>
      <c r="AC660" s="40"/>
      <c r="AD660" s="40"/>
      <c r="AE660" s="40"/>
      <c r="AR660" s="210" t="s">
        <v>248</v>
      </c>
      <c r="AT660" s="210" t="s">
        <v>123</v>
      </c>
      <c r="AU660" s="210" t="s">
        <v>128</v>
      </c>
      <c r="AY660" s="19" t="s">
        <v>121</v>
      </c>
      <c r="BE660" s="211">
        <f>IF(N660="základní",J660,0)</f>
        <v>0</v>
      </c>
      <c r="BF660" s="211">
        <f>IF(N660="snížená",J660,0)</f>
        <v>0</v>
      </c>
      <c r="BG660" s="211">
        <f>IF(N660="zákl. přenesená",J660,0)</f>
        <v>0</v>
      </c>
      <c r="BH660" s="211">
        <f>IF(N660="sníž. přenesená",J660,0)</f>
        <v>0</v>
      </c>
      <c r="BI660" s="211">
        <f>IF(N660="nulová",J660,0)</f>
        <v>0</v>
      </c>
      <c r="BJ660" s="19" t="s">
        <v>128</v>
      </c>
      <c r="BK660" s="211">
        <f>ROUND(I660*H660,2)</f>
        <v>0</v>
      </c>
      <c r="BL660" s="19" t="s">
        <v>248</v>
      </c>
      <c r="BM660" s="210" t="s">
        <v>850</v>
      </c>
    </row>
    <row r="661" s="2" customFormat="1" ht="16.5" customHeight="1">
      <c r="A661" s="40"/>
      <c r="B661" s="41"/>
      <c r="C661" s="199" t="s">
        <v>851</v>
      </c>
      <c r="D661" s="199" t="s">
        <v>123</v>
      </c>
      <c r="E661" s="200" t="s">
        <v>852</v>
      </c>
      <c r="F661" s="201" t="s">
        <v>853</v>
      </c>
      <c r="G661" s="202" t="s">
        <v>155</v>
      </c>
      <c r="H661" s="203">
        <v>1</v>
      </c>
      <c r="I661" s="204"/>
      <c r="J661" s="205">
        <f>ROUND(I661*H661,2)</f>
        <v>0</v>
      </c>
      <c r="K661" s="201" t="s">
        <v>19</v>
      </c>
      <c r="L661" s="46"/>
      <c r="M661" s="206" t="s">
        <v>19</v>
      </c>
      <c r="N661" s="207" t="s">
        <v>44</v>
      </c>
      <c r="O661" s="86"/>
      <c r="P661" s="208">
        <f>O661*H661</f>
        <v>0</v>
      </c>
      <c r="Q661" s="208">
        <v>0</v>
      </c>
      <c r="R661" s="208">
        <f>Q661*H661</f>
        <v>0</v>
      </c>
      <c r="S661" s="208">
        <v>0</v>
      </c>
      <c r="T661" s="209">
        <f>S661*H661</f>
        <v>0</v>
      </c>
      <c r="U661" s="40"/>
      <c r="V661" s="40"/>
      <c r="W661" s="40"/>
      <c r="X661" s="40"/>
      <c r="Y661" s="40"/>
      <c r="Z661" s="40"/>
      <c r="AA661" s="40"/>
      <c r="AB661" s="40"/>
      <c r="AC661" s="40"/>
      <c r="AD661" s="40"/>
      <c r="AE661" s="40"/>
      <c r="AR661" s="210" t="s">
        <v>248</v>
      </c>
      <c r="AT661" s="210" t="s">
        <v>123</v>
      </c>
      <c r="AU661" s="210" t="s">
        <v>128</v>
      </c>
      <c r="AY661" s="19" t="s">
        <v>121</v>
      </c>
      <c r="BE661" s="211">
        <f>IF(N661="základní",J661,0)</f>
        <v>0</v>
      </c>
      <c r="BF661" s="211">
        <f>IF(N661="snížená",J661,0)</f>
        <v>0</v>
      </c>
      <c r="BG661" s="211">
        <f>IF(N661="zákl. přenesená",J661,0)</f>
        <v>0</v>
      </c>
      <c r="BH661" s="211">
        <f>IF(N661="sníž. přenesená",J661,0)</f>
        <v>0</v>
      </c>
      <c r="BI661" s="211">
        <f>IF(N661="nulová",J661,0)</f>
        <v>0</v>
      </c>
      <c r="BJ661" s="19" t="s">
        <v>128</v>
      </c>
      <c r="BK661" s="211">
        <f>ROUND(I661*H661,2)</f>
        <v>0</v>
      </c>
      <c r="BL661" s="19" t="s">
        <v>248</v>
      </c>
      <c r="BM661" s="210" t="s">
        <v>854</v>
      </c>
    </row>
    <row r="662" s="2" customFormat="1" ht="24.15" customHeight="1">
      <c r="A662" s="40"/>
      <c r="B662" s="41"/>
      <c r="C662" s="199" t="s">
        <v>855</v>
      </c>
      <c r="D662" s="199" t="s">
        <v>123</v>
      </c>
      <c r="E662" s="200" t="s">
        <v>856</v>
      </c>
      <c r="F662" s="201" t="s">
        <v>857</v>
      </c>
      <c r="G662" s="202" t="s">
        <v>813</v>
      </c>
      <c r="H662" s="272"/>
      <c r="I662" s="204"/>
      <c r="J662" s="205">
        <f>ROUND(I662*H662,2)</f>
        <v>0</v>
      </c>
      <c r="K662" s="201" t="s">
        <v>141</v>
      </c>
      <c r="L662" s="46"/>
      <c r="M662" s="206" t="s">
        <v>19</v>
      </c>
      <c r="N662" s="207" t="s">
        <v>44</v>
      </c>
      <c r="O662" s="86"/>
      <c r="P662" s="208">
        <f>O662*H662</f>
        <v>0</v>
      </c>
      <c r="Q662" s="208">
        <v>0</v>
      </c>
      <c r="R662" s="208">
        <f>Q662*H662</f>
        <v>0</v>
      </c>
      <c r="S662" s="208">
        <v>0</v>
      </c>
      <c r="T662" s="209">
        <f>S662*H662</f>
        <v>0</v>
      </c>
      <c r="U662" s="40"/>
      <c r="V662" s="40"/>
      <c r="W662" s="40"/>
      <c r="X662" s="40"/>
      <c r="Y662" s="40"/>
      <c r="Z662" s="40"/>
      <c r="AA662" s="40"/>
      <c r="AB662" s="40"/>
      <c r="AC662" s="40"/>
      <c r="AD662" s="40"/>
      <c r="AE662" s="40"/>
      <c r="AR662" s="210" t="s">
        <v>248</v>
      </c>
      <c r="AT662" s="210" t="s">
        <v>123</v>
      </c>
      <c r="AU662" s="210" t="s">
        <v>128</v>
      </c>
      <c r="AY662" s="19" t="s">
        <v>121</v>
      </c>
      <c r="BE662" s="211">
        <f>IF(N662="základní",J662,0)</f>
        <v>0</v>
      </c>
      <c r="BF662" s="211">
        <f>IF(N662="snížená",J662,0)</f>
        <v>0</v>
      </c>
      <c r="BG662" s="211">
        <f>IF(N662="zákl. přenesená",J662,0)</f>
        <v>0</v>
      </c>
      <c r="BH662" s="211">
        <f>IF(N662="sníž. přenesená",J662,0)</f>
        <v>0</v>
      </c>
      <c r="BI662" s="211">
        <f>IF(N662="nulová",J662,0)</f>
        <v>0</v>
      </c>
      <c r="BJ662" s="19" t="s">
        <v>128</v>
      </c>
      <c r="BK662" s="211">
        <f>ROUND(I662*H662,2)</f>
        <v>0</v>
      </c>
      <c r="BL662" s="19" t="s">
        <v>248</v>
      </c>
      <c r="BM662" s="210" t="s">
        <v>858</v>
      </c>
    </row>
    <row r="663" s="2" customFormat="1">
      <c r="A663" s="40"/>
      <c r="B663" s="41"/>
      <c r="C663" s="42"/>
      <c r="D663" s="234" t="s">
        <v>143</v>
      </c>
      <c r="E663" s="42"/>
      <c r="F663" s="235" t="s">
        <v>859</v>
      </c>
      <c r="G663" s="42"/>
      <c r="H663" s="42"/>
      <c r="I663" s="236"/>
      <c r="J663" s="42"/>
      <c r="K663" s="42"/>
      <c r="L663" s="46"/>
      <c r="M663" s="237"/>
      <c r="N663" s="238"/>
      <c r="O663" s="86"/>
      <c r="P663" s="86"/>
      <c r="Q663" s="86"/>
      <c r="R663" s="86"/>
      <c r="S663" s="86"/>
      <c r="T663" s="87"/>
      <c r="U663" s="40"/>
      <c r="V663" s="40"/>
      <c r="W663" s="40"/>
      <c r="X663" s="40"/>
      <c r="Y663" s="40"/>
      <c r="Z663" s="40"/>
      <c r="AA663" s="40"/>
      <c r="AB663" s="40"/>
      <c r="AC663" s="40"/>
      <c r="AD663" s="40"/>
      <c r="AE663" s="40"/>
      <c r="AT663" s="19" t="s">
        <v>143</v>
      </c>
      <c r="AU663" s="19" t="s">
        <v>128</v>
      </c>
    </row>
    <row r="664" s="12" customFormat="1" ht="22.8" customHeight="1">
      <c r="A664" s="12"/>
      <c r="B664" s="183"/>
      <c r="C664" s="184"/>
      <c r="D664" s="185" t="s">
        <v>71</v>
      </c>
      <c r="E664" s="197" t="s">
        <v>860</v>
      </c>
      <c r="F664" s="197" t="s">
        <v>861</v>
      </c>
      <c r="G664" s="184"/>
      <c r="H664" s="184"/>
      <c r="I664" s="187"/>
      <c r="J664" s="198">
        <f>BK664</f>
        <v>0</v>
      </c>
      <c r="K664" s="184"/>
      <c r="L664" s="189"/>
      <c r="M664" s="190"/>
      <c r="N664" s="191"/>
      <c r="O664" s="191"/>
      <c r="P664" s="192">
        <f>SUM(P665:P667)</f>
        <v>0</v>
      </c>
      <c r="Q664" s="191"/>
      <c r="R664" s="192">
        <f>SUM(R665:R667)</f>
        <v>0</v>
      </c>
      <c r="S664" s="191"/>
      <c r="T664" s="193">
        <f>SUM(T665:T667)</f>
        <v>0</v>
      </c>
      <c r="U664" s="12"/>
      <c r="V664" s="12"/>
      <c r="W664" s="12"/>
      <c r="X664" s="12"/>
      <c r="Y664" s="12"/>
      <c r="Z664" s="12"/>
      <c r="AA664" s="12"/>
      <c r="AB664" s="12"/>
      <c r="AC664" s="12"/>
      <c r="AD664" s="12"/>
      <c r="AE664" s="12"/>
      <c r="AR664" s="194" t="s">
        <v>128</v>
      </c>
      <c r="AT664" s="195" t="s">
        <v>71</v>
      </c>
      <c r="AU664" s="195" t="s">
        <v>77</v>
      </c>
      <c r="AY664" s="194" t="s">
        <v>121</v>
      </c>
      <c r="BK664" s="196">
        <f>SUM(BK665:BK667)</f>
        <v>0</v>
      </c>
    </row>
    <row r="665" s="2" customFormat="1" ht="21.75" customHeight="1">
      <c r="A665" s="40"/>
      <c r="B665" s="41"/>
      <c r="C665" s="199" t="s">
        <v>862</v>
      </c>
      <c r="D665" s="199" t="s">
        <v>123</v>
      </c>
      <c r="E665" s="200" t="s">
        <v>863</v>
      </c>
      <c r="F665" s="201" t="s">
        <v>864</v>
      </c>
      <c r="G665" s="202" t="s">
        <v>126</v>
      </c>
      <c r="H665" s="203">
        <v>1</v>
      </c>
      <c r="I665" s="204"/>
      <c r="J665" s="205">
        <f>ROUND(I665*H665,2)</f>
        <v>0</v>
      </c>
      <c r="K665" s="201" t="s">
        <v>19</v>
      </c>
      <c r="L665" s="46"/>
      <c r="M665" s="206" t="s">
        <v>19</v>
      </c>
      <c r="N665" s="207" t="s">
        <v>44</v>
      </c>
      <c r="O665" s="86"/>
      <c r="P665" s="208">
        <f>O665*H665</f>
        <v>0</v>
      </c>
      <c r="Q665" s="208">
        <v>0</v>
      </c>
      <c r="R665" s="208">
        <f>Q665*H665</f>
        <v>0</v>
      </c>
      <c r="S665" s="208">
        <v>0</v>
      </c>
      <c r="T665" s="209">
        <f>S665*H665</f>
        <v>0</v>
      </c>
      <c r="U665" s="40"/>
      <c r="V665" s="40"/>
      <c r="W665" s="40"/>
      <c r="X665" s="40"/>
      <c r="Y665" s="40"/>
      <c r="Z665" s="40"/>
      <c r="AA665" s="40"/>
      <c r="AB665" s="40"/>
      <c r="AC665" s="40"/>
      <c r="AD665" s="40"/>
      <c r="AE665" s="40"/>
      <c r="AR665" s="210" t="s">
        <v>248</v>
      </c>
      <c r="AT665" s="210" t="s">
        <v>123</v>
      </c>
      <c r="AU665" s="210" t="s">
        <v>128</v>
      </c>
      <c r="AY665" s="19" t="s">
        <v>121</v>
      </c>
      <c r="BE665" s="211">
        <f>IF(N665="základní",J665,0)</f>
        <v>0</v>
      </c>
      <c r="BF665" s="211">
        <f>IF(N665="snížená",J665,0)</f>
        <v>0</v>
      </c>
      <c r="BG665" s="211">
        <f>IF(N665="zákl. přenesená",J665,0)</f>
        <v>0</v>
      </c>
      <c r="BH665" s="211">
        <f>IF(N665="sníž. přenesená",J665,0)</f>
        <v>0</v>
      </c>
      <c r="BI665" s="211">
        <f>IF(N665="nulová",J665,0)</f>
        <v>0</v>
      </c>
      <c r="BJ665" s="19" t="s">
        <v>128</v>
      </c>
      <c r="BK665" s="211">
        <f>ROUND(I665*H665,2)</f>
        <v>0</v>
      </c>
      <c r="BL665" s="19" t="s">
        <v>248</v>
      </c>
      <c r="BM665" s="210" t="s">
        <v>865</v>
      </c>
    </row>
    <row r="666" s="2" customFormat="1" ht="24.15" customHeight="1">
      <c r="A666" s="40"/>
      <c r="B666" s="41"/>
      <c r="C666" s="199" t="s">
        <v>866</v>
      </c>
      <c r="D666" s="199" t="s">
        <v>123</v>
      </c>
      <c r="E666" s="200" t="s">
        <v>867</v>
      </c>
      <c r="F666" s="201" t="s">
        <v>868</v>
      </c>
      <c r="G666" s="202" t="s">
        <v>813</v>
      </c>
      <c r="H666" s="272"/>
      <c r="I666" s="204"/>
      <c r="J666" s="205">
        <f>ROUND(I666*H666,2)</f>
        <v>0</v>
      </c>
      <c r="K666" s="201" t="s">
        <v>141</v>
      </c>
      <c r="L666" s="46"/>
      <c r="M666" s="206" t="s">
        <v>19</v>
      </c>
      <c r="N666" s="207" t="s">
        <v>44</v>
      </c>
      <c r="O666" s="86"/>
      <c r="P666" s="208">
        <f>O666*H666</f>
        <v>0</v>
      </c>
      <c r="Q666" s="208">
        <v>0</v>
      </c>
      <c r="R666" s="208">
        <f>Q666*H666</f>
        <v>0</v>
      </c>
      <c r="S666" s="208">
        <v>0</v>
      </c>
      <c r="T666" s="209">
        <f>S666*H666</f>
        <v>0</v>
      </c>
      <c r="U666" s="40"/>
      <c r="V666" s="40"/>
      <c r="W666" s="40"/>
      <c r="X666" s="40"/>
      <c r="Y666" s="40"/>
      <c r="Z666" s="40"/>
      <c r="AA666" s="40"/>
      <c r="AB666" s="40"/>
      <c r="AC666" s="40"/>
      <c r="AD666" s="40"/>
      <c r="AE666" s="40"/>
      <c r="AR666" s="210" t="s">
        <v>248</v>
      </c>
      <c r="AT666" s="210" t="s">
        <v>123</v>
      </c>
      <c r="AU666" s="210" t="s">
        <v>128</v>
      </c>
      <c r="AY666" s="19" t="s">
        <v>121</v>
      </c>
      <c r="BE666" s="211">
        <f>IF(N666="základní",J666,0)</f>
        <v>0</v>
      </c>
      <c r="BF666" s="211">
        <f>IF(N666="snížená",J666,0)</f>
        <v>0</v>
      </c>
      <c r="BG666" s="211">
        <f>IF(N666="zákl. přenesená",J666,0)</f>
        <v>0</v>
      </c>
      <c r="BH666" s="211">
        <f>IF(N666="sníž. přenesená",J666,0)</f>
        <v>0</v>
      </c>
      <c r="BI666" s="211">
        <f>IF(N666="nulová",J666,0)</f>
        <v>0</v>
      </c>
      <c r="BJ666" s="19" t="s">
        <v>128</v>
      </c>
      <c r="BK666" s="211">
        <f>ROUND(I666*H666,2)</f>
        <v>0</v>
      </c>
      <c r="BL666" s="19" t="s">
        <v>248</v>
      </c>
      <c r="BM666" s="210" t="s">
        <v>869</v>
      </c>
    </row>
    <row r="667" s="2" customFormat="1">
      <c r="A667" s="40"/>
      <c r="B667" s="41"/>
      <c r="C667" s="42"/>
      <c r="D667" s="234" t="s">
        <v>143</v>
      </c>
      <c r="E667" s="42"/>
      <c r="F667" s="235" t="s">
        <v>870</v>
      </c>
      <c r="G667" s="42"/>
      <c r="H667" s="42"/>
      <c r="I667" s="236"/>
      <c r="J667" s="42"/>
      <c r="K667" s="42"/>
      <c r="L667" s="46"/>
      <c r="M667" s="237"/>
      <c r="N667" s="238"/>
      <c r="O667" s="86"/>
      <c r="P667" s="86"/>
      <c r="Q667" s="86"/>
      <c r="R667" s="86"/>
      <c r="S667" s="86"/>
      <c r="T667" s="87"/>
      <c r="U667" s="40"/>
      <c r="V667" s="40"/>
      <c r="W667" s="40"/>
      <c r="X667" s="40"/>
      <c r="Y667" s="40"/>
      <c r="Z667" s="40"/>
      <c r="AA667" s="40"/>
      <c r="AB667" s="40"/>
      <c r="AC667" s="40"/>
      <c r="AD667" s="40"/>
      <c r="AE667" s="40"/>
      <c r="AT667" s="19" t="s">
        <v>143</v>
      </c>
      <c r="AU667" s="19" t="s">
        <v>128</v>
      </c>
    </row>
    <row r="668" s="12" customFormat="1" ht="22.8" customHeight="1">
      <c r="A668" s="12"/>
      <c r="B668" s="183"/>
      <c r="C668" s="184"/>
      <c r="D668" s="185" t="s">
        <v>71</v>
      </c>
      <c r="E668" s="197" t="s">
        <v>871</v>
      </c>
      <c r="F668" s="197" t="s">
        <v>872</v>
      </c>
      <c r="G668" s="184"/>
      <c r="H668" s="184"/>
      <c r="I668" s="187"/>
      <c r="J668" s="198">
        <f>BK668</f>
        <v>0</v>
      </c>
      <c r="K668" s="184"/>
      <c r="L668" s="189"/>
      <c r="M668" s="190"/>
      <c r="N668" s="191"/>
      <c r="O668" s="191"/>
      <c r="P668" s="192">
        <f>SUM(P669:P693)</f>
        <v>0</v>
      </c>
      <c r="Q668" s="191"/>
      <c r="R668" s="192">
        <f>SUM(R669:R693)</f>
        <v>5.3898510799999997</v>
      </c>
      <c r="S668" s="191"/>
      <c r="T668" s="193">
        <f>SUM(T669:T693)</f>
        <v>1.3779299999999999</v>
      </c>
      <c r="U668" s="12"/>
      <c r="V668" s="12"/>
      <c r="W668" s="12"/>
      <c r="X668" s="12"/>
      <c r="Y668" s="12"/>
      <c r="Z668" s="12"/>
      <c r="AA668" s="12"/>
      <c r="AB668" s="12"/>
      <c r="AC668" s="12"/>
      <c r="AD668" s="12"/>
      <c r="AE668" s="12"/>
      <c r="AR668" s="194" t="s">
        <v>128</v>
      </c>
      <c r="AT668" s="195" t="s">
        <v>71</v>
      </c>
      <c r="AU668" s="195" t="s">
        <v>77</v>
      </c>
      <c r="AY668" s="194" t="s">
        <v>121</v>
      </c>
      <c r="BK668" s="196">
        <f>SUM(BK669:BK693)</f>
        <v>0</v>
      </c>
    </row>
    <row r="669" s="2" customFormat="1" ht="33" customHeight="1">
      <c r="A669" s="40"/>
      <c r="B669" s="41"/>
      <c r="C669" s="199" t="s">
        <v>873</v>
      </c>
      <c r="D669" s="199" t="s">
        <v>123</v>
      </c>
      <c r="E669" s="200" t="s">
        <v>874</v>
      </c>
      <c r="F669" s="201" t="s">
        <v>875</v>
      </c>
      <c r="G669" s="202" t="s">
        <v>134</v>
      </c>
      <c r="H669" s="203">
        <v>91.861999999999995</v>
      </c>
      <c r="I669" s="204"/>
      <c r="J669" s="205">
        <f>ROUND(I669*H669,2)</f>
        <v>0</v>
      </c>
      <c r="K669" s="201" t="s">
        <v>141</v>
      </c>
      <c r="L669" s="46"/>
      <c r="M669" s="206" t="s">
        <v>19</v>
      </c>
      <c r="N669" s="207" t="s">
        <v>44</v>
      </c>
      <c r="O669" s="86"/>
      <c r="P669" s="208">
        <f>O669*H669</f>
        <v>0</v>
      </c>
      <c r="Q669" s="208">
        <v>0</v>
      </c>
      <c r="R669" s="208">
        <f>Q669*H669</f>
        <v>0</v>
      </c>
      <c r="S669" s="208">
        <v>0.014999999999999999</v>
      </c>
      <c r="T669" s="209">
        <f>S669*H669</f>
        <v>1.3779299999999999</v>
      </c>
      <c r="U669" s="40"/>
      <c r="V669" s="40"/>
      <c r="W669" s="40"/>
      <c r="X669" s="40"/>
      <c r="Y669" s="40"/>
      <c r="Z669" s="40"/>
      <c r="AA669" s="40"/>
      <c r="AB669" s="40"/>
      <c r="AC669" s="40"/>
      <c r="AD669" s="40"/>
      <c r="AE669" s="40"/>
      <c r="AR669" s="210" t="s">
        <v>248</v>
      </c>
      <c r="AT669" s="210" t="s">
        <v>123</v>
      </c>
      <c r="AU669" s="210" t="s">
        <v>128</v>
      </c>
      <c r="AY669" s="19" t="s">
        <v>121</v>
      </c>
      <c r="BE669" s="211">
        <f>IF(N669="základní",J669,0)</f>
        <v>0</v>
      </c>
      <c r="BF669" s="211">
        <f>IF(N669="snížená",J669,0)</f>
        <v>0</v>
      </c>
      <c r="BG669" s="211">
        <f>IF(N669="zákl. přenesená",J669,0)</f>
        <v>0</v>
      </c>
      <c r="BH669" s="211">
        <f>IF(N669="sníž. přenesená",J669,0)</f>
        <v>0</v>
      </c>
      <c r="BI669" s="211">
        <f>IF(N669="nulová",J669,0)</f>
        <v>0</v>
      </c>
      <c r="BJ669" s="19" t="s">
        <v>128</v>
      </c>
      <c r="BK669" s="211">
        <f>ROUND(I669*H669,2)</f>
        <v>0</v>
      </c>
      <c r="BL669" s="19" t="s">
        <v>248</v>
      </c>
      <c r="BM669" s="210" t="s">
        <v>876</v>
      </c>
    </row>
    <row r="670" s="2" customFormat="1">
      <c r="A670" s="40"/>
      <c r="B670" s="41"/>
      <c r="C670" s="42"/>
      <c r="D670" s="234" t="s">
        <v>143</v>
      </c>
      <c r="E670" s="42"/>
      <c r="F670" s="235" t="s">
        <v>877</v>
      </c>
      <c r="G670" s="42"/>
      <c r="H670" s="42"/>
      <c r="I670" s="236"/>
      <c r="J670" s="42"/>
      <c r="K670" s="42"/>
      <c r="L670" s="46"/>
      <c r="M670" s="237"/>
      <c r="N670" s="238"/>
      <c r="O670" s="86"/>
      <c r="P670" s="86"/>
      <c r="Q670" s="86"/>
      <c r="R670" s="86"/>
      <c r="S670" s="86"/>
      <c r="T670" s="87"/>
      <c r="U670" s="40"/>
      <c r="V670" s="40"/>
      <c r="W670" s="40"/>
      <c r="X670" s="40"/>
      <c r="Y670" s="40"/>
      <c r="Z670" s="40"/>
      <c r="AA670" s="40"/>
      <c r="AB670" s="40"/>
      <c r="AC670" s="40"/>
      <c r="AD670" s="40"/>
      <c r="AE670" s="40"/>
      <c r="AT670" s="19" t="s">
        <v>143</v>
      </c>
      <c r="AU670" s="19" t="s">
        <v>128</v>
      </c>
    </row>
    <row r="671" s="14" customFormat="1">
      <c r="A671" s="14"/>
      <c r="B671" s="223"/>
      <c r="C671" s="224"/>
      <c r="D671" s="214" t="s">
        <v>136</v>
      </c>
      <c r="E671" s="225" t="s">
        <v>19</v>
      </c>
      <c r="F671" s="226" t="s">
        <v>878</v>
      </c>
      <c r="G671" s="224"/>
      <c r="H671" s="227">
        <v>66.462999999999994</v>
      </c>
      <c r="I671" s="228"/>
      <c r="J671" s="224"/>
      <c r="K671" s="224"/>
      <c r="L671" s="229"/>
      <c r="M671" s="230"/>
      <c r="N671" s="231"/>
      <c r="O671" s="231"/>
      <c r="P671" s="231"/>
      <c r="Q671" s="231"/>
      <c r="R671" s="231"/>
      <c r="S671" s="231"/>
      <c r="T671" s="232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33" t="s">
        <v>136</v>
      </c>
      <c r="AU671" s="233" t="s">
        <v>128</v>
      </c>
      <c r="AV671" s="14" t="s">
        <v>128</v>
      </c>
      <c r="AW671" s="14" t="s">
        <v>33</v>
      </c>
      <c r="AX671" s="14" t="s">
        <v>72</v>
      </c>
      <c r="AY671" s="233" t="s">
        <v>121</v>
      </c>
    </row>
    <row r="672" s="14" customFormat="1">
      <c r="A672" s="14"/>
      <c r="B672" s="223"/>
      <c r="C672" s="224"/>
      <c r="D672" s="214" t="s">
        <v>136</v>
      </c>
      <c r="E672" s="225" t="s">
        <v>19</v>
      </c>
      <c r="F672" s="226" t="s">
        <v>879</v>
      </c>
      <c r="G672" s="224"/>
      <c r="H672" s="227">
        <v>15.391</v>
      </c>
      <c r="I672" s="228"/>
      <c r="J672" s="224"/>
      <c r="K672" s="224"/>
      <c r="L672" s="229"/>
      <c r="M672" s="230"/>
      <c r="N672" s="231"/>
      <c r="O672" s="231"/>
      <c r="P672" s="231"/>
      <c r="Q672" s="231"/>
      <c r="R672" s="231"/>
      <c r="S672" s="231"/>
      <c r="T672" s="232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33" t="s">
        <v>136</v>
      </c>
      <c r="AU672" s="233" t="s">
        <v>128</v>
      </c>
      <c r="AV672" s="14" t="s">
        <v>128</v>
      </c>
      <c r="AW672" s="14" t="s">
        <v>33</v>
      </c>
      <c r="AX672" s="14" t="s">
        <v>72</v>
      </c>
      <c r="AY672" s="233" t="s">
        <v>121</v>
      </c>
    </row>
    <row r="673" s="14" customFormat="1">
      <c r="A673" s="14"/>
      <c r="B673" s="223"/>
      <c r="C673" s="224"/>
      <c r="D673" s="214" t="s">
        <v>136</v>
      </c>
      <c r="E673" s="225" t="s">
        <v>19</v>
      </c>
      <c r="F673" s="226" t="s">
        <v>880</v>
      </c>
      <c r="G673" s="224"/>
      <c r="H673" s="227">
        <v>10.007999999999999</v>
      </c>
      <c r="I673" s="228"/>
      <c r="J673" s="224"/>
      <c r="K673" s="224"/>
      <c r="L673" s="229"/>
      <c r="M673" s="230"/>
      <c r="N673" s="231"/>
      <c r="O673" s="231"/>
      <c r="P673" s="231"/>
      <c r="Q673" s="231"/>
      <c r="R673" s="231"/>
      <c r="S673" s="231"/>
      <c r="T673" s="232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33" t="s">
        <v>136</v>
      </c>
      <c r="AU673" s="233" t="s">
        <v>128</v>
      </c>
      <c r="AV673" s="14" t="s">
        <v>128</v>
      </c>
      <c r="AW673" s="14" t="s">
        <v>33</v>
      </c>
      <c r="AX673" s="14" t="s">
        <v>72</v>
      </c>
      <c r="AY673" s="233" t="s">
        <v>121</v>
      </c>
    </row>
    <row r="674" s="16" customFormat="1">
      <c r="A674" s="16"/>
      <c r="B674" s="250"/>
      <c r="C674" s="251"/>
      <c r="D674" s="214" t="s">
        <v>136</v>
      </c>
      <c r="E674" s="252" t="s">
        <v>19</v>
      </c>
      <c r="F674" s="253" t="s">
        <v>152</v>
      </c>
      <c r="G674" s="251"/>
      <c r="H674" s="254">
        <v>91.861999999999995</v>
      </c>
      <c r="I674" s="255"/>
      <c r="J674" s="251"/>
      <c r="K674" s="251"/>
      <c r="L674" s="256"/>
      <c r="M674" s="257"/>
      <c r="N674" s="258"/>
      <c r="O674" s="258"/>
      <c r="P674" s="258"/>
      <c r="Q674" s="258"/>
      <c r="R674" s="258"/>
      <c r="S674" s="258"/>
      <c r="T674" s="259"/>
      <c r="U674" s="16"/>
      <c r="V674" s="16"/>
      <c r="W674" s="16"/>
      <c r="X674" s="16"/>
      <c r="Y674" s="16"/>
      <c r="Z674" s="16"/>
      <c r="AA674" s="16"/>
      <c r="AB674" s="16"/>
      <c r="AC674" s="16"/>
      <c r="AD674" s="16"/>
      <c r="AE674" s="16"/>
      <c r="AT674" s="260" t="s">
        <v>136</v>
      </c>
      <c r="AU674" s="260" t="s">
        <v>128</v>
      </c>
      <c r="AV674" s="16" t="s">
        <v>127</v>
      </c>
      <c r="AW674" s="16" t="s">
        <v>33</v>
      </c>
      <c r="AX674" s="16" t="s">
        <v>77</v>
      </c>
      <c r="AY674" s="260" t="s">
        <v>121</v>
      </c>
    </row>
    <row r="675" s="2" customFormat="1" ht="16.5" customHeight="1">
      <c r="A675" s="40"/>
      <c r="B675" s="41"/>
      <c r="C675" s="199" t="s">
        <v>881</v>
      </c>
      <c r="D675" s="199" t="s">
        <v>123</v>
      </c>
      <c r="E675" s="200" t="s">
        <v>882</v>
      </c>
      <c r="F675" s="201" t="s">
        <v>883</v>
      </c>
      <c r="G675" s="202" t="s">
        <v>179</v>
      </c>
      <c r="H675" s="203">
        <v>1.5640000000000001</v>
      </c>
      <c r="I675" s="204"/>
      <c r="J675" s="205">
        <f>ROUND(I675*H675,2)</f>
        <v>0</v>
      </c>
      <c r="K675" s="201" t="s">
        <v>141</v>
      </c>
      <c r="L675" s="46"/>
      <c r="M675" s="206" t="s">
        <v>19</v>
      </c>
      <c r="N675" s="207" t="s">
        <v>44</v>
      </c>
      <c r="O675" s="86"/>
      <c r="P675" s="208">
        <f>O675*H675</f>
        <v>0</v>
      </c>
      <c r="Q675" s="208">
        <v>0</v>
      </c>
      <c r="R675" s="208">
        <f>Q675*H675</f>
        <v>0</v>
      </c>
      <c r="S675" s="208">
        <v>0</v>
      </c>
      <c r="T675" s="209">
        <f>S675*H675</f>
        <v>0</v>
      </c>
      <c r="U675" s="40"/>
      <c r="V675" s="40"/>
      <c r="W675" s="40"/>
      <c r="X675" s="40"/>
      <c r="Y675" s="40"/>
      <c r="Z675" s="40"/>
      <c r="AA675" s="40"/>
      <c r="AB675" s="40"/>
      <c r="AC675" s="40"/>
      <c r="AD675" s="40"/>
      <c r="AE675" s="40"/>
      <c r="AR675" s="210" t="s">
        <v>248</v>
      </c>
      <c r="AT675" s="210" t="s">
        <v>123</v>
      </c>
      <c r="AU675" s="210" t="s">
        <v>128</v>
      </c>
      <c r="AY675" s="19" t="s">
        <v>121</v>
      </c>
      <c r="BE675" s="211">
        <f>IF(N675="základní",J675,0)</f>
        <v>0</v>
      </c>
      <c r="BF675" s="211">
        <f>IF(N675="snížená",J675,0)</f>
        <v>0</v>
      </c>
      <c r="BG675" s="211">
        <f>IF(N675="zákl. přenesená",J675,0)</f>
        <v>0</v>
      </c>
      <c r="BH675" s="211">
        <f>IF(N675="sníž. přenesená",J675,0)</f>
        <v>0</v>
      </c>
      <c r="BI675" s="211">
        <f>IF(N675="nulová",J675,0)</f>
        <v>0</v>
      </c>
      <c r="BJ675" s="19" t="s">
        <v>128</v>
      </c>
      <c r="BK675" s="211">
        <f>ROUND(I675*H675,2)</f>
        <v>0</v>
      </c>
      <c r="BL675" s="19" t="s">
        <v>248</v>
      </c>
      <c r="BM675" s="210" t="s">
        <v>884</v>
      </c>
    </row>
    <row r="676" s="2" customFormat="1">
      <c r="A676" s="40"/>
      <c r="B676" s="41"/>
      <c r="C676" s="42"/>
      <c r="D676" s="234" t="s">
        <v>143</v>
      </c>
      <c r="E676" s="42"/>
      <c r="F676" s="235" t="s">
        <v>885</v>
      </c>
      <c r="G676" s="42"/>
      <c r="H676" s="42"/>
      <c r="I676" s="236"/>
      <c r="J676" s="42"/>
      <c r="K676" s="42"/>
      <c r="L676" s="46"/>
      <c r="M676" s="237"/>
      <c r="N676" s="238"/>
      <c r="O676" s="86"/>
      <c r="P676" s="86"/>
      <c r="Q676" s="86"/>
      <c r="R676" s="86"/>
      <c r="S676" s="86"/>
      <c r="T676" s="87"/>
      <c r="U676" s="40"/>
      <c r="V676" s="40"/>
      <c r="W676" s="40"/>
      <c r="X676" s="40"/>
      <c r="Y676" s="40"/>
      <c r="Z676" s="40"/>
      <c r="AA676" s="40"/>
      <c r="AB676" s="40"/>
      <c r="AC676" s="40"/>
      <c r="AD676" s="40"/>
      <c r="AE676" s="40"/>
      <c r="AT676" s="19" t="s">
        <v>143</v>
      </c>
      <c r="AU676" s="19" t="s">
        <v>128</v>
      </c>
    </row>
    <row r="677" s="2" customFormat="1" ht="24.15" customHeight="1">
      <c r="A677" s="40"/>
      <c r="B677" s="41"/>
      <c r="C677" s="199" t="s">
        <v>886</v>
      </c>
      <c r="D677" s="199" t="s">
        <v>123</v>
      </c>
      <c r="E677" s="200" t="s">
        <v>887</v>
      </c>
      <c r="F677" s="201" t="s">
        <v>888</v>
      </c>
      <c r="G677" s="202" t="s">
        <v>134</v>
      </c>
      <c r="H677" s="203">
        <v>78.194000000000003</v>
      </c>
      <c r="I677" s="204"/>
      <c r="J677" s="205">
        <f>ROUND(I677*H677,2)</f>
        <v>0</v>
      </c>
      <c r="K677" s="201" t="s">
        <v>141</v>
      </c>
      <c r="L677" s="46"/>
      <c r="M677" s="206" t="s">
        <v>19</v>
      </c>
      <c r="N677" s="207" t="s">
        <v>44</v>
      </c>
      <c r="O677" s="86"/>
      <c r="P677" s="208">
        <f>O677*H677</f>
        <v>0</v>
      </c>
      <c r="Q677" s="208">
        <v>0</v>
      </c>
      <c r="R677" s="208">
        <f>Q677*H677</f>
        <v>0</v>
      </c>
      <c r="S677" s="208">
        <v>0</v>
      </c>
      <c r="T677" s="209">
        <f>S677*H677</f>
        <v>0</v>
      </c>
      <c r="U677" s="40"/>
      <c r="V677" s="40"/>
      <c r="W677" s="40"/>
      <c r="X677" s="40"/>
      <c r="Y677" s="40"/>
      <c r="Z677" s="40"/>
      <c r="AA677" s="40"/>
      <c r="AB677" s="40"/>
      <c r="AC677" s="40"/>
      <c r="AD677" s="40"/>
      <c r="AE677" s="40"/>
      <c r="AR677" s="210" t="s">
        <v>248</v>
      </c>
      <c r="AT677" s="210" t="s">
        <v>123</v>
      </c>
      <c r="AU677" s="210" t="s">
        <v>128</v>
      </c>
      <c r="AY677" s="19" t="s">
        <v>121</v>
      </c>
      <c r="BE677" s="211">
        <f>IF(N677="základní",J677,0)</f>
        <v>0</v>
      </c>
      <c r="BF677" s="211">
        <f>IF(N677="snížená",J677,0)</f>
        <v>0</v>
      </c>
      <c r="BG677" s="211">
        <f>IF(N677="zákl. přenesená",J677,0)</f>
        <v>0</v>
      </c>
      <c r="BH677" s="211">
        <f>IF(N677="sníž. přenesená",J677,0)</f>
        <v>0</v>
      </c>
      <c r="BI677" s="211">
        <f>IF(N677="nulová",J677,0)</f>
        <v>0</v>
      </c>
      <c r="BJ677" s="19" t="s">
        <v>128</v>
      </c>
      <c r="BK677" s="211">
        <f>ROUND(I677*H677,2)</f>
        <v>0</v>
      </c>
      <c r="BL677" s="19" t="s">
        <v>248</v>
      </c>
      <c r="BM677" s="210" t="s">
        <v>889</v>
      </c>
    </row>
    <row r="678" s="2" customFormat="1">
      <c r="A678" s="40"/>
      <c r="B678" s="41"/>
      <c r="C678" s="42"/>
      <c r="D678" s="234" t="s">
        <v>143</v>
      </c>
      <c r="E678" s="42"/>
      <c r="F678" s="235" t="s">
        <v>890</v>
      </c>
      <c r="G678" s="42"/>
      <c r="H678" s="42"/>
      <c r="I678" s="236"/>
      <c r="J678" s="42"/>
      <c r="K678" s="42"/>
      <c r="L678" s="46"/>
      <c r="M678" s="237"/>
      <c r="N678" s="238"/>
      <c r="O678" s="86"/>
      <c r="P678" s="86"/>
      <c r="Q678" s="86"/>
      <c r="R678" s="86"/>
      <c r="S678" s="86"/>
      <c r="T678" s="87"/>
      <c r="U678" s="40"/>
      <c r="V678" s="40"/>
      <c r="W678" s="40"/>
      <c r="X678" s="40"/>
      <c r="Y678" s="40"/>
      <c r="Z678" s="40"/>
      <c r="AA678" s="40"/>
      <c r="AB678" s="40"/>
      <c r="AC678" s="40"/>
      <c r="AD678" s="40"/>
      <c r="AE678" s="40"/>
      <c r="AT678" s="19" t="s">
        <v>143</v>
      </c>
      <c r="AU678" s="19" t="s">
        <v>128</v>
      </c>
    </row>
    <row r="679" s="14" customFormat="1">
      <c r="A679" s="14"/>
      <c r="B679" s="223"/>
      <c r="C679" s="224"/>
      <c r="D679" s="214" t="s">
        <v>136</v>
      </c>
      <c r="E679" s="225" t="s">
        <v>19</v>
      </c>
      <c r="F679" s="226" t="s">
        <v>891</v>
      </c>
      <c r="G679" s="224"/>
      <c r="H679" s="227">
        <v>53.494</v>
      </c>
      <c r="I679" s="228"/>
      <c r="J679" s="224"/>
      <c r="K679" s="224"/>
      <c r="L679" s="229"/>
      <c r="M679" s="230"/>
      <c r="N679" s="231"/>
      <c r="O679" s="231"/>
      <c r="P679" s="231"/>
      <c r="Q679" s="231"/>
      <c r="R679" s="231"/>
      <c r="S679" s="231"/>
      <c r="T679" s="232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33" t="s">
        <v>136</v>
      </c>
      <c r="AU679" s="233" t="s">
        <v>128</v>
      </c>
      <c r="AV679" s="14" t="s">
        <v>128</v>
      </c>
      <c r="AW679" s="14" t="s">
        <v>33</v>
      </c>
      <c r="AX679" s="14" t="s">
        <v>72</v>
      </c>
      <c r="AY679" s="233" t="s">
        <v>121</v>
      </c>
    </row>
    <row r="680" s="14" customFormat="1">
      <c r="A680" s="14"/>
      <c r="B680" s="223"/>
      <c r="C680" s="224"/>
      <c r="D680" s="214" t="s">
        <v>136</v>
      </c>
      <c r="E680" s="225" t="s">
        <v>19</v>
      </c>
      <c r="F680" s="226" t="s">
        <v>892</v>
      </c>
      <c r="G680" s="224"/>
      <c r="H680" s="227">
        <v>14.692</v>
      </c>
      <c r="I680" s="228"/>
      <c r="J680" s="224"/>
      <c r="K680" s="224"/>
      <c r="L680" s="229"/>
      <c r="M680" s="230"/>
      <c r="N680" s="231"/>
      <c r="O680" s="231"/>
      <c r="P680" s="231"/>
      <c r="Q680" s="231"/>
      <c r="R680" s="231"/>
      <c r="S680" s="231"/>
      <c r="T680" s="232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33" t="s">
        <v>136</v>
      </c>
      <c r="AU680" s="233" t="s">
        <v>128</v>
      </c>
      <c r="AV680" s="14" t="s">
        <v>128</v>
      </c>
      <c r="AW680" s="14" t="s">
        <v>33</v>
      </c>
      <c r="AX680" s="14" t="s">
        <v>72</v>
      </c>
      <c r="AY680" s="233" t="s">
        <v>121</v>
      </c>
    </row>
    <row r="681" s="14" customFormat="1">
      <c r="A681" s="14"/>
      <c r="B681" s="223"/>
      <c r="C681" s="224"/>
      <c r="D681" s="214" t="s">
        <v>136</v>
      </c>
      <c r="E681" s="225" t="s">
        <v>19</v>
      </c>
      <c r="F681" s="226" t="s">
        <v>880</v>
      </c>
      <c r="G681" s="224"/>
      <c r="H681" s="227">
        <v>10.007999999999999</v>
      </c>
      <c r="I681" s="228"/>
      <c r="J681" s="224"/>
      <c r="K681" s="224"/>
      <c r="L681" s="229"/>
      <c r="M681" s="230"/>
      <c r="N681" s="231"/>
      <c r="O681" s="231"/>
      <c r="P681" s="231"/>
      <c r="Q681" s="231"/>
      <c r="R681" s="231"/>
      <c r="S681" s="231"/>
      <c r="T681" s="232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33" t="s">
        <v>136</v>
      </c>
      <c r="AU681" s="233" t="s">
        <v>128</v>
      </c>
      <c r="AV681" s="14" t="s">
        <v>128</v>
      </c>
      <c r="AW681" s="14" t="s">
        <v>33</v>
      </c>
      <c r="AX681" s="14" t="s">
        <v>72</v>
      </c>
      <c r="AY681" s="233" t="s">
        <v>121</v>
      </c>
    </row>
    <row r="682" s="16" customFormat="1">
      <c r="A682" s="16"/>
      <c r="B682" s="250"/>
      <c r="C682" s="251"/>
      <c r="D682" s="214" t="s">
        <v>136</v>
      </c>
      <c r="E682" s="252" t="s">
        <v>19</v>
      </c>
      <c r="F682" s="253" t="s">
        <v>152</v>
      </c>
      <c r="G682" s="251"/>
      <c r="H682" s="254">
        <v>78.194000000000003</v>
      </c>
      <c r="I682" s="255"/>
      <c r="J682" s="251"/>
      <c r="K682" s="251"/>
      <c r="L682" s="256"/>
      <c r="M682" s="257"/>
      <c r="N682" s="258"/>
      <c r="O682" s="258"/>
      <c r="P682" s="258"/>
      <c r="Q682" s="258"/>
      <c r="R682" s="258"/>
      <c r="S682" s="258"/>
      <c r="T682" s="259"/>
      <c r="U682" s="16"/>
      <c r="V682" s="16"/>
      <c r="W682" s="16"/>
      <c r="X682" s="16"/>
      <c r="Y682" s="16"/>
      <c r="Z682" s="16"/>
      <c r="AA682" s="16"/>
      <c r="AB682" s="16"/>
      <c r="AC682" s="16"/>
      <c r="AD682" s="16"/>
      <c r="AE682" s="16"/>
      <c r="AT682" s="260" t="s">
        <v>136</v>
      </c>
      <c r="AU682" s="260" t="s">
        <v>128</v>
      </c>
      <c r="AV682" s="16" t="s">
        <v>127</v>
      </c>
      <c r="AW682" s="16" t="s">
        <v>33</v>
      </c>
      <c r="AX682" s="16" t="s">
        <v>77</v>
      </c>
      <c r="AY682" s="260" t="s">
        <v>121</v>
      </c>
    </row>
    <row r="683" s="2" customFormat="1" ht="16.5" customHeight="1">
      <c r="A683" s="40"/>
      <c r="B683" s="41"/>
      <c r="C683" s="262" t="s">
        <v>893</v>
      </c>
      <c r="D683" s="262" t="s">
        <v>349</v>
      </c>
      <c r="E683" s="263" t="s">
        <v>894</v>
      </c>
      <c r="F683" s="264" t="s">
        <v>895</v>
      </c>
      <c r="G683" s="265" t="s">
        <v>179</v>
      </c>
      <c r="H683" s="266">
        <v>1.7989999999999999</v>
      </c>
      <c r="I683" s="267"/>
      <c r="J683" s="268">
        <f>ROUND(I683*H683,2)</f>
        <v>0</v>
      </c>
      <c r="K683" s="264" t="s">
        <v>141</v>
      </c>
      <c r="L683" s="269"/>
      <c r="M683" s="270" t="s">
        <v>19</v>
      </c>
      <c r="N683" s="271" t="s">
        <v>44</v>
      </c>
      <c r="O683" s="86"/>
      <c r="P683" s="208">
        <f>O683*H683</f>
        <v>0</v>
      </c>
      <c r="Q683" s="208">
        <v>0.55000000000000004</v>
      </c>
      <c r="R683" s="208">
        <f>Q683*H683</f>
        <v>0.98945000000000005</v>
      </c>
      <c r="S683" s="208">
        <v>0</v>
      </c>
      <c r="T683" s="209">
        <f>S683*H683</f>
        <v>0</v>
      </c>
      <c r="U683" s="40"/>
      <c r="V683" s="40"/>
      <c r="W683" s="40"/>
      <c r="X683" s="40"/>
      <c r="Y683" s="40"/>
      <c r="Z683" s="40"/>
      <c r="AA683" s="40"/>
      <c r="AB683" s="40"/>
      <c r="AC683" s="40"/>
      <c r="AD683" s="40"/>
      <c r="AE683" s="40"/>
      <c r="AR683" s="210" t="s">
        <v>383</v>
      </c>
      <c r="AT683" s="210" t="s">
        <v>349</v>
      </c>
      <c r="AU683" s="210" t="s">
        <v>128</v>
      </c>
      <c r="AY683" s="19" t="s">
        <v>121</v>
      </c>
      <c r="BE683" s="211">
        <f>IF(N683="základní",J683,0)</f>
        <v>0</v>
      </c>
      <c r="BF683" s="211">
        <f>IF(N683="snížená",J683,0)</f>
        <v>0</v>
      </c>
      <c r="BG683" s="211">
        <f>IF(N683="zákl. přenesená",J683,0)</f>
        <v>0</v>
      </c>
      <c r="BH683" s="211">
        <f>IF(N683="sníž. přenesená",J683,0)</f>
        <v>0</v>
      </c>
      <c r="BI683" s="211">
        <f>IF(N683="nulová",J683,0)</f>
        <v>0</v>
      </c>
      <c r="BJ683" s="19" t="s">
        <v>128</v>
      </c>
      <c r="BK683" s="211">
        <f>ROUND(I683*H683,2)</f>
        <v>0</v>
      </c>
      <c r="BL683" s="19" t="s">
        <v>248</v>
      </c>
      <c r="BM683" s="210" t="s">
        <v>896</v>
      </c>
    </row>
    <row r="684" s="14" customFormat="1">
      <c r="A684" s="14"/>
      <c r="B684" s="223"/>
      <c r="C684" s="224"/>
      <c r="D684" s="214" t="s">
        <v>136</v>
      </c>
      <c r="E684" s="225" t="s">
        <v>19</v>
      </c>
      <c r="F684" s="226" t="s">
        <v>897</v>
      </c>
      <c r="G684" s="224"/>
      <c r="H684" s="227">
        <v>1.5640000000000001</v>
      </c>
      <c r="I684" s="228"/>
      <c r="J684" s="224"/>
      <c r="K684" s="224"/>
      <c r="L684" s="229"/>
      <c r="M684" s="230"/>
      <c r="N684" s="231"/>
      <c r="O684" s="231"/>
      <c r="P684" s="231"/>
      <c r="Q684" s="231"/>
      <c r="R684" s="231"/>
      <c r="S684" s="231"/>
      <c r="T684" s="232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33" t="s">
        <v>136</v>
      </c>
      <c r="AU684" s="233" t="s">
        <v>128</v>
      </c>
      <c r="AV684" s="14" t="s">
        <v>128</v>
      </c>
      <c r="AW684" s="14" t="s">
        <v>33</v>
      </c>
      <c r="AX684" s="14" t="s">
        <v>77</v>
      </c>
      <c r="AY684" s="233" t="s">
        <v>121</v>
      </c>
    </row>
    <row r="685" s="14" customFormat="1">
      <c r="A685" s="14"/>
      <c r="B685" s="223"/>
      <c r="C685" s="224"/>
      <c r="D685" s="214" t="s">
        <v>136</v>
      </c>
      <c r="E685" s="224"/>
      <c r="F685" s="226" t="s">
        <v>898</v>
      </c>
      <c r="G685" s="224"/>
      <c r="H685" s="227">
        <v>1.7989999999999999</v>
      </c>
      <c r="I685" s="228"/>
      <c r="J685" s="224"/>
      <c r="K685" s="224"/>
      <c r="L685" s="229"/>
      <c r="M685" s="230"/>
      <c r="N685" s="231"/>
      <c r="O685" s="231"/>
      <c r="P685" s="231"/>
      <c r="Q685" s="231"/>
      <c r="R685" s="231"/>
      <c r="S685" s="231"/>
      <c r="T685" s="232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33" t="s">
        <v>136</v>
      </c>
      <c r="AU685" s="233" t="s">
        <v>128</v>
      </c>
      <c r="AV685" s="14" t="s">
        <v>128</v>
      </c>
      <c r="AW685" s="14" t="s">
        <v>4</v>
      </c>
      <c r="AX685" s="14" t="s">
        <v>77</v>
      </c>
      <c r="AY685" s="233" t="s">
        <v>121</v>
      </c>
    </row>
    <row r="686" s="2" customFormat="1" ht="21.75" customHeight="1">
      <c r="A686" s="40"/>
      <c r="B686" s="41"/>
      <c r="C686" s="199" t="s">
        <v>899</v>
      </c>
      <c r="D686" s="199" t="s">
        <v>123</v>
      </c>
      <c r="E686" s="200" t="s">
        <v>900</v>
      </c>
      <c r="F686" s="201" t="s">
        <v>901</v>
      </c>
      <c r="G686" s="202" t="s">
        <v>179</v>
      </c>
      <c r="H686" s="203">
        <v>1.5640000000000001</v>
      </c>
      <c r="I686" s="204"/>
      <c r="J686" s="205">
        <f>ROUND(I686*H686,2)</f>
        <v>0</v>
      </c>
      <c r="K686" s="201" t="s">
        <v>141</v>
      </c>
      <c r="L686" s="46"/>
      <c r="M686" s="206" t="s">
        <v>19</v>
      </c>
      <c r="N686" s="207" t="s">
        <v>44</v>
      </c>
      <c r="O686" s="86"/>
      <c r="P686" s="208">
        <f>O686*H686</f>
        <v>0</v>
      </c>
      <c r="Q686" s="208">
        <v>0.023369999999999998</v>
      </c>
      <c r="R686" s="208">
        <f>Q686*H686</f>
        <v>0.036550680000000002</v>
      </c>
      <c r="S686" s="208">
        <v>0</v>
      </c>
      <c r="T686" s="209">
        <f>S686*H686</f>
        <v>0</v>
      </c>
      <c r="U686" s="40"/>
      <c r="V686" s="40"/>
      <c r="W686" s="40"/>
      <c r="X686" s="40"/>
      <c r="Y686" s="40"/>
      <c r="Z686" s="40"/>
      <c r="AA686" s="40"/>
      <c r="AB686" s="40"/>
      <c r="AC686" s="40"/>
      <c r="AD686" s="40"/>
      <c r="AE686" s="40"/>
      <c r="AR686" s="210" t="s">
        <v>248</v>
      </c>
      <c r="AT686" s="210" t="s">
        <v>123</v>
      </c>
      <c r="AU686" s="210" t="s">
        <v>128</v>
      </c>
      <c r="AY686" s="19" t="s">
        <v>121</v>
      </c>
      <c r="BE686" s="211">
        <f>IF(N686="základní",J686,0)</f>
        <v>0</v>
      </c>
      <c r="BF686" s="211">
        <f>IF(N686="snížená",J686,0)</f>
        <v>0</v>
      </c>
      <c r="BG686" s="211">
        <f>IF(N686="zákl. přenesená",J686,0)</f>
        <v>0</v>
      </c>
      <c r="BH686" s="211">
        <f>IF(N686="sníž. přenesená",J686,0)</f>
        <v>0</v>
      </c>
      <c r="BI686" s="211">
        <f>IF(N686="nulová",J686,0)</f>
        <v>0</v>
      </c>
      <c r="BJ686" s="19" t="s">
        <v>128</v>
      </c>
      <c r="BK686" s="211">
        <f>ROUND(I686*H686,2)</f>
        <v>0</v>
      </c>
      <c r="BL686" s="19" t="s">
        <v>248</v>
      </c>
      <c r="BM686" s="210" t="s">
        <v>902</v>
      </c>
    </row>
    <row r="687" s="2" customFormat="1">
      <c r="A687" s="40"/>
      <c r="B687" s="41"/>
      <c r="C687" s="42"/>
      <c r="D687" s="234" t="s">
        <v>143</v>
      </c>
      <c r="E687" s="42"/>
      <c r="F687" s="235" t="s">
        <v>903</v>
      </c>
      <c r="G687" s="42"/>
      <c r="H687" s="42"/>
      <c r="I687" s="236"/>
      <c r="J687" s="42"/>
      <c r="K687" s="42"/>
      <c r="L687" s="46"/>
      <c r="M687" s="237"/>
      <c r="N687" s="238"/>
      <c r="O687" s="86"/>
      <c r="P687" s="86"/>
      <c r="Q687" s="86"/>
      <c r="R687" s="86"/>
      <c r="S687" s="86"/>
      <c r="T687" s="87"/>
      <c r="U687" s="40"/>
      <c r="V687" s="40"/>
      <c r="W687" s="40"/>
      <c r="X687" s="40"/>
      <c r="Y687" s="40"/>
      <c r="Z687" s="40"/>
      <c r="AA687" s="40"/>
      <c r="AB687" s="40"/>
      <c r="AC687" s="40"/>
      <c r="AD687" s="40"/>
      <c r="AE687" s="40"/>
      <c r="AT687" s="19" t="s">
        <v>143</v>
      </c>
      <c r="AU687" s="19" t="s">
        <v>128</v>
      </c>
    </row>
    <row r="688" s="2" customFormat="1" ht="24.15" customHeight="1">
      <c r="A688" s="40"/>
      <c r="B688" s="41"/>
      <c r="C688" s="199" t="s">
        <v>904</v>
      </c>
      <c r="D688" s="199" t="s">
        <v>123</v>
      </c>
      <c r="E688" s="200" t="s">
        <v>905</v>
      </c>
      <c r="F688" s="201" t="s">
        <v>906</v>
      </c>
      <c r="G688" s="202" t="s">
        <v>134</v>
      </c>
      <c r="H688" s="203">
        <v>385.83999999999998</v>
      </c>
      <c r="I688" s="204"/>
      <c r="J688" s="205">
        <f>ROUND(I688*H688,2)</f>
        <v>0</v>
      </c>
      <c r="K688" s="201" t="s">
        <v>141</v>
      </c>
      <c r="L688" s="46"/>
      <c r="M688" s="206" t="s">
        <v>19</v>
      </c>
      <c r="N688" s="207" t="s">
        <v>44</v>
      </c>
      <c r="O688" s="86"/>
      <c r="P688" s="208">
        <f>O688*H688</f>
        <v>0</v>
      </c>
      <c r="Q688" s="208">
        <v>0.011310000000000001</v>
      </c>
      <c r="R688" s="208">
        <f>Q688*H688</f>
        <v>4.3638503999999996</v>
      </c>
      <c r="S688" s="208">
        <v>0</v>
      </c>
      <c r="T688" s="209">
        <f>S688*H688</f>
        <v>0</v>
      </c>
      <c r="U688" s="40"/>
      <c r="V688" s="40"/>
      <c r="W688" s="40"/>
      <c r="X688" s="40"/>
      <c r="Y688" s="40"/>
      <c r="Z688" s="40"/>
      <c r="AA688" s="40"/>
      <c r="AB688" s="40"/>
      <c r="AC688" s="40"/>
      <c r="AD688" s="40"/>
      <c r="AE688" s="40"/>
      <c r="AR688" s="210" t="s">
        <v>248</v>
      </c>
      <c r="AT688" s="210" t="s">
        <v>123</v>
      </c>
      <c r="AU688" s="210" t="s">
        <v>128</v>
      </c>
      <c r="AY688" s="19" t="s">
        <v>121</v>
      </c>
      <c r="BE688" s="211">
        <f>IF(N688="základní",J688,0)</f>
        <v>0</v>
      </c>
      <c r="BF688" s="211">
        <f>IF(N688="snížená",J688,0)</f>
        <v>0</v>
      </c>
      <c r="BG688" s="211">
        <f>IF(N688="zákl. přenesená",J688,0)</f>
        <v>0</v>
      </c>
      <c r="BH688" s="211">
        <f>IF(N688="sníž. přenesená",J688,0)</f>
        <v>0</v>
      </c>
      <c r="BI688" s="211">
        <f>IF(N688="nulová",J688,0)</f>
        <v>0</v>
      </c>
      <c r="BJ688" s="19" t="s">
        <v>128</v>
      </c>
      <c r="BK688" s="211">
        <f>ROUND(I688*H688,2)</f>
        <v>0</v>
      </c>
      <c r="BL688" s="19" t="s">
        <v>248</v>
      </c>
      <c r="BM688" s="210" t="s">
        <v>907</v>
      </c>
    </row>
    <row r="689" s="2" customFormat="1">
      <c r="A689" s="40"/>
      <c r="B689" s="41"/>
      <c r="C689" s="42"/>
      <c r="D689" s="234" t="s">
        <v>143</v>
      </c>
      <c r="E689" s="42"/>
      <c r="F689" s="235" t="s">
        <v>908</v>
      </c>
      <c r="G689" s="42"/>
      <c r="H689" s="42"/>
      <c r="I689" s="236"/>
      <c r="J689" s="42"/>
      <c r="K689" s="42"/>
      <c r="L689" s="46"/>
      <c r="M689" s="237"/>
      <c r="N689" s="238"/>
      <c r="O689" s="86"/>
      <c r="P689" s="86"/>
      <c r="Q689" s="86"/>
      <c r="R689" s="86"/>
      <c r="S689" s="86"/>
      <c r="T689" s="87"/>
      <c r="U689" s="40"/>
      <c r="V689" s="40"/>
      <c r="W689" s="40"/>
      <c r="X689" s="40"/>
      <c r="Y689" s="40"/>
      <c r="Z689" s="40"/>
      <c r="AA689" s="40"/>
      <c r="AB689" s="40"/>
      <c r="AC689" s="40"/>
      <c r="AD689" s="40"/>
      <c r="AE689" s="40"/>
      <c r="AT689" s="19" t="s">
        <v>143</v>
      </c>
      <c r="AU689" s="19" t="s">
        <v>128</v>
      </c>
    </row>
    <row r="690" s="13" customFormat="1">
      <c r="A690" s="13"/>
      <c r="B690" s="212"/>
      <c r="C690" s="213"/>
      <c r="D690" s="214" t="s">
        <v>136</v>
      </c>
      <c r="E690" s="215" t="s">
        <v>19</v>
      </c>
      <c r="F690" s="216" t="s">
        <v>547</v>
      </c>
      <c r="G690" s="213"/>
      <c r="H690" s="215" t="s">
        <v>19</v>
      </c>
      <c r="I690" s="217"/>
      <c r="J690" s="213"/>
      <c r="K690" s="213"/>
      <c r="L690" s="218"/>
      <c r="M690" s="219"/>
      <c r="N690" s="220"/>
      <c r="O690" s="220"/>
      <c r="P690" s="220"/>
      <c r="Q690" s="220"/>
      <c r="R690" s="220"/>
      <c r="S690" s="220"/>
      <c r="T690" s="221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22" t="s">
        <v>136</v>
      </c>
      <c r="AU690" s="222" t="s">
        <v>128</v>
      </c>
      <c r="AV690" s="13" t="s">
        <v>77</v>
      </c>
      <c r="AW690" s="13" t="s">
        <v>33</v>
      </c>
      <c r="AX690" s="13" t="s">
        <v>72</v>
      </c>
      <c r="AY690" s="222" t="s">
        <v>121</v>
      </c>
    </row>
    <row r="691" s="14" customFormat="1">
      <c r="A691" s="14"/>
      <c r="B691" s="223"/>
      <c r="C691" s="224"/>
      <c r="D691" s="214" t="s">
        <v>136</v>
      </c>
      <c r="E691" s="225" t="s">
        <v>19</v>
      </c>
      <c r="F691" s="226" t="s">
        <v>548</v>
      </c>
      <c r="G691" s="224"/>
      <c r="H691" s="227">
        <v>385.83999999999998</v>
      </c>
      <c r="I691" s="228"/>
      <c r="J691" s="224"/>
      <c r="K691" s="224"/>
      <c r="L691" s="229"/>
      <c r="M691" s="230"/>
      <c r="N691" s="231"/>
      <c r="O691" s="231"/>
      <c r="P691" s="231"/>
      <c r="Q691" s="231"/>
      <c r="R691" s="231"/>
      <c r="S691" s="231"/>
      <c r="T691" s="232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33" t="s">
        <v>136</v>
      </c>
      <c r="AU691" s="233" t="s">
        <v>128</v>
      </c>
      <c r="AV691" s="14" t="s">
        <v>128</v>
      </c>
      <c r="AW691" s="14" t="s">
        <v>33</v>
      </c>
      <c r="AX691" s="14" t="s">
        <v>77</v>
      </c>
      <c r="AY691" s="233" t="s">
        <v>121</v>
      </c>
    </row>
    <row r="692" s="2" customFormat="1" ht="24.15" customHeight="1">
      <c r="A692" s="40"/>
      <c r="B692" s="41"/>
      <c r="C692" s="199" t="s">
        <v>909</v>
      </c>
      <c r="D692" s="199" t="s">
        <v>123</v>
      </c>
      <c r="E692" s="200" t="s">
        <v>910</v>
      </c>
      <c r="F692" s="201" t="s">
        <v>911</v>
      </c>
      <c r="G692" s="202" t="s">
        <v>813</v>
      </c>
      <c r="H692" s="272"/>
      <c r="I692" s="204"/>
      <c r="J692" s="205">
        <f>ROUND(I692*H692,2)</f>
        <v>0</v>
      </c>
      <c r="K692" s="201" t="s">
        <v>141</v>
      </c>
      <c r="L692" s="46"/>
      <c r="M692" s="206" t="s">
        <v>19</v>
      </c>
      <c r="N692" s="207" t="s">
        <v>44</v>
      </c>
      <c r="O692" s="86"/>
      <c r="P692" s="208">
        <f>O692*H692</f>
        <v>0</v>
      </c>
      <c r="Q692" s="208">
        <v>0</v>
      </c>
      <c r="R692" s="208">
        <f>Q692*H692</f>
        <v>0</v>
      </c>
      <c r="S692" s="208">
        <v>0</v>
      </c>
      <c r="T692" s="209">
        <f>S692*H692</f>
        <v>0</v>
      </c>
      <c r="U692" s="40"/>
      <c r="V692" s="40"/>
      <c r="W692" s="40"/>
      <c r="X692" s="40"/>
      <c r="Y692" s="40"/>
      <c r="Z692" s="40"/>
      <c r="AA692" s="40"/>
      <c r="AB692" s="40"/>
      <c r="AC692" s="40"/>
      <c r="AD692" s="40"/>
      <c r="AE692" s="40"/>
      <c r="AR692" s="210" t="s">
        <v>248</v>
      </c>
      <c r="AT692" s="210" t="s">
        <v>123</v>
      </c>
      <c r="AU692" s="210" t="s">
        <v>128</v>
      </c>
      <c r="AY692" s="19" t="s">
        <v>121</v>
      </c>
      <c r="BE692" s="211">
        <f>IF(N692="základní",J692,0)</f>
        <v>0</v>
      </c>
      <c r="BF692" s="211">
        <f>IF(N692="snížená",J692,0)</f>
        <v>0</v>
      </c>
      <c r="BG692" s="211">
        <f>IF(N692="zákl. přenesená",J692,0)</f>
        <v>0</v>
      </c>
      <c r="BH692" s="211">
        <f>IF(N692="sníž. přenesená",J692,0)</f>
        <v>0</v>
      </c>
      <c r="BI692" s="211">
        <f>IF(N692="nulová",J692,0)</f>
        <v>0</v>
      </c>
      <c r="BJ692" s="19" t="s">
        <v>128</v>
      </c>
      <c r="BK692" s="211">
        <f>ROUND(I692*H692,2)</f>
        <v>0</v>
      </c>
      <c r="BL692" s="19" t="s">
        <v>248</v>
      </c>
      <c r="BM692" s="210" t="s">
        <v>912</v>
      </c>
    </row>
    <row r="693" s="2" customFormat="1">
      <c r="A693" s="40"/>
      <c r="B693" s="41"/>
      <c r="C693" s="42"/>
      <c r="D693" s="234" t="s">
        <v>143</v>
      </c>
      <c r="E693" s="42"/>
      <c r="F693" s="235" t="s">
        <v>913</v>
      </c>
      <c r="G693" s="42"/>
      <c r="H693" s="42"/>
      <c r="I693" s="236"/>
      <c r="J693" s="42"/>
      <c r="K693" s="42"/>
      <c r="L693" s="46"/>
      <c r="M693" s="237"/>
      <c r="N693" s="238"/>
      <c r="O693" s="86"/>
      <c r="P693" s="86"/>
      <c r="Q693" s="86"/>
      <c r="R693" s="86"/>
      <c r="S693" s="86"/>
      <c r="T693" s="87"/>
      <c r="U693" s="40"/>
      <c r="V693" s="40"/>
      <c r="W693" s="40"/>
      <c r="X693" s="40"/>
      <c r="Y693" s="40"/>
      <c r="Z693" s="40"/>
      <c r="AA693" s="40"/>
      <c r="AB693" s="40"/>
      <c r="AC693" s="40"/>
      <c r="AD693" s="40"/>
      <c r="AE693" s="40"/>
      <c r="AT693" s="19" t="s">
        <v>143</v>
      </c>
      <c r="AU693" s="19" t="s">
        <v>128</v>
      </c>
    </row>
    <row r="694" s="12" customFormat="1" ht="22.8" customHeight="1">
      <c r="A694" s="12"/>
      <c r="B694" s="183"/>
      <c r="C694" s="184"/>
      <c r="D694" s="185" t="s">
        <v>71</v>
      </c>
      <c r="E694" s="197" t="s">
        <v>914</v>
      </c>
      <c r="F694" s="197" t="s">
        <v>915</v>
      </c>
      <c r="G694" s="184"/>
      <c r="H694" s="184"/>
      <c r="I694" s="187"/>
      <c r="J694" s="198">
        <f>BK694</f>
        <v>0</v>
      </c>
      <c r="K694" s="184"/>
      <c r="L694" s="189"/>
      <c r="M694" s="190"/>
      <c r="N694" s="191"/>
      <c r="O694" s="191"/>
      <c r="P694" s="192">
        <f>SUM(P695:P738)</f>
        <v>0</v>
      </c>
      <c r="Q694" s="191"/>
      <c r="R694" s="192">
        <f>SUM(R695:R738)</f>
        <v>1.1079192</v>
      </c>
      <c r="S694" s="191"/>
      <c r="T694" s="193">
        <f>SUM(T695:T738)</f>
        <v>1.1291454000000001</v>
      </c>
      <c r="U694" s="12"/>
      <c r="V694" s="12"/>
      <c r="W694" s="12"/>
      <c r="X694" s="12"/>
      <c r="Y694" s="12"/>
      <c r="Z694" s="12"/>
      <c r="AA694" s="12"/>
      <c r="AB694" s="12"/>
      <c r="AC694" s="12"/>
      <c r="AD694" s="12"/>
      <c r="AE694" s="12"/>
      <c r="AR694" s="194" t="s">
        <v>128</v>
      </c>
      <c r="AT694" s="195" t="s">
        <v>71</v>
      </c>
      <c r="AU694" s="195" t="s">
        <v>77</v>
      </c>
      <c r="AY694" s="194" t="s">
        <v>121</v>
      </c>
      <c r="BK694" s="196">
        <f>SUM(BK695:BK738)</f>
        <v>0</v>
      </c>
    </row>
    <row r="695" s="2" customFormat="1" ht="16.5" customHeight="1">
      <c r="A695" s="40"/>
      <c r="B695" s="41"/>
      <c r="C695" s="199" t="s">
        <v>916</v>
      </c>
      <c r="D695" s="199" t="s">
        <v>123</v>
      </c>
      <c r="E695" s="200" t="s">
        <v>917</v>
      </c>
      <c r="F695" s="201" t="s">
        <v>918</v>
      </c>
      <c r="G695" s="202" t="s">
        <v>134</v>
      </c>
      <c r="H695" s="203">
        <v>2.6099999999999999</v>
      </c>
      <c r="I695" s="204"/>
      <c r="J695" s="205">
        <f>ROUND(I695*H695,2)</f>
        <v>0</v>
      </c>
      <c r="K695" s="201" t="s">
        <v>141</v>
      </c>
      <c r="L695" s="46"/>
      <c r="M695" s="206" t="s">
        <v>19</v>
      </c>
      <c r="N695" s="207" t="s">
        <v>44</v>
      </c>
      <c r="O695" s="86"/>
      <c r="P695" s="208">
        <f>O695*H695</f>
        <v>0</v>
      </c>
      <c r="Q695" s="208">
        <v>0</v>
      </c>
      <c r="R695" s="208">
        <f>Q695*H695</f>
        <v>0</v>
      </c>
      <c r="S695" s="208">
        <v>0.00594</v>
      </c>
      <c r="T695" s="209">
        <f>S695*H695</f>
        <v>0.015503399999999999</v>
      </c>
      <c r="U695" s="40"/>
      <c r="V695" s="40"/>
      <c r="W695" s="40"/>
      <c r="X695" s="40"/>
      <c r="Y695" s="40"/>
      <c r="Z695" s="40"/>
      <c r="AA695" s="40"/>
      <c r="AB695" s="40"/>
      <c r="AC695" s="40"/>
      <c r="AD695" s="40"/>
      <c r="AE695" s="40"/>
      <c r="AR695" s="210" t="s">
        <v>248</v>
      </c>
      <c r="AT695" s="210" t="s">
        <v>123</v>
      </c>
      <c r="AU695" s="210" t="s">
        <v>128</v>
      </c>
      <c r="AY695" s="19" t="s">
        <v>121</v>
      </c>
      <c r="BE695" s="211">
        <f>IF(N695="základní",J695,0)</f>
        <v>0</v>
      </c>
      <c r="BF695" s="211">
        <f>IF(N695="snížená",J695,0)</f>
        <v>0</v>
      </c>
      <c r="BG695" s="211">
        <f>IF(N695="zákl. přenesená",J695,0)</f>
        <v>0</v>
      </c>
      <c r="BH695" s="211">
        <f>IF(N695="sníž. přenesená",J695,0)</f>
        <v>0</v>
      </c>
      <c r="BI695" s="211">
        <f>IF(N695="nulová",J695,0)</f>
        <v>0</v>
      </c>
      <c r="BJ695" s="19" t="s">
        <v>128</v>
      </c>
      <c r="BK695" s="211">
        <f>ROUND(I695*H695,2)</f>
        <v>0</v>
      </c>
      <c r="BL695" s="19" t="s">
        <v>248</v>
      </c>
      <c r="BM695" s="210" t="s">
        <v>919</v>
      </c>
    </row>
    <row r="696" s="2" customFormat="1">
      <c r="A696" s="40"/>
      <c r="B696" s="41"/>
      <c r="C696" s="42"/>
      <c r="D696" s="234" t="s">
        <v>143</v>
      </c>
      <c r="E696" s="42"/>
      <c r="F696" s="235" t="s">
        <v>920</v>
      </c>
      <c r="G696" s="42"/>
      <c r="H696" s="42"/>
      <c r="I696" s="236"/>
      <c r="J696" s="42"/>
      <c r="K696" s="42"/>
      <c r="L696" s="46"/>
      <c r="M696" s="237"/>
      <c r="N696" s="238"/>
      <c r="O696" s="86"/>
      <c r="P696" s="86"/>
      <c r="Q696" s="86"/>
      <c r="R696" s="86"/>
      <c r="S696" s="86"/>
      <c r="T696" s="87"/>
      <c r="U696" s="40"/>
      <c r="V696" s="40"/>
      <c r="W696" s="40"/>
      <c r="X696" s="40"/>
      <c r="Y696" s="40"/>
      <c r="Z696" s="40"/>
      <c r="AA696" s="40"/>
      <c r="AB696" s="40"/>
      <c r="AC696" s="40"/>
      <c r="AD696" s="40"/>
      <c r="AE696" s="40"/>
      <c r="AT696" s="19" t="s">
        <v>143</v>
      </c>
      <c r="AU696" s="19" t="s">
        <v>128</v>
      </c>
    </row>
    <row r="697" s="13" customFormat="1">
      <c r="A697" s="13"/>
      <c r="B697" s="212"/>
      <c r="C697" s="213"/>
      <c r="D697" s="214" t="s">
        <v>136</v>
      </c>
      <c r="E697" s="215" t="s">
        <v>19</v>
      </c>
      <c r="F697" s="216" t="s">
        <v>921</v>
      </c>
      <c r="G697" s="213"/>
      <c r="H697" s="215" t="s">
        <v>19</v>
      </c>
      <c r="I697" s="217"/>
      <c r="J697" s="213"/>
      <c r="K697" s="213"/>
      <c r="L697" s="218"/>
      <c r="M697" s="219"/>
      <c r="N697" s="220"/>
      <c r="O697" s="220"/>
      <c r="P697" s="220"/>
      <c r="Q697" s="220"/>
      <c r="R697" s="220"/>
      <c r="S697" s="220"/>
      <c r="T697" s="221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22" t="s">
        <v>136</v>
      </c>
      <c r="AU697" s="222" t="s">
        <v>128</v>
      </c>
      <c r="AV697" s="13" t="s">
        <v>77</v>
      </c>
      <c r="AW697" s="13" t="s">
        <v>33</v>
      </c>
      <c r="AX697" s="13" t="s">
        <v>72</v>
      </c>
      <c r="AY697" s="222" t="s">
        <v>121</v>
      </c>
    </row>
    <row r="698" s="14" customFormat="1">
      <c r="A698" s="14"/>
      <c r="B698" s="223"/>
      <c r="C698" s="224"/>
      <c r="D698" s="214" t="s">
        <v>136</v>
      </c>
      <c r="E698" s="225" t="s">
        <v>19</v>
      </c>
      <c r="F698" s="226" t="s">
        <v>292</v>
      </c>
      <c r="G698" s="224"/>
      <c r="H698" s="227">
        <v>2.6099999999999999</v>
      </c>
      <c r="I698" s="228"/>
      <c r="J698" s="224"/>
      <c r="K698" s="224"/>
      <c r="L698" s="229"/>
      <c r="M698" s="230"/>
      <c r="N698" s="231"/>
      <c r="O698" s="231"/>
      <c r="P698" s="231"/>
      <c r="Q698" s="231"/>
      <c r="R698" s="231"/>
      <c r="S698" s="231"/>
      <c r="T698" s="232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33" t="s">
        <v>136</v>
      </c>
      <c r="AU698" s="233" t="s">
        <v>128</v>
      </c>
      <c r="AV698" s="14" t="s">
        <v>128</v>
      </c>
      <c r="AW698" s="14" t="s">
        <v>33</v>
      </c>
      <c r="AX698" s="14" t="s">
        <v>77</v>
      </c>
      <c r="AY698" s="233" t="s">
        <v>121</v>
      </c>
    </row>
    <row r="699" s="2" customFormat="1" ht="16.5" customHeight="1">
      <c r="A699" s="40"/>
      <c r="B699" s="41"/>
      <c r="C699" s="199" t="s">
        <v>922</v>
      </c>
      <c r="D699" s="199" t="s">
        <v>123</v>
      </c>
      <c r="E699" s="200" t="s">
        <v>923</v>
      </c>
      <c r="F699" s="201" t="s">
        <v>924</v>
      </c>
      <c r="G699" s="202" t="s">
        <v>162</v>
      </c>
      <c r="H699" s="203">
        <v>114.59999999999999</v>
      </c>
      <c r="I699" s="204"/>
      <c r="J699" s="205">
        <f>ROUND(I699*H699,2)</f>
        <v>0</v>
      </c>
      <c r="K699" s="201" t="s">
        <v>141</v>
      </c>
      <c r="L699" s="46"/>
      <c r="M699" s="206" t="s">
        <v>19</v>
      </c>
      <c r="N699" s="207" t="s">
        <v>44</v>
      </c>
      <c r="O699" s="86"/>
      <c r="P699" s="208">
        <f>O699*H699</f>
        <v>0</v>
      </c>
      <c r="Q699" s="208">
        <v>0</v>
      </c>
      <c r="R699" s="208">
        <f>Q699*H699</f>
        <v>0</v>
      </c>
      <c r="S699" s="208">
        <v>0.00167</v>
      </c>
      <c r="T699" s="209">
        <f>S699*H699</f>
        <v>0.191382</v>
      </c>
      <c r="U699" s="40"/>
      <c r="V699" s="40"/>
      <c r="W699" s="40"/>
      <c r="X699" s="40"/>
      <c r="Y699" s="40"/>
      <c r="Z699" s="40"/>
      <c r="AA699" s="40"/>
      <c r="AB699" s="40"/>
      <c r="AC699" s="40"/>
      <c r="AD699" s="40"/>
      <c r="AE699" s="40"/>
      <c r="AR699" s="210" t="s">
        <v>248</v>
      </c>
      <c r="AT699" s="210" t="s">
        <v>123</v>
      </c>
      <c r="AU699" s="210" t="s">
        <v>128</v>
      </c>
      <c r="AY699" s="19" t="s">
        <v>121</v>
      </c>
      <c r="BE699" s="211">
        <f>IF(N699="základní",J699,0)</f>
        <v>0</v>
      </c>
      <c r="BF699" s="211">
        <f>IF(N699="snížená",J699,0)</f>
        <v>0</v>
      </c>
      <c r="BG699" s="211">
        <f>IF(N699="zákl. přenesená",J699,0)</f>
        <v>0</v>
      </c>
      <c r="BH699" s="211">
        <f>IF(N699="sníž. přenesená",J699,0)</f>
        <v>0</v>
      </c>
      <c r="BI699" s="211">
        <f>IF(N699="nulová",J699,0)</f>
        <v>0</v>
      </c>
      <c r="BJ699" s="19" t="s">
        <v>128</v>
      </c>
      <c r="BK699" s="211">
        <f>ROUND(I699*H699,2)</f>
        <v>0</v>
      </c>
      <c r="BL699" s="19" t="s">
        <v>248</v>
      </c>
      <c r="BM699" s="210" t="s">
        <v>925</v>
      </c>
    </row>
    <row r="700" s="2" customFormat="1">
      <c r="A700" s="40"/>
      <c r="B700" s="41"/>
      <c r="C700" s="42"/>
      <c r="D700" s="234" t="s">
        <v>143</v>
      </c>
      <c r="E700" s="42"/>
      <c r="F700" s="235" t="s">
        <v>926</v>
      </c>
      <c r="G700" s="42"/>
      <c r="H700" s="42"/>
      <c r="I700" s="236"/>
      <c r="J700" s="42"/>
      <c r="K700" s="42"/>
      <c r="L700" s="46"/>
      <c r="M700" s="237"/>
      <c r="N700" s="238"/>
      <c r="O700" s="86"/>
      <c r="P700" s="86"/>
      <c r="Q700" s="86"/>
      <c r="R700" s="86"/>
      <c r="S700" s="86"/>
      <c r="T700" s="87"/>
      <c r="U700" s="40"/>
      <c r="V700" s="40"/>
      <c r="W700" s="40"/>
      <c r="X700" s="40"/>
      <c r="Y700" s="40"/>
      <c r="Z700" s="40"/>
      <c r="AA700" s="40"/>
      <c r="AB700" s="40"/>
      <c r="AC700" s="40"/>
      <c r="AD700" s="40"/>
      <c r="AE700" s="40"/>
      <c r="AT700" s="19" t="s">
        <v>143</v>
      </c>
      <c r="AU700" s="19" t="s">
        <v>128</v>
      </c>
    </row>
    <row r="701" s="14" customFormat="1">
      <c r="A701" s="14"/>
      <c r="B701" s="223"/>
      <c r="C701" s="224"/>
      <c r="D701" s="214" t="s">
        <v>136</v>
      </c>
      <c r="E701" s="225" t="s">
        <v>19</v>
      </c>
      <c r="F701" s="226" t="s">
        <v>927</v>
      </c>
      <c r="G701" s="224"/>
      <c r="H701" s="227">
        <v>114.59999999999999</v>
      </c>
      <c r="I701" s="228"/>
      <c r="J701" s="224"/>
      <c r="K701" s="224"/>
      <c r="L701" s="229"/>
      <c r="M701" s="230"/>
      <c r="N701" s="231"/>
      <c r="O701" s="231"/>
      <c r="P701" s="231"/>
      <c r="Q701" s="231"/>
      <c r="R701" s="231"/>
      <c r="S701" s="231"/>
      <c r="T701" s="232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33" t="s">
        <v>136</v>
      </c>
      <c r="AU701" s="233" t="s">
        <v>128</v>
      </c>
      <c r="AV701" s="14" t="s">
        <v>128</v>
      </c>
      <c r="AW701" s="14" t="s">
        <v>33</v>
      </c>
      <c r="AX701" s="14" t="s">
        <v>77</v>
      </c>
      <c r="AY701" s="233" t="s">
        <v>121</v>
      </c>
    </row>
    <row r="702" s="2" customFormat="1" ht="16.5" customHeight="1">
      <c r="A702" s="40"/>
      <c r="B702" s="41"/>
      <c r="C702" s="199" t="s">
        <v>928</v>
      </c>
      <c r="D702" s="199" t="s">
        <v>123</v>
      </c>
      <c r="E702" s="200" t="s">
        <v>929</v>
      </c>
      <c r="F702" s="201" t="s">
        <v>930</v>
      </c>
      <c r="G702" s="202" t="s">
        <v>162</v>
      </c>
      <c r="H702" s="203">
        <v>6.4000000000000004</v>
      </c>
      <c r="I702" s="204"/>
      <c r="J702" s="205">
        <f>ROUND(I702*H702,2)</f>
        <v>0</v>
      </c>
      <c r="K702" s="201" t="s">
        <v>141</v>
      </c>
      <c r="L702" s="46"/>
      <c r="M702" s="206" t="s">
        <v>19</v>
      </c>
      <c r="N702" s="207" t="s">
        <v>44</v>
      </c>
      <c r="O702" s="86"/>
      <c r="P702" s="208">
        <f>O702*H702</f>
        <v>0</v>
      </c>
      <c r="Q702" s="208">
        <v>0</v>
      </c>
      <c r="R702" s="208">
        <f>Q702*H702</f>
        <v>0</v>
      </c>
      <c r="S702" s="208">
        <v>0.0022300000000000002</v>
      </c>
      <c r="T702" s="209">
        <f>S702*H702</f>
        <v>0.014272000000000002</v>
      </c>
      <c r="U702" s="40"/>
      <c r="V702" s="40"/>
      <c r="W702" s="40"/>
      <c r="X702" s="40"/>
      <c r="Y702" s="40"/>
      <c r="Z702" s="40"/>
      <c r="AA702" s="40"/>
      <c r="AB702" s="40"/>
      <c r="AC702" s="40"/>
      <c r="AD702" s="40"/>
      <c r="AE702" s="40"/>
      <c r="AR702" s="210" t="s">
        <v>248</v>
      </c>
      <c r="AT702" s="210" t="s">
        <v>123</v>
      </c>
      <c r="AU702" s="210" t="s">
        <v>128</v>
      </c>
      <c r="AY702" s="19" t="s">
        <v>121</v>
      </c>
      <c r="BE702" s="211">
        <f>IF(N702="základní",J702,0)</f>
        <v>0</v>
      </c>
      <c r="BF702" s="211">
        <f>IF(N702="snížená",J702,0)</f>
        <v>0</v>
      </c>
      <c r="BG702" s="211">
        <f>IF(N702="zákl. přenesená",J702,0)</f>
        <v>0</v>
      </c>
      <c r="BH702" s="211">
        <f>IF(N702="sníž. přenesená",J702,0)</f>
        <v>0</v>
      </c>
      <c r="BI702" s="211">
        <f>IF(N702="nulová",J702,0)</f>
        <v>0</v>
      </c>
      <c r="BJ702" s="19" t="s">
        <v>128</v>
      </c>
      <c r="BK702" s="211">
        <f>ROUND(I702*H702,2)</f>
        <v>0</v>
      </c>
      <c r="BL702" s="19" t="s">
        <v>248</v>
      </c>
      <c r="BM702" s="210" t="s">
        <v>931</v>
      </c>
    </row>
    <row r="703" s="2" customFormat="1">
      <c r="A703" s="40"/>
      <c r="B703" s="41"/>
      <c r="C703" s="42"/>
      <c r="D703" s="234" t="s">
        <v>143</v>
      </c>
      <c r="E703" s="42"/>
      <c r="F703" s="235" t="s">
        <v>932</v>
      </c>
      <c r="G703" s="42"/>
      <c r="H703" s="42"/>
      <c r="I703" s="236"/>
      <c r="J703" s="42"/>
      <c r="K703" s="42"/>
      <c r="L703" s="46"/>
      <c r="M703" s="237"/>
      <c r="N703" s="238"/>
      <c r="O703" s="86"/>
      <c r="P703" s="86"/>
      <c r="Q703" s="86"/>
      <c r="R703" s="86"/>
      <c r="S703" s="86"/>
      <c r="T703" s="87"/>
      <c r="U703" s="40"/>
      <c r="V703" s="40"/>
      <c r="W703" s="40"/>
      <c r="X703" s="40"/>
      <c r="Y703" s="40"/>
      <c r="Z703" s="40"/>
      <c r="AA703" s="40"/>
      <c r="AB703" s="40"/>
      <c r="AC703" s="40"/>
      <c r="AD703" s="40"/>
      <c r="AE703" s="40"/>
      <c r="AT703" s="19" t="s">
        <v>143</v>
      </c>
      <c r="AU703" s="19" t="s">
        <v>128</v>
      </c>
    </row>
    <row r="704" s="13" customFormat="1">
      <c r="A704" s="13"/>
      <c r="B704" s="212"/>
      <c r="C704" s="213"/>
      <c r="D704" s="214" t="s">
        <v>136</v>
      </c>
      <c r="E704" s="215" t="s">
        <v>19</v>
      </c>
      <c r="F704" s="216" t="s">
        <v>933</v>
      </c>
      <c r="G704" s="213"/>
      <c r="H704" s="215" t="s">
        <v>19</v>
      </c>
      <c r="I704" s="217"/>
      <c r="J704" s="213"/>
      <c r="K704" s="213"/>
      <c r="L704" s="218"/>
      <c r="M704" s="219"/>
      <c r="N704" s="220"/>
      <c r="O704" s="220"/>
      <c r="P704" s="220"/>
      <c r="Q704" s="220"/>
      <c r="R704" s="220"/>
      <c r="S704" s="220"/>
      <c r="T704" s="221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22" t="s">
        <v>136</v>
      </c>
      <c r="AU704" s="222" t="s">
        <v>128</v>
      </c>
      <c r="AV704" s="13" t="s">
        <v>77</v>
      </c>
      <c r="AW704" s="13" t="s">
        <v>33</v>
      </c>
      <c r="AX704" s="13" t="s">
        <v>72</v>
      </c>
      <c r="AY704" s="222" t="s">
        <v>121</v>
      </c>
    </row>
    <row r="705" s="14" customFormat="1">
      <c r="A705" s="14"/>
      <c r="B705" s="223"/>
      <c r="C705" s="224"/>
      <c r="D705" s="214" t="s">
        <v>136</v>
      </c>
      <c r="E705" s="225" t="s">
        <v>19</v>
      </c>
      <c r="F705" s="226" t="s">
        <v>934</v>
      </c>
      <c r="G705" s="224"/>
      <c r="H705" s="227">
        <v>6.4000000000000004</v>
      </c>
      <c r="I705" s="228"/>
      <c r="J705" s="224"/>
      <c r="K705" s="224"/>
      <c r="L705" s="229"/>
      <c r="M705" s="230"/>
      <c r="N705" s="231"/>
      <c r="O705" s="231"/>
      <c r="P705" s="231"/>
      <c r="Q705" s="231"/>
      <c r="R705" s="231"/>
      <c r="S705" s="231"/>
      <c r="T705" s="232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33" t="s">
        <v>136</v>
      </c>
      <c r="AU705" s="233" t="s">
        <v>128</v>
      </c>
      <c r="AV705" s="14" t="s">
        <v>128</v>
      </c>
      <c r="AW705" s="14" t="s">
        <v>33</v>
      </c>
      <c r="AX705" s="14" t="s">
        <v>77</v>
      </c>
      <c r="AY705" s="233" t="s">
        <v>121</v>
      </c>
    </row>
    <row r="706" s="2" customFormat="1" ht="16.5" customHeight="1">
      <c r="A706" s="40"/>
      <c r="B706" s="41"/>
      <c r="C706" s="199" t="s">
        <v>935</v>
      </c>
      <c r="D706" s="199" t="s">
        <v>123</v>
      </c>
      <c r="E706" s="200" t="s">
        <v>936</v>
      </c>
      <c r="F706" s="201" t="s">
        <v>937</v>
      </c>
      <c r="G706" s="202" t="s">
        <v>162</v>
      </c>
      <c r="H706" s="203">
        <v>2.8999999999999999</v>
      </c>
      <c r="I706" s="204"/>
      <c r="J706" s="205">
        <f>ROUND(I706*H706,2)</f>
        <v>0</v>
      </c>
      <c r="K706" s="201" t="s">
        <v>141</v>
      </c>
      <c r="L706" s="46"/>
      <c r="M706" s="206" t="s">
        <v>19</v>
      </c>
      <c r="N706" s="207" t="s">
        <v>44</v>
      </c>
      <c r="O706" s="86"/>
      <c r="P706" s="208">
        <f>O706*H706</f>
        <v>0</v>
      </c>
      <c r="Q706" s="208">
        <v>0</v>
      </c>
      <c r="R706" s="208">
        <f>Q706*H706</f>
        <v>0</v>
      </c>
      <c r="S706" s="208">
        <v>0.00175</v>
      </c>
      <c r="T706" s="209">
        <f>S706*H706</f>
        <v>0.0050749999999999997</v>
      </c>
      <c r="U706" s="40"/>
      <c r="V706" s="40"/>
      <c r="W706" s="40"/>
      <c r="X706" s="40"/>
      <c r="Y706" s="40"/>
      <c r="Z706" s="40"/>
      <c r="AA706" s="40"/>
      <c r="AB706" s="40"/>
      <c r="AC706" s="40"/>
      <c r="AD706" s="40"/>
      <c r="AE706" s="40"/>
      <c r="AR706" s="210" t="s">
        <v>248</v>
      </c>
      <c r="AT706" s="210" t="s">
        <v>123</v>
      </c>
      <c r="AU706" s="210" t="s">
        <v>128</v>
      </c>
      <c r="AY706" s="19" t="s">
        <v>121</v>
      </c>
      <c r="BE706" s="211">
        <f>IF(N706="základní",J706,0)</f>
        <v>0</v>
      </c>
      <c r="BF706" s="211">
        <f>IF(N706="snížená",J706,0)</f>
        <v>0</v>
      </c>
      <c r="BG706" s="211">
        <f>IF(N706="zákl. přenesená",J706,0)</f>
        <v>0</v>
      </c>
      <c r="BH706" s="211">
        <f>IF(N706="sníž. přenesená",J706,0)</f>
        <v>0</v>
      </c>
      <c r="BI706" s="211">
        <f>IF(N706="nulová",J706,0)</f>
        <v>0</v>
      </c>
      <c r="BJ706" s="19" t="s">
        <v>128</v>
      </c>
      <c r="BK706" s="211">
        <f>ROUND(I706*H706,2)</f>
        <v>0</v>
      </c>
      <c r="BL706" s="19" t="s">
        <v>248</v>
      </c>
      <c r="BM706" s="210" t="s">
        <v>938</v>
      </c>
    </row>
    <row r="707" s="2" customFormat="1">
      <c r="A707" s="40"/>
      <c r="B707" s="41"/>
      <c r="C707" s="42"/>
      <c r="D707" s="234" t="s">
        <v>143</v>
      </c>
      <c r="E707" s="42"/>
      <c r="F707" s="235" t="s">
        <v>939</v>
      </c>
      <c r="G707" s="42"/>
      <c r="H707" s="42"/>
      <c r="I707" s="236"/>
      <c r="J707" s="42"/>
      <c r="K707" s="42"/>
      <c r="L707" s="46"/>
      <c r="M707" s="237"/>
      <c r="N707" s="238"/>
      <c r="O707" s="86"/>
      <c r="P707" s="86"/>
      <c r="Q707" s="86"/>
      <c r="R707" s="86"/>
      <c r="S707" s="86"/>
      <c r="T707" s="87"/>
      <c r="U707" s="40"/>
      <c r="V707" s="40"/>
      <c r="W707" s="40"/>
      <c r="X707" s="40"/>
      <c r="Y707" s="40"/>
      <c r="Z707" s="40"/>
      <c r="AA707" s="40"/>
      <c r="AB707" s="40"/>
      <c r="AC707" s="40"/>
      <c r="AD707" s="40"/>
      <c r="AE707" s="40"/>
      <c r="AT707" s="19" t="s">
        <v>143</v>
      </c>
      <c r="AU707" s="19" t="s">
        <v>128</v>
      </c>
    </row>
    <row r="708" s="13" customFormat="1">
      <c r="A708" s="13"/>
      <c r="B708" s="212"/>
      <c r="C708" s="213"/>
      <c r="D708" s="214" t="s">
        <v>136</v>
      </c>
      <c r="E708" s="215" t="s">
        <v>19</v>
      </c>
      <c r="F708" s="216" t="s">
        <v>921</v>
      </c>
      <c r="G708" s="213"/>
      <c r="H708" s="215" t="s">
        <v>19</v>
      </c>
      <c r="I708" s="217"/>
      <c r="J708" s="213"/>
      <c r="K708" s="213"/>
      <c r="L708" s="218"/>
      <c r="M708" s="219"/>
      <c r="N708" s="220"/>
      <c r="O708" s="220"/>
      <c r="P708" s="220"/>
      <c r="Q708" s="220"/>
      <c r="R708" s="220"/>
      <c r="S708" s="220"/>
      <c r="T708" s="221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22" t="s">
        <v>136</v>
      </c>
      <c r="AU708" s="222" t="s">
        <v>128</v>
      </c>
      <c r="AV708" s="13" t="s">
        <v>77</v>
      </c>
      <c r="AW708" s="13" t="s">
        <v>33</v>
      </c>
      <c r="AX708" s="13" t="s">
        <v>72</v>
      </c>
      <c r="AY708" s="222" t="s">
        <v>121</v>
      </c>
    </row>
    <row r="709" s="14" customFormat="1">
      <c r="A709" s="14"/>
      <c r="B709" s="223"/>
      <c r="C709" s="224"/>
      <c r="D709" s="214" t="s">
        <v>136</v>
      </c>
      <c r="E709" s="225" t="s">
        <v>19</v>
      </c>
      <c r="F709" s="226" t="s">
        <v>940</v>
      </c>
      <c r="G709" s="224"/>
      <c r="H709" s="227">
        <v>2.8999999999999999</v>
      </c>
      <c r="I709" s="228"/>
      <c r="J709" s="224"/>
      <c r="K709" s="224"/>
      <c r="L709" s="229"/>
      <c r="M709" s="230"/>
      <c r="N709" s="231"/>
      <c r="O709" s="231"/>
      <c r="P709" s="231"/>
      <c r="Q709" s="231"/>
      <c r="R709" s="231"/>
      <c r="S709" s="231"/>
      <c r="T709" s="232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33" t="s">
        <v>136</v>
      </c>
      <c r="AU709" s="233" t="s">
        <v>128</v>
      </c>
      <c r="AV709" s="14" t="s">
        <v>128</v>
      </c>
      <c r="AW709" s="14" t="s">
        <v>33</v>
      </c>
      <c r="AX709" s="14" t="s">
        <v>77</v>
      </c>
      <c r="AY709" s="233" t="s">
        <v>121</v>
      </c>
    </row>
    <row r="710" s="2" customFormat="1" ht="16.5" customHeight="1">
      <c r="A710" s="40"/>
      <c r="B710" s="41"/>
      <c r="C710" s="199" t="s">
        <v>941</v>
      </c>
      <c r="D710" s="199" t="s">
        <v>123</v>
      </c>
      <c r="E710" s="200" t="s">
        <v>942</v>
      </c>
      <c r="F710" s="201" t="s">
        <v>943</v>
      </c>
      <c r="G710" s="202" t="s">
        <v>162</v>
      </c>
      <c r="H710" s="203">
        <v>106.26000000000001</v>
      </c>
      <c r="I710" s="204"/>
      <c r="J710" s="205">
        <f>ROUND(I710*H710,2)</f>
        <v>0</v>
      </c>
      <c r="K710" s="201" t="s">
        <v>141</v>
      </c>
      <c r="L710" s="46"/>
      <c r="M710" s="206" t="s">
        <v>19</v>
      </c>
      <c r="N710" s="207" t="s">
        <v>44</v>
      </c>
      <c r="O710" s="86"/>
      <c r="P710" s="208">
        <f>O710*H710</f>
        <v>0</v>
      </c>
      <c r="Q710" s="208">
        <v>0</v>
      </c>
      <c r="R710" s="208">
        <f>Q710*H710</f>
        <v>0</v>
      </c>
      <c r="S710" s="208">
        <v>0.0060499999999999998</v>
      </c>
      <c r="T710" s="209">
        <f>S710*H710</f>
        <v>0.64287300000000003</v>
      </c>
      <c r="U710" s="40"/>
      <c r="V710" s="40"/>
      <c r="W710" s="40"/>
      <c r="X710" s="40"/>
      <c r="Y710" s="40"/>
      <c r="Z710" s="40"/>
      <c r="AA710" s="40"/>
      <c r="AB710" s="40"/>
      <c r="AC710" s="40"/>
      <c r="AD710" s="40"/>
      <c r="AE710" s="40"/>
      <c r="AR710" s="210" t="s">
        <v>248</v>
      </c>
      <c r="AT710" s="210" t="s">
        <v>123</v>
      </c>
      <c r="AU710" s="210" t="s">
        <v>128</v>
      </c>
      <c r="AY710" s="19" t="s">
        <v>121</v>
      </c>
      <c r="BE710" s="211">
        <f>IF(N710="základní",J710,0)</f>
        <v>0</v>
      </c>
      <c r="BF710" s="211">
        <f>IF(N710="snížená",J710,0)</f>
        <v>0</v>
      </c>
      <c r="BG710" s="211">
        <f>IF(N710="zákl. přenesená",J710,0)</f>
        <v>0</v>
      </c>
      <c r="BH710" s="211">
        <f>IF(N710="sníž. přenesená",J710,0)</f>
        <v>0</v>
      </c>
      <c r="BI710" s="211">
        <f>IF(N710="nulová",J710,0)</f>
        <v>0</v>
      </c>
      <c r="BJ710" s="19" t="s">
        <v>128</v>
      </c>
      <c r="BK710" s="211">
        <f>ROUND(I710*H710,2)</f>
        <v>0</v>
      </c>
      <c r="BL710" s="19" t="s">
        <v>248</v>
      </c>
      <c r="BM710" s="210" t="s">
        <v>944</v>
      </c>
    </row>
    <row r="711" s="2" customFormat="1">
      <c r="A711" s="40"/>
      <c r="B711" s="41"/>
      <c r="C711" s="42"/>
      <c r="D711" s="234" t="s">
        <v>143</v>
      </c>
      <c r="E711" s="42"/>
      <c r="F711" s="235" t="s">
        <v>945</v>
      </c>
      <c r="G711" s="42"/>
      <c r="H711" s="42"/>
      <c r="I711" s="236"/>
      <c r="J711" s="42"/>
      <c r="K711" s="42"/>
      <c r="L711" s="46"/>
      <c r="M711" s="237"/>
      <c r="N711" s="238"/>
      <c r="O711" s="86"/>
      <c r="P711" s="86"/>
      <c r="Q711" s="86"/>
      <c r="R711" s="86"/>
      <c r="S711" s="86"/>
      <c r="T711" s="87"/>
      <c r="U711" s="40"/>
      <c r="V711" s="40"/>
      <c r="W711" s="40"/>
      <c r="X711" s="40"/>
      <c r="Y711" s="40"/>
      <c r="Z711" s="40"/>
      <c r="AA711" s="40"/>
      <c r="AB711" s="40"/>
      <c r="AC711" s="40"/>
      <c r="AD711" s="40"/>
      <c r="AE711" s="40"/>
      <c r="AT711" s="19" t="s">
        <v>143</v>
      </c>
      <c r="AU711" s="19" t="s">
        <v>128</v>
      </c>
    </row>
    <row r="712" s="14" customFormat="1">
      <c r="A712" s="14"/>
      <c r="B712" s="223"/>
      <c r="C712" s="224"/>
      <c r="D712" s="214" t="s">
        <v>136</v>
      </c>
      <c r="E712" s="225" t="s">
        <v>19</v>
      </c>
      <c r="F712" s="226" t="s">
        <v>946</v>
      </c>
      <c r="G712" s="224"/>
      <c r="H712" s="227">
        <v>106.26000000000001</v>
      </c>
      <c r="I712" s="228"/>
      <c r="J712" s="224"/>
      <c r="K712" s="224"/>
      <c r="L712" s="229"/>
      <c r="M712" s="230"/>
      <c r="N712" s="231"/>
      <c r="O712" s="231"/>
      <c r="P712" s="231"/>
      <c r="Q712" s="231"/>
      <c r="R712" s="231"/>
      <c r="S712" s="231"/>
      <c r="T712" s="232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33" t="s">
        <v>136</v>
      </c>
      <c r="AU712" s="233" t="s">
        <v>128</v>
      </c>
      <c r="AV712" s="14" t="s">
        <v>128</v>
      </c>
      <c r="AW712" s="14" t="s">
        <v>33</v>
      </c>
      <c r="AX712" s="14" t="s">
        <v>77</v>
      </c>
      <c r="AY712" s="233" t="s">
        <v>121</v>
      </c>
    </row>
    <row r="713" s="2" customFormat="1" ht="16.5" customHeight="1">
      <c r="A713" s="40"/>
      <c r="B713" s="41"/>
      <c r="C713" s="199" t="s">
        <v>947</v>
      </c>
      <c r="D713" s="199" t="s">
        <v>123</v>
      </c>
      <c r="E713" s="200" t="s">
        <v>948</v>
      </c>
      <c r="F713" s="201" t="s">
        <v>949</v>
      </c>
      <c r="G713" s="202" t="s">
        <v>162</v>
      </c>
      <c r="H713" s="203">
        <v>66</v>
      </c>
      <c r="I713" s="204"/>
      <c r="J713" s="205">
        <f>ROUND(I713*H713,2)</f>
        <v>0</v>
      </c>
      <c r="K713" s="201" t="s">
        <v>141</v>
      </c>
      <c r="L713" s="46"/>
      <c r="M713" s="206" t="s">
        <v>19</v>
      </c>
      <c r="N713" s="207" t="s">
        <v>44</v>
      </c>
      <c r="O713" s="86"/>
      <c r="P713" s="208">
        <f>O713*H713</f>
        <v>0</v>
      </c>
      <c r="Q713" s="208">
        <v>0</v>
      </c>
      <c r="R713" s="208">
        <f>Q713*H713</f>
        <v>0</v>
      </c>
      <c r="S713" s="208">
        <v>0.0039399999999999999</v>
      </c>
      <c r="T713" s="209">
        <f>S713*H713</f>
        <v>0.26003999999999999</v>
      </c>
      <c r="U713" s="40"/>
      <c r="V713" s="40"/>
      <c r="W713" s="40"/>
      <c r="X713" s="40"/>
      <c r="Y713" s="40"/>
      <c r="Z713" s="40"/>
      <c r="AA713" s="40"/>
      <c r="AB713" s="40"/>
      <c r="AC713" s="40"/>
      <c r="AD713" s="40"/>
      <c r="AE713" s="40"/>
      <c r="AR713" s="210" t="s">
        <v>248</v>
      </c>
      <c r="AT713" s="210" t="s">
        <v>123</v>
      </c>
      <c r="AU713" s="210" t="s">
        <v>128</v>
      </c>
      <c r="AY713" s="19" t="s">
        <v>121</v>
      </c>
      <c r="BE713" s="211">
        <f>IF(N713="základní",J713,0)</f>
        <v>0</v>
      </c>
      <c r="BF713" s="211">
        <f>IF(N713="snížená",J713,0)</f>
        <v>0</v>
      </c>
      <c r="BG713" s="211">
        <f>IF(N713="zákl. přenesená",J713,0)</f>
        <v>0</v>
      </c>
      <c r="BH713" s="211">
        <f>IF(N713="sníž. přenesená",J713,0)</f>
        <v>0</v>
      </c>
      <c r="BI713" s="211">
        <f>IF(N713="nulová",J713,0)</f>
        <v>0</v>
      </c>
      <c r="BJ713" s="19" t="s">
        <v>128</v>
      </c>
      <c r="BK713" s="211">
        <f>ROUND(I713*H713,2)</f>
        <v>0</v>
      </c>
      <c r="BL713" s="19" t="s">
        <v>248</v>
      </c>
      <c r="BM713" s="210" t="s">
        <v>950</v>
      </c>
    </row>
    <row r="714" s="2" customFormat="1">
      <c r="A714" s="40"/>
      <c r="B714" s="41"/>
      <c r="C714" s="42"/>
      <c r="D714" s="234" t="s">
        <v>143</v>
      </c>
      <c r="E714" s="42"/>
      <c r="F714" s="235" t="s">
        <v>951</v>
      </c>
      <c r="G714" s="42"/>
      <c r="H714" s="42"/>
      <c r="I714" s="236"/>
      <c r="J714" s="42"/>
      <c r="K714" s="42"/>
      <c r="L714" s="46"/>
      <c r="M714" s="237"/>
      <c r="N714" s="238"/>
      <c r="O714" s="86"/>
      <c r="P714" s="86"/>
      <c r="Q714" s="86"/>
      <c r="R714" s="86"/>
      <c r="S714" s="86"/>
      <c r="T714" s="87"/>
      <c r="U714" s="40"/>
      <c r="V714" s="40"/>
      <c r="W714" s="40"/>
      <c r="X714" s="40"/>
      <c r="Y714" s="40"/>
      <c r="Z714" s="40"/>
      <c r="AA714" s="40"/>
      <c r="AB714" s="40"/>
      <c r="AC714" s="40"/>
      <c r="AD714" s="40"/>
      <c r="AE714" s="40"/>
      <c r="AT714" s="19" t="s">
        <v>143</v>
      </c>
      <c r="AU714" s="19" t="s">
        <v>128</v>
      </c>
    </row>
    <row r="715" s="14" customFormat="1">
      <c r="A715" s="14"/>
      <c r="B715" s="223"/>
      <c r="C715" s="224"/>
      <c r="D715" s="214" t="s">
        <v>136</v>
      </c>
      <c r="E715" s="225" t="s">
        <v>19</v>
      </c>
      <c r="F715" s="226" t="s">
        <v>952</v>
      </c>
      <c r="G715" s="224"/>
      <c r="H715" s="227">
        <v>66</v>
      </c>
      <c r="I715" s="228"/>
      <c r="J715" s="224"/>
      <c r="K715" s="224"/>
      <c r="L715" s="229"/>
      <c r="M715" s="230"/>
      <c r="N715" s="231"/>
      <c r="O715" s="231"/>
      <c r="P715" s="231"/>
      <c r="Q715" s="231"/>
      <c r="R715" s="231"/>
      <c r="S715" s="231"/>
      <c r="T715" s="232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33" t="s">
        <v>136</v>
      </c>
      <c r="AU715" s="233" t="s">
        <v>128</v>
      </c>
      <c r="AV715" s="14" t="s">
        <v>128</v>
      </c>
      <c r="AW715" s="14" t="s">
        <v>33</v>
      </c>
      <c r="AX715" s="14" t="s">
        <v>77</v>
      </c>
      <c r="AY715" s="233" t="s">
        <v>121</v>
      </c>
    </row>
    <row r="716" s="2" customFormat="1" ht="24.15" customHeight="1">
      <c r="A716" s="40"/>
      <c r="B716" s="41"/>
      <c r="C716" s="199" t="s">
        <v>953</v>
      </c>
      <c r="D716" s="199" t="s">
        <v>123</v>
      </c>
      <c r="E716" s="200" t="s">
        <v>954</v>
      </c>
      <c r="F716" s="201" t="s">
        <v>955</v>
      </c>
      <c r="G716" s="202" t="s">
        <v>134</v>
      </c>
      <c r="H716" s="203">
        <v>2.6099999999999999</v>
      </c>
      <c r="I716" s="204"/>
      <c r="J716" s="205">
        <f>ROUND(I716*H716,2)</f>
        <v>0</v>
      </c>
      <c r="K716" s="201" t="s">
        <v>141</v>
      </c>
      <c r="L716" s="46"/>
      <c r="M716" s="206" t="s">
        <v>19</v>
      </c>
      <c r="N716" s="207" t="s">
        <v>44</v>
      </c>
      <c r="O716" s="86"/>
      <c r="P716" s="208">
        <f>O716*H716</f>
        <v>0</v>
      </c>
      <c r="Q716" s="208">
        <v>0.0066600000000000001</v>
      </c>
      <c r="R716" s="208">
        <f>Q716*H716</f>
        <v>0.017382599999999998</v>
      </c>
      <c r="S716" s="208">
        <v>0</v>
      </c>
      <c r="T716" s="209">
        <f>S716*H716</f>
        <v>0</v>
      </c>
      <c r="U716" s="40"/>
      <c r="V716" s="40"/>
      <c r="W716" s="40"/>
      <c r="X716" s="40"/>
      <c r="Y716" s="40"/>
      <c r="Z716" s="40"/>
      <c r="AA716" s="40"/>
      <c r="AB716" s="40"/>
      <c r="AC716" s="40"/>
      <c r="AD716" s="40"/>
      <c r="AE716" s="40"/>
      <c r="AR716" s="210" t="s">
        <v>248</v>
      </c>
      <c r="AT716" s="210" t="s">
        <v>123</v>
      </c>
      <c r="AU716" s="210" t="s">
        <v>128</v>
      </c>
      <c r="AY716" s="19" t="s">
        <v>121</v>
      </c>
      <c r="BE716" s="211">
        <f>IF(N716="základní",J716,0)</f>
        <v>0</v>
      </c>
      <c r="BF716" s="211">
        <f>IF(N716="snížená",J716,0)</f>
        <v>0</v>
      </c>
      <c r="BG716" s="211">
        <f>IF(N716="zákl. přenesená",J716,0)</f>
        <v>0</v>
      </c>
      <c r="BH716" s="211">
        <f>IF(N716="sníž. přenesená",J716,0)</f>
        <v>0</v>
      </c>
      <c r="BI716" s="211">
        <f>IF(N716="nulová",J716,0)</f>
        <v>0</v>
      </c>
      <c r="BJ716" s="19" t="s">
        <v>128</v>
      </c>
      <c r="BK716" s="211">
        <f>ROUND(I716*H716,2)</f>
        <v>0</v>
      </c>
      <c r="BL716" s="19" t="s">
        <v>248</v>
      </c>
      <c r="BM716" s="210" t="s">
        <v>956</v>
      </c>
    </row>
    <row r="717" s="2" customFormat="1">
      <c r="A717" s="40"/>
      <c r="B717" s="41"/>
      <c r="C717" s="42"/>
      <c r="D717" s="234" t="s">
        <v>143</v>
      </c>
      <c r="E717" s="42"/>
      <c r="F717" s="235" t="s">
        <v>957</v>
      </c>
      <c r="G717" s="42"/>
      <c r="H717" s="42"/>
      <c r="I717" s="236"/>
      <c r="J717" s="42"/>
      <c r="K717" s="42"/>
      <c r="L717" s="46"/>
      <c r="M717" s="237"/>
      <c r="N717" s="238"/>
      <c r="O717" s="86"/>
      <c r="P717" s="86"/>
      <c r="Q717" s="86"/>
      <c r="R717" s="86"/>
      <c r="S717" s="86"/>
      <c r="T717" s="87"/>
      <c r="U717" s="40"/>
      <c r="V717" s="40"/>
      <c r="W717" s="40"/>
      <c r="X717" s="40"/>
      <c r="Y717" s="40"/>
      <c r="Z717" s="40"/>
      <c r="AA717" s="40"/>
      <c r="AB717" s="40"/>
      <c r="AC717" s="40"/>
      <c r="AD717" s="40"/>
      <c r="AE717" s="40"/>
      <c r="AT717" s="19" t="s">
        <v>143</v>
      </c>
      <c r="AU717" s="19" t="s">
        <v>128</v>
      </c>
    </row>
    <row r="718" s="13" customFormat="1">
      <c r="A718" s="13"/>
      <c r="B718" s="212"/>
      <c r="C718" s="213"/>
      <c r="D718" s="214" t="s">
        <v>136</v>
      </c>
      <c r="E718" s="215" t="s">
        <v>19</v>
      </c>
      <c r="F718" s="216" t="s">
        <v>921</v>
      </c>
      <c r="G718" s="213"/>
      <c r="H718" s="215" t="s">
        <v>19</v>
      </c>
      <c r="I718" s="217"/>
      <c r="J718" s="213"/>
      <c r="K718" s="213"/>
      <c r="L718" s="218"/>
      <c r="M718" s="219"/>
      <c r="N718" s="220"/>
      <c r="O718" s="220"/>
      <c r="P718" s="220"/>
      <c r="Q718" s="220"/>
      <c r="R718" s="220"/>
      <c r="S718" s="220"/>
      <c r="T718" s="221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22" t="s">
        <v>136</v>
      </c>
      <c r="AU718" s="222" t="s">
        <v>128</v>
      </c>
      <c r="AV718" s="13" t="s">
        <v>77</v>
      </c>
      <c r="AW718" s="13" t="s">
        <v>33</v>
      </c>
      <c r="AX718" s="13" t="s">
        <v>72</v>
      </c>
      <c r="AY718" s="222" t="s">
        <v>121</v>
      </c>
    </row>
    <row r="719" s="14" customFormat="1">
      <c r="A719" s="14"/>
      <c r="B719" s="223"/>
      <c r="C719" s="224"/>
      <c r="D719" s="214" t="s">
        <v>136</v>
      </c>
      <c r="E719" s="225" t="s">
        <v>19</v>
      </c>
      <c r="F719" s="226" t="s">
        <v>292</v>
      </c>
      <c r="G719" s="224"/>
      <c r="H719" s="227">
        <v>2.6099999999999999</v>
      </c>
      <c r="I719" s="228"/>
      <c r="J719" s="224"/>
      <c r="K719" s="224"/>
      <c r="L719" s="229"/>
      <c r="M719" s="230"/>
      <c r="N719" s="231"/>
      <c r="O719" s="231"/>
      <c r="P719" s="231"/>
      <c r="Q719" s="231"/>
      <c r="R719" s="231"/>
      <c r="S719" s="231"/>
      <c r="T719" s="232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33" t="s">
        <v>136</v>
      </c>
      <c r="AU719" s="233" t="s">
        <v>128</v>
      </c>
      <c r="AV719" s="14" t="s">
        <v>128</v>
      </c>
      <c r="AW719" s="14" t="s">
        <v>33</v>
      </c>
      <c r="AX719" s="14" t="s">
        <v>77</v>
      </c>
      <c r="AY719" s="233" t="s">
        <v>121</v>
      </c>
    </row>
    <row r="720" s="2" customFormat="1" ht="24.15" customHeight="1">
      <c r="A720" s="40"/>
      <c r="B720" s="41"/>
      <c r="C720" s="199" t="s">
        <v>958</v>
      </c>
      <c r="D720" s="199" t="s">
        <v>123</v>
      </c>
      <c r="E720" s="200" t="s">
        <v>959</v>
      </c>
      <c r="F720" s="201" t="s">
        <v>960</v>
      </c>
      <c r="G720" s="202" t="s">
        <v>162</v>
      </c>
      <c r="H720" s="203">
        <v>6.4000000000000004</v>
      </c>
      <c r="I720" s="204"/>
      <c r="J720" s="205">
        <f>ROUND(I720*H720,2)</f>
        <v>0</v>
      </c>
      <c r="K720" s="201" t="s">
        <v>141</v>
      </c>
      <c r="L720" s="46"/>
      <c r="M720" s="206" t="s">
        <v>19</v>
      </c>
      <c r="N720" s="207" t="s">
        <v>44</v>
      </c>
      <c r="O720" s="86"/>
      <c r="P720" s="208">
        <f>O720*H720</f>
        <v>0</v>
      </c>
      <c r="Q720" s="208">
        <v>0.002</v>
      </c>
      <c r="R720" s="208">
        <f>Q720*H720</f>
        <v>0.012800000000000001</v>
      </c>
      <c r="S720" s="208">
        <v>0</v>
      </c>
      <c r="T720" s="209">
        <f>S720*H720</f>
        <v>0</v>
      </c>
      <c r="U720" s="40"/>
      <c r="V720" s="40"/>
      <c r="W720" s="40"/>
      <c r="X720" s="40"/>
      <c r="Y720" s="40"/>
      <c r="Z720" s="40"/>
      <c r="AA720" s="40"/>
      <c r="AB720" s="40"/>
      <c r="AC720" s="40"/>
      <c r="AD720" s="40"/>
      <c r="AE720" s="40"/>
      <c r="AR720" s="210" t="s">
        <v>248</v>
      </c>
      <c r="AT720" s="210" t="s">
        <v>123</v>
      </c>
      <c r="AU720" s="210" t="s">
        <v>128</v>
      </c>
      <c r="AY720" s="19" t="s">
        <v>121</v>
      </c>
      <c r="BE720" s="211">
        <f>IF(N720="základní",J720,0)</f>
        <v>0</v>
      </c>
      <c r="BF720" s="211">
        <f>IF(N720="snížená",J720,0)</f>
        <v>0</v>
      </c>
      <c r="BG720" s="211">
        <f>IF(N720="zákl. přenesená",J720,0)</f>
        <v>0</v>
      </c>
      <c r="BH720" s="211">
        <f>IF(N720="sníž. přenesená",J720,0)</f>
        <v>0</v>
      </c>
      <c r="BI720" s="211">
        <f>IF(N720="nulová",J720,0)</f>
        <v>0</v>
      </c>
      <c r="BJ720" s="19" t="s">
        <v>128</v>
      </c>
      <c r="BK720" s="211">
        <f>ROUND(I720*H720,2)</f>
        <v>0</v>
      </c>
      <c r="BL720" s="19" t="s">
        <v>248</v>
      </c>
      <c r="BM720" s="210" t="s">
        <v>961</v>
      </c>
    </row>
    <row r="721" s="2" customFormat="1">
      <c r="A721" s="40"/>
      <c r="B721" s="41"/>
      <c r="C721" s="42"/>
      <c r="D721" s="234" t="s">
        <v>143</v>
      </c>
      <c r="E721" s="42"/>
      <c r="F721" s="235" t="s">
        <v>962</v>
      </c>
      <c r="G721" s="42"/>
      <c r="H721" s="42"/>
      <c r="I721" s="236"/>
      <c r="J721" s="42"/>
      <c r="K721" s="42"/>
      <c r="L721" s="46"/>
      <c r="M721" s="237"/>
      <c r="N721" s="238"/>
      <c r="O721" s="86"/>
      <c r="P721" s="86"/>
      <c r="Q721" s="86"/>
      <c r="R721" s="86"/>
      <c r="S721" s="86"/>
      <c r="T721" s="87"/>
      <c r="U721" s="40"/>
      <c r="V721" s="40"/>
      <c r="W721" s="40"/>
      <c r="X721" s="40"/>
      <c r="Y721" s="40"/>
      <c r="Z721" s="40"/>
      <c r="AA721" s="40"/>
      <c r="AB721" s="40"/>
      <c r="AC721" s="40"/>
      <c r="AD721" s="40"/>
      <c r="AE721" s="40"/>
      <c r="AT721" s="19" t="s">
        <v>143</v>
      </c>
      <c r="AU721" s="19" t="s">
        <v>128</v>
      </c>
    </row>
    <row r="722" s="13" customFormat="1">
      <c r="A722" s="13"/>
      <c r="B722" s="212"/>
      <c r="C722" s="213"/>
      <c r="D722" s="214" t="s">
        <v>136</v>
      </c>
      <c r="E722" s="215" t="s">
        <v>19</v>
      </c>
      <c r="F722" s="216" t="s">
        <v>933</v>
      </c>
      <c r="G722" s="213"/>
      <c r="H722" s="215" t="s">
        <v>19</v>
      </c>
      <c r="I722" s="217"/>
      <c r="J722" s="213"/>
      <c r="K722" s="213"/>
      <c r="L722" s="218"/>
      <c r="M722" s="219"/>
      <c r="N722" s="220"/>
      <c r="O722" s="220"/>
      <c r="P722" s="220"/>
      <c r="Q722" s="220"/>
      <c r="R722" s="220"/>
      <c r="S722" s="220"/>
      <c r="T722" s="221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22" t="s">
        <v>136</v>
      </c>
      <c r="AU722" s="222" t="s">
        <v>128</v>
      </c>
      <c r="AV722" s="13" t="s">
        <v>77</v>
      </c>
      <c r="AW722" s="13" t="s">
        <v>33</v>
      </c>
      <c r="AX722" s="13" t="s">
        <v>72</v>
      </c>
      <c r="AY722" s="222" t="s">
        <v>121</v>
      </c>
    </row>
    <row r="723" s="14" customFormat="1">
      <c r="A723" s="14"/>
      <c r="B723" s="223"/>
      <c r="C723" s="224"/>
      <c r="D723" s="214" t="s">
        <v>136</v>
      </c>
      <c r="E723" s="225" t="s">
        <v>19</v>
      </c>
      <c r="F723" s="226" t="s">
        <v>934</v>
      </c>
      <c r="G723" s="224"/>
      <c r="H723" s="227">
        <v>6.4000000000000004</v>
      </c>
      <c r="I723" s="228"/>
      <c r="J723" s="224"/>
      <c r="K723" s="224"/>
      <c r="L723" s="229"/>
      <c r="M723" s="230"/>
      <c r="N723" s="231"/>
      <c r="O723" s="231"/>
      <c r="P723" s="231"/>
      <c r="Q723" s="231"/>
      <c r="R723" s="231"/>
      <c r="S723" s="231"/>
      <c r="T723" s="232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33" t="s">
        <v>136</v>
      </c>
      <c r="AU723" s="233" t="s">
        <v>128</v>
      </c>
      <c r="AV723" s="14" t="s">
        <v>128</v>
      </c>
      <c r="AW723" s="14" t="s">
        <v>33</v>
      </c>
      <c r="AX723" s="14" t="s">
        <v>77</v>
      </c>
      <c r="AY723" s="233" t="s">
        <v>121</v>
      </c>
    </row>
    <row r="724" s="2" customFormat="1" ht="16.5" customHeight="1">
      <c r="A724" s="40"/>
      <c r="B724" s="41"/>
      <c r="C724" s="199" t="s">
        <v>963</v>
      </c>
      <c r="D724" s="199" t="s">
        <v>123</v>
      </c>
      <c r="E724" s="200" t="s">
        <v>964</v>
      </c>
      <c r="F724" s="201" t="s">
        <v>965</v>
      </c>
      <c r="G724" s="202" t="s">
        <v>162</v>
      </c>
      <c r="H724" s="203">
        <v>2.8999999999999999</v>
      </c>
      <c r="I724" s="204"/>
      <c r="J724" s="205">
        <f>ROUND(I724*H724,2)</f>
        <v>0</v>
      </c>
      <c r="K724" s="201" t="s">
        <v>19</v>
      </c>
      <c r="L724" s="46"/>
      <c r="M724" s="206" t="s">
        <v>19</v>
      </c>
      <c r="N724" s="207" t="s">
        <v>44</v>
      </c>
      <c r="O724" s="86"/>
      <c r="P724" s="208">
        <f>O724*H724</f>
        <v>0</v>
      </c>
      <c r="Q724" s="208">
        <v>0.0023600000000000001</v>
      </c>
      <c r="R724" s="208">
        <f>Q724*H724</f>
        <v>0.0068440000000000003</v>
      </c>
      <c r="S724" s="208">
        <v>0</v>
      </c>
      <c r="T724" s="209">
        <f>S724*H724</f>
        <v>0</v>
      </c>
      <c r="U724" s="40"/>
      <c r="V724" s="40"/>
      <c r="W724" s="40"/>
      <c r="X724" s="40"/>
      <c r="Y724" s="40"/>
      <c r="Z724" s="40"/>
      <c r="AA724" s="40"/>
      <c r="AB724" s="40"/>
      <c r="AC724" s="40"/>
      <c r="AD724" s="40"/>
      <c r="AE724" s="40"/>
      <c r="AR724" s="210" t="s">
        <v>248</v>
      </c>
      <c r="AT724" s="210" t="s">
        <v>123</v>
      </c>
      <c r="AU724" s="210" t="s">
        <v>128</v>
      </c>
      <c r="AY724" s="19" t="s">
        <v>121</v>
      </c>
      <c r="BE724" s="211">
        <f>IF(N724="základní",J724,0)</f>
        <v>0</v>
      </c>
      <c r="BF724" s="211">
        <f>IF(N724="snížená",J724,0)</f>
        <v>0</v>
      </c>
      <c r="BG724" s="211">
        <f>IF(N724="zákl. přenesená",J724,0)</f>
        <v>0</v>
      </c>
      <c r="BH724" s="211">
        <f>IF(N724="sníž. přenesená",J724,0)</f>
        <v>0</v>
      </c>
      <c r="BI724" s="211">
        <f>IF(N724="nulová",J724,0)</f>
        <v>0</v>
      </c>
      <c r="BJ724" s="19" t="s">
        <v>128</v>
      </c>
      <c r="BK724" s="211">
        <f>ROUND(I724*H724,2)</f>
        <v>0</v>
      </c>
      <c r="BL724" s="19" t="s">
        <v>248</v>
      </c>
      <c r="BM724" s="210" t="s">
        <v>966</v>
      </c>
    </row>
    <row r="725" s="13" customFormat="1">
      <c r="A725" s="13"/>
      <c r="B725" s="212"/>
      <c r="C725" s="213"/>
      <c r="D725" s="214" t="s">
        <v>136</v>
      </c>
      <c r="E725" s="215" t="s">
        <v>19</v>
      </c>
      <c r="F725" s="216" t="s">
        <v>921</v>
      </c>
      <c r="G725" s="213"/>
      <c r="H725" s="215" t="s">
        <v>19</v>
      </c>
      <c r="I725" s="217"/>
      <c r="J725" s="213"/>
      <c r="K725" s="213"/>
      <c r="L725" s="218"/>
      <c r="M725" s="219"/>
      <c r="N725" s="220"/>
      <c r="O725" s="220"/>
      <c r="P725" s="220"/>
      <c r="Q725" s="220"/>
      <c r="R725" s="220"/>
      <c r="S725" s="220"/>
      <c r="T725" s="221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22" t="s">
        <v>136</v>
      </c>
      <c r="AU725" s="222" t="s">
        <v>128</v>
      </c>
      <c r="AV725" s="13" t="s">
        <v>77</v>
      </c>
      <c r="AW725" s="13" t="s">
        <v>33</v>
      </c>
      <c r="AX725" s="13" t="s">
        <v>72</v>
      </c>
      <c r="AY725" s="222" t="s">
        <v>121</v>
      </c>
    </row>
    <row r="726" s="14" customFormat="1">
      <c r="A726" s="14"/>
      <c r="B726" s="223"/>
      <c r="C726" s="224"/>
      <c r="D726" s="214" t="s">
        <v>136</v>
      </c>
      <c r="E726" s="225" t="s">
        <v>19</v>
      </c>
      <c r="F726" s="226" t="s">
        <v>940</v>
      </c>
      <c r="G726" s="224"/>
      <c r="H726" s="227">
        <v>2.8999999999999999</v>
      </c>
      <c r="I726" s="228"/>
      <c r="J726" s="224"/>
      <c r="K726" s="224"/>
      <c r="L726" s="229"/>
      <c r="M726" s="230"/>
      <c r="N726" s="231"/>
      <c r="O726" s="231"/>
      <c r="P726" s="231"/>
      <c r="Q726" s="231"/>
      <c r="R726" s="231"/>
      <c r="S726" s="231"/>
      <c r="T726" s="232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33" t="s">
        <v>136</v>
      </c>
      <c r="AU726" s="233" t="s">
        <v>128</v>
      </c>
      <c r="AV726" s="14" t="s">
        <v>128</v>
      </c>
      <c r="AW726" s="14" t="s">
        <v>33</v>
      </c>
      <c r="AX726" s="14" t="s">
        <v>77</v>
      </c>
      <c r="AY726" s="233" t="s">
        <v>121</v>
      </c>
    </row>
    <row r="727" s="2" customFormat="1" ht="24.15" customHeight="1">
      <c r="A727" s="40"/>
      <c r="B727" s="41"/>
      <c r="C727" s="199" t="s">
        <v>967</v>
      </c>
      <c r="D727" s="199" t="s">
        <v>123</v>
      </c>
      <c r="E727" s="200" t="s">
        <v>968</v>
      </c>
      <c r="F727" s="201" t="s">
        <v>969</v>
      </c>
      <c r="G727" s="202" t="s">
        <v>162</v>
      </c>
      <c r="H727" s="203">
        <v>99.599999999999994</v>
      </c>
      <c r="I727" s="204"/>
      <c r="J727" s="205">
        <f>ROUND(I727*H727,2)</f>
        <v>0</v>
      </c>
      <c r="K727" s="201" t="s">
        <v>19</v>
      </c>
      <c r="L727" s="46"/>
      <c r="M727" s="206" t="s">
        <v>19</v>
      </c>
      <c r="N727" s="207" t="s">
        <v>44</v>
      </c>
      <c r="O727" s="86"/>
      <c r="P727" s="208">
        <f>O727*H727</f>
        <v>0</v>
      </c>
      <c r="Q727" s="208">
        <v>0.0014599999999999999</v>
      </c>
      <c r="R727" s="208">
        <f>Q727*H727</f>
        <v>0.14541599999999999</v>
      </c>
      <c r="S727" s="208">
        <v>0</v>
      </c>
      <c r="T727" s="209">
        <f>S727*H727</f>
        <v>0</v>
      </c>
      <c r="U727" s="40"/>
      <c r="V727" s="40"/>
      <c r="W727" s="40"/>
      <c r="X727" s="40"/>
      <c r="Y727" s="40"/>
      <c r="Z727" s="40"/>
      <c r="AA727" s="40"/>
      <c r="AB727" s="40"/>
      <c r="AC727" s="40"/>
      <c r="AD727" s="40"/>
      <c r="AE727" s="40"/>
      <c r="AR727" s="210" t="s">
        <v>248</v>
      </c>
      <c r="AT727" s="210" t="s">
        <v>123</v>
      </c>
      <c r="AU727" s="210" t="s">
        <v>128</v>
      </c>
      <c r="AY727" s="19" t="s">
        <v>121</v>
      </c>
      <c r="BE727" s="211">
        <f>IF(N727="základní",J727,0)</f>
        <v>0</v>
      </c>
      <c r="BF727" s="211">
        <f>IF(N727="snížená",J727,0)</f>
        <v>0</v>
      </c>
      <c r="BG727" s="211">
        <f>IF(N727="zákl. přenesená",J727,0)</f>
        <v>0</v>
      </c>
      <c r="BH727" s="211">
        <f>IF(N727="sníž. přenesená",J727,0)</f>
        <v>0</v>
      </c>
      <c r="BI727" s="211">
        <f>IF(N727="nulová",J727,0)</f>
        <v>0</v>
      </c>
      <c r="BJ727" s="19" t="s">
        <v>128</v>
      </c>
      <c r="BK727" s="211">
        <f>ROUND(I727*H727,2)</f>
        <v>0</v>
      </c>
      <c r="BL727" s="19" t="s">
        <v>248</v>
      </c>
      <c r="BM727" s="210" t="s">
        <v>970</v>
      </c>
    </row>
    <row r="728" s="14" customFormat="1">
      <c r="A728" s="14"/>
      <c r="B728" s="223"/>
      <c r="C728" s="224"/>
      <c r="D728" s="214" t="s">
        <v>136</v>
      </c>
      <c r="E728" s="225" t="s">
        <v>19</v>
      </c>
      <c r="F728" s="226" t="s">
        <v>488</v>
      </c>
      <c r="G728" s="224"/>
      <c r="H728" s="227">
        <v>99.599999999999994</v>
      </c>
      <c r="I728" s="228"/>
      <c r="J728" s="224"/>
      <c r="K728" s="224"/>
      <c r="L728" s="229"/>
      <c r="M728" s="230"/>
      <c r="N728" s="231"/>
      <c r="O728" s="231"/>
      <c r="P728" s="231"/>
      <c r="Q728" s="231"/>
      <c r="R728" s="231"/>
      <c r="S728" s="231"/>
      <c r="T728" s="232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33" t="s">
        <v>136</v>
      </c>
      <c r="AU728" s="233" t="s">
        <v>128</v>
      </c>
      <c r="AV728" s="14" t="s">
        <v>128</v>
      </c>
      <c r="AW728" s="14" t="s">
        <v>33</v>
      </c>
      <c r="AX728" s="14" t="s">
        <v>77</v>
      </c>
      <c r="AY728" s="233" t="s">
        <v>121</v>
      </c>
    </row>
    <row r="729" s="2" customFormat="1" ht="24.15" customHeight="1">
      <c r="A729" s="40"/>
      <c r="B729" s="41"/>
      <c r="C729" s="199" t="s">
        <v>971</v>
      </c>
      <c r="D729" s="199" t="s">
        <v>123</v>
      </c>
      <c r="E729" s="200" t="s">
        <v>972</v>
      </c>
      <c r="F729" s="201" t="s">
        <v>973</v>
      </c>
      <c r="G729" s="202" t="s">
        <v>162</v>
      </c>
      <c r="H729" s="203">
        <v>106.26000000000001</v>
      </c>
      <c r="I729" s="204"/>
      <c r="J729" s="205">
        <f>ROUND(I729*H729,2)</f>
        <v>0</v>
      </c>
      <c r="K729" s="201" t="s">
        <v>141</v>
      </c>
      <c r="L729" s="46"/>
      <c r="M729" s="206" t="s">
        <v>19</v>
      </c>
      <c r="N729" s="207" t="s">
        <v>44</v>
      </c>
      <c r="O729" s="86"/>
      <c r="P729" s="208">
        <f>O729*H729</f>
        <v>0</v>
      </c>
      <c r="Q729" s="208">
        <v>0.0069100000000000003</v>
      </c>
      <c r="R729" s="208">
        <f>Q729*H729</f>
        <v>0.73425660000000004</v>
      </c>
      <c r="S729" s="208">
        <v>0</v>
      </c>
      <c r="T729" s="209">
        <f>S729*H729</f>
        <v>0</v>
      </c>
      <c r="U729" s="40"/>
      <c r="V729" s="40"/>
      <c r="W729" s="40"/>
      <c r="X729" s="40"/>
      <c r="Y729" s="40"/>
      <c r="Z729" s="40"/>
      <c r="AA729" s="40"/>
      <c r="AB729" s="40"/>
      <c r="AC729" s="40"/>
      <c r="AD729" s="40"/>
      <c r="AE729" s="40"/>
      <c r="AR729" s="210" t="s">
        <v>248</v>
      </c>
      <c r="AT729" s="210" t="s">
        <v>123</v>
      </c>
      <c r="AU729" s="210" t="s">
        <v>128</v>
      </c>
      <c r="AY729" s="19" t="s">
        <v>121</v>
      </c>
      <c r="BE729" s="211">
        <f>IF(N729="základní",J729,0)</f>
        <v>0</v>
      </c>
      <c r="BF729" s="211">
        <f>IF(N729="snížená",J729,0)</f>
        <v>0</v>
      </c>
      <c r="BG729" s="211">
        <f>IF(N729="zákl. přenesená",J729,0)</f>
        <v>0</v>
      </c>
      <c r="BH729" s="211">
        <f>IF(N729="sníž. přenesená",J729,0)</f>
        <v>0</v>
      </c>
      <c r="BI729" s="211">
        <f>IF(N729="nulová",J729,0)</f>
        <v>0</v>
      </c>
      <c r="BJ729" s="19" t="s">
        <v>128</v>
      </c>
      <c r="BK729" s="211">
        <f>ROUND(I729*H729,2)</f>
        <v>0</v>
      </c>
      <c r="BL729" s="19" t="s">
        <v>248</v>
      </c>
      <c r="BM729" s="210" t="s">
        <v>974</v>
      </c>
    </row>
    <row r="730" s="2" customFormat="1">
      <c r="A730" s="40"/>
      <c r="B730" s="41"/>
      <c r="C730" s="42"/>
      <c r="D730" s="234" t="s">
        <v>143</v>
      </c>
      <c r="E730" s="42"/>
      <c r="F730" s="235" t="s">
        <v>975</v>
      </c>
      <c r="G730" s="42"/>
      <c r="H730" s="42"/>
      <c r="I730" s="236"/>
      <c r="J730" s="42"/>
      <c r="K730" s="42"/>
      <c r="L730" s="46"/>
      <c r="M730" s="237"/>
      <c r="N730" s="238"/>
      <c r="O730" s="86"/>
      <c r="P730" s="86"/>
      <c r="Q730" s="86"/>
      <c r="R730" s="86"/>
      <c r="S730" s="86"/>
      <c r="T730" s="87"/>
      <c r="U730" s="40"/>
      <c r="V730" s="40"/>
      <c r="W730" s="40"/>
      <c r="X730" s="40"/>
      <c r="Y730" s="40"/>
      <c r="Z730" s="40"/>
      <c r="AA730" s="40"/>
      <c r="AB730" s="40"/>
      <c r="AC730" s="40"/>
      <c r="AD730" s="40"/>
      <c r="AE730" s="40"/>
      <c r="AT730" s="19" t="s">
        <v>143</v>
      </c>
      <c r="AU730" s="19" t="s">
        <v>128</v>
      </c>
    </row>
    <row r="731" s="2" customFormat="1" ht="24.15" customHeight="1">
      <c r="A731" s="40"/>
      <c r="B731" s="41"/>
      <c r="C731" s="199" t="s">
        <v>976</v>
      </c>
      <c r="D731" s="199" t="s">
        <v>123</v>
      </c>
      <c r="E731" s="200" t="s">
        <v>977</v>
      </c>
      <c r="F731" s="201" t="s">
        <v>978</v>
      </c>
      <c r="G731" s="202" t="s">
        <v>155</v>
      </c>
      <c r="H731" s="203">
        <v>4</v>
      </c>
      <c r="I731" s="204"/>
      <c r="J731" s="205">
        <f>ROUND(I731*H731,2)</f>
        <v>0</v>
      </c>
      <c r="K731" s="201" t="s">
        <v>141</v>
      </c>
      <c r="L731" s="46"/>
      <c r="M731" s="206" t="s">
        <v>19</v>
      </c>
      <c r="N731" s="207" t="s">
        <v>44</v>
      </c>
      <c r="O731" s="86"/>
      <c r="P731" s="208">
        <f>O731*H731</f>
        <v>0</v>
      </c>
      <c r="Q731" s="208">
        <v>0.00012</v>
      </c>
      <c r="R731" s="208">
        <f>Q731*H731</f>
        <v>0.00048000000000000001</v>
      </c>
      <c r="S731" s="208">
        <v>0</v>
      </c>
      <c r="T731" s="209">
        <f>S731*H731</f>
        <v>0</v>
      </c>
      <c r="U731" s="40"/>
      <c r="V731" s="40"/>
      <c r="W731" s="40"/>
      <c r="X731" s="40"/>
      <c r="Y731" s="40"/>
      <c r="Z731" s="40"/>
      <c r="AA731" s="40"/>
      <c r="AB731" s="40"/>
      <c r="AC731" s="40"/>
      <c r="AD731" s="40"/>
      <c r="AE731" s="40"/>
      <c r="AR731" s="210" t="s">
        <v>248</v>
      </c>
      <c r="AT731" s="210" t="s">
        <v>123</v>
      </c>
      <c r="AU731" s="210" t="s">
        <v>128</v>
      </c>
      <c r="AY731" s="19" t="s">
        <v>121</v>
      </c>
      <c r="BE731" s="211">
        <f>IF(N731="základní",J731,0)</f>
        <v>0</v>
      </c>
      <c r="BF731" s="211">
        <f>IF(N731="snížená",J731,0)</f>
        <v>0</v>
      </c>
      <c r="BG731" s="211">
        <f>IF(N731="zákl. přenesená",J731,0)</f>
        <v>0</v>
      </c>
      <c r="BH731" s="211">
        <f>IF(N731="sníž. přenesená",J731,0)</f>
        <v>0</v>
      </c>
      <c r="BI731" s="211">
        <f>IF(N731="nulová",J731,0)</f>
        <v>0</v>
      </c>
      <c r="BJ731" s="19" t="s">
        <v>128</v>
      </c>
      <c r="BK731" s="211">
        <f>ROUND(I731*H731,2)</f>
        <v>0</v>
      </c>
      <c r="BL731" s="19" t="s">
        <v>248</v>
      </c>
      <c r="BM731" s="210" t="s">
        <v>979</v>
      </c>
    </row>
    <row r="732" s="2" customFormat="1">
      <c r="A732" s="40"/>
      <c r="B732" s="41"/>
      <c r="C732" s="42"/>
      <c r="D732" s="234" t="s">
        <v>143</v>
      </c>
      <c r="E732" s="42"/>
      <c r="F732" s="235" t="s">
        <v>980</v>
      </c>
      <c r="G732" s="42"/>
      <c r="H732" s="42"/>
      <c r="I732" s="236"/>
      <c r="J732" s="42"/>
      <c r="K732" s="42"/>
      <c r="L732" s="46"/>
      <c r="M732" s="237"/>
      <c r="N732" s="238"/>
      <c r="O732" s="86"/>
      <c r="P732" s="86"/>
      <c r="Q732" s="86"/>
      <c r="R732" s="86"/>
      <c r="S732" s="86"/>
      <c r="T732" s="87"/>
      <c r="U732" s="40"/>
      <c r="V732" s="40"/>
      <c r="W732" s="40"/>
      <c r="X732" s="40"/>
      <c r="Y732" s="40"/>
      <c r="Z732" s="40"/>
      <c r="AA732" s="40"/>
      <c r="AB732" s="40"/>
      <c r="AC732" s="40"/>
      <c r="AD732" s="40"/>
      <c r="AE732" s="40"/>
      <c r="AT732" s="19" t="s">
        <v>143</v>
      </c>
      <c r="AU732" s="19" t="s">
        <v>128</v>
      </c>
    </row>
    <row r="733" s="2" customFormat="1" ht="16.5" customHeight="1">
      <c r="A733" s="40"/>
      <c r="B733" s="41"/>
      <c r="C733" s="199" t="s">
        <v>981</v>
      </c>
      <c r="D733" s="199" t="s">
        <v>123</v>
      </c>
      <c r="E733" s="200" t="s">
        <v>982</v>
      </c>
      <c r="F733" s="201" t="s">
        <v>983</v>
      </c>
      <c r="G733" s="202" t="s">
        <v>155</v>
      </c>
      <c r="H733" s="203">
        <v>6</v>
      </c>
      <c r="I733" s="204"/>
      <c r="J733" s="205">
        <f>ROUND(I733*H733,2)</f>
        <v>0</v>
      </c>
      <c r="K733" s="201" t="s">
        <v>19</v>
      </c>
      <c r="L733" s="46"/>
      <c r="M733" s="206" t="s">
        <v>19</v>
      </c>
      <c r="N733" s="207" t="s">
        <v>44</v>
      </c>
      <c r="O733" s="86"/>
      <c r="P733" s="208">
        <f>O733*H733</f>
        <v>0</v>
      </c>
      <c r="Q733" s="208">
        <v>0</v>
      </c>
      <c r="R733" s="208">
        <f>Q733*H733</f>
        <v>0</v>
      </c>
      <c r="S733" s="208">
        <v>0</v>
      </c>
      <c r="T733" s="209">
        <f>S733*H733</f>
        <v>0</v>
      </c>
      <c r="U733" s="40"/>
      <c r="V733" s="40"/>
      <c r="W733" s="40"/>
      <c r="X733" s="40"/>
      <c r="Y733" s="40"/>
      <c r="Z733" s="40"/>
      <c r="AA733" s="40"/>
      <c r="AB733" s="40"/>
      <c r="AC733" s="40"/>
      <c r="AD733" s="40"/>
      <c r="AE733" s="40"/>
      <c r="AR733" s="210" t="s">
        <v>248</v>
      </c>
      <c r="AT733" s="210" t="s">
        <v>123</v>
      </c>
      <c r="AU733" s="210" t="s">
        <v>128</v>
      </c>
      <c r="AY733" s="19" t="s">
        <v>121</v>
      </c>
      <c r="BE733" s="211">
        <f>IF(N733="základní",J733,0)</f>
        <v>0</v>
      </c>
      <c r="BF733" s="211">
        <f>IF(N733="snížená",J733,0)</f>
        <v>0</v>
      </c>
      <c r="BG733" s="211">
        <f>IF(N733="zákl. přenesená",J733,0)</f>
        <v>0</v>
      </c>
      <c r="BH733" s="211">
        <f>IF(N733="sníž. přenesená",J733,0)</f>
        <v>0</v>
      </c>
      <c r="BI733" s="211">
        <f>IF(N733="nulová",J733,0)</f>
        <v>0</v>
      </c>
      <c r="BJ733" s="19" t="s">
        <v>128</v>
      </c>
      <c r="BK733" s="211">
        <f>ROUND(I733*H733,2)</f>
        <v>0</v>
      </c>
      <c r="BL733" s="19" t="s">
        <v>248</v>
      </c>
      <c r="BM733" s="210" t="s">
        <v>984</v>
      </c>
    </row>
    <row r="734" s="2" customFormat="1" ht="21.75" customHeight="1">
      <c r="A734" s="40"/>
      <c r="B734" s="41"/>
      <c r="C734" s="199" t="s">
        <v>985</v>
      </c>
      <c r="D734" s="199" t="s">
        <v>123</v>
      </c>
      <c r="E734" s="200" t="s">
        <v>986</v>
      </c>
      <c r="F734" s="201" t="s">
        <v>987</v>
      </c>
      <c r="G734" s="202" t="s">
        <v>162</v>
      </c>
      <c r="H734" s="203">
        <v>66</v>
      </c>
      <c r="I734" s="204"/>
      <c r="J734" s="205">
        <f>ROUND(I734*H734,2)</f>
        <v>0</v>
      </c>
      <c r="K734" s="201" t="s">
        <v>141</v>
      </c>
      <c r="L734" s="46"/>
      <c r="M734" s="206" t="s">
        <v>19</v>
      </c>
      <c r="N734" s="207" t="s">
        <v>44</v>
      </c>
      <c r="O734" s="86"/>
      <c r="P734" s="208">
        <f>O734*H734</f>
        <v>0</v>
      </c>
      <c r="Q734" s="208">
        <v>0.0028900000000000002</v>
      </c>
      <c r="R734" s="208">
        <f>Q734*H734</f>
        <v>0.19074000000000002</v>
      </c>
      <c r="S734" s="208">
        <v>0</v>
      </c>
      <c r="T734" s="209">
        <f>S734*H734</f>
        <v>0</v>
      </c>
      <c r="U734" s="40"/>
      <c r="V734" s="40"/>
      <c r="W734" s="40"/>
      <c r="X734" s="40"/>
      <c r="Y734" s="40"/>
      <c r="Z734" s="40"/>
      <c r="AA734" s="40"/>
      <c r="AB734" s="40"/>
      <c r="AC734" s="40"/>
      <c r="AD734" s="40"/>
      <c r="AE734" s="40"/>
      <c r="AR734" s="210" t="s">
        <v>248</v>
      </c>
      <c r="AT734" s="210" t="s">
        <v>123</v>
      </c>
      <c r="AU734" s="210" t="s">
        <v>128</v>
      </c>
      <c r="AY734" s="19" t="s">
        <v>121</v>
      </c>
      <c r="BE734" s="211">
        <f>IF(N734="základní",J734,0)</f>
        <v>0</v>
      </c>
      <c r="BF734" s="211">
        <f>IF(N734="snížená",J734,0)</f>
        <v>0</v>
      </c>
      <c r="BG734" s="211">
        <f>IF(N734="zákl. přenesená",J734,0)</f>
        <v>0</v>
      </c>
      <c r="BH734" s="211">
        <f>IF(N734="sníž. přenesená",J734,0)</f>
        <v>0</v>
      </c>
      <c r="BI734" s="211">
        <f>IF(N734="nulová",J734,0)</f>
        <v>0</v>
      </c>
      <c r="BJ734" s="19" t="s">
        <v>128</v>
      </c>
      <c r="BK734" s="211">
        <f>ROUND(I734*H734,2)</f>
        <v>0</v>
      </c>
      <c r="BL734" s="19" t="s">
        <v>248</v>
      </c>
      <c r="BM734" s="210" t="s">
        <v>988</v>
      </c>
    </row>
    <row r="735" s="2" customFormat="1">
      <c r="A735" s="40"/>
      <c r="B735" s="41"/>
      <c r="C735" s="42"/>
      <c r="D735" s="234" t="s">
        <v>143</v>
      </c>
      <c r="E735" s="42"/>
      <c r="F735" s="235" t="s">
        <v>989</v>
      </c>
      <c r="G735" s="42"/>
      <c r="H735" s="42"/>
      <c r="I735" s="236"/>
      <c r="J735" s="42"/>
      <c r="K735" s="42"/>
      <c r="L735" s="46"/>
      <c r="M735" s="237"/>
      <c r="N735" s="238"/>
      <c r="O735" s="86"/>
      <c r="P735" s="86"/>
      <c r="Q735" s="86"/>
      <c r="R735" s="86"/>
      <c r="S735" s="86"/>
      <c r="T735" s="87"/>
      <c r="U735" s="40"/>
      <c r="V735" s="40"/>
      <c r="W735" s="40"/>
      <c r="X735" s="40"/>
      <c r="Y735" s="40"/>
      <c r="Z735" s="40"/>
      <c r="AA735" s="40"/>
      <c r="AB735" s="40"/>
      <c r="AC735" s="40"/>
      <c r="AD735" s="40"/>
      <c r="AE735" s="40"/>
      <c r="AT735" s="19" t="s">
        <v>143</v>
      </c>
      <c r="AU735" s="19" t="s">
        <v>128</v>
      </c>
    </row>
    <row r="736" s="2" customFormat="1" ht="33" customHeight="1">
      <c r="A736" s="40"/>
      <c r="B736" s="41"/>
      <c r="C736" s="199" t="s">
        <v>990</v>
      </c>
      <c r="D736" s="199" t="s">
        <v>123</v>
      </c>
      <c r="E736" s="200" t="s">
        <v>991</v>
      </c>
      <c r="F736" s="201" t="s">
        <v>992</v>
      </c>
      <c r="G736" s="202" t="s">
        <v>126</v>
      </c>
      <c r="H736" s="203">
        <v>1</v>
      </c>
      <c r="I736" s="204"/>
      <c r="J736" s="205">
        <f>ROUND(I736*H736,2)</f>
        <v>0</v>
      </c>
      <c r="K736" s="201" t="s">
        <v>19</v>
      </c>
      <c r="L736" s="46"/>
      <c r="M736" s="206" t="s">
        <v>19</v>
      </c>
      <c r="N736" s="207" t="s">
        <v>44</v>
      </c>
      <c r="O736" s="86"/>
      <c r="P736" s="208">
        <f>O736*H736</f>
        <v>0</v>
      </c>
      <c r="Q736" s="208">
        <v>0</v>
      </c>
      <c r="R736" s="208">
        <f>Q736*H736</f>
        <v>0</v>
      </c>
      <c r="S736" s="208">
        <v>0</v>
      </c>
      <c r="T736" s="209">
        <f>S736*H736</f>
        <v>0</v>
      </c>
      <c r="U736" s="40"/>
      <c r="V736" s="40"/>
      <c r="W736" s="40"/>
      <c r="X736" s="40"/>
      <c r="Y736" s="40"/>
      <c r="Z736" s="40"/>
      <c r="AA736" s="40"/>
      <c r="AB736" s="40"/>
      <c r="AC736" s="40"/>
      <c r="AD736" s="40"/>
      <c r="AE736" s="40"/>
      <c r="AR736" s="210" t="s">
        <v>248</v>
      </c>
      <c r="AT736" s="210" t="s">
        <v>123</v>
      </c>
      <c r="AU736" s="210" t="s">
        <v>128</v>
      </c>
      <c r="AY736" s="19" t="s">
        <v>121</v>
      </c>
      <c r="BE736" s="211">
        <f>IF(N736="základní",J736,0)</f>
        <v>0</v>
      </c>
      <c r="BF736" s="211">
        <f>IF(N736="snížená",J736,0)</f>
        <v>0</v>
      </c>
      <c r="BG736" s="211">
        <f>IF(N736="zákl. přenesená",J736,0)</f>
        <v>0</v>
      </c>
      <c r="BH736" s="211">
        <f>IF(N736="sníž. přenesená",J736,0)</f>
        <v>0</v>
      </c>
      <c r="BI736" s="211">
        <f>IF(N736="nulová",J736,0)</f>
        <v>0</v>
      </c>
      <c r="BJ736" s="19" t="s">
        <v>128</v>
      </c>
      <c r="BK736" s="211">
        <f>ROUND(I736*H736,2)</f>
        <v>0</v>
      </c>
      <c r="BL736" s="19" t="s">
        <v>248</v>
      </c>
      <c r="BM736" s="210" t="s">
        <v>993</v>
      </c>
    </row>
    <row r="737" s="2" customFormat="1" ht="24.15" customHeight="1">
      <c r="A737" s="40"/>
      <c r="B737" s="41"/>
      <c r="C737" s="199" t="s">
        <v>994</v>
      </c>
      <c r="D737" s="199" t="s">
        <v>123</v>
      </c>
      <c r="E737" s="200" t="s">
        <v>995</v>
      </c>
      <c r="F737" s="201" t="s">
        <v>996</v>
      </c>
      <c r="G737" s="202" t="s">
        <v>813</v>
      </c>
      <c r="H737" s="272"/>
      <c r="I737" s="204"/>
      <c r="J737" s="205">
        <f>ROUND(I737*H737,2)</f>
        <v>0</v>
      </c>
      <c r="K737" s="201" t="s">
        <v>141</v>
      </c>
      <c r="L737" s="46"/>
      <c r="M737" s="206" t="s">
        <v>19</v>
      </c>
      <c r="N737" s="207" t="s">
        <v>44</v>
      </c>
      <c r="O737" s="86"/>
      <c r="P737" s="208">
        <f>O737*H737</f>
        <v>0</v>
      </c>
      <c r="Q737" s="208">
        <v>0</v>
      </c>
      <c r="R737" s="208">
        <f>Q737*H737</f>
        <v>0</v>
      </c>
      <c r="S737" s="208">
        <v>0</v>
      </c>
      <c r="T737" s="209">
        <f>S737*H737</f>
        <v>0</v>
      </c>
      <c r="U737" s="40"/>
      <c r="V737" s="40"/>
      <c r="W737" s="40"/>
      <c r="X737" s="40"/>
      <c r="Y737" s="40"/>
      <c r="Z737" s="40"/>
      <c r="AA737" s="40"/>
      <c r="AB737" s="40"/>
      <c r="AC737" s="40"/>
      <c r="AD737" s="40"/>
      <c r="AE737" s="40"/>
      <c r="AR737" s="210" t="s">
        <v>248</v>
      </c>
      <c r="AT737" s="210" t="s">
        <v>123</v>
      </c>
      <c r="AU737" s="210" t="s">
        <v>128</v>
      </c>
      <c r="AY737" s="19" t="s">
        <v>121</v>
      </c>
      <c r="BE737" s="211">
        <f>IF(N737="základní",J737,0)</f>
        <v>0</v>
      </c>
      <c r="BF737" s="211">
        <f>IF(N737="snížená",J737,0)</f>
        <v>0</v>
      </c>
      <c r="BG737" s="211">
        <f>IF(N737="zákl. přenesená",J737,0)</f>
        <v>0</v>
      </c>
      <c r="BH737" s="211">
        <f>IF(N737="sníž. přenesená",J737,0)</f>
        <v>0</v>
      </c>
      <c r="BI737" s="211">
        <f>IF(N737="nulová",J737,0)</f>
        <v>0</v>
      </c>
      <c r="BJ737" s="19" t="s">
        <v>128</v>
      </c>
      <c r="BK737" s="211">
        <f>ROUND(I737*H737,2)</f>
        <v>0</v>
      </c>
      <c r="BL737" s="19" t="s">
        <v>248</v>
      </c>
      <c r="BM737" s="210" t="s">
        <v>997</v>
      </c>
    </row>
    <row r="738" s="2" customFormat="1">
      <c r="A738" s="40"/>
      <c r="B738" s="41"/>
      <c r="C738" s="42"/>
      <c r="D738" s="234" t="s">
        <v>143</v>
      </c>
      <c r="E738" s="42"/>
      <c r="F738" s="235" t="s">
        <v>998</v>
      </c>
      <c r="G738" s="42"/>
      <c r="H738" s="42"/>
      <c r="I738" s="236"/>
      <c r="J738" s="42"/>
      <c r="K738" s="42"/>
      <c r="L738" s="46"/>
      <c r="M738" s="237"/>
      <c r="N738" s="238"/>
      <c r="O738" s="86"/>
      <c r="P738" s="86"/>
      <c r="Q738" s="86"/>
      <c r="R738" s="86"/>
      <c r="S738" s="86"/>
      <c r="T738" s="87"/>
      <c r="U738" s="40"/>
      <c r="V738" s="40"/>
      <c r="W738" s="40"/>
      <c r="X738" s="40"/>
      <c r="Y738" s="40"/>
      <c r="Z738" s="40"/>
      <c r="AA738" s="40"/>
      <c r="AB738" s="40"/>
      <c r="AC738" s="40"/>
      <c r="AD738" s="40"/>
      <c r="AE738" s="40"/>
      <c r="AT738" s="19" t="s">
        <v>143</v>
      </c>
      <c r="AU738" s="19" t="s">
        <v>128</v>
      </c>
    </row>
    <row r="739" s="12" customFormat="1" ht="22.8" customHeight="1">
      <c r="A739" s="12"/>
      <c r="B739" s="183"/>
      <c r="C739" s="184"/>
      <c r="D739" s="185" t="s">
        <v>71</v>
      </c>
      <c r="E739" s="197" t="s">
        <v>999</v>
      </c>
      <c r="F739" s="197" t="s">
        <v>1000</v>
      </c>
      <c r="G739" s="184"/>
      <c r="H739" s="184"/>
      <c r="I739" s="187"/>
      <c r="J739" s="198">
        <f>BK739</f>
        <v>0</v>
      </c>
      <c r="K739" s="184"/>
      <c r="L739" s="189"/>
      <c r="M739" s="190"/>
      <c r="N739" s="191"/>
      <c r="O739" s="191"/>
      <c r="P739" s="192">
        <f>SUM(P740:P802)</f>
        <v>0</v>
      </c>
      <c r="Q739" s="191"/>
      <c r="R739" s="192">
        <f>SUM(R740:R802)</f>
        <v>0.62305519999999992</v>
      </c>
      <c r="S739" s="191"/>
      <c r="T739" s="193">
        <f>SUM(T740:T802)</f>
        <v>0.49099999999999999</v>
      </c>
      <c r="U739" s="12"/>
      <c r="V739" s="12"/>
      <c r="W739" s="12"/>
      <c r="X739" s="12"/>
      <c r="Y739" s="12"/>
      <c r="Z739" s="12"/>
      <c r="AA739" s="12"/>
      <c r="AB739" s="12"/>
      <c r="AC739" s="12"/>
      <c r="AD739" s="12"/>
      <c r="AE739" s="12"/>
      <c r="AR739" s="194" t="s">
        <v>128</v>
      </c>
      <c r="AT739" s="195" t="s">
        <v>71</v>
      </c>
      <c r="AU739" s="195" t="s">
        <v>77</v>
      </c>
      <c r="AY739" s="194" t="s">
        <v>121</v>
      </c>
      <c r="BK739" s="196">
        <f>SUM(BK740:BK802)</f>
        <v>0</v>
      </c>
    </row>
    <row r="740" s="2" customFormat="1" ht="16.5" customHeight="1">
      <c r="A740" s="40"/>
      <c r="B740" s="41"/>
      <c r="C740" s="199" t="s">
        <v>1001</v>
      </c>
      <c r="D740" s="199" t="s">
        <v>123</v>
      </c>
      <c r="E740" s="200" t="s">
        <v>1002</v>
      </c>
      <c r="F740" s="201" t="s">
        <v>1003</v>
      </c>
      <c r="G740" s="202" t="s">
        <v>155</v>
      </c>
      <c r="H740" s="203">
        <v>1</v>
      </c>
      <c r="I740" s="204"/>
      <c r="J740" s="205">
        <f>ROUND(I740*H740,2)</f>
        <v>0</v>
      </c>
      <c r="K740" s="201" t="s">
        <v>141</v>
      </c>
      <c r="L740" s="46"/>
      <c r="M740" s="206" t="s">
        <v>19</v>
      </c>
      <c r="N740" s="207" t="s">
        <v>44</v>
      </c>
      <c r="O740" s="86"/>
      <c r="P740" s="208">
        <f>O740*H740</f>
        <v>0</v>
      </c>
      <c r="Q740" s="208">
        <v>0</v>
      </c>
      <c r="R740" s="208">
        <f>Q740*H740</f>
        <v>0</v>
      </c>
      <c r="S740" s="208">
        <v>0.024</v>
      </c>
      <c r="T740" s="209">
        <f>S740*H740</f>
        <v>0.024</v>
      </c>
      <c r="U740" s="40"/>
      <c r="V740" s="40"/>
      <c r="W740" s="40"/>
      <c r="X740" s="40"/>
      <c r="Y740" s="40"/>
      <c r="Z740" s="40"/>
      <c r="AA740" s="40"/>
      <c r="AB740" s="40"/>
      <c r="AC740" s="40"/>
      <c r="AD740" s="40"/>
      <c r="AE740" s="40"/>
      <c r="AR740" s="210" t="s">
        <v>248</v>
      </c>
      <c r="AT740" s="210" t="s">
        <v>123</v>
      </c>
      <c r="AU740" s="210" t="s">
        <v>128</v>
      </c>
      <c r="AY740" s="19" t="s">
        <v>121</v>
      </c>
      <c r="BE740" s="211">
        <f>IF(N740="základní",J740,0)</f>
        <v>0</v>
      </c>
      <c r="BF740" s="211">
        <f>IF(N740="snížená",J740,0)</f>
        <v>0</v>
      </c>
      <c r="BG740" s="211">
        <f>IF(N740="zákl. přenesená",J740,0)</f>
        <v>0</v>
      </c>
      <c r="BH740" s="211">
        <f>IF(N740="sníž. přenesená",J740,0)</f>
        <v>0</v>
      </c>
      <c r="BI740" s="211">
        <f>IF(N740="nulová",J740,0)</f>
        <v>0</v>
      </c>
      <c r="BJ740" s="19" t="s">
        <v>128</v>
      </c>
      <c r="BK740" s="211">
        <f>ROUND(I740*H740,2)</f>
        <v>0</v>
      </c>
      <c r="BL740" s="19" t="s">
        <v>248</v>
      </c>
      <c r="BM740" s="210" t="s">
        <v>1004</v>
      </c>
    </row>
    <row r="741" s="2" customFormat="1">
      <c r="A741" s="40"/>
      <c r="B741" s="41"/>
      <c r="C741" s="42"/>
      <c r="D741" s="234" t="s">
        <v>143</v>
      </c>
      <c r="E741" s="42"/>
      <c r="F741" s="235" t="s">
        <v>1005</v>
      </c>
      <c r="G741" s="42"/>
      <c r="H741" s="42"/>
      <c r="I741" s="236"/>
      <c r="J741" s="42"/>
      <c r="K741" s="42"/>
      <c r="L741" s="46"/>
      <c r="M741" s="237"/>
      <c r="N741" s="238"/>
      <c r="O741" s="86"/>
      <c r="P741" s="86"/>
      <c r="Q741" s="86"/>
      <c r="R741" s="86"/>
      <c r="S741" s="86"/>
      <c r="T741" s="87"/>
      <c r="U741" s="40"/>
      <c r="V741" s="40"/>
      <c r="W741" s="40"/>
      <c r="X741" s="40"/>
      <c r="Y741" s="40"/>
      <c r="Z741" s="40"/>
      <c r="AA741" s="40"/>
      <c r="AB741" s="40"/>
      <c r="AC741" s="40"/>
      <c r="AD741" s="40"/>
      <c r="AE741" s="40"/>
      <c r="AT741" s="19" t="s">
        <v>143</v>
      </c>
      <c r="AU741" s="19" t="s">
        <v>128</v>
      </c>
    </row>
    <row r="742" s="2" customFormat="1" ht="16.5" customHeight="1">
      <c r="A742" s="40"/>
      <c r="B742" s="41"/>
      <c r="C742" s="199" t="s">
        <v>1006</v>
      </c>
      <c r="D742" s="199" t="s">
        <v>123</v>
      </c>
      <c r="E742" s="200" t="s">
        <v>1007</v>
      </c>
      <c r="F742" s="201" t="s">
        <v>1008</v>
      </c>
      <c r="G742" s="202" t="s">
        <v>155</v>
      </c>
      <c r="H742" s="203">
        <v>5</v>
      </c>
      <c r="I742" s="204"/>
      <c r="J742" s="205">
        <f>ROUND(I742*H742,2)</f>
        <v>0</v>
      </c>
      <c r="K742" s="201" t="s">
        <v>141</v>
      </c>
      <c r="L742" s="46"/>
      <c r="M742" s="206" t="s">
        <v>19</v>
      </c>
      <c r="N742" s="207" t="s">
        <v>44</v>
      </c>
      <c r="O742" s="86"/>
      <c r="P742" s="208">
        <f>O742*H742</f>
        <v>0</v>
      </c>
      <c r="Q742" s="208">
        <v>0</v>
      </c>
      <c r="R742" s="208">
        <f>Q742*H742</f>
        <v>0</v>
      </c>
      <c r="S742" s="208">
        <v>0.0040000000000000001</v>
      </c>
      <c r="T742" s="209">
        <f>S742*H742</f>
        <v>0.02</v>
      </c>
      <c r="U742" s="40"/>
      <c r="V742" s="40"/>
      <c r="W742" s="40"/>
      <c r="X742" s="40"/>
      <c r="Y742" s="40"/>
      <c r="Z742" s="40"/>
      <c r="AA742" s="40"/>
      <c r="AB742" s="40"/>
      <c r="AC742" s="40"/>
      <c r="AD742" s="40"/>
      <c r="AE742" s="40"/>
      <c r="AR742" s="210" t="s">
        <v>248</v>
      </c>
      <c r="AT742" s="210" t="s">
        <v>123</v>
      </c>
      <c r="AU742" s="210" t="s">
        <v>128</v>
      </c>
      <c r="AY742" s="19" t="s">
        <v>121</v>
      </c>
      <c r="BE742" s="211">
        <f>IF(N742="základní",J742,0)</f>
        <v>0</v>
      </c>
      <c r="BF742" s="211">
        <f>IF(N742="snížená",J742,0)</f>
        <v>0</v>
      </c>
      <c r="BG742" s="211">
        <f>IF(N742="zákl. přenesená",J742,0)</f>
        <v>0</v>
      </c>
      <c r="BH742" s="211">
        <f>IF(N742="sníž. přenesená",J742,0)</f>
        <v>0</v>
      </c>
      <c r="BI742" s="211">
        <f>IF(N742="nulová",J742,0)</f>
        <v>0</v>
      </c>
      <c r="BJ742" s="19" t="s">
        <v>128</v>
      </c>
      <c r="BK742" s="211">
        <f>ROUND(I742*H742,2)</f>
        <v>0</v>
      </c>
      <c r="BL742" s="19" t="s">
        <v>248</v>
      </c>
      <c r="BM742" s="210" t="s">
        <v>1009</v>
      </c>
    </row>
    <row r="743" s="2" customFormat="1">
      <c r="A743" s="40"/>
      <c r="B743" s="41"/>
      <c r="C743" s="42"/>
      <c r="D743" s="234" t="s">
        <v>143</v>
      </c>
      <c r="E743" s="42"/>
      <c r="F743" s="235" t="s">
        <v>1010</v>
      </c>
      <c r="G743" s="42"/>
      <c r="H743" s="42"/>
      <c r="I743" s="236"/>
      <c r="J743" s="42"/>
      <c r="K743" s="42"/>
      <c r="L743" s="46"/>
      <c r="M743" s="237"/>
      <c r="N743" s="238"/>
      <c r="O743" s="86"/>
      <c r="P743" s="86"/>
      <c r="Q743" s="86"/>
      <c r="R743" s="86"/>
      <c r="S743" s="86"/>
      <c r="T743" s="87"/>
      <c r="U743" s="40"/>
      <c r="V743" s="40"/>
      <c r="W743" s="40"/>
      <c r="X743" s="40"/>
      <c r="Y743" s="40"/>
      <c r="Z743" s="40"/>
      <c r="AA743" s="40"/>
      <c r="AB743" s="40"/>
      <c r="AC743" s="40"/>
      <c r="AD743" s="40"/>
      <c r="AE743" s="40"/>
      <c r="AT743" s="19" t="s">
        <v>143</v>
      </c>
      <c r="AU743" s="19" t="s">
        <v>128</v>
      </c>
    </row>
    <row r="744" s="2" customFormat="1" ht="21.75" customHeight="1">
      <c r="A744" s="40"/>
      <c r="B744" s="41"/>
      <c r="C744" s="199" t="s">
        <v>1011</v>
      </c>
      <c r="D744" s="199" t="s">
        <v>123</v>
      </c>
      <c r="E744" s="200" t="s">
        <v>1012</v>
      </c>
      <c r="F744" s="201" t="s">
        <v>1013</v>
      </c>
      <c r="G744" s="202" t="s">
        <v>155</v>
      </c>
      <c r="H744" s="203">
        <v>71</v>
      </c>
      <c r="I744" s="204"/>
      <c r="J744" s="205">
        <f>ROUND(I744*H744,2)</f>
        <v>0</v>
      </c>
      <c r="K744" s="201" t="s">
        <v>141</v>
      </c>
      <c r="L744" s="46"/>
      <c r="M744" s="206" t="s">
        <v>19</v>
      </c>
      <c r="N744" s="207" t="s">
        <v>44</v>
      </c>
      <c r="O744" s="86"/>
      <c r="P744" s="208">
        <f>O744*H744</f>
        <v>0</v>
      </c>
      <c r="Q744" s="208">
        <v>0</v>
      </c>
      <c r="R744" s="208">
        <f>Q744*H744</f>
        <v>0</v>
      </c>
      <c r="S744" s="208">
        <v>0.0050000000000000001</v>
      </c>
      <c r="T744" s="209">
        <f>S744*H744</f>
        <v>0.35499999999999998</v>
      </c>
      <c r="U744" s="40"/>
      <c r="V744" s="40"/>
      <c r="W744" s="40"/>
      <c r="X744" s="40"/>
      <c r="Y744" s="40"/>
      <c r="Z744" s="40"/>
      <c r="AA744" s="40"/>
      <c r="AB744" s="40"/>
      <c r="AC744" s="40"/>
      <c r="AD744" s="40"/>
      <c r="AE744" s="40"/>
      <c r="AR744" s="210" t="s">
        <v>248</v>
      </c>
      <c r="AT744" s="210" t="s">
        <v>123</v>
      </c>
      <c r="AU744" s="210" t="s">
        <v>128</v>
      </c>
      <c r="AY744" s="19" t="s">
        <v>121</v>
      </c>
      <c r="BE744" s="211">
        <f>IF(N744="základní",J744,0)</f>
        <v>0</v>
      </c>
      <c r="BF744" s="211">
        <f>IF(N744="snížená",J744,0)</f>
        <v>0</v>
      </c>
      <c r="BG744" s="211">
        <f>IF(N744="zákl. přenesená",J744,0)</f>
        <v>0</v>
      </c>
      <c r="BH744" s="211">
        <f>IF(N744="sníž. přenesená",J744,0)</f>
        <v>0</v>
      </c>
      <c r="BI744" s="211">
        <f>IF(N744="nulová",J744,0)</f>
        <v>0</v>
      </c>
      <c r="BJ744" s="19" t="s">
        <v>128</v>
      </c>
      <c r="BK744" s="211">
        <f>ROUND(I744*H744,2)</f>
        <v>0</v>
      </c>
      <c r="BL744" s="19" t="s">
        <v>248</v>
      </c>
      <c r="BM744" s="210" t="s">
        <v>1014</v>
      </c>
    </row>
    <row r="745" s="2" customFormat="1">
      <c r="A745" s="40"/>
      <c r="B745" s="41"/>
      <c r="C745" s="42"/>
      <c r="D745" s="234" t="s">
        <v>143</v>
      </c>
      <c r="E745" s="42"/>
      <c r="F745" s="235" t="s">
        <v>1015</v>
      </c>
      <c r="G745" s="42"/>
      <c r="H745" s="42"/>
      <c r="I745" s="236"/>
      <c r="J745" s="42"/>
      <c r="K745" s="42"/>
      <c r="L745" s="46"/>
      <c r="M745" s="237"/>
      <c r="N745" s="238"/>
      <c r="O745" s="86"/>
      <c r="P745" s="86"/>
      <c r="Q745" s="86"/>
      <c r="R745" s="86"/>
      <c r="S745" s="86"/>
      <c r="T745" s="87"/>
      <c r="U745" s="40"/>
      <c r="V745" s="40"/>
      <c r="W745" s="40"/>
      <c r="X745" s="40"/>
      <c r="Y745" s="40"/>
      <c r="Z745" s="40"/>
      <c r="AA745" s="40"/>
      <c r="AB745" s="40"/>
      <c r="AC745" s="40"/>
      <c r="AD745" s="40"/>
      <c r="AE745" s="40"/>
      <c r="AT745" s="19" t="s">
        <v>143</v>
      </c>
      <c r="AU745" s="19" t="s">
        <v>128</v>
      </c>
    </row>
    <row r="746" s="2" customFormat="1" ht="21.75" customHeight="1">
      <c r="A746" s="40"/>
      <c r="B746" s="41"/>
      <c r="C746" s="199" t="s">
        <v>1016</v>
      </c>
      <c r="D746" s="199" t="s">
        <v>123</v>
      </c>
      <c r="E746" s="200" t="s">
        <v>1017</v>
      </c>
      <c r="F746" s="201" t="s">
        <v>1018</v>
      </c>
      <c r="G746" s="202" t="s">
        <v>155</v>
      </c>
      <c r="H746" s="203">
        <v>13</v>
      </c>
      <c r="I746" s="204"/>
      <c r="J746" s="205">
        <f>ROUND(I746*H746,2)</f>
        <v>0</v>
      </c>
      <c r="K746" s="201" t="s">
        <v>141</v>
      </c>
      <c r="L746" s="46"/>
      <c r="M746" s="206" t="s">
        <v>19</v>
      </c>
      <c r="N746" s="207" t="s">
        <v>44</v>
      </c>
      <c r="O746" s="86"/>
      <c r="P746" s="208">
        <f>O746*H746</f>
        <v>0</v>
      </c>
      <c r="Q746" s="208">
        <v>0</v>
      </c>
      <c r="R746" s="208">
        <f>Q746*H746</f>
        <v>0</v>
      </c>
      <c r="S746" s="208">
        <v>0.0060000000000000001</v>
      </c>
      <c r="T746" s="209">
        <f>S746*H746</f>
        <v>0.078</v>
      </c>
      <c r="U746" s="40"/>
      <c r="V746" s="40"/>
      <c r="W746" s="40"/>
      <c r="X746" s="40"/>
      <c r="Y746" s="40"/>
      <c r="Z746" s="40"/>
      <c r="AA746" s="40"/>
      <c r="AB746" s="40"/>
      <c r="AC746" s="40"/>
      <c r="AD746" s="40"/>
      <c r="AE746" s="40"/>
      <c r="AR746" s="210" t="s">
        <v>248</v>
      </c>
      <c r="AT746" s="210" t="s">
        <v>123</v>
      </c>
      <c r="AU746" s="210" t="s">
        <v>128</v>
      </c>
      <c r="AY746" s="19" t="s">
        <v>121</v>
      </c>
      <c r="BE746" s="211">
        <f>IF(N746="základní",J746,0)</f>
        <v>0</v>
      </c>
      <c r="BF746" s="211">
        <f>IF(N746="snížená",J746,0)</f>
        <v>0</v>
      </c>
      <c r="BG746" s="211">
        <f>IF(N746="zákl. přenesená",J746,0)</f>
        <v>0</v>
      </c>
      <c r="BH746" s="211">
        <f>IF(N746="sníž. přenesená",J746,0)</f>
        <v>0</v>
      </c>
      <c r="BI746" s="211">
        <f>IF(N746="nulová",J746,0)</f>
        <v>0</v>
      </c>
      <c r="BJ746" s="19" t="s">
        <v>128</v>
      </c>
      <c r="BK746" s="211">
        <f>ROUND(I746*H746,2)</f>
        <v>0</v>
      </c>
      <c r="BL746" s="19" t="s">
        <v>248</v>
      </c>
      <c r="BM746" s="210" t="s">
        <v>1019</v>
      </c>
    </row>
    <row r="747" s="2" customFormat="1">
      <c r="A747" s="40"/>
      <c r="B747" s="41"/>
      <c r="C747" s="42"/>
      <c r="D747" s="234" t="s">
        <v>143</v>
      </c>
      <c r="E747" s="42"/>
      <c r="F747" s="235" t="s">
        <v>1020</v>
      </c>
      <c r="G747" s="42"/>
      <c r="H747" s="42"/>
      <c r="I747" s="236"/>
      <c r="J747" s="42"/>
      <c r="K747" s="42"/>
      <c r="L747" s="46"/>
      <c r="M747" s="237"/>
      <c r="N747" s="238"/>
      <c r="O747" s="86"/>
      <c r="P747" s="86"/>
      <c r="Q747" s="86"/>
      <c r="R747" s="86"/>
      <c r="S747" s="86"/>
      <c r="T747" s="87"/>
      <c r="U747" s="40"/>
      <c r="V747" s="40"/>
      <c r="W747" s="40"/>
      <c r="X747" s="40"/>
      <c r="Y747" s="40"/>
      <c r="Z747" s="40"/>
      <c r="AA747" s="40"/>
      <c r="AB747" s="40"/>
      <c r="AC747" s="40"/>
      <c r="AD747" s="40"/>
      <c r="AE747" s="40"/>
      <c r="AT747" s="19" t="s">
        <v>143</v>
      </c>
      <c r="AU747" s="19" t="s">
        <v>128</v>
      </c>
    </row>
    <row r="748" s="2" customFormat="1" ht="16.5" customHeight="1">
      <c r="A748" s="40"/>
      <c r="B748" s="41"/>
      <c r="C748" s="199" t="s">
        <v>1021</v>
      </c>
      <c r="D748" s="199" t="s">
        <v>123</v>
      </c>
      <c r="E748" s="200" t="s">
        <v>1022</v>
      </c>
      <c r="F748" s="201" t="s">
        <v>1023</v>
      </c>
      <c r="G748" s="202" t="s">
        <v>155</v>
      </c>
      <c r="H748" s="203">
        <v>2</v>
      </c>
      <c r="I748" s="204"/>
      <c r="J748" s="205">
        <f>ROUND(I748*H748,2)</f>
        <v>0</v>
      </c>
      <c r="K748" s="201" t="s">
        <v>141</v>
      </c>
      <c r="L748" s="46"/>
      <c r="M748" s="206" t="s">
        <v>19</v>
      </c>
      <c r="N748" s="207" t="s">
        <v>44</v>
      </c>
      <c r="O748" s="86"/>
      <c r="P748" s="208">
        <f>O748*H748</f>
        <v>0</v>
      </c>
      <c r="Q748" s="208">
        <v>0</v>
      </c>
      <c r="R748" s="208">
        <f>Q748*H748</f>
        <v>0</v>
      </c>
      <c r="S748" s="208">
        <v>0.0070000000000000001</v>
      </c>
      <c r="T748" s="209">
        <f>S748*H748</f>
        <v>0.014</v>
      </c>
      <c r="U748" s="40"/>
      <c r="V748" s="40"/>
      <c r="W748" s="40"/>
      <c r="X748" s="40"/>
      <c r="Y748" s="40"/>
      <c r="Z748" s="40"/>
      <c r="AA748" s="40"/>
      <c r="AB748" s="40"/>
      <c r="AC748" s="40"/>
      <c r="AD748" s="40"/>
      <c r="AE748" s="40"/>
      <c r="AR748" s="210" t="s">
        <v>248</v>
      </c>
      <c r="AT748" s="210" t="s">
        <v>123</v>
      </c>
      <c r="AU748" s="210" t="s">
        <v>128</v>
      </c>
      <c r="AY748" s="19" t="s">
        <v>121</v>
      </c>
      <c r="BE748" s="211">
        <f>IF(N748="základní",J748,0)</f>
        <v>0</v>
      </c>
      <c r="BF748" s="211">
        <f>IF(N748="snížená",J748,0)</f>
        <v>0</v>
      </c>
      <c r="BG748" s="211">
        <f>IF(N748="zákl. přenesená",J748,0)</f>
        <v>0</v>
      </c>
      <c r="BH748" s="211">
        <f>IF(N748="sníž. přenesená",J748,0)</f>
        <v>0</v>
      </c>
      <c r="BI748" s="211">
        <f>IF(N748="nulová",J748,0)</f>
        <v>0</v>
      </c>
      <c r="BJ748" s="19" t="s">
        <v>128</v>
      </c>
      <c r="BK748" s="211">
        <f>ROUND(I748*H748,2)</f>
        <v>0</v>
      </c>
      <c r="BL748" s="19" t="s">
        <v>248</v>
      </c>
      <c r="BM748" s="210" t="s">
        <v>1024</v>
      </c>
    </row>
    <row r="749" s="2" customFormat="1">
      <c r="A749" s="40"/>
      <c r="B749" s="41"/>
      <c r="C749" s="42"/>
      <c r="D749" s="234" t="s">
        <v>143</v>
      </c>
      <c r="E749" s="42"/>
      <c r="F749" s="235" t="s">
        <v>1025</v>
      </c>
      <c r="G749" s="42"/>
      <c r="H749" s="42"/>
      <c r="I749" s="236"/>
      <c r="J749" s="42"/>
      <c r="K749" s="42"/>
      <c r="L749" s="46"/>
      <c r="M749" s="237"/>
      <c r="N749" s="238"/>
      <c r="O749" s="86"/>
      <c r="P749" s="86"/>
      <c r="Q749" s="86"/>
      <c r="R749" s="86"/>
      <c r="S749" s="86"/>
      <c r="T749" s="87"/>
      <c r="U749" s="40"/>
      <c r="V749" s="40"/>
      <c r="W749" s="40"/>
      <c r="X749" s="40"/>
      <c r="Y749" s="40"/>
      <c r="Z749" s="40"/>
      <c r="AA749" s="40"/>
      <c r="AB749" s="40"/>
      <c r="AC749" s="40"/>
      <c r="AD749" s="40"/>
      <c r="AE749" s="40"/>
      <c r="AT749" s="19" t="s">
        <v>143</v>
      </c>
      <c r="AU749" s="19" t="s">
        <v>128</v>
      </c>
    </row>
    <row r="750" s="2" customFormat="1" ht="16.5" customHeight="1">
      <c r="A750" s="40"/>
      <c r="B750" s="41"/>
      <c r="C750" s="199" t="s">
        <v>1026</v>
      </c>
      <c r="D750" s="199" t="s">
        <v>123</v>
      </c>
      <c r="E750" s="200" t="s">
        <v>1027</v>
      </c>
      <c r="F750" s="201" t="s">
        <v>1028</v>
      </c>
      <c r="G750" s="202" t="s">
        <v>155</v>
      </c>
      <c r="H750" s="203">
        <v>20</v>
      </c>
      <c r="I750" s="204"/>
      <c r="J750" s="205">
        <f>ROUND(I750*H750,2)</f>
        <v>0</v>
      </c>
      <c r="K750" s="201" t="s">
        <v>141</v>
      </c>
      <c r="L750" s="46"/>
      <c r="M750" s="206" t="s">
        <v>19</v>
      </c>
      <c r="N750" s="207" t="s">
        <v>44</v>
      </c>
      <c r="O750" s="86"/>
      <c r="P750" s="208">
        <f>O750*H750</f>
        <v>0</v>
      </c>
      <c r="Q750" s="208">
        <v>0.00027</v>
      </c>
      <c r="R750" s="208">
        <f>Q750*H750</f>
        <v>0.0054000000000000003</v>
      </c>
      <c r="S750" s="208">
        <v>0</v>
      </c>
      <c r="T750" s="209">
        <f>S750*H750</f>
        <v>0</v>
      </c>
      <c r="U750" s="40"/>
      <c r="V750" s="40"/>
      <c r="W750" s="40"/>
      <c r="X750" s="40"/>
      <c r="Y750" s="40"/>
      <c r="Z750" s="40"/>
      <c r="AA750" s="40"/>
      <c r="AB750" s="40"/>
      <c r="AC750" s="40"/>
      <c r="AD750" s="40"/>
      <c r="AE750" s="40"/>
      <c r="AR750" s="210" t="s">
        <v>248</v>
      </c>
      <c r="AT750" s="210" t="s">
        <v>123</v>
      </c>
      <c r="AU750" s="210" t="s">
        <v>128</v>
      </c>
      <c r="AY750" s="19" t="s">
        <v>121</v>
      </c>
      <c r="BE750" s="211">
        <f>IF(N750="základní",J750,0)</f>
        <v>0</v>
      </c>
      <c r="BF750" s="211">
        <f>IF(N750="snížená",J750,0)</f>
        <v>0</v>
      </c>
      <c r="BG750" s="211">
        <f>IF(N750="zákl. přenesená",J750,0)</f>
        <v>0</v>
      </c>
      <c r="BH750" s="211">
        <f>IF(N750="sníž. přenesená",J750,0)</f>
        <v>0</v>
      </c>
      <c r="BI750" s="211">
        <f>IF(N750="nulová",J750,0)</f>
        <v>0</v>
      </c>
      <c r="BJ750" s="19" t="s">
        <v>128</v>
      </c>
      <c r="BK750" s="211">
        <f>ROUND(I750*H750,2)</f>
        <v>0</v>
      </c>
      <c r="BL750" s="19" t="s">
        <v>248</v>
      </c>
      <c r="BM750" s="210" t="s">
        <v>1029</v>
      </c>
    </row>
    <row r="751" s="2" customFormat="1">
      <c r="A751" s="40"/>
      <c r="B751" s="41"/>
      <c r="C751" s="42"/>
      <c r="D751" s="234" t="s">
        <v>143</v>
      </c>
      <c r="E751" s="42"/>
      <c r="F751" s="235" t="s">
        <v>1030</v>
      </c>
      <c r="G751" s="42"/>
      <c r="H751" s="42"/>
      <c r="I751" s="236"/>
      <c r="J751" s="42"/>
      <c r="K751" s="42"/>
      <c r="L751" s="46"/>
      <c r="M751" s="237"/>
      <c r="N751" s="238"/>
      <c r="O751" s="86"/>
      <c r="P751" s="86"/>
      <c r="Q751" s="86"/>
      <c r="R751" s="86"/>
      <c r="S751" s="86"/>
      <c r="T751" s="87"/>
      <c r="U751" s="40"/>
      <c r="V751" s="40"/>
      <c r="W751" s="40"/>
      <c r="X751" s="40"/>
      <c r="Y751" s="40"/>
      <c r="Z751" s="40"/>
      <c r="AA751" s="40"/>
      <c r="AB751" s="40"/>
      <c r="AC751" s="40"/>
      <c r="AD751" s="40"/>
      <c r="AE751" s="40"/>
      <c r="AT751" s="19" t="s">
        <v>143</v>
      </c>
      <c r="AU751" s="19" t="s">
        <v>128</v>
      </c>
    </row>
    <row r="752" s="2" customFormat="1" ht="21.75" customHeight="1">
      <c r="A752" s="40"/>
      <c r="B752" s="41"/>
      <c r="C752" s="199" t="s">
        <v>1031</v>
      </c>
      <c r="D752" s="199" t="s">
        <v>123</v>
      </c>
      <c r="E752" s="200" t="s">
        <v>1032</v>
      </c>
      <c r="F752" s="201" t="s">
        <v>1033</v>
      </c>
      <c r="G752" s="202" t="s">
        <v>134</v>
      </c>
      <c r="H752" s="203">
        <v>126.95999999999999</v>
      </c>
      <c r="I752" s="204"/>
      <c r="J752" s="205">
        <f>ROUND(I752*H752,2)</f>
        <v>0</v>
      </c>
      <c r="K752" s="201" t="s">
        <v>141</v>
      </c>
      <c r="L752" s="46"/>
      <c r="M752" s="206" t="s">
        <v>19</v>
      </c>
      <c r="N752" s="207" t="s">
        <v>44</v>
      </c>
      <c r="O752" s="86"/>
      <c r="P752" s="208">
        <f>O752*H752</f>
        <v>0</v>
      </c>
      <c r="Q752" s="208">
        <v>0.00027</v>
      </c>
      <c r="R752" s="208">
        <f>Q752*H752</f>
        <v>0.034279199999999996</v>
      </c>
      <c r="S752" s="208">
        <v>0</v>
      </c>
      <c r="T752" s="209">
        <f>S752*H752</f>
        <v>0</v>
      </c>
      <c r="U752" s="40"/>
      <c r="V752" s="40"/>
      <c r="W752" s="40"/>
      <c r="X752" s="40"/>
      <c r="Y752" s="40"/>
      <c r="Z752" s="40"/>
      <c r="AA752" s="40"/>
      <c r="AB752" s="40"/>
      <c r="AC752" s="40"/>
      <c r="AD752" s="40"/>
      <c r="AE752" s="40"/>
      <c r="AR752" s="210" t="s">
        <v>248</v>
      </c>
      <c r="AT752" s="210" t="s">
        <v>123</v>
      </c>
      <c r="AU752" s="210" t="s">
        <v>128</v>
      </c>
      <c r="AY752" s="19" t="s">
        <v>121</v>
      </c>
      <c r="BE752" s="211">
        <f>IF(N752="základní",J752,0)</f>
        <v>0</v>
      </c>
      <c r="BF752" s="211">
        <f>IF(N752="snížená",J752,0)</f>
        <v>0</v>
      </c>
      <c r="BG752" s="211">
        <f>IF(N752="zákl. přenesená",J752,0)</f>
        <v>0</v>
      </c>
      <c r="BH752" s="211">
        <f>IF(N752="sníž. přenesená",J752,0)</f>
        <v>0</v>
      </c>
      <c r="BI752" s="211">
        <f>IF(N752="nulová",J752,0)</f>
        <v>0</v>
      </c>
      <c r="BJ752" s="19" t="s">
        <v>128</v>
      </c>
      <c r="BK752" s="211">
        <f>ROUND(I752*H752,2)</f>
        <v>0</v>
      </c>
      <c r="BL752" s="19" t="s">
        <v>248</v>
      </c>
      <c r="BM752" s="210" t="s">
        <v>1034</v>
      </c>
    </row>
    <row r="753" s="2" customFormat="1">
      <c r="A753" s="40"/>
      <c r="B753" s="41"/>
      <c r="C753" s="42"/>
      <c r="D753" s="234" t="s">
        <v>143</v>
      </c>
      <c r="E753" s="42"/>
      <c r="F753" s="235" t="s">
        <v>1035</v>
      </c>
      <c r="G753" s="42"/>
      <c r="H753" s="42"/>
      <c r="I753" s="236"/>
      <c r="J753" s="42"/>
      <c r="K753" s="42"/>
      <c r="L753" s="46"/>
      <c r="M753" s="237"/>
      <c r="N753" s="238"/>
      <c r="O753" s="86"/>
      <c r="P753" s="86"/>
      <c r="Q753" s="86"/>
      <c r="R753" s="86"/>
      <c r="S753" s="86"/>
      <c r="T753" s="87"/>
      <c r="U753" s="40"/>
      <c r="V753" s="40"/>
      <c r="W753" s="40"/>
      <c r="X753" s="40"/>
      <c r="Y753" s="40"/>
      <c r="Z753" s="40"/>
      <c r="AA753" s="40"/>
      <c r="AB753" s="40"/>
      <c r="AC753" s="40"/>
      <c r="AD753" s="40"/>
      <c r="AE753" s="40"/>
      <c r="AT753" s="19" t="s">
        <v>143</v>
      </c>
      <c r="AU753" s="19" t="s">
        <v>128</v>
      </c>
    </row>
    <row r="754" s="14" customFormat="1">
      <c r="A754" s="14"/>
      <c r="B754" s="223"/>
      <c r="C754" s="224"/>
      <c r="D754" s="214" t="s">
        <v>136</v>
      </c>
      <c r="E754" s="225" t="s">
        <v>19</v>
      </c>
      <c r="F754" s="226" t="s">
        <v>1036</v>
      </c>
      <c r="G754" s="224"/>
      <c r="H754" s="227">
        <v>37.799999999999997</v>
      </c>
      <c r="I754" s="228"/>
      <c r="J754" s="224"/>
      <c r="K754" s="224"/>
      <c r="L754" s="229"/>
      <c r="M754" s="230"/>
      <c r="N754" s="231"/>
      <c r="O754" s="231"/>
      <c r="P754" s="231"/>
      <c r="Q754" s="231"/>
      <c r="R754" s="231"/>
      <c r="S754" s="231"/>
      <c r="T754" s="232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33" t="s">
        <v>136</v>
      </c>
      <c r="AU754" s="233" t="s">
        <v>128</v>
      </c>
      <c r="AV754" s="14" t="s">
        <v>128</v>
      </c>
      <c r="AW754" s="14" t="s">
        <v>33</v>
      </c>
      <c r="AX754" s="14" t="s">
        <v>72</v>
      </c>
      <c r="AY754" s="233" t="s">
        <v>121</v>
      </c>
    </row>
    <row r="755" s="14" customFormat="1">
      <c r="A755" s="14"/>
      <c r="B755" s="223"/>
      <c r="C755" s="224"/>
      <c r="D755" s="214" t="s">
        <v>136</v>
      </c>
      <c r="E755" s="225" t="s">
        <v>19</v>
      </c>
      <c r="F755" s="226" t="s">
        <v>1037</v>
      </c>
      <c r="G755" s="224"/>
      <c r="H755" s="227">
        <v>77.280000000000001</v>
      </c>
      <c r="I755" s="228"/>
      <c r="J755" s="224"/>
      <c r="K755" s="224"/>
      <c r="L755" s="229"/>
      <c r="M755" s="230"/>
      <c r="N755" s="231"/>
      <c r="O755" s="231"/>
      <c r="P755" s="231"/>
      <c r="Q755" s="231"/>
      <c r="R755" s="231"/>
      <c r="S755" s="231"/>
      <c r="T755" s="232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33" t="s">
        <v>136</v>
      </c>
      <c r="AU755" s="233" t="s">
        <v>128</v>
      </c>
      <c r="AV755" s="14" t="s">
        <v>128</v>
      </c>
      <c r="AW755" s="14" t="s">
        <v>33</v>
      </c>
      <c r="AX755" s="14" t="s">
        <v>72</v>
      </c>
      <c r="AY755" s="233" t="s">
        <v>121</v>
      </c>
    </row>
    <row r="756" s="14" customFormat="1">
      <c r="A756" s="14"/>
      <c r="B756" s="223"/>
      <c r="C756" s="224"/>
      <c r="D756" s="214" t="s">
        <v>136</v>
      </c>
      <c r="E756" s="225" t="s">
        <v>19</v>
      </c>
      <c r="F756" s="226" t="s">
        <v>211</v>
      </c>
      <c r="G756" s="224"/>
      <c r="H756" s="227">
        <v>1.44</v>
      </c>
      <c r="I756" s="228"/>
      <c r="J756" s="224"/>
      <c r="K756" s="224"/>
      <c r="L756" s="229"/>
      <c r="M756" s="230"/>
      <c r="N756" s="231"/>
      <c r="O756" s="231"/>
      <c r="P756" s="231"/>
      <c r="Q756" s="231"/>
      <c r="R756" s="231"/>
      <c r="S756" s="231"/>
      <c r="T756" s="232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33" t="s">
        <v>136</v>
      </c>
      <c r="AU756" s="233" t="s">
        <v>128</v>
      </c>
      <c r="AV756" s="14" t="s">
        <v>128</v>
      </c>
      <c r="AW756" s="14" t="s">
        <v>33</v>
      </c>
      <c r="AX756" s="14" t="s">
        <v>72</v>
      </c>
      <c r="AY756" s="233" t="s">
        <v>121</v>
      </c>
    </row>
    <row r="757" s="14" customFormat="1">
      <c r="A757" s="14"/>
      <c r="B757" s="223"/>
      <c r="C757" s="224"/>
      <c r="D757" s="214" t="s">
        <v>136</v>
      </c>
      <c r="E757" s="225" t="s">
        <v>19</v>
      </c>
      <c r="F757" s="226" t="s">
        <v>210</v>
      </c>
      <c r="G757" s="224"/>
      <c r="H757" s="227">
        <v>7.2000000000000002</v>
      </c>
      <c r="I757" s="228"/>
      <c r="J757" s="224"/>
      <c r="K757" s="224"/>
      <c r="L757" s="229"/>
      <c r="M757" s="230"/>
      <c r="N757" s="231"/>
      <c r="O757" s="231"/>
      <c r="P757" s="231"/>
      <c r="Q757" s="231"/>
      <c r="R757" s="231"/>
      <c r="S757" s="231"/>
      <c r="T757" s="232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33" t="s">
        <v>136</v>
      </c>
      <c r="AU757" s="233" t="s">
        <v>128</v>
      </c>
      <c r="AV757" s="14" t="s">
        <v>128</v>
      </c>
      <c r="AW757" s="14" t="s">
        <v>33</v>
      </c>
      <c r="AX757" s="14" t="s">
        <v>72</v>
      </c>
      <c r="AY757" s="233" t="s">
        <v>121</v>
      </c>
    </row>
    <row r="758" s="14" customFormat="1">
      <c r="A758" s="14"/>
      <c r="B758" s="223"/>
      <c r="C758" s="224"/>
      <c r="D758" s="214" t="s">
        <v>136</v>
      </c>
      <c r="E758" s="225" t="s">
        <v>19</v>
      </c>
      <c r="F758" s="226" t="s">
        <v>206</v>
      </c>
      <c r="G758" s="224"/>
      <c r="H758" s="227">
        <v>3.2400000000000002</v>
      </c>
      <c r="I758" s="228"/>
      <c r="J758" s="224"/>
      <c r="K758" s="224"/>
      <c r="L758" s="229"/>
      <c r="M758" s="230"/>
      <c r="N758" s="231"/>
      <c r="O758" s="231"/>
      <c r="P758" s="231"/>
      <c r="Q758" s="231"/>
      <c r="R758" s="231"/>
      <c r="S758" s="231"/>
      <c r="T758" s="232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33" t="s">
        <v>136</v>
      </c>
      <c r="AU758" s="233" t="s">
        <v>128</v>
      </c>
      <c r="AV758" s="14" t="s">
        <v>128</v>
      </c>
      <c r="AW758" s="14" t="s">
        <v>33</v>
      </c>
      <c r="AX758" s="14" t="s">
        <v>72</v>
      </c>
      <c r="AY758" s="233" t="s">
        <v>121</v>
      </c>
    </row>
    <row r="759" s="16" customFormat="1">
      <c r="A759" s="16"/>
      <c r="B759" s="250"/>
      <c r="C759" s="251"/>
      <c r="D759" s="214" t="s">
        <v>136</v>
      </c>
      <c r="E759" s="252" t="s">
        <v>19</v>
      </c>
      <c r="F759" s="253" t="s">
        <v>152</v>
      </c>
      <c r="G759" s="251"/>
      <c r="H759" s="254">
        <v>126.95999999999999</v>
      </c>
      <c r="I759" s="255"/>
      <c r="J759" s="251"/>
      <c r="K759" s="251"/>
      <c r="L759" s="256"/>
      <c r="M759" s="257"/>
      <c r="N759" s="258"/>
      <c r="O759" s="258"/>
      <c r="P759" s="258"/>
      <c r="Q759" s="258"/>
      <c r="R759" s="258"/>
      <c r="S759" s="258"/>
      <c r="T759" s="259"/>
      <c r="U759" s="16"/>
      <c r="V759" s="16"/>
      <c r="W759" s="16"/>
      <c r="X759" s="16"/>
      <c r="Y759" s="16"/>
      <c r="Z759" s="16"/>
      <c r="AA759" s="16"/>
      <c r="AB759" s="16"/>
      <c r="AC759" s="16"/>
      <c r="AD759" s="16"/>
      <c r="AE759" s="16"/>
      <c r="AT759" s="260" t="s">
        <v>136</v>
      </c>
      <c r="AU759" s="260" t="s">
        <v>128</v>
      </c>
      <c r="AV759" s="16" t="s">
        <v>127</v>
      </c>
      <c r="AW759" s="16" t="s">
        <v>33</v>
      </c>
      <c r="AX759" s="16" t="s">
        <v>77</v>
      </c>
      <c r="AY759" s="260" t="s">
        <v>121</v>
      </c>
    </row>
    <row r="760" s="2" customFormat="1" ht="24.15" customHeight="1">
      <c r="A760" s="40"/>
      <c r="B760" s="41"/>
      <c r="C760" s="199" t="s">
        <v>1038</v>
      </c>
      <c r="D760" s="199" t="s">
        <v>123</v>
      </c>
      <c r="E760" s="200" t="s">
        <v>1039</v>
      </c>
      <c r="F760" s="201" t="s">
        <v>1040</v>
      </c>
      <c r="G760" s="202" t="s">
        <v>155</v>
      </c>
      <c r="H760" s="203">
        <v>4</v>
      </c>
      <c r="I760" s="204"/>
      <c r="J760" s="205">
        <f>ROUND(I760*H760,2)</f>
        <v>0</v>
      </c>
      <c r="K760" s="201" t="s">
        <v>141</v>
      </c>
      <c r="L760" s="46"/>
      <c r="M760" s="206" t="s">
        <v>19</v>
      </c>
      <c r="N760" s="207" t="s">
        <v>44</v>
      </c>
      <c r="O760" s="86"/>
      <c r="P760" s="208">
        <f>O760*H760</f>
        <v>0</v>
      </c>
      <c r="Q760" s="208">
        <v>0.00025999999999999998</v>
      </c>
      <c r="R760" s="208">
        <f>Q760*H760</f>
        <v>0.0010399999999999999</v>
      </c>
      <c r="S760" s="208">
        <v>0</v>
      </c>
      <c r="T760" s="209">
        <f>S760*H760</f>
        <v>0</v>
      </c>
      <c r="U760" s="40"/>
      <c r="V760" s="40"/>
      <c r="W760" s="40"/>
      <c r="X760" s="40"/>
      <c r="Y760" s="40"/>
      <c r="Z760" s="40"/>
      <c r="AA760" s="40"/>
      <c r="AB760" s="40"/>
      <c r="AC760" s="40"/>
      <c r="AD760" s="40"/>
      <c r="AE760" s="40"/>
      <c r="AR760" s="210" t="s">
        <v>248</v>
      </c>
      <c r="AT760" s="210" t="s">
        <v>123</v>
      </c>
      <c r="AU760" s="210" t="s">
        <v>128</v>
      </c>
      <c r="AY760" s="19" t="s">
        <v>121</v>
      </c>
      <c r="BE760" s="211">
        <f>IF(N760="základní",J760,0)</f>
        <v>0</v>
      </c>
      <c r="BF760" s="211">
        <f>IF(N760="snížená",J760,0)</f>
        <v>0</v>
      </c>
      <c r="BG760" s="211">
        <f>IF(N760="zákl. přenesená",J760,0)</f>
        <v>0</v>
      </c>
      <c r="BH760" s="211">
        <f>IF(N760="sníž. přenesená",J760,0)</f>
        <v>0</v>
      </c>
      <c r="BI760" s="211">
        <f>IF(N760="nulová",J760,0)</f>
        <v>0</v>
      </c>
      <c r="BJ760" s="19" t="s">
        <v>128</v>
      </c>
      <c r="BK760" s="211">
        <f>ROUND(I760*H760,2)</f>
        <v>0</v>
      </c>
      <c r="BL760" s="19" t="s">
        <v>248</v>
      </c>
      <c r="BM760" s="210" t="s">
        <v>1041</v>
      </c>
    </row>
    <row r="761" s="2" customFormat="1">
      <c r="A761" s="40"/>
      <c r="B761" s="41"/>
      <c r="C761" s="42"/>
      <c r="D761" s="234" t="s">
        <v>143</v>
      </c>
      <c r="E761" s="42"/>
      <c r="F761" s="235" t="s">
        <v>1042</v>
      </c>
      <c r="G761" s="42"/>
      <c r="H761" s="42"/>
      <c r="I761" s="236"/>
      <c r="J761" s="42"/>
      <c r="K761" s="42"/>
      <c r="L761" s="46"/>
      <c r="M761" s="237"/>
      <c r="N761" s="238"/>
      <c r="O761" s="86"/>
      <c r="P761" s="86"/>
      <c r="Q761" s="86"/>
      <c r="R761" s="86"/>
      <c r="S761" s="86"/>
      <c r="T761" s="87"/>
      <c r="U761" s="40"/>
      <c r="V761" s="40"/>
      <c r="W761" s="40"/>
      <c r="X761" s="40"/>
      <c r="Y761" s="40"/>
      <c r="Z761" s="40"/>
      <c r="AA761" s="40"/>
      <c r="AB761" s="40"/>
      <c r="AC761" s="40"/>
      <c r="AD761" s="40"/>
      <c r="AE761" s="40"/>
      <c r="AT761" s="19" t="s">
        <v>143</v>
      </c>
      <c r="AU761" s="19" t="s">
        <v>128</v>
      </c>
    </row>
    <row r="762" s="2" customFormat="1" ht="24.15" customHeight="1">
      <c r="A762" s="40"/>
      <c r="B762" s="41"/>
      <c r="C762" s="199" t="s">
        <v>1043</v>
      </c>
      <c r="D762" s="199" t="s">
        <v>123</v>
      </c>
      <c r="E762" s="200" t="s">
        <v>1044</v>
      </c>
      <c r="F762" s="201" t="s">
        <v>1045</v>
      </c>
      <c r="G762" s="202" t="s">
        <v>155</v>
      </c>
      <c r="H762" s="203">
        <v>1</v>
      </c>
      <c r="I762" s="204"/>
      <c r="J762" s="205">
        <f>ROUND(I762*H762,2)</f>
        <v>0</v>
      </c>
      <c r="K762" s="201" t="s">
        <v>141</v>
      </c>
      <c r="L762" s="46"/>
      <c r="M762" s="206" t="s">
        <v>19</v>
      </c>
      <c r="N762" s="207" t="s">
        <v>44</v>
      </c>
      <c r="O762" s="86"/>
      <c r="P762" s="208">
        <f>O762*H762</f>
        <v>0</v>
      </c>
      <c r="Q762" s="208">
        <v>0.00088000000000000003</v>
      </c>
      <c r="R762" s="208">
        <f>Q762*H762</f>
        <v>0.00088000000000000003</v>
      </c>
      <c r="S762" s="208">
        <v>0</v>
      </c>
      <c r="T762" s="209">
        <f>S762*H762</f>
        <v>0</v>
      </c>
      <c r="U762" s="40"/>
      <c r="V762" s="40"/>
      <c r="W762" s="40"/>
      <c r="X762" s="40"/>
      <c r="Y762" s="40"/>
      <c r="Z762" s="40"/>
      <c r="AA762" s="40"/>
      <c r="AB762" s="40"/>
      <c r="AC762" s="40"/>
      <c r="AD762" s="40"/>
      <c r="AE762" s="40"/>
      <c r="AR762" s="210" t="s">
        <v>248</v>
      </c>
      <c r="AT762" s="210" t="s">
        <v>123</v>
      </c>
      <c r="AU762" s="210" t="s">
        <v>128</v>
      </c>
      <c r="AY762" s="19" t="s">
        <v>121</v>
      </c>
      <c r="BE762" s="211">
        <f>IF(N762="základní",J762,0)</f>
        <v>0</v>
      </c>
      <c r="BF762" s="211">
        <f>IF(N762="snížená",J762,0)</f>
        <v>0</v>
      </c>
      <c r="BG762" s="211">
        <f>IF(N762="zákl. přenesená",J762,0)</f>
        <v>0</v>
      </c>
      <c r="BH762" s="211">
        <f>IF(N762="sníž. přenesená",J762,0)</f>
        <v>0</v>
      </c>
      <c r="BI762" s="211">
        <f>IF(N762="nulová",J762,0)</f>
        <v>0</v>
      </c>
      <c r="BJ762" s="19" t="s">
        <v>128</v>
      </c>
      <c r="BK762" s="211">
        <f>ROUND(I762*H762,2)</f>
        <v>0</v>
      </c>
      <c r="BL762" s="19" t="s">
        <v>248</v>
      </c>
      <c r="BM762" s="210" t="s">
        <v>1046</v>
      </c>
    </row>
    <row r="763" s="2" customFormat="1">
      <c r="A763" s="40"/>
      <c r="B763" s="41"/>
      <c r="C763" s="42"/>
      <c r="D763" s="234" t="s">
        <v>143</v>
      </c>
      <c r="E763" s="42"/>
      <c r="F763" s="235" t="s">
        <v>1047</v>
      </c>
      <c r="G763" s="42"/>
      <c r="H763" s="42"/>
      <c r="I763" s="236"/>
      <c r="J763" s="42"/>
      <c r="K763" s="42"/>
      <c r="L763" s="46"/>
      <c r="M763" s="237"/>
      <c r="N763" s="238"/>
      <c r="O763" s="86"/>
      <c r="P763" s="86"/>
      <c r="Q763" s="86"/>
      <c r="R763" s="86"/>
      <c r="S763" s="86"/>
      <c r="T763" s="87"/>
      <c r="U763" s="40"/>
      <c r="V763" s="40"/>
      <c r="W763" s="40"/>
      <c r="X763" s="40"/>
      <c r="Y763" s="40"/>
      <c r="Z763" s="40"/>
      <c r="AA763" s="40"/>
      <c r="AB763" s="40"/>
      <c r="AC763" s="40"/>
      <c r="AD763" s="40"/>
      <c r="AE763" s="40"/>
      <c r="AT763" s="19" t="s">
        <v>143</v>
      </c>
      <c r="AU763" s="19" t="s">
        <v>128</v>
      </c>
    </row>
    <row r="764" s="2" customFormat="1" ht="24.15" customHeight="1">
      <c r="A764" s="40"/>
      <c r="B764" s="41"/>
      <c r="C764" s="199" t="s">
        <v>1048</v>
      </c>
      <c r="D764" s="199" t="s">
        <v>123</v>
      </c>
      <c r="E764" s="200" t="s">
        <v>1049</v>
      </c>
      <c r="F764" s="201" t="s">
        <v>1050</v>
      </c>
      <c r="G764" s="202" t="s">
        <v>155</v>
      </c>
      <c r="H764" s="203">
        <v>2</v>
      </c>
      <c r="I764" s="204"/>
      <c r="J764" s="205">
        <f>ROUND(I764*H764,2)</f>
        <v>0</v>
      </c>
      <c r="K764" s="201" t="s">
        <v>141</v>
      </c>
      <c r="L764" s="46"/>
      <c r="M764" s="206" t="s">
        <v>19</v>
      </c>
      <c r="N764" s="207" t="s">
        <v>44</v>
      </c>
      <c r="O764" s="86"/>
      <c r="P764" s="208">
        <f>O764*H764</f>
        <v>0</v>
      </c>
      <c r="Q764" s="208">
        <v>0.00085999999999999998</v>
      </c>
      <c r="R764" s="208">
        <f>Q764*H764</f>
        <v>0.00172</v>
      </c>
      <c r="S764" s="208">
        <v>0</v>
      </c>
      <c r="T764" s="209">
        <f>S764*H764</f>
        <v>0</v>
      </c>
      <c r="U764" s="40"/>
      <c r="V764" s="40"/>
      <c r="W764" s="40"/>
      <c r="X764" s="40"/>
      <c r="Y764" s="40"/>
      <c r="Z764" s="40"/>
      <c r="AA764" s="40"/>
      <c r="AB764" s="40"/>
      <c r="AC764" s="40"/>
      <c r="AD764" s="40"/>
      <c r="AE764" s="40"/>
      <c r="AR764" s="210" t="s">
        <v>248</v>
      </c>
      <c r="AT764" s="210" t="s">
        <v>123</v>
      </c>
      <c r="AU764" s="210" t="s">
        <v>128</v>
      </c>
      <c r="AY764" s="19" t="s">
        <v>121</v>
      </c>
      <c r="BE764" s="211">
        <f>IF(N764="základní",J764,0)</f>
        <v>0</v>
      </c>
      <c r="BF764" s="211">
        <f>IF(N764="snížená",J764,0)</f>
        <v>0</v>
      </c>
      <c r="BG764" s="211">
        <f>IF(N764="zákl. přenesená",J764,0)</f>
        <v>0</v>
      </c>
      <c r="BH764" s="211">
        <f>IF(N764="sníž. přenesená",J764,0)</f>
        <v>0</v>
      </c>
      <c r="BI764" s="211">
        <f>IF(N764="nulová",J764,0)</f>
        <v>0</v>
      </c>
      <c r="BJ764" s="19" t="s">
        <v>128</v>
      </c>
      <c r="BK764" s="211">
        <f>ROUND(I764*H764,2)</f>
        <v>0</v>
      </c>
      <c r="BL764" s="19" t="s">
        <v>248</v>
      </c>
      <c r="BM764" s="210" t="s">
        <v>1051</v>
      </c>
    </row>
    <row r="765" s="2" customFormat="1">
      <c r="A765" s="40"/>
      <c r="B765" s="41"/>
      <c r="C765" s="42"/>
      <c r="D765" s="234" t="s">
        <v>143</v>
      </c>
      <c r="E765" s="42"/>
      <c r="F765" s="235" t="s">
        <v>1052</v>
      </c>
      <c r="G765" s="42"/>
      <c r="H765" s="42"/>
      <c r="I765" s="236"/>
      <c r="J765" s="42"/>
      <c r="K765" s="42"/>
      <c r="L765" s="46"/>
      <c r="M765" s="237"/>
      <c r="N765" s="238"/>
      <c r="O765" s="86"/>
      <c r="P765" s="86"/>
      <c r="Q765" s="86"/>
      <c r="R765" s="86"/>
      <c r="S765" s="86"/>
      <c r="T765" s="87"/>
      <c r="U765" s="40"/>
      <c r="V765" s="40"/>
      <c r="W765" s="40"/>
      <c r="X765" s="40"/>
      <c r="Y765" s="40"/>
      <c r="Z765" s="40"/>
      <c r="AA765" s="40"/>
      <c r="AB765" s="40"/>
      <c r="AC765" s="40"/>
      <c r="AD765" s="40"/>
      <c r="AE765" s="40"/>
      <c r="AT765" s="19" t="s">
        <v>143</v>
      </c>
      <c r="AU765" s="19" t="s">
        <v>128</v>
      </c>
    </row>
    <row r="766" s="2" customFormat="1" ht="24.15" customHeight="1">
      <c r="A766" s="40"/>
      <c r="B766" s="41"/>
      <c r="C766" s="199" t="s">
        <v>1053</v>
      </c>
      <c r="D766" s="199" t="s">
        <v>123</v>
      </c>
      <c r="E766" s="200" t="s">
        <v>1054</v>
      </c>
      <c r="F766" s="201" t="s">
        <v>1055</v>
      </c>
      <c r="G766" s="202" t="s">
        <v>162</v>
      </c>
      <c r="H766" s="203">
        <v>1019.2000000000001</v>
      </c>
      <c r="I766" s="204"/>
      <c r="J766" s="205">
        <f>ROUND(I766*H766,2)</f>
        <v>0</v>
      </c>
      <c r="K766" s="201" t="s">
        <v>141</v>
      </c>
      <c r="L766" s="46"/>
      <c r="M766" s="206" t="s">
        <v>19</v>
      </c>
      <c r="N766" s="207" t="s">
        <v>44</v>
      </c>
      <c r="O766" s="86"/>
      <c r="P766" s="208">
        <f>O766*H766</f>
        <v>0</v>
      </c>
      <c r="Q766" s="208">
        <v>0.00027999999999999998</v>
      </c>
      <c r="R766" s="208">
        <f>Q766*H766</f>
        <v>0.28537599999999996</v>
      </c>
      <c r="S766" s="208">
        <v>0</v>
      </c>
      <c r="T766" s="209">
        <f>S766*H766</f>
        <v>0</v>
      </c>
      <c r="U766" s="40"/>
      <c r="V766" s="40"/>
      <c r="W766" s="40"/>
      <c r="X766" s="40"/>
      <c r="Y766" s="40"/>
      <c r="Z766" s="40"/>
      <c r="AA766" s="40"/>
      <c r="AB766" s="40"/>
      <c r="AC766" s="40"/>
      <c r="AD766" s="40"/>
      <c r="AE766" s="40"/>
      <c r="AR766" s="210" t="s">
        <v>248</v>
      </c>
      <c r="AT766" s="210" t="s">
        <v>123</v>
      </c>
      <c r="AU766" s="210" t="s">
        <v>128</v>
      </c>
      <c r="AY766" s="19" t="s">
        <v>121</v>
      </c>
      <c r="BE766" s="211">
        <f>IF(N766="základní",J766,0)</f>
        <v>0</v>
      </c>
      <c r="BF766" s="211">
        <f>IF(N766="snížená",J766,0)</f>
        <v>0</v>
      </c>
      <c r="BG766" s="211">
        <f>IF(N766="zákl. přenesená",J766,0)</f>
        <v>0</v>
      </c>
      <c r="BH766" s="211">
        <f>IF(N766="sníž. přenesená",J766,0)</f>
        <v>0</v>
      </c>
      <c r="BI766" s="211">
        <f>IF(N766="nulová",J766,0)</f>
        <v>0</v>
      </c>
      <c r="BJ766" s="19" t="s">
        <v>128</v>
      </c>
      <c r="BK766" s="211">
        <f>ROUND(I766*H766,2)</f>
        <v>0</v>
      </c>
      <c r="BL766" s="19" t="s">
        <v>248</v>
      </c>
      <c r="BM766" s="210" t="s">
        <v>1056</v>
      </c>
    </row>
    <row r="767" s="2" customFormat="1">
      <c r="A767" s="40"/>
      <c r="B767" s="41"/>
      <c r="C767" s="42"/>
      <c r="D767" s="234" t="s">
        <v>143</v>
      </c>
      <c r="E767" s="42"/>
      <c r="F767" s="235" t="s">
        <v>1057</v>
      </c>
      <c r="G767" s="42"/>
      <c r="H767" s="42"/>
      <c r="I767" s="236"/>
      <c r="J767" s="42"/>
      <c r="K767" s="42"/>
      <c r="L767" s="46"/>
      <c r="M767" s="237"/>
      <c r="N767" s="238"/>
      <c r="O767" s="86"/>
      <c r="P767" s="86"/>
      <c r="Q767" s="86"/>
      <c r="R767" s="86"/>
      <c r="S767" s="86"/>
      <c r="T767" s="87"/>
      <c r="U767" s="40"/>
      <c r="V767" s="40"/>
      <c r="W767" s="40"/>
      <c r="X767" s="40"/>
      <c r="Y767" s="40"/>
      <c r="Z767" s="40"/>
      <c r="AA767" s="40"/>
      <c r="AB767" s="40"/>
      <c r="AC767" s="40"/>
      <c r="AD767" s="40"/>
      <c r="AE767" s="40"/>
      <c r="AT767" s="19" t="s">
        <v>143</v>
      </c>
      <c r="AU767" s="19" t="s">
        <v>128</v>
      </c>
    </row>
    <row r="768" s="13" customFormat="1">
      <c r="A768" s="13"/>
      <c r="B768" s="212"/>
      <c r="C768" s="213"/>
      <c r="D768" s="214" t="s">
        <v>136</v>
      </c>
      <c r="E768" s="215" t="s">
        <v>19</v>
      </c>
      <c r="F768" s="216" t="s">
        <v>1058</v>
      </c>
      <c r="G768" s="213"/>
      <c r="H768" s="215" t="s">
        <v>19</v>
      </c>
      <c r="I768" s="217"/>
      <c r="J768" s="213"/>
      <c r="K768" s="213"/>
      <c r="L768" s="218"/>
      <c r="M768" s="219"/>
      <c r="N768" s="220"/>
      <c r="O768" s="220"/>
      <c r="P768" s="220"/>
      <c r="Q768" s="220"/>
      <c r="R768" s="220"/>
      <c r="S768" s="220"/>
      <c r="T768" s="221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22" t="s">
        <v>136</v>
      </c>
      <c r="AU768" s="222" t="s">
        <v>128</v>
      </c>
      <c r="AV768" s="13" t="s">
        <v>77</v>
      </c>
      <c r="AW768" s="13" t="s">
        <v>33</v>
      </c>
      <c r="AX768" s="13" t="s">
        <v>72</v>
      </c>
      <c r="AY768" s="222" t="s">
        <v>121</v>
      </c>
    </row>
    <row r="769" s="14" customFormat="1">
      <c r="A769" s="14"/>
      <c r="B769" s="223"/>
      <c r="C769" s="224"/>
      <c r="D769" s="214" t="s">
        <v>136</v>
      </c>
      <c r="E769" s="225" t="s">
        <v>19</v>
      </c>
      <c r="F769" s="226" t="s">
        <v>1059</v>
      </c>
      <c r="G769" s="224"/>
      <c r="H769" s="227">
        <v>226.80000000000001</v>
      </c>
      <c r="I769" s="228"/>
      <c r="J769" s="224"/>
      <c r="K769" s="224"/>
      <c r="L769" s="229"/>
      <c r="M769" s="230"/>
      <c r="N769" s="231"/>
      <c r="O769" s="231"/>
      <c r="P769" s="231"/>
      <c r="Q769" s="231"/>
      <c r="R769" s="231"/>
      <c r="S769" s="231"/>
      <c r="T769" s="232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33" t="s">
        <v>136</v>
      </c>
      <c r="AU769" s="233" t="s">
        <v>128</v>
      </c>
      <c r="AV769" s="14" t="s">
        <v>128</v>
      </c>
      <c r="AW769" s="14" t="s">
        <v>33</v>
      </c>
      <c r="AX769" s="14" t="s">
        <v>72</v>
      </c>
      <c r="AY769" s="233" t="s">
        <v>121</v>
      </c>
    </row>
    <row r="770" s="14" customFormat="1">
      <c r="A770" s="14"/>
      <c r="B770" s="223"/>
      <c r="C770" s="224"/>
      <c r="D770" s="214" t="s">
        <v>136</v>
      </c>
      <c r="E770" s="225" t="s">
        <v>19</v>
      </c>
      <c r="F770" s="226" t="s">
        <v>1060</v>
      </c>
      <c r="G770" s="224"/>
      <c r="H770" s="227">
        <v>478.39999999999998</v>
      </c>
      <c r="I770" s="228"/>
      <c r="J770" s="224"/>
      <c r="K770" s="224"/>
      <c r="L770" s="229"/>
      <c r="M770" s="230"/>
      <c r="N770" s="231"/>
      <c r="O770" s="231"/>
      <c r="P770" s="231"/>
      <c r="Q770" s="231"/>
      <c r="R770" s="231"/>
      <c r="S770" s="231"/>
      <c r="T770" s="232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33" t="s">
        <v>136</v>
      </c>
      <c r="AU770" s="233" t="s">
        <v>128</v>
      </c>
      <c r="AV770" s="14" t="s">
        <v>128</v>
      </c>
      <c r="AW770" s="14" t="s">
        <v>33</v>
      </c>
      <c r="AX770" s="14" t="s">
        <v>72</v>
      </c>
      <c r="AY770" s="233" t="s">
        <v>121</v>
      </c>
    </row>
    <row r="771" s="14" customFormat="1">
      <c r="A771" s="14"/>
      <c r="B771" s="223"/>
      <c r="C771" s="224"/>
      <c r="D771" s="214" t="s">
        <v>136</v>
      </c>
      <c r="E771" s="225" t="s">
        <v>19</v>
      </c>
      <c r="F771" s="226" t="s">
        <v>1061</v>
      </c>
      <c r="G771" s="224"/>
      <c r="H771" s="227">
        <v>16</v>
      </c>
      <c r="I771" s="228"/>
      <c r="J771" s="224"/>
      <c r="K771" s="224"/>
      <c r="L771" s="229"/>
      <c r="M771" s="230"/>
      <c r="N771" s="231"/>
      <c r="O771" s="231"/>
      <c r="P771" s="231"/>
      <c r="Q771" s="231"/>
      <c r="R771" s="231"/>
      <c r="S771" s="231"/>
      <c r="T771" s="232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33" t="s">
        <v>136</v>
      </c>
      <c r="AU771" s="233" t="s">
        <v>128</v>
      </c>
      <c r="AV771" s="14" t="s">
        <v>128</v>
      </c>
      <c r="AW771" s="14" t="s">
        <v>33</v>
      </c>
      <c r="AX771" s="14" t="s">
        <v>72</v>
      </c>
      <c r="AY771" s="233" t="s">
        <v>121</v>
      </c>
    </row>
    <row r="772" s="14" customFormat="1">
      <c r="A772" s="14"/>
      <c r="B772" s="223"/>
      <c r="C772" s="224"/>
      <c r="D772" s="214" t="s">
        <v>136</v>
      </c>
      <c r="E772" s="225" t="s">
        <v>19</v>
      </c>
      <c r="F772" s="226" t="s">
        <v>1062</v>
      </c>
      <c r="G772" s="224"/>
      <c r="H772" s="227">
        <v>65.599999999999994</v>
      </c>
      <c r="I772" s="228"/>
      <c r="J772" s="224"/>
      <c r="K772" s="224"/>
      <c r="L772" s="229"/>
      <c r="M772" s="230"/>
      <c r="N772" s="231"/>
      <c r="O772" s="231"/>
      <c r="P772" s="231"/>
      <c r="Q772" s="231"/>
      <c r="R772" s="231"/>
      <c r="S772" s="231"/>
      <c r="T772" s="232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33" t="s">
        <v>136</v>
      </c>
      <c r="AU772" s="233" t="s">
        <v>128</v>
      </c>
      <c r="AV772" s="14" t="s">
        <v>128</v>
      </c>
      <c r="AW772" s="14" t="s">
        <v>33</v>
      </c>
      <c r="AX772" s="14" t="s">
        <v>72</v>
      </c>
      <c r="AY772" s="233" t="s">
        <v>121</v>
      </c>
    </row>
    <row r="773" s="14" customFormat="1">
      <c r="A773" s="14"/>
      <c r="B773" s="223"/>
      <c r="C773" s="224"/>
      <c r="D773" s="214" t="s">
        <v>136</v>
      </c>
      <c r="E773" s="225" t="s">
        <v>19</v>
      </c>
      <c r="F773" s="226" t="s">
        <v>1063</v>
      </c>
      <c r="G773" s="224"/>
      <c r="H773" s="227">
        <v>12</v>
      </c>
      <c r="I773" s="228"/>
      <c r="J773" s="224"/>
      <c r="K773" s="224"/>
      <c r="L773" s="229"/>
      <c r="M773" s="230"/>
      <c r="N773" s="231"/>
      <c r="O773" s="231"/>
      <c r="P773" s="231"/>
      <c r="Q773" s="231"/>
      <c r="R773" s="231"/>
      <c r="S773" s="231"/>
      <c r="T773" s="232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33" t="s">
        <v>136</v>
      </c>
      <c r="AU773" s="233" t="s">
        <v>128</v>
      </c>
      <c r="AV773" s="14" t="s">
        <v>128</v>
      </c>
      <c r="AW773" s="14" t="s">
        <v>33</v>
      </c>
      <c r="AX773" s="14" t="s">
        <v>72</v>
      </c>
      <c r="AY773" s="233" t="s">
        <v>121</v>
      </c>
    </row>
    <row r="774" s="14" customFormat="1">
      <c r="A774" s="14"/>
      <c r="B774" s="223"/>
      <c r="C774" s="224"/>
      <c r="D774" s="214" t="s">
        <v>136</v>
      </c>
      <c r="E774" s="225" t="s">
        <v>19</v>
      </c>
      <c r="F774" s="226" t="s">
        <v>1064</v>
      </c>
      <c r="G774" s="224"/>
      <c r="H774" s="227">
        <v>31.199999999999999</v>
      </c>
      <c r="I774" s="228"/>
      <c r="J774" s="224"/>
      <c r="K774" s="224"/>
      <c r="L774" s="229"/>
      <c r="M774" s="230"/>
      <c r="N774" s="231"/>
      <c r="O774" s="231"/>
      <c r="P774" s="231"/>
      <c r="Q774" s="231"/>
      <c r="R774" s="231"/>
      <c r="S774" s="231"/>
      <c r="T774" s="232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33" t="s">
        <v>136</v>
      </c>
      <c r="AU774" s="233" t="s">
        <v>128</v>
      </c>
      <c r="AV774" s="14" t="s">
        <v>128</v>
      </c>
      <c r="AW774" s="14" t="s">
        <v>33</v>
      </c>
      <c r="AX774" s="14" t="s">
        <v>72</v>
      </c>
      <c r="AY774" s="233" t="s">
        <v>121</v>
      </c>
    </row>
    <row r="775" s="14" customFormat="1">
      <c r="A775" s="14"/>
      <c r="B775" s="223"/>
      <c r="C775" s="224"/>
      <c r="D775" s="214" t="s">
        <v>136</v>
      </c>
      <c r="E775" s="225" t="s">
        <v>19</v>
      </c>
      <c r="F775" s="226" t="s">
        <v>1065</v>
      </c>
      <c r="G775" s="224"/>
      <c r="H775" s="227">
        <v>93.599999999999994</v>
      </c>
      <c r="I775" s="228"/>
      <c r="J775" s="224"/>
      <c r="K775" s="224"/>
      <c r="L775" s="229"/>
      <c r="M775" s="230"/>
      <c r="N775" s="231"/>
      <c r="O775" s="231"/>
      <c r="P775" s="231"/>
      <c r="Q775" s="231"/>
      <c r="R775" s="231"/>
      <c r="S775" s="231"/>
      <c r="T775" s="232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33" t="s">
        <v>136</v>
      </c>
      <c r="AU775" s="233" t="s">
        <v>128</v>
      </c>
      <c r="AV775" s="14" t="s">
        <v>128</v>
      </c>
      <c r="AW775" s="14" t="s">
        <v>33</v>
      </c>
      <c r="AX775" s="14" t="s">
        <v>72</v>
      </c>
      <c r="AY775" s="233" t="s">
        <v>121</v>
      </c>
    </row>
    <row r="776" s="14" customFormat="1">
      <c r="A776" s="14"/>
      <c r="B776" s="223"/>
      <c r="C776" s="224"/>
      <c r="D776" s="214" t="s">
        <v>136</v>
      </c>
      <c r="E776" s="225" t="s">
        <v>19</v>
      </c>
      <c r="F776" s="226" t="s">
        <v>1066</v>
      </c>
      <c r="G776" s="224"/>
      <c r="H776" s="227">
        <v>24</v>
      </c>
      <c r="I776" s="228"/>
      <c r="J776" s="224"/>
      <c r="K776" s="224"/>
      <c r="L776" s="229"/>
      <c r="M776" s="230"/>
      <c r="N776" s="231"/>
      <c r="O776" s="231"/>
      <c r="P776" s="231"/>
      <c r="Q776" s="231"/>
      <c r="R776" s="231"/>
      <c r="S776" s="231"/>
      <c r="T776" s="232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33" t="s">
        <v>136</v>
      </c>
      <c r="AU776" s="233" t="s">
        <v>128</v>
      </c>
      <c r="AV776" s="14" t="s">
        <v>128</v>
      </c>
      <c r="AW776" s="14" t="s">
        <v>33</v>
      </c>
      <c r="AX776" s="14" t="s">
        <v>72</v>
      </c>
      <c r="AY776" s="233" t="s">
        <v>121</v>
      </c>
    </row>
    <row r="777" s="14" customFormat="1">
      <c r="A777" s="14"/>
      <c r="B777" s="223"/>
      <c r="C777" s="224"/>
      <c r="D777" s="214" t="s">
        <v>136</v>
      </c>
      <c r="E777" s="225" t="s">
        <v>19</v>
      </c>
      <c r="F777" s="226" t="s">
        <v>1067</v>
      </c>
      <c r="G777" s="224"/>
      <c r="H777" s="227">
        <v>32</v>
      </c>
      <c r="I777" s="228"/>
      <c r="J777" s="224"/>
      <c r="K777" s="224"/>
      <c r="L777" s="229"/>
      <c r="M777" s="230"/>
      <c r="N777" s="231"/>
      <c r="O777" s="231"/>
      <c r="P777" s="231"/>
      <c r="Q777" s="231"/>
      <c r="R777" s="231"/>
      <c r="S777" s="231"/>
      <c r="T777" s="232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33" t="s">
        <v>136</v>
      </c>
      <c r="AU777" s="233" t="s">
        <v>128</v>
      </c>
      <c r="AV777" s="14" t="s">
        <v>128</v>
      </c>
      <c r="AW777" s="14" t="s">
        <v>33</v>
      </c>
      <c r="AX777" s="14" t="s">
        <v>72</v>
      </c>
      <c r="AY777" s="233" t="s">
        <v>121</v>
      </c>
    </row>
    <row r="778" s="14" customFormat="1">
      <c r="A778" s="14"/>
      <c r="B778" s="223"/>
      <c r="C778" s="224"/>
      <c r="D778" s="214" t="s">
        <v>136</v>
      </c>
      <c r="E778" s="225" t="s">
        <v>19</v>
      </c>
      <c r="F778" s="226" t="s">
        <v>1068</v>
      </c>
      <c r="G778" s="224"/>
      <c r="H778" s="227">
        <v>25.199999999999999</v>
      </c>
      <c r="I778" s="228"/>
      <c r="J778" s="224"/>
      <c r="K778" s="224"/>
      <c r="L778" s="229"/>
      <c r="M778" s="230"/>
      <c r="N778" s="231"/>
      <c r="O778" s="231"/>
      <c r="P778" s="231"/>
      <c r="Q778" s="231"/>
      <c r="R778" s="231"/>
      <c r="S778" s="231"/>
      <c r="T778" s="232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33" t="s">
        <v>136</v>
      </c>
      <c r="AU778" s="233" t="s">
        <v>128</v>
      </c>
      <c r="AV778" s="14" t="s">
        <v>128</v>
      </c>
      <c r="AW778" s="14" t="s">
        <v>33</v>
      </c>
      <c r="AX778" s="14" t="s">
        <v>72</v>
      </c>
      <c r="AY778" s="233" t="s">
        <v>121</v>
      </c>
    </row>
    <row r="779" s="14" customFormat="1">
      <c r="A779" s="14"/>
      <c r="B779" s="223"/>
      <c r="C779" s="224"/>
      <c r="D779" s="214" t="s">
        <v>136</v>
      </c>
      <c r="E779" s="225" t="s">
        <v>19</v>
      </c>
      <c r="F779" s="226" t="s">
        <v>1069</v>
      </c>
      <c r="G779" s="224"/>
      <c r="H779" s="227">
        <v>14.4</v>
      </c>
      <c r="I779" s="228"/>
      <c r="J779" s="224"/>
      <c r="K779" s="224"/>
      <c r="L779" s="229"/>
      <c r="M779" s="230"/>
      <c r="N779" s="231"/>
      <c r="O779" s="231"/>
      <c r="P779" s="231"/>
      <c r="Q779" s="231"/>
      <c r="R779" s="231"/>
      <c r="S779" s="231"/>
      <c r="T779" s="232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33" t="s">
        <v>136</v>
      </c>
      <c r="AU779" s="233" t="s">
        <v>128</v>
      </c>
      <c r="AV779" s="14" t="s">
        <v>128</v>
      </c>
      <c r="AW779" s="14" t="s">
        <v>33</v>
      </c>
      <c r="AX779" s="14" t="s">
        <v>72</v>
      </c>
      <c r="AY779" s="233" t="s">
        <v>121</v>
      </c>
    </row>
    <row r="780" s="16" customFormat="1">
      <c r="A780" s="16"/>
      <c r="B780" s="250"/>
      <c r="C780" s="251"/>
      <c r="D780" s="214" t="s">
        <v>136</v>
      </c>
      <c r="E780" s="252" t="s">
        <v>19</v>
      </c>
      <c r="F780" s="253" t="s">
        <v>152</v>
      </c>
      <c r="G780" s="251"/>
      <c r="H780" s="254">
        <v>1019.2000000000002</v>
      </c>
      <c r="I780" s="255"/>
      <c r="J780" s="251"/>
      <c r="K780" s="251"/>
      <c r="L780" s="256"/>
      <c r="M780" s="257"/>
      <c r="N780" s="258"/>
      <c r="O780" s="258"/>
      <c r="P780" s="258"/>
      <c r="Q780" s="258"/>
      <c r="R780" s="258"/>
      <c r="S780" s="258"/>
      <c r="T780" s="259"/>
      <c r="U780" s="16"/>
      <c r="V780" s="16"/>
      <c r="W780" s="16"/>
      <c r="X780" s="16"/>
      <c r="Y780" s="16"/>
      <c r="Z780" s="16"/>
      <c r="AA780" s="16"/>
      <c r="AB780" s="16"/>
      <c r="AC780" s="16"/>
      <c r="AD780" s="16"/>
      <c r="AE780" s="16"/>
      <c r="AT780" s="260" t="s">
        <v>136</v>
      </c>
      <c r="AU780" s="260" t="s">
        <v>128</v>
      </c>
      <c r="AV780" s="16" t="s">
        <v>127</v>
      </c>
      <c r="AW780" s="16" t="s">
        <v>33</v>
      </c>
      <c r="AX780" s="16" t="s">
        <v>77</v>
      </c>
      <c r="AY780" s="260" t="s">
        <v>121</v>
      </c>
    </row>
    <row r="781" s="2" customFormat="1" ht="16.5" customHeight="1">
      <c r="A781" s="40"/>
      <c r="B781" s="41"/>
      <c r="C781" s="262" t="s">
        <v>1070</v>
      </c>
      <c r="D781" s="262" t="s">
        <v>349</v>
      </c>
      <c r="E781" s="263" t="s">
        <v>1071</v>
      </c>
      <c r="F781" s="264" t="s">
        <v>1072</v>
      </c>
      <c r="G781" s="265" t="s">
        <v>155</v>
      </c>
      <c r="H781" s="266">
        <v>21</v>
      </c>
      <c r="I781" s="267"/>
      <c r="J781" s="268">
        <f>ROUND(I781*H781,2)</f>
        <v>0</v>
      </c>
      <c r="K781" s="264" t="s">
        <v>19</v>
      </c>
      <c r="L781" s="269"/>
      <c r="M781" s="270" t="s">
        <v>19</v>
      </c>
      <c r="N781" s="271" t="s">
        <v>44</v>
      </c>
      <c r="O781" s="86"/>
      <c r="P781" s="208">
        <f>O781*H781</f>
        <v>0</v>
      </c>
      <c r="Q781" s="208">
        <v>0</v>
      </c>
      <c r="R781" s="208">
        <f>Q781*H781</f>
        <v>0</v>
      </c>
      <c r="S781" s="208">
        <v>0</v>
      </c>
      <c r="T781" s="209">
        <f>S781*H781</f>
        <v>0</v>
      </c>
      <c r="U781" s="40"/>
      <c r="V781" s="40"/>
      <c r="W781" s="40"/>
      <c r="X781" s="40"/>
      <c r="Y781" s="40"/>
      <c r="Z781" s="40"/>
      <c r="AA781" s="40"/>
      <c r="AB781" s="40"/>
      <c r="AC781" s="40"/>
      <c r="AD781" s="40"/>
      <c r="AE781" s="40"/>
      <c r="AR781" s="210" t="s">
        <v>383</v>
      </c>
      <c r="AT781" s="210" t="s">
        <v>349</v>
      </c>
      <c r="AU781" s="210" t="s">
        <v>128</v>
      </c>
      <c r="AY781" s="19" t="s">
        <v>121</v>
      </c>
      <c r="BE781" s="211">
        <f>IF(N781="základní",J781,0)</f>
        <v>0</v>
      </c>
      <c r="BF781" s="211">
        <f>IF(N781="snížená",J781,0)</f>
        <v>0</v>
      </c>
      <c r="BG781" s="211">
        <f>IF(N781="zákl. přenesená",J781,0)</f>
        <v>0</v>
      </c>
      <c r="BH781" s="211">
        <f>IF(N781="sníž. přenesená",J781,0)</f>
        <v>0</v>
      </c>
      <c r="BI781" s="211">
        <f>IF(N781="nulová",J781,0)</f>
        <v>0</v>
      </c>
      <c r="BJ781" s="19" t="s">
        <v>128</v>
      </c>
      <c r="BK781" s="211">
        <f>ROUND(I781*H781,2)</f>
        <v>0</v>
      </c>
      <c r="BL781" s="19" t="s">
        <v>248</v>
      </c>
      <c r="BM781" s="210" t="s">
        <v>1073</v>
      </c>
    </row>
    <row r="782" s="2" customFormat="1" ht="16.5" customHeight="1">
      <c r="A782" s="40"/>
      <c r="B782" s="41"/>
      <c r="C782" s="262" t="s">
        <v>1074</v>
      </c>
      <c r="D782" s="262" t="s">
        <v>349</v>
      </c>
      <c r="E782" s="263" t="s">
        <v>1075</v>
      </c>
      <c r="F782" s="264" t="s">
        <v>1076</v>
      </c>
      <c r="G782" s="265" t="s">
        <v>155</v>
      </c>
      <c r="H782" s="266">
        <v>46</v>
      </c>
      <c r="I782" s="267"/>
      <c r="J782" s="268">
        <f>ROUND(I782*H782,2)</f>
        <v>0</v>
      </c>
      <c r="K782" s="264" t="s">
        <v>19</v>
      </c>
      <c r="L782" s="269"/>
      <c r="M782" s="270" t="s">
        <v>19</v>
      </c>
      <c r="N782" s="271" t="s">
        <v>44</v>
      </c>
      <c r="O782" s="86"/>
      <c r="P782" s="208">
        <f>O782*H782</f>
        <v>0</v>
      </c>
      <c r="Q782" s="208">
        <v>0</v>
      </c>
      <c r="R782" s="208">
        <f>Q782*H782</f>
        <v>0</v>
      </c>
      <c r="S782" s="208">
        <v>0</v>
      </c>
      <c r="T782" s="209">
        <f>S782*H782</f>
        <v>0</v>
      </c>
      <c r="U782" s="40"/>
      <c r="V782" s="40"/>
      <c r="W782" s="40"/>
      <c r="X782" s="40"/>
      <c r="Y782" s="40"/>
      <c r="Z782" s="40"/>
      <c r="AA782" s="40"/>
      <c r="AB782" s="40"/>
      <c r="AC782" s="40"/>
      <c r="AD782" s="40"/>
      <c r="AE782" s="40"/>
      <c r="AR782" s="210" t="s">
        <v>383</v>
      </c>
      <c r="AT782" s="210" t="s">
        <v>349</v>
      </c>
      <c r="AU782" s="210" t="s">
        <v>128</v>
      </c>
      <c r="AY782" s="19" t="s">
        <v>121</v>
      </c>
      <c r="BE782" s="211">
        <f>IF(N782="základní",J782,0)</f>
        <v>0</v>
      </c>
      <c r="BF782" s="211">
        <f>IF(N782="snížená",J782,0)</f>
        <v>0</v>
      </c>
      <c r="BG782" s="211">
        <f>IF(N782="zákl. přenesená",J782,0)</f>
        <v>0</v>
      </c>
      <c r="BH782" s="211">
        <f>IF(N782="sníž. přenesená",J782,0)</f>
        <v>0</v>
      </c>
      <c r="BI782" s="211">
        <f>IF(N782="nulová",J782,0)</f>
        <v>0</v>
      </c>
      <c r="BJ782" s="19" t="s">
        <v>128</v>
      </c>
      <c r="BK782" s="211">
        <f>ROUND(I782*H782,2)</f>
        <v>0</v>
      </c>
      <c r="BL782" s="19" t="s">
        <v>248</v>
      </c>
      <c r="BM782" s="210" t="s">
        <v>1077</v>
      </c>
    </row>
    <row r="783" s="2" customFormat="1" ht="24.15" customHeight="1">
      <c r="A783" s="40"/>
      <c r="B783" s="41"/>
      <c r="C783" s="262" t="s">
        <v>1078</v>
      </c>
      <c r="D783" s="262" t="s">
        <v>349</v>
      </c>
      <c r="E783" s="263" t="s">
        <v>1079</v>
      </c>
      <c r="F783" s="264" t="s">
        <v>1080</v>
      </c>
      <c r="G783" s="265" t="s">
        <v>155</v>
      </c>
      <c r="H783" s="266">
        <v>1</v>
      </c>
      <c r="I783" s="267"/>
      <c r="J783" s="268">
        <f>ROUND(I783*H783,2)</f>
        <v>0</v>
      </c>
      <c r="K783" s="264" t="s">
        <v>19</v>
      </c>
      <c r="L783" s="269"/>
      <c r="M783" s="270" t="s">
        <v>19</v>
      </c>
      <c r="N783" s="271" t="s">
        <v>44</v>
      </c>
      <c r="O783" s="86"/>
      <c r="P783" s="208">
        <f>O783*H783</f>
        <v>0</v>
      </c>
      <c r="Q783" s="208">
        <v>0</v>
      </c>
      <c r="R783" s="208">
        <f>Q783*H783</f>
        <v>0</v>
      </c>
      <c r="S783" s="208">
        <v>0</v>
      </c>
      <c r="T783" s="209">
        <f>S783*H783</f>
        <v>0</v>
      </c>
      <c r="U783" s="40"/>
      <c r="V783" s="40"/>
      <c r="W783" s="40"/>
      <c r="X783" s="40"/>
      <c r="Y783" s="40"/>
      <c r="Z783" s="40"/>
      <c r="AA783" s="40"/>
      <c r="AB783" s="40"/>
      <c r="AC783" s="40"/>
      <c r="AD783" s="40"/>
      <c r="AE783" s="40"/>
      <c r="AR783" s="210" t="s">
        <v>383</v>
      </c>
      <c r="AT783" s="210" t="s">
        <v>349</v>
      </c>
      <c r="AU783" s="210" t="s">
        <v>128</v>
      </c>
      <c r="AY783" s="19" t="s">
        <v>121</v>
      </c>
      <c r="BE783" s="211">
        <f>IF(N783="základní",J783,0)</f>
        <v>0</v>
      </c>
      <c r="BF783" s="211">
        <f>IF(N783="snížená",J783,0)</f>
        <v>0</v>
      </c>
      <c r="BG783" s="211">
        <f>IF(N783="zákl. přenesená",J783,0)</f>
        <v>0</v>
      </c>
      <c r="BH783" s="211">
        <f>IF(N783="sníž. přenesená",J783,0)</f>
        <v>0</v>
      </c>
      <c r="BI783" s="211">
        <f>IF(N783="nulová",J783,0)</f>
        <v>0</v>
      </c>
      <c r="BJ783" s="19" t="s">
        <v>128</v>
      </c>
      <c r="BK783" s="211">
        <f>ROUND(I783*H783,2)</f>
        <v>0</v>
      </c>
      <c r="BL783" s="19" t="s">
        <v>248</v>
      </c>
      <c r="BM783" s="210" t="s">
        <v>1081</v>
      </c>
    </row>
    <row r="784" s="2" customFormat="1" ht="16.5" customHeight="1">
      <c r="A784" s="40"/>
      <c r="B784" s="41"/>
      <c r="C784" s="262" t="s">
        <v>1082</v>
      </c>
      <c r="D784" s="262" t="s">
        <v>349</v>
      </c>
      <c r="E784" s="263" t="s">
        <v>1083</v>
      </c>
      <c r="F784" s="264" t="s">
        <v>1084</v>
      </c>
      <c r="G784" s="265" t="s">
        <v>155</v>
      </c>
      <c r="H784" s="266">
        <v>4</v>
      </c>
      <c r="I784" s="267"/>
      <c r="J784" s="268">
        <f>ROUND(I784*H784,2)</f>
        <v>0</v>
      </c>
      <c r="K784" s="264" t="s">
        <v>19</v>
      </c>
      <c r="L784" s="269"/>
      <c r="M784" s="270" t="s">
        <v>19</v>
      </c>
      <c r="N784" s="271" t="s">
        <v>44</v>
      </c>
      <c r="O784" s="86"/>
      <c r="P784" s="208">
        <f>O784*H784</f>
        <v>0</v>
      </c>
      <c r="Q784" s="208">
        <v>0</v>
      </c>
      <c r="R784" s="208">
        <f>Q784*H784</f>
        <v>0</v>
      </c>
      <c r="S784" s="208">
        <v>0</v>
      </c>
      <c r="T784" s="209">
        <f>S784*H784</f>
        <v>0</v>
      </c>
      <c r="U784" s="40"/>
      <c r="V784" s="40"/>
      <c r="W784" s="40"/>
      <c r="X784" s="40"/>
      <c r="Y784" s="40"/>
      <c r="Z784" s="40"/>
      <c r="AA784" s="40"/>
      <c r="AB784" s="40"/>
      <c r="AC784" s="40"/>
      <c r="AD784" s="40"/>
      <c r="AE784" s="40"/>
      <c r="AR784" s="210" t="s">
        <v>383</v>
      </c>
      <c r="AT784" s="210" t="s">
        <v>349</v>
      </c>
      <c r="AU784" s="210" t="s">
        <v>128</v>
      </c>
      <c r="AY784" s="19" t="s">
        <v>121</v>
      </c>
      <c r="BE784" s="211">
        <f>IF(N784="základní",J784,0)</f>
        <v>0</v>
      </c>
      <c r="BF784" s="211">
        <f>IF(N784="snížená",J784,0)</f>
        <v>0</v>
      </c>
      <c r="BG784" s="211">
        <f>IF(N784="zákl. přenesená",J784,0)</f>
        <v>0</v>
      </c>
      <c r="BH784" s="211">
        <f>IF(N784="sníž. přenesená",J784,0)</f>
        <v>0</v>
      </c>
      <c r="BI784" s="211">
        <f>IF(N784="nulová",J784,0)</f>
        <v>0</v>
      </c>
      <c r="BJ784" s="19" t="s">
        <v>128</v>
      </c>
      <c r="BK784" s="211">
        <f>ROUND(I784*H784,2)</f>
        <v>0</v>
      </c>
      <c r="BL784" s="19" t="s">
        <v>248</v>
      </c>
      <c r="BM784" s="210" t="s">
        <v>1085</v>
      </c>
    </row>
    <row r="785" s="2" customFormat="1" ht="16.5" customHeight="1">
      <c r="A785" s="40"/>
      <c r="B785" s="41"/>
      <c r="C785" s="262" t="s">
        <v>1086</v>
      </c>
      <c r="D785" s="262" t="s">
        <v>349</v>
      </c>
      <c r="E785" s="263" t="s">
        <v>1087</v>
      </c>
      <c r="F785" s="264" t="s">
        <v>1088</v>
      </c>
      <c r="G785" s="265" t="s">
        <v>155</v>
      </c>
      <c r="H785" s="266">
        <v>1</v>
      </c>
      <c r="I785" s="267"/>
      <c r="J785" s="268">
        <f>ROUND(I785*H785,2)</f>
        <v>0</v>
      </c>
      <c r="K785" s="264" t="s">
        <v>19</v>
      </c>
      <c r="L785" s="269"/>
      <c r="M785" s="270" t="s">
        <v>19</v>
      </c>
      <c r="N785" s="271" t="s">
        <v>44</v>
      </c>
      <c r="O785" s="86"/>
      <c r="P785" s="208">
        <f>O785*H785</f>
        <v>0</v>
      </c>
      <c r="Q785" s="208">
        <v>0</v>
      </c>
      <c r="R785" s="208">
        <f>Q785*H785</f>
        <v>0</v>
      </c>
      <c r="S785" s="208">
        <v>0</v>
      </c>
      <c r="T785" s="209">
        <f>S785*H785</f>
        <v>0</v>
      </c>
      <c r="U785" s="40"/>
      <c r="V785" s="40"/>
      <c r="W785" s="40"/>
      <c r="X785" s="40"/>
      <c r="Y785" s="40"/>
      <c r="Z785" s="40"/>
      <c r="AA785" s="40"/>
      <c r="AB785" s="40"/>
      <c r="AC785" s="40"/>
      <c r="AD785" s="40"/>
      <c r="AE785" s="40"/>
      <c r="AR785" s="210" t="s">
        <v>383</v>
      </c>
      <c r="AT785" s="210" t="s">
        <v>349</v>
      </c>
      <c r="AU785" s="210" t="s">
        <v>128</v>
      </c>
      <c r="AY785" s="19" t="s">
        <v>121</v>
      </c>
      <c r="BE785" s="211">
        <f>IF(N785="základní",J785,0)</f>
        <v>0</v>
      </c>
      <c r="BF785" s="211">
        <f>IF(N785="snížená",J785,0)</f>
        <v>0</v>
      </c>
      <c r="BG785" s="211">
        <f>IF(N785="zákl. přenesená",J785,0)</f>
        <v>0</v>
      </c>
      <c r="BH785" s="211">
        <f>IF(N785="sníž. přenesená",J785,0)</f>
        <v>0</v>
      </c>
      <c r="BI785" s="211">
        <f>IF(N785="nulová",J785,0)</f>
        <v>0</v>
      </c>
      <c r="BJ785" s="19" t="s">
        <v>128</v>
      </c>
      <c r="BK785" s="211">
        <f>ROUND(I785*H785,2)</f>
        <v>0</v>
      </c>
      <c r="BL785" s="19" t="s">
        <v>248</v>
      </c>
      <c r="BM785" s="210" t="s">
        <v>1089</v>
      </c>
    </row>
    <row r="786" s="2" customFormat="1" ht="16.5" customHeight="1">
      <c r="A786" s="40"/>
      <c r="B786" s="41"/>
      <c r="C786" s="262" t="s">
        <v>1090</v>
      </c>
      <c r="D786" s="262" t="s">
        <v>349</v>
      </c>
      <c r="E786" s="263" t="s">
        <v>1091</v>
      </c>
      <c r="F786" s="264" t="s">
        <v>1092</v>
      </c>
      <c r="G786" s="265" t="s">
        <v>155</v>
      </c>
      <c r="H786" s="266">
        <v>2</v>
      </c>
      <c r="I786" s="267"/>
      <c r="J786" s="268">
        <f>ROUND(I786*H786,2)</f>
        <v>0</v>
      </c>
      <c r="K786" s="264" t="s">
        <v>19</v>
      </c>
      <c r="L786" s="269"/>
      <c r="M786" s="270" t="s">
        <v>19</v>
      </c>
      <c r="N786" s="271" t="s">
        <v>44</v>
      </c>
      <c r="O786" s="86"/>
      <c r="P786" s="208">
        <f>O786*H786</f>
        <v>0</v>
      </c>
      <c r="Q786" s="208">
        <v>0</v>
      </c>
      <c r="R786" s="208">
        <f>Q786*H786</f>
        <v>0</v>
      </c>
      <c r="S786" s="208">
        <v>0</v>
      </c>
      <c r="T786" s="209">
        <f>S786*H786</f>
        <v>0</v>
      </c>
      <c r="U786" s="40"/>
      <c r="V786" s="40"/>
      <c r="W786" s="40"/>
      <c r="X786" s="40"/>
      <c r="Y786" s="40"/>
      <c r="Z786" s="40"/>
      <c r="AA786" s="40"/>
      <c r="AB786" s="40"/>
      <c r="AC786" s="40"/>
      <c r="AD786" s="40"/>
      <c r="AE786" s="40"/>
      <c r="AR786" s="210" t="s">
        <v>383</v>
      </c>
      <c r="AT786" s="210" t="s">
        <v>349</v>
      </c>
      <c r="AU786" s="210" t="s">
        <v>128</v>
      </c>
      <c r="AY786" s="19" t="s">
        <v>121</v>
      </c>
      <c r="BE786" s="211">
        <f>IF(N786="základní",J786,0)</f>
        <v>0</v>
      </c>
      <c r="BF786" s="211">
        <f>IF(N786="snížená",J786,0)</f>
        <v>0</v>
      </c>
      <c r="BG786" s="211">
        <f>IF(N786="zákl. přenesená",J786,0)</f>
        <v>0</v>
      </c>
      <c r="BH786" s="211">
        <f>IF(N786="sníž. přenesená",J786,0)</f>
        <v>0</v>
      </c>
      <c r="BI786" s="211">
        <f>IF(N786="nulová",J786,0)</f>
        <v>0</v>
      </c>
      <c r="BJ786" s="19" t="s">
        <v>128</v>
      </c>
      <c r="BK786" s="211">
        <f>ROUND(I786*H786,2)</f>
        <v>0</v>
      </c>
      <c r="BL786" s="19" t="s">
        <v>248</v>
      </c>
      <c r="BM786" s="210" t="s">
        <v>1093</v>
      </c>
    </row>
    <row r="787" s="2" customFormat="1" ht="16.5" customHeight="1">
      <c r="A787" s="40"/>
      <c r="B787" s="41"/>
      <c r="C787" s="262" t="s">
        <v>1094</v>
      </c>
      <c r="D787" s="262" t="s">
        <v>349</v>
      </c>
      <c r="E787" s="263" t="s">
        <v>1095</v>
      </c>
      <c r="F787" s="264" t="s">
        <v>1096</v>
      </c>
      <c r="G787" s="265" t="s">
        <v>155</v>
      </c>
      <c r="H787" s="266">
        <v>13</v>
      </c>
      <c r="I787" s="267"/>
      <c r="J787" s="268">
        <f>ROUND(I787*H787,2)</f>
        <v>0</v>
      </c>
      <c r="K787" s="264" t="s">
        <v>19</v>
      </c>
      <c r="L787" s="269"/>
      <c r="M787" s="270" t="s">
        <v>19</v>
      </c>
      <c r="N787" s="271" t="s">
        <v>44</v>
      </c>
      <c r="O787" s="86"/>
      <c r="P787" s="208">
        <f>O787*H787</f>
        <v>0</v>
      </c>
      <c r="Q787" s="208">
        <v>0</v>
      </c>
      <c r="R787" s="208">
        <f>Q787*H787</f>
        <v>0</v>
      </c>
      <c r="S787" s="208">
        <v>0</v>
      </c>
      <c r="T787" s="209">
        <f>S787*H787</f>
        <v>0</v>
      </c>
      <c r="U787" s="40"/>
      <c r="V787" s="40"/>
      <c r="W787" s="40"/>
      <c r="X787" s="40"/>
      <c r="Y787" s="40"/>
      <c r="Z787" s="40"/>
      <c r="AA787" s="40"/>
      <c r="AB787" s="40"/>
      <c r="AC787" s="40"/>
      <c r="AD787" s="40"/>
      <c r="AE787" s="40"/>
      <c r="AR787" s="210" t="s">
        <v>383</v>
      </c>
      <c r="AT787" s="210" t="s">
        <v>349</v>
      </c>
      <c r="AU787" s="210" t="s">
        <v>128</v>
      </c>
      <c r="AY787" s="19" t="s">
        <v>121</v>
      </c>
      <c r="BE787" s="211">
        <f>IF(N787="základní",J787,0)</f>
        <v>0</v>
      </c>
      <c r="BF787" s="211">
        <f>IF(N787="snížená",J787,0)</f>
        <v>0</v>
      </c>
      <c r="BG787" s="211">
        <f>IF(N787="zákl. přenesená",J787,0)</f>
        <v>0</v>
      </c>
      <c r="BH787" s="211">
        <f>IF(N787="sníž. přenesená",J787,0)</f>
        <v>0</v>
      </c>
      <c r="BI787" s="211">
        <f>IF(N787="nulová",J787,0)</f>
        <v>0</v>
      </c>
      <c r="BJ787" s="19" t="s">
        <v>128</v>
      </c>
      <c r="BK787" s="211">
        <f>ROUND(I787*H787,2)</f>
        <v>0</v>
      </c>
      <c r="BL787" s="19" t="s">
        <v>248</v>
      </c>
      <c r="BM787" s="210" t="s">
        <v>1097</v>
      </c>
    </row>
    <row r="788" s="2" customFormat="1" ht="16.5" customHeight="1">
      <c r="A788" s="40"/>
      <c r="B788" s="41"/>
      <c r="C788" s="262" t="s">
        <v>1098</v>
      </c>
      <c r="D788" s="262" t="s">
        <v>349</v>
      </c>
      <c r="E788" s="263" t="s">
        <v>1099</v>
      </c>
      <c r="F788" s="264" t="s">
        <v>1100</v>
      </c>
      <c r="G788" s="265" t="s">
        <v>155</v>
      </c>
      <c r="H788" s="266">
        <v>5</v>
      </c>
      <c r="I788" s="267"/>
      <c r="J788" s="268">
        <f>ROUND(I788*H788,2)</f>
        <v>0</v>
      </c>
      <c r="K788" s="264" t="s">
        <v>19</v>
      </c>
      <c r="L788" s="269"/>
      <c r="M788" s="270" t="s">
        <v>19</v>
      </c>
      <c r="N788" s="271" t="s">
        <v>44</v>
      </c>
      <c r="O788" s="86"/>
      <c r="P788" s="208">
        <f>O788*H788</f>
        <v>0</v>
      </c>
      <c r="Q788" s="208">
        <v>0</v>
      </c>
      <c r="R788" s="208">
        <f>Q788*H788</f>
        <v>0</v>
      </c>
      <c r="S788" s="208">
        <v>0</v>
      </c>
      <c r="T788" s="209">
        <f>S788*H788</f>
        <v>0</v>
      </c>
      <c r="U788" s="40"/>
      <c r="V788" s="40"/>
      <c r="W788" s="40"/>
      <c r="X788" s="40"/>
      <c r="Y788" s="40"/>
      <c r="Z788" s="40"/>
      <c r="AA788" s="40"/>
      <c r="AB788" s="40"/>
      <c r="AC788" s="40"/>
      <c r="AD788" s="40"/>
      <c r="AE788" s="40"/>
      <c r="AR788" s="210" t="s">
        <v>383</v>
      </c>
      <c r="AT788" s="210" t="s">
        <v>349</v>
      </c>
      <c r="AU788" s="210" t="s">
        <v>128</v>
      </c>
      <c r="AY788" s="19" t="s">
        <v>121</v>
      </c>
      <c r="BE788" s="211">
        <f>IF(N788="základní",J788,0)</f>
        <v>0</v>
      </c>
      <c r="BF788" s="211">
        <f>IF(N788="snížená",J788,0)</f>
        <v>0</v>
      </c>
      <c r="BG788" s="211">
        <f>IF(N788="zákl. přenesená",J788,0)</f>
        <v>0</v>
      </c>
      <c r="BH788" s="211">
        <f>IF(N788="sníž. přenesená",J788,0)</f>
        <v>0</v>
      </c>
      <c r="BI788" s="211">
        <f>IF(N788="nulová",J788,0)</f>
        <v>0</v>
      </c>
      <c r="BJ788" s="19" t="s">
        <v>128</v>
      </c>
      <c r="BK788" s="211">
        <f>ROUND(I788*H788,2)</f>
        <v>0</v>
      </c>
      <c r="BL788" s="19" t="s">
        <v>248</v>
      </c>
      <c r="BM788" s="210" t="s">
        <v>1101</v>
      </c>
    </row>
    <row r="789" s="2" customFormat="1" ht="24.15" customHeight="1">
      <c r="A789" s="40"/>
      <c r="B789" s="41"/>
      <c r="C789" s="262" t="s">
        <v>1102</v>
      </c>
      <c r="D789" s="262" t="s">
        <v>349</v>
      </c>
      <c r="E789" s="263" t="s">
        <v>1103</v>
      </c>
      <c r="F789" s="264" t="s">
        <v>1104</v>
      </c>
      <c r="G789" s="265" t="s">
        <v>155</v>
      </c>
      <c r="H789" s="266">
        <v>2</v>
      </c>
      <c r="I789" s="267"/>
      <c r="J789" s="268">
        <f>ROUND(I789*H789,2)</f>
        <v>0</v>
      </c>
      <c r="K789" s="264" t="s">
        <v>19</v>
      </c>
      <c r="L789" s="269"/>
      <c r="M789" s="270" t="s">
        <v>19</v>
      </c>
      <c r="N789" s="271" t="s">
        <v>44</v>
      </c>
      <c r="O789" s="86"/>
      <c r="P789" s="208">
        <f>O789*H789</f>
        <v>0</v>
      </c>
      <c r="Q789" s="208">
        <v>0</v>
      </c>
      <c r="R789" s="208">
        <f>Q789*H789</f>
        <v>0</v>
      </c>
      <c r="S789" s="208">
        <v>0</v>
      </c>
      <c r="T789" s="209">
        <f>S789*H789</f>
        <v>0</v>
      </c>
      <c r="U789" s="40"/>
      <c r="V789" s="40"/>
      <c r="W789" s="40"/>
      <c r="X789" s="40"/>
      <c r="Y789" s="40"/>
      <c r="Z789" s="40"/>
      <c r="AA789" s="40"/>
      <c r="AB789" s="40"/>
      <c r="AC789" s="40"/>
      <c r="AD789" s="40"/>
      <c r="AE789" s="40"/>
      <c r="AR789" s="210" t="s">
        <v>383</v>
      </c>
      <c r="AT789" s="210" t="s">
        <v>349</v>
      </c>
      <c r="AU789" s="210" t="s">
        <v>128</v>
      </c>
      <c r="AY789" s="19" t="s">
        <v>121</v>
      </c>
      <c r="BE789" s="211">
        <f>IF(N789="základní",J789,0)</f>
        <v>0</v>
      </c>
      <c r="BF789" s="211">
        <f>IF(N789="snížená",J789,0)</f>
        <v>0</v>
      </c>
      <c r="BG789" s="211">
        <f>IF(N789="zákl. přenesená",J789,0)</f>
        <v>0</v>
      </c>
      <c r="BH789" s="211">
        <f>IF(N789="sníž. přenesená",J789,0)</f>
        <v>0</v>
      </c>
      <c r="BI789" s="211">
        <f>IF(N789="nulová",J789,0)</f>
        <v>0</v>
      </c>
      <c r="BJ789" s="19" t="s">
        <v>128</v>
      </c>
      <c r="BK789" s="211">
        <f>ROUND(I789*H789,2)</f>
        <v>0</v>
      </c>
      <c r="BL789" s="19" t="s">
        <v>248</v>
      </c>
      <c r="BM789" s="210" t="s">
        <v>1105</v>
      </c>
    </row>
    <row r="790" s="2" customFormat="1" ht="16.5" customHeight="1">
      <c r="A790" s="40"/>
      <c r="B790" s="41"/>
      <c r="C790" s="262" t="s">
        <v>1106</v>
      </c>
      <c r="D790" s="262" t="s">
        <v>349</v>
      </c>
      <c r="E790" s="263" t="s">
        <v>1107</v>
      </c>
      <c r="F790" s="264" t="s">
        <v>1108</v>
      </c>
      <c r="G790" s="265" t="s">
        <v>155</v>
      </c>
      <c r="H790" s="266">
        <v>3</v>
      </c>
      <c r="I790" s="267"/>
      <c r="J790" s="268">
        <f>ROUND(I790*H790,2)</f>
        <v>0</v>
      </c>
      <c r="K790" s="264" t="s">
        <v>19</v>
      </c>
      <c r="L790" s="269"/>
      <c r="M790" s="270" t="s">
        <v>19</v>
      </c>
      <c r="N790" s="271" t="s">
        <v>44</v>
      </c>
      <c r="O790" s="86"/>
      <c r="P790" s="208">
        <f>O790*H790</f>
        <v>0</v>
      </c>
      <c r="Q790" s="208">
        <v>0</v>
      </c>
      <c r="R790" s="208">
        <f>Q790*H790</f>
        <v>0</v>
      </c>
      <c r="S790" s="208">
        <v>0</v>
      </c>
      <c r="T790" s="209">
        <f>S790*H790</f>
        <v>0</v>
      </c>
      <c r="U790" s="40"/>
      <c r="V790" s="40"/>
      <c r="W790" s="40"/>
      <c r="X790" s="40"/>
      <c r="Y790" s="40"/>
      <c r="Z790" s="40"/>
      <c r="AA790" s="40"/>
      <c r="AB790" s="40"/>
      <c r="AC790" s="40"/>
      <c r="AD790" s="40"/>
      <c r="AE790" s="40"/>
      <c r="AR790" s="210" t="s">
        <v>383</v>
      </c>
      <c r="AT790" s="210" t="s">
        <v>349</v>
      </c>
      <c r="AU790" s="210" t="s">
        <v>128</v>
      </c>
      <c r="AY790" s="19" t="s">
        <v>121</v>
      </c>
      <c r="BE790" s="211">
        <f>IF(N790="základní",J790,0)</f>
        <v>0</v>
      </c>
      <c r="BF790" s="211">
        <f>IF(N790="snížená",J790,0)</f>
        <v>0</v>
      </c>
      <c r="BG790" s="211">
        <f>IF(N790="zákl. přenesená",J790,0)</f>
        <v>0</v>
      </c>
      <c r="BH790" s="211">
        <f>IF(N790="sníž. přenesená",J790,0)</f>
        <v>0</v>
      </c>
      <c r="BI790" s="211">
        <f>IF(N790="nulová",J790,0)</f>
        <v>0</v>
      </c>
      <c r="BJ790" s="19" t="s">
        <v>128</v>
      </c>
      <c r="BK790" s="211">
        <f>ROUND(I790*H790,2)</f>
        <v>0</v>
      </c>
      <c r="BL790" s="19" t="s">
        <v>248</v>
      </c>
      <c r="BM790" s="210" t="s">
        <v>1109</v>
      </c>
    </row>
    <row r="791" s="2" customFormat="1" ht="16.5" customHeight="1">
      <c r="A791" s="40"/>
      <c r="B791" s="41"/>
      <c r="C791" s="262" t="s">
        <v>1110</v>
      </c>
      <c r="D791" s="262" t="s">
        <v>349</v>
      </c>
      <c r="E791" s="263" t="s">
        <v>1111</v>
      </c>
      <c r="F791" s="264" t="s">
        <v>1112</v>
      </c>
      <c r="G791" s="265" t="s">
        <v>155</v>
      </c>
      <c r="H791" s="266">
        <v>2</v>
      </c>
      <c r="I791" s="267"/>
      <c r="J791" s="268">
        <f>ROUND(I791*H791,2)</f>
        <v>0</v>
      </c>
      <c r="K791" s="264" t="s">
        <v>19</v>
      </c>
      <c r="L791" s="269"/>
      <c r="M791" s="270" t="s">
        <v>19</v>
      </c>
      <c r="N791" s="271" t="s">
        <v>44</v>
      </c>
      <c r="O791" s="86"/>
      <c r="P791" s="208">
        <f>O791*H791</f>
        <v>0</v>
      </c>
      <c r="Q791" s="208">
        <v>0</v>
      </c>
      <c r="R791" s="208">
        <f>Q791*H791</f>
        <v>0</v>
      </c>
      <c r="S791" s="208">
        <v>0</v>
      </c>
      <c r="T791" s="209">
        <f>S791*H791</f>
        <v>0</v>
      </c>
      <c r="U791" s="40"/>
      <c r="V791" s="40"/>
      <c r="W791" s="40"/>
      <c r="X791" s="40"/>
      <c r="Y791" s="40"/>
      <c r="Z791" s="40"/>
      <c r="AA791" s="40"/>
      <c r="AB791" s="40"/>
      <c r="AC791" s="40"/>
      <c r="AD791" s="40"/>
      <c r="AE791" s="40"/>
      <c r="AR791" s="210" t="s">
        <v>383</v>
      </c>
      <c r="AT791" s="210" t="s">
        <v>349</v>
      </c>
      <c r="AU791" s="210" t="s">
        <v>128</v>
      </c>
      <c r="AY791" s="19" t="s">
        <v>121</v>
      </c>
      <c r="BE791" s="211">
        <f>IF(N791="základní",J791,0)</f>
        <v>0</v>
      </c>
      <c r="BF791" s="211">
        <f>IF(N791="snížená",J791,0)</f>
        <v>0</v>
      </c>
      <c r="BG791" s="211">
        <f>IF(N791="zákl. přenesená",J791,0)</f>
        <v>0</v>
      </c>
      <c r="BH791" s="211">
        <f>IF(N791="sníž. přenesená",J791,0)</f>
        <v>0</v>
      </c>
      <c r="BI791" s="211">
        <f>IF(N791="nulová",J791,0)</f>
        <v>0</v>
      </c>
      <c r="BJ791" s="19" t="s">
        <v>128</v>
      </c>
      <c r="BK791" s="211">
        <f>ROUND(I791*H791,2)</f>
        <v>0</v>
      </c>
      <c r="BL791" s="19" t="s">
        <v>248</v>
      </c>
      <c r="BM791" s="210" t="s">
        <v>1113</v>
      </c>
    </row>
    <row r="792" s="2" customFormat="1" ht="24.15" customHeight="1">
      <c r="A792" s="40"/>
      <c r="B792" s="41"/>
      <c r="C792" s="199" t="s">
        <v>1114</v>
      </c>
      <c r="D792" s="199" t="s">
        <v>123</v>
      </c>
      <c r="E792" s="200" t="s">
        <v>1115</v>
      </c>
      <c r="F792" s="201" t="s">
        <v>1116</v>
      </c>
      <c r="G792" s="202" t="s">
        <v>155</v>
      </c>
      <c r="H792" s="203">
        <v>70</v>
      </c>
      <c r="I792" s="204"/>
      <c r="J792" s="205">
        <f>ROUND(I792*H792,2)</f>
        <v>0</v>
      </c>
      <c r="K792" s="201" t="s">
        <v>141</v>
      </c>
      <c r="L792" s="46"/>
      <c r="M792" s="206" t="s">
        <v>19</v>
      </c>
      <c r="N792" s="207" t="s">
        <v>44</v>
      </c>
      <c r="O792" s="86"/>
      <c r="P792" s="208">
        <f>O792*H792</f>
        <v>0</v>
      </c>
      <c r="Q792" s="208">
        <v>0</v>
      </c>
      <c r="R792" s="208">
        <f>Q792*H792</f>
        <v>0</v>
      </c>
      <c r="S792" s="208">
        <v>0</v>
      </c>
      <c r="T792" s="209">
        <f>S792*H792</f>
        <v>0</v>
      </c>
      <c r="U792" s="40"/>
      <c r="V792" s="40"/>
      <c r="W792" s="40"/>
      <c r="X792" s="40"/>
      <c r="Y792" s="40"/>
      <c r="Z792" s="40"/>
      <c r="AA792" s="40"/>
      <c r="AB792" s="40"/>
      <c r="AC792" s="40"/>
      <c r="AD792" s="40"/>
      <c r="AE792" s="40"/>
      <c r="AR792" s="210" t="s">
        <v>248</v>
      </c>
      <c r="AT792" s="210" t="s">
        <v>123</v>
      </c>
      <c r="AU792" s="210" t="s">
        <v>128</v>
      </c>
      <c r="AY792" s="19" t="s">
        <v>121</v>
      </c>
      <c r="BE792" s="211">
        <f>IF(N792="základní",J792,0)</f>
        <v>0</v>
      </c>
      <c r="BF792" s="211">
        <f>IF(N792="snížená",J792,0)</f>
        <v>0</v>
      </c>
      <c r="BG792" s="211">
        <f>IF(N792="zákl. přenesená",J792,0)</f>
        <v>0</v>
      </c>
      <c r="BH792" s="211">
        <f>IF(N792="sníž. přenesená",J792,0)</f>
        <v>0</v>
      </c>
      <c r="BI792" s="211">
        <f>IF(N792="nulová",J792,0)</f>
        <v>0</v>
      </c>
      <c r="BJ792" s="19" t="s">
        <v>128</v>
      </c>
      <c r="BK792" s="211">
        <f>ROUND(I792*H792,2)</f>
        <v>0</v>
      </c>
      <c r="BL792" s="19" t="s">
        <v>248</v>
      </c>
      <c r="BM792" s="210" t="s">
        <v>1117</v>
      </c>
    </row>
    <row r="793" s="2" customFormat="1">
      <c r="A793" s="40"/>
      <c r="B793" s="41"/>
      <c r="C793" s="42"/>
      <c r="D793" s="234" t="s">
        <v>143</v>
      </c>
      <c r="E793" s="42"/>
      <c r="F793" s="235" t="s">
        <v>1118</v>
      </c>
      <c r="G793" s="42"/>
      <c r="H793" s="42"/>
      <c r="I793" s="236"/>
      <c r="J793" s="42"/>
      <c r="K793" s="42"/>
      <c r="L793" s="46"/>
      <c r="M793" s="237"/>
      <c r="N793" s="238"/>
      <c r="O793" s="86"/>
      <c r="P793" s="86"/>
      <c r="Q793" s="86"/>
      <c r="R793" s="86"/>
      <c r="S793" s="86"/>
      <c r="T793" s="87"/>
      <c r="U793" s="40"/>
      <c r="V793" s="40"/>
      <c r="W793" s="40"/>
      <c r="X793" s="40"/>
      <c r="Y793" s="40"/>
      <c r="Z793" s="40"/>
      <c r="AA793" s="40"/>
      <c r="AB793" s="40"/>
      <c r="AC793" s="40"/>
      <c r="AD793" s="40"/>
      <c r="AE793" s="40"/>
      <c r="AT793" s="19" t="s">
        <v>143</v>
      </c>
      <c r="AU793" s="19" t="s">
        <v>128</v>
      </c>
    </row>
    <row r="794" s="2" customFormat="1" ht="24.15" customHeight="1">
      <c r="A794" s="40"/>
      <c r="B794" s="41"/>
      <c r="C794" s="199" t="s">
        <v>1119</v>
      </c>
      <c r="D794" s="199" t="s">
        <v>123</v>
      </c>
      <c r="E794" s="200" t="s">
        <v>1120</v>
      </c>
      <c r="F794" s="201" t="s">
        <v>1121</v>
      </c>
      <c r="G794" s="202" t="s">
        <v>155</v>
      </c>
      <c r="H794" s="203">
        <v>3</v>
      </c>
      <c r="I794" s="204"/>
      <c r="J794" s="205">
        <f>ROUND(I794*H794,2)</f>
        <v>0</v>
      </c>
      <c r="K794" s="201" t="s">
        <v>141</v>
      </c>
      <c r="L794" s="46"/>
      <c r="M794" s="206" t="s">
        <v>19</v>
      </c>
      <c r="N794" s="207" t="s">
        <v>44</v>
      </c>
      <c r="O794" s="86"/>
      <c r="P794" s="208">
        <f>O794*H794</f>
        <v>0</v>
      </c>
      <c r="Q794" s="208">
        <v>0</v>
      </c>
      <c r="R794" s="208">
        <f>Q794*H794</f>
        <v>0</v>
      </c>
      <c r="S794" s="208">
        <v>0</v>
      </c>
      <c r="T794" s="209">
        <f>S794*H794</f>
        <v>0</v>
      </c>
      <c r="U794" s="40"/>
      <c r="V794" s="40"/>
      <c r="W794" s="40"/>
      <c r="X794" s="40"/>
      <c r="Y794" s="40"/>
      <c r="Z794" s="40"/>
      <c r="AA794" s="40"/>
      <c r="AB794" s="40"/>
      <c r="AC794" s="40"/>
      <c r="AD794" s="40"/>
      <c r="AE794" s="40"/>
      <c r="AR794" s="210" t="s">
        <v>248</v>
      </c>
      <c r="AT794" s="210" t="s">
        <v>123</v>
      </c>
      <c r="AU794" s="210" t="s">
        <v>128</v>
      </c>
      <c r="AY794" s="19" t="s">
        <v>121</v>
      </c>
      <c r="BE794" s="211">
        <f>IF(N794="základní",J794,0)</f>
        <v>0</v>
      </c>
      <c r="BF794" s="211">
        <f>IF(N794="snížená",J794,0)</f>
        <v>0</v>
      </c>
      <c r="BG794" s="211">
        <f>IF(N794="zákl. přenesená",J794,0)</f>
        <v>0</v>
      </c>
      <c r="BH794" s="211">
        <f>IF(N794="sníž. přenesená",J794,0)</f>
        <v>0</v>
      </c>
      <c r="BI794" s="211">
        <f>IF(N794="nulová",J794,0)</f>
        <v>0</v>
      </c>
      <c r="BJ794" s="19" t="s">
        <v>128</v>
      </c>
      <c r="BK794" s="211">
        <f>ROUND(I794*H794,2)</f>
        <v>0</v>
      </c>
      <c r="BL794" s="19" t="s">
        <v>248</v>
      </c>
      <c r="BM794" s="210" t="s">
        <v>1122</v>
      </c>
    </row>
    <row r="795" s="2" customFormat="1">
      <c r="A795" s="40"/>
      <c r="B795" s="41"/>
      <c r="C795" s="42"/>
      <c r="D795" s="234" t="s">
        <v>143</v>
      </c>
      <c r="E795" s="42"/>
      <c r="F795" s="235" t="s">
        <v>1123</v>
      </c>
      <c r="G795" s="42"/>
      <c r="H795" s="42"/>
      <c r="I795" s="236"/>
      <c r="J795" s="42"/>
      <c r="K795" s="42"/>
      <c r="L795" s="46"/>
      <c r="M795" s="237"/>
      <c r="N795" s="238"/>
      <c r="O795" s="86"/>
      <c r="P795" s="86"/>
      <c r="Q795" s="86"/>
      <c r="R795" s="86"/>
      <c r="S795" s="86"/>
      <c r="T795" s="87"/>
      <c r="U795" s="40"/>
      <c r="V795" s="40"/>
      <c r="W795" s="40"/>
      <c r="X795" s="40"/>
      <c r="Y795" s="40"/>
      <c r="Z795" s="40"/>
      <c r="AA795" s="40"/>
      <c r="AB795" s="40"/>
      <c r="AC795" s="40"/>
      <c r="AD795" s="40"/>
      <c r="AE795" s="40"/>
      <c r="AT795" s="19" t="s">
        <v>143</v>
      </c>
      <c r="AU795" s="19" t="s">
        <v>128</v>
      </c>
    </row>
    <row r="796" s="2" customFormat="1" ht="16.5" customHeight="1">
      <c r="A796" s="40"/>
      <c r="B796" s="41"/>
      <c r="C796" s="262" t="s">
        <v>1124</v>
      </c>
      <c r="D796" s="262" t="s">
        <v>349</v>
      </c>
      <c r="E796" s="263" t="s">
        <v>1125</v>
      </c>
      <c r="F796" s="264" t="s">
        <v>1126</v>
      </c>
      <c r="G796" s="265" t="s">
        <v>162</v>
      </c>
      <c r="H796" s="266">
        <v>85.200000000000003</v>
      </c>
      <c r="I796" s="267"/>
      <c r="J796" s="268">
        <f>ROUND(I796*H796,2)</f>
        <v>0</v>
      </c>
      <c r="K796" s="264" t="s">
        <v>141</v>
      </c>
      <c r="L796" s="269"/>
      <c r="M796" s="270" t="s">
        <v>19</v>
      </c>
      <c r="N796" s="271" t="s">
        <v>44</v>
      </c>
      <c r="O796" s="86"/>
      <c r="P796" s="208">
        <f>O796*H796</f>
        <v>0</v>
      </c>
      <c r="Q796" s="208">
        <v>0.0030000000000000001</v>
      </c>
      <c r="R796" s="208">
        <f>Q796*H796</f>
        <v>0.25559999999999999</v>
      </c>
      <c r="S796" s="208">
        <v>0</v>
      </c>
      <c r="T796" s="209">
        <f>S796*H796</f>
        <v>0</v>
      </c>
      <c r="U796" s="40"/>
      <c r="V796" s="40"/>
      <c r="W796" s="40"/>
      <c r="X796" s="40"/>
      <c r="Y796" s="40"/>
      <c r="Z796" s="40"/>
      <c r="AA796" s="40"/>
      <c r="AB796" s="40"/>
      <c r="AC796" s="40"/>
      <c r="AD796" s="40"/>
      <c r="AE796" s="40"/>
      <c r="AR796" s="210" t="s">
        <v>383</v>
      </c>
      <c r="AT796" s="210" t="s">
        <v>349</v>
      </c>
      <c r="AU796" s="210" t="s">
        <v>128</v>
      </c>
      <c r="AY796" s="19" t="s">
        <v>121</v>
      </c>
      <c r="BE796" s="211">
        <f>IF(N796="základní",J796,0)</f>
        <v>0</v>
      </c>
      <c r="BF796" s="211">
        <f>IF(N796="snížená",J796,0)</f>
        <v>0</v>
      </c>
      <c r="BG796" s="211">
        <f>IF(N796="zákl. přenesená",J796,0)</f>
        <v>0</v>
      </c>
      <c r="BH796" s="211">
        <f>IF(N796="sníž. přenesená",J796,0)</f>
        <v>0</v>
      </c>
      <c r="BI796" s="211">
        <f>IF(N796="nulová",J796,0)</f>
        <v>0</v>
      </c>
      <c r="BJ796" s="19" t="s">
        <v>128</v>
      </c>
      <c r="BK796" s="211">
        <f>ROUND(I796*H796,2)</f>
        <v>0</v>
      </c>
      <c r="BL796" s="19" t="s">
        <v>248</v>
      </c>
      <c r="BM796" s="210" t="s">
        <v>1127</v>
      </c>
    </row>
    <row r="797" s="14" customFormat="1">
      <c r="A797" s="14"/>
      <c r="B797" s="223"/>
      <c r="C797" s="224"/>
      <c r="D797" s="214" t="s">
        <v>136</v>
      </c>
      <c r="E797" s="225" t="s">
        <v>19</v>
      </c>
      <c r="F797" s="226" t="s">
        <v>1128</v>
      </c>
      <c r="G797" s="224"/>
      <c r="H797" s="227">
        <v>85.200000000000003</v>
      </c>
      <c r="I797" s="228"/>
      <c r="J797" s="224"/>
      <c r="K797" s="224"/>
      <c r="L797" s="229"/>
      <c r="M797" s="230"/>
      <c r="N797" s="231"/>
      <c r="O797" s="231"/>
      <c r="P797" s="231"/>
      <c r="Q797" s="231"/>
      <c r="R797" s="231"/>
      <c r="S797" s="231"/>
      <c r="T797" s="232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33" t="s">
        <v>136</v>
      </c>
      <c r="AU797" s="233" t="s">
        <v>128</v>
      </c>
      <c r="AV797" s="14" t="s">
        <v>128</v>
      </c>
      <c r="AW797" s="14" t="s">
        <v>33</v>
      </c>
      <c r="AX797" s="14" t="s">
        <v>77</v>
      </c>
      <c r="AY797" s="233" t="s">
        <v>121</v>
      </c>
    </row>
    <row r="798" s="2" customFormat="1" ht="16.5" customHeight="1">
      <c r="A798" s="40"/>
      <c r="B798" s="41"/>
      <c r="C798" s="262" t="s">
        <v>1129</v>
      </c>
      <c r="D798" s="262" t="s">
        <v>349</v>
      </c>
      <c r="E798" s="263" t="s">
        <v>1130</v>
      </c>
      <c r="F798" s="264" t="s">
        <v>1131</v>
      </c>
      <c r="G798" s="265" t="s">
        <v>162</v>
      </c>
      <c r="H798" s="266">
        <v>6</v>
      </c>
      <c r="I798" s="267"/>
      <c r="J798" s="268">
        <f>ROUND(I798*H798,2)</f>
        <v>0</v>
      </c>
      <c r="K798" s="264" t="s">
        <v>141</v>
      </c>
      <c r="L798" s="269"/>
      <c r="M798" s="270" t="s">
        <v>19</v>
      </c>
      <c r="N798" s="271" t="s">
        <v>44</v>
      </c>
      <c r="O798" s="86"/>
      <c r="P798" s="208">
        <f>O798*H798</f>
        <v>0</v>
      </c>
      <c r="Q798" s="208">
        <v>0.0050000000000000001</v>
      </c>
      <c r="R798" s="208">
        <f>Q798*H798</f>
        <v>0.029999999999999999</v>
      </c>
      <c r="S798" s="208">
        <v>0</v>
      </c>
      <c r="T798" s="209">
        <f>S798*H798</f>
        <v>0</v>
      </c>
      <c r="U798" s="40"/>
      <c r="V798" s="40"/>
      <c r="W798" s="40"/>
      <c r="X798" s="40"/>
      <c r="Y798" s="40"/>
      <c r="Z798" s="40"/>
      <c r="AA798" s="40"/>
      <c r="AB798" s="40"/>
      <c r="AC798" s="40"/>
      <c r="AD798" s="40"/>
      <c r="AE798" s="40"/>
      <c r="AR798" s="210" t="s">
        <v>383</v>
      </c>
      <c r="AT798" s="210" t="s">
        <v>349</v>
      </c>
      <c r="AU798" s="210" t="s">
        <v>128</v>
      </c>
      <c r="AY798" s="19" t="s">
        <v>121</v>
      </c>
      <c r="BE798" s="211">
        <f>IF(N798="základní",J798,0)</f>
        <v>0</v>
      </c>
      <c r="BF798" s="211">
        <f>IF(N798="snížená",J798,0)</f>
        <v>0</v>
      </c>
      <c r="BG798" s="211">
        <f>IF(N798="zákl. přenesená",J798,0)</f>
        <v>0</v>
      </c>
      <c r="BH798" s="211">
        <f>IF(N798="sníž. přenesená",J798,0)</f>
        <v>0</v>
      </c>
      <c r="BI798" s="211">
        <f>IF(N798="nulová",J798,0)</f>
        <v>0</v>
      </c>
      <c r="BJ798" s="19" t="s">
        <v>128</v>
      </c>
      <c r="BK798" s="211">
        <f>ROUND(I798*H798,2)</f>
        <v>0</v>
      </c>
      <c r="BL798" s="19" t="s">
        <v>248</v>
      </c>
      <c r="BM798" s="210" t="s">
        <v>1132</v>
      </c>
    </row>
    <row r="799" s="14" customFormat="1">
      <c r="A799" s="14"/>
      <c r="B799" s="223"/>
      <c r="C799" s="224"/>
      <c r="D799" s="214" t="s">
        <v>136</v>
      </c>
      <c r="E799" s="225" t="s">
        <v>19</v>
      </c>
      <c r="F799" s="226" t="s">
        <v>1133</v>
      </c>
      <c r="G799" s="224"/>
      <c r="H799" s="227">
        <v>6</v>
      </c>
      <c r="I799" s="228"/>
      <c r="J799" s="224"/>
      <c r="K799" s="224"/>
      <c r="L799" s="229"/>
      <c r="M799" s="230"/>
      <c r="N799" s="231"/>
      <c r="O799" s="231"/>
      <c r="P799" s="231"/>
      <c r="Q799" s="231"/>
      <c r="R799" s="231"/>
      <c r="S799" s="231"/>
      <c r="T799" s="232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33" t="s">
        <v>136</v>
      </c>
      <c r="AU799" s="233" t="s">
        <v>128</v>
      </c>
      <c r="AV799" s="14" t="s">
        <v>128</v>
      </c>
      <c r="AW799" s="14" t="s">
        <v>33</v>
      </c>
      <c r="AX799" s="14" t="s">
        <v>77</v>
      </c>
      <c r="AY799" s="233" t="s">
        <v>121</v>
      </c>
    </row>
    <row r="800" s="2" customFormat="1" ht="16.5" customHeight="1">
      <c r="A800" s="40"/>
      <c r="B800" s="41"/>
      <c r="C800" s="262" t="s">
        <v>1134</v>
      </c>
      <c r="D800" s="262" t="s">
        <v>349</v>
      </c>
      <c r="E800" s="263" t="s">
        <v>1135</v>
      </c>
      <c r="F800" s="264" t="s">
        <v>1136</v>
      </c>
      <c r="G800" s="265" t="s">
        <v>155</v>
      </c>
      <c r="H800" s="266">
        <v>146</v>
      </c>
      <c r="I800" s="267"/>
      <c r="J800" s="268">
        <f>ROUND(I800*H800,2)</f>
        <v>0</v>
      </c>
      <c r="K800" s="264" t="s">
        <v>141</v>
      </c>
      <c r="L800" s="269"/>
      <c r="M800" s="270" t="s">
        <v>19</v>
      </c>
      <c r="N800" s="271" t="s">
        <v>44</v>
      </c>
      <c r="O800" s="86"/>
      <c r="P800" s="208">
        <f>O800*H800</f>
        <v>0</v>
      </c>
      <c r="Q800" s="208">
        <v>6.0000000000000002E-05</v>
      </c>
      <c r="R800" s="208">
        <f>Q800*H800</f>
        <v>0.0087600000000000004</v>
      </c>
      <c r="S800" s="208">
        <v>0</v>
      </c>
      <c r="T800" s="209">
        <f>S800*H800</f>
        <v>0</v>
      </c>
      <c r="U800" s="40"/>
      <c r="V800" s="40"/>
      <c r="W800" s="40"/>
      <c r="X800" s="40"/>
      <c r="Y800" s="40"/>
      <c r="Z800" s="40"/>
      <c r="AA800" s="40"/>
      <c r="AB800" s="40"/>
      <c r="AC800" s="40"/>
      <c r="AD800" s="40"/>
      <c r="AE800" s="40"/>
      <c r="AR800" s="210" t="s">
        <v>383</v>
      </c>
      <c r="AT800" s="210" t="s">
        <v>349</v>
      </c>
      <c r="AU800" s="210" t="s">
        <v>128</v>
      </c>
      <c r="AY800" s="19" t="s">
        <v>121</v>
      </c>
      <c r="BE800" s="211">
        <f>IF(N800="základní",J800,0)</f>
        <v>0</v>
      </c>
      <c r="BF800" s="211">
        <f>IF(N800="snížená",J800,0)</f>
        <v>0</v>
      </c>
      <c r="BG800" s="211">
        <f>IF(N800="zákl. přenesená",J800,0)</f>
        <v>0</v>
      </c>
      <c r="BH800" s="211">
        <f>IF(N800="sníž. přenesená",J800,0)</f>
        <v>0</v>
      </c>
      <c r="BI800" s="211">
        <f>IF(N800="nulová",J800,0)</f>
        <v>0</v>
      </c>
      <c r="BJ800" s="19" t="s">
        <v>128</v>
      </c>
      <c r="BK800" s="211">
        <f>ROUND(I800*H800,2)</f>
        <v>0</v>
      </c>
      <c r="BL800" s="19" t="s">
        <v>248</v>
      </c>
      <c r="BM800" s="210" t="s">
        <v>1137</v>
      </c>
    </row>
    <row r="801" s="2" customFormat="1" ht="24.15" customHeight="1">
      <c r="A801" s="40"/>
      <c r="B801" s="41"/>
      <c r="C801" s="199" t="s">
        <v>1138</v>
      </c>
      <c r="D801" s="199" t="s">
        <v>123</v>
      </c>
      <c r="E801" s="200" t="s">
        <v>1139</v>
      </c>
      <c r="F801" s="201" t="s">
        <v>1140</v>
      </c>
      <c r="G801" s="202" t="s">
        <v>813</v>
      </c>
      <c r="H801" s="272"/>
      <c r="I801" s="204"/>
      <c r="J801" s="205">
        <f>ROUND(I801*H801,2)</f>
        <v>0</v>
      </c>
      <c r="K801" s="201" t="s">
        <v>141</v>
      </c>
      <c r="L801" s="46"/>
      <c r="M801" s="206" t="s">
        <v>19</v>
      </c>
      <c r="N801" s="207" t="s">
        <v>44</v>
      </c>
      <c r="O801" s="86"/>
      <c r="P801" s="208">
        <f>O801*H801</f>
        <v>0</v>
      </c>
      <c r="Q801" s="208">
        <v>0</v>
      </c>
      <c r="R801" s="208">
        <f>Q801*H801</f>
        <v>0</v>
      </c>
      <c r="S801" s="208">
        <v>0</v>
      </c>
      <c r="T801" s="209">
        <f>S801*H801</f>
        <v>0</v>
      </c>
      <c r="U801" s="40"/>
      <c r="V801" s="40"/>
      <c r="W801" s="40"/>
      <c r="X801" s="40"/>
      <c r="Y801" s="40"/>
      <c r="Z801" s="40"/>
      <c r="AA801" s="40"/>
      <c r="AB801" s="40"/>
      <c r="AC801" s="40"/>
      <c r="AD801" s="40"/>
      <c r="AE801" s="40"/>
      <c r="AR801" s="210" t="s">
        <v>248</v>
      </c>
      <c r="AT801" s="210" t="s">
        <v>123</v>
      </c>
      <c r="AU801" s="210" t="s">
        <v>128</v>
      </c>
      <c r="AY801" s="19" t="s">
        <v>121</v>
      </c>
      <c r="BE801" s="211">
        <f>IF(N801="základní",J801,0)</f>
        <v>0</v>
      </c>
      <c r="BF801" s="211">
        <f>IF(N801="snížená",J801,0)</f>
        <v>0</v>
      </c>
      <c r="BG801" s="211">
        <f>IF(N801="zákl. přenesená",J801,0)</f>
        <v>0</v>
      </c>
      <c r="BH801" s="211">
        <f>IF(N801="sníž. přenesená",J801,0)</f>
        <v>0</v>
      </c>
      <c r="BI801" s="211">
        <f>IF(N801="nulová",J801,0)</f>
        <v>0</v>
      </c>
      <c r="BJ801" s="19" t="s">
        <v>128</v>
      </c>
      <c r="BK801" s="211">
        <f>ROUND(I801*H801,2)</f>
        <v>0</v>
      </c>
      <c r="BL801" s="19" t="s">
        <v>248</v>
      </c>
      <c r="BM801" s="210" t="s">
        <v>1141</v>
      </c>
    </row>
    <row r="802" s="2" customFormat="1">
      <c r="A802" s="40"/>
      <c r="B802" s="41"/>
      <c r="C802" s="42"/>
      <c r="D802" s="234" t="s">
        <v>143</v>
      </c>
      <c r="E802" s="42"/>
      <c r="F802" s="235" t="s">
        <v>1142</v>
      </c>
      <c r="G802" s="42"/>
      <c r="H802" s="42"/>
      <c r="I802" s="236"/>
      <c r="J802" s="42"/>
      <c r="K802" s="42"/>
      <c r="L802" s="46"/>
      <c r="M802" s="237"/>
      <c r="N802" s="238"/>
      <c r="O802" s="86"/>
      <c r="P802" s="86"/>
      <c r="Q802" s="86"/>
      <c r="R802" s="86"/>
      <c r="S802" s="86"/>
      <c r="T802" s="87"/>
      <c r="U802" s="40"/>
      <c r="V802" s="40"/>
      <c r="W802" s="40"/>
      <c r="X802" s="40"/>
      <c r="Y802" s="40"/>
      <c r="Z802" s="40"/>
      <c r="AA802" s="40"/>
      <c r="AB802" s="40"/>
      <c r="AC802" s="40"/>
      <c r="AD802" s="40"/>
      <c r="AE802" s="40"/>
      <c r="AT802" s="19" t="s">
        <v>143</v>
      </c>
      <c r="AU802" s="19" t="s">
        <v>128</v>
      </c>
    </row>
    <row r="803" s="12" customFormat="1" ht="22.8" customHeight="1">
      <c r="A803" s="12"/>
      <c r="B803" s="183"/>
      <c r="C803" s="184"/>
      <c r="D803" s="185" t="s">
        <v>71</v>
      </c>
      <c r="E803" s="197" t="s">
        <v>1143</v>
      </c>
      <c r="F803" s="197" t="s">
        <v>1144</v>
      </c>
      <c r="G803" s="184"/>
      <c r="H803" s="184"/>
      <c r="I803" s="187"/>
      <c r="J803" s="198">
        <f>BK803</f>
        <v>0</v>
      </c>
      <c r="K803" s="184"/>
      <c r="L803" s="189"/>
      <c r="M803" s="190"/>
      <c r="N803" s="191"/>
      <c r="O803" s="191"/>
      <c r="P803" s="192">
        <f>SUM(P804:P825)</f>
        <v>0</v>
      </c>
      <c r="Q803" s="191"/>
      <c r="R803" s="192">
        <f>SUM(R804:R825)</f>
        <v>0</v>
      </c>
      <c r="S803" s="191"/>
      <c r="T803" s="193">
        <f>SUM(T804:T825)</f>
        <v>1.2606600000000001</v>
      </c>
      <c r="U803" s="12"/>
      <c r="V803" s="12"/>
      <c r="W803" s="12"/>
      <c r="X803" s="12"/>
      <c r="Y803" s="12"/>
      <c r="Z803" s="12"/>
      <c r="AA803" s="12"/>
      <c r="AB803" s="12"/>
      <c r="AC803" s="12"/>
      <c r="AD803" s="12"/>
      <c r="AE803" s="12"/>
      <c r="AR803" s="194" t="s">
        <v>128</v>
      </c>
      <c r="AT803" s="195" t="s">
        <v>71</v>
      </c>
      <c r="AU803" s="195" t="s">
        <v>77</v>
      </c>
      <c r="AY803" s="194" t="s">
        <v>121</v>
      </c>
      <c r="BK803" s="196">
        <f>SUM(BK804:BK825)</f>
        <v>0</v>
      </c>
    </row>
    <row r="804" s="2" customFormat="1" ht="16.5" customHeight="1">
      <c r="A804" s="40"/>
      <c r="B804" s="41"/>
      <c r="C804" s="199" t="s">
        <v>1145</v>
      </c>
      <c r="D804" s="199" t="s">
        <v>123</v>
      </c>
      <c r="E804" s="200" t="s">
        <v>1146</v>
      </c>
      <c r="F804" s="201" t="s">
        <v>1147</v>
      </c>
      <c r="G804" s="202" t="s">
        <v>134</v>
      </c>
      <c r="H804" s="203">
        <v>6.0199999999999996</v>
      </c>
      <c r="I804" s="204"/>
      <c r="J804" s="205">
        <f>ROUND(I804*H804,2)</f>
        <v>0</v>
      </c>
      <c r="K804" s="201" t="s">
        <v>141</v>
      </c>
      <c r="L804" s="46"/>
      <c r="M804" s="206" t="s">
        <v>19</v>
      </c>
      <c r="N804" s="207" t="s">
        <v>44</v>
      </c>
      <c r="O804" s="86"/>
      <c r="P804" s="208">
        <f>O804*H804</f>
        <v>0</v>
      </c>
      <c r="Q804" s="208">
        <v>0</v>
      </c>
      <c r="R804" s="208">
        <f>Q804*H804</f>
        <v>0</v>
      </c>
      <c r="S804" s="208">
        <v>0.033000000000000002</v>
      </c>
      <c r="T804" s="209">
        <f>S804*H804</f>
        <v>0.19866</v>
      </c>
      <c r="U804" s="40"/>
      <c r="V804" s="40"/>
      <c r="W804" s="40"/>
      <c r="X804" s="40"/>
      <c r="Y804" s="40"/>
      <c r="Z804" s="40"/>
      <c r="AA804" s="40"/>
      <c r="AB804" s="40"/>
      <c r="AC804" s="40"/>
      <c r="AD804" s="40"/>
      <c r="AE804" s="40"/>
      <c r="AR804" s="210" t="s">
        <v>248</v>
      </c>
      <c r="AT804" s="210" t="s">
        <v>123</v>
      </c>
      <c r="AU804" s="210" t="s">
        <v>128</v>
      </c>
      <c r="AY804" s="19" t="s">
        <v>121</v>
      </c>
      <c r="BE804" s="211">
        <f>IF(N804="základní",J804,0)</f>
        <v>0</v>
      </c>
      <c r="BF804" s="211">
        <f>IF(N804="snížená",J804,0)</f>
        <v>0</v>
      </c>
      <c r="BG804" s="211">
        <f>IF(N804="zákl. přenesená",J804,0)</f>
        <v>0</v>
      </c>
      <c r="BH804" s="211">
        <f>IF(N804="sníž. přenesená",J804,0)</f>
        <v>0</v>
      </c>
      <c r="BI804" s="211">
        <f>IF(N804="nulová",J804,0)</f>
        <v>0</v>
      </c>
      <c r="BJ804" s="19" t="s">
        <v>128</v>
      </c>
      <c r="BK804" s="211">
        <f>ROUND(I804*H804,2)</f>
        <v>0</v>
      </c>
      <c r="BL804" s="19" t="s">
        <v>248</v>
      </c>
      <c r="BM804" s="210" t="s">
        <v>1148</v>
      </c>
    </row>
    <row r="805" s="2" customFormat="1">
      <c r="A805" s="40"/>
      <c r="B805" s="41"/>
      <c r="C805" s="42"/>
      <c r="D805" s="234" t="s">
        <v>143</v>
      </c>
      <c r="E805" s="42"/>
      <c r="F805" s="235" t="s">
        <v>1149</v>
      </c>
      <c r="G805" s="42"/>
      <c r="H805" s="42"/>
      <c r="I805" s="236"/>
      <c r="J805" s="42"/>
      <c r="K805" s="42"/>
      <c r="L805" s="46"/>
      <c r="M805" s="237"/>
      <c r="N805" s="238"/>
      <c r="O805" s="86"/>
      <c r="P805" s="86"/>
      <c r="Q805" s="86"/>
      <c r="R805" s="86"/>
      <c r="S805" s="86"/>
      <c r="T805" s="87"/>
      <c r="U805" s="40"/>
      <c r="V805" s="40"/>
      <c r="W805" s="40"/>
      <c r="X805" s="40"/>
      <c r="Y805" s="40"/>
      <c r="Z805" s="40"/>
      <c r="AA805" s="40"/>
      <c r="AB805" s="40"/>
      <c r="AC805" s="40"/>
      <c r="AD805" s="40"/>
      <c r="AE805" s="40"/>
      <c r="AT805" s="19" t="s">
        <v>143</v>
      </c>
      <c r="AU805" s="19" t="s">
        <v>128</v>
      </c>
    </row>
    <row r="806" s="13" customFormat="1">
      <c r="A806" s="13"/>
      <c r="B806" s="212"/>
      <c r="C806" s="213"/>
      <c r="D806" s="214" t="s">
        <v>136</v>
      </c>
      <c r="E806" s="215" t="s">
        <v>19</v>
      </c>
      <c r="F806" s="216" t="s">
        <v>1150</v>
      </c>
      <c r="G806" s="213"/>
      <c r="H806" s="215" t="s">
        <v>19</v>
      </c>
      <c r="I806" s="217"/>
      <c r="J806" s="213"/>
      <c r="K806" s="213"/>
      <c r="L806" s="218"/>
      <c r="M806" s="219"/>
      <c r="N806" s="220"/>
      <c r="O806" s="220"/>
      <c r="P806" s="220"/>
      <c r="Q806" s="220"/>
      <c r="R806" s="220"/>
      <c r="S806" s="220"/>
      <c r="T806" s="221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22" t="s">
        <v>136</v>
      </c>
      <c r="AU806" s="222" t="s">
        <v>128</v>
      </c>
      <c r="AV806" s="13" t="s">
        <v>77</v>
      </c>
      <c r="AW806" s="13" t="s">
        <v>33</v>
      </c>
      <c r="AX806" s="13" t="s">
        <v>72</v>
      </c>
      <c r="AY806" s="222" t="s">
        <v>121</v>
      </c>
    </row>
    <row r="807" s="14" customFormat="1">
      <c r="A807" s="14"/>
      <c r="B807" s="223"/>
      <c r="C807" s="224"/>
      <c r="D807" s="214" t="s">
        <v>136</v>
      </c>
      <c r="E807" s="225" t="s">
        <v>19</v>
      </c>
      <c r="F807" s="226" t="s">
        <v>146</v>
      </c>
      <c r="G807" s="224"/>
      <c r="H807" s="227">
        <v>5.7599999999999998</v>
      </c>
      <c r="I807" s="228"/>
      <c r="J807" s="224"/>
      <c r="K807" s="224"/>
      <c r="L807" s="229"/>
      <c r="M807" s="230"/>
      <c r="N807" s="231"/>
      <c r="O807" s="231"/>
      <c r="P807" s="231"/>
      <c r="Q807" s="231"/>
      <c r="R807" s="231"/>
      <c r="S807" s="231"/>
      <c r="T807" s="232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33" t="s">
        <v>136</v>
      </c>
      <c r="AU807" s="233" t="s">
        <v>128</v>
      </c>
      <c r="AV807" s="14" t="s">
        <v>128</v>
      </c>
      <c r="AW807" s="14" t="s">
        <v>33</v>
      </c>
      <c r="AX807" s="14" t="s">
        <v>72</v>
      </c>
      <c r="AY807" s="233" t="s">
        <v>121</v>
      </c>
    </row>
    <row r="808" s="14" customFormat="1">
      <c r="A808" s="14"/>
      <c r="B808" s="223"/>
      <c r="C808" s="224"/>
      <c r="D808" s="214" t="s">
        <v>136</v>
      </c>
      <c r="E808" s="225" t="s">
        <v>19</v>
      </c>
      <c r="F808" s="226" t="s">
        <v>1151</v>
      </c>
      <c r="G808" s="224"/>
      <c r="H808" s="227">
        <v>-3.6800000000000002</v>
      </c>
      <c r="I808" s="228"/>
      <c r="J808" s="224"/>
      <c r="K808" s="224"/>
      <c r="L808" s="229"/>
      <c r="M808" s="230"/>
      <c r="N808" s="231"/>
      <c r="O808" s="231"/>
      <c r="P808" s="231"/>
      <c r="Q808" s="231"/>
      <c r="R808" s="231"/>
      <c r="S808" s="231"/>
      <c r="T808" s="232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33" t="s">
        <v>136</v>
      </c>
      <c r="AU808" s="233" t="s">
        <v>128</v>
      </c>
      <c r="AV808" s="14" t="s">
        <v>128</v>
      </c>
      <c r="AW808" s="14" t="s">
        <v>33</v>
      </c>
      <c r="AX808" s="14" t="s">
        <v>72</v>
      </c>
      <c r="AY808" s="233" t="s">
        <v>121</v>
      </c>
    </row>
    <row r="809" s="14" customFormat="1">
      <c r="A809" s="14"/>
      <c r="B809" s="223"/>
      <c r="C809" s="224"/>
      <c r="D809" s="214" t="s">
        <v>136</v>
      </c>
      <c r="E809" s="225" t="s">
        <v>19</v>
      </c>
      <c r="F809" s="226" t="s">
        <v>1152</v>
      </c>
      <c r="G809" s="224"/>
      <c r="H809" s="227">
        <v>15.9</v>
      </c>
      <c r="I809" s="228"/>
      <c r="J809" s="224"/>
      <c r="K809" s="224"/>
      <c r="L809" s="229"/>
      <c r="M809" s="230"/>
      <c r="N809" s="231"/>
      <c r="O809" s="231"/>
      <c r="P809" s="231"/>
      <c r="Q809" s="231"/>
      <c r="R809" s="231"/>
      <c r="S809" s="231"/>
      <c r="T809" s="232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233" t="s">
        <v>136</v>
      </c>
      <c r="AU809" s="233" t="s">
        <v>128</v>
      </c>
      <c r="AV809" s="14" t="s">
        <v>128</v>
      </c>
      <c r="AW809" s="14" t="s">
        <v>33</v>
      </c>
      <c r="AX809" s="14" t="s">
        <v>72</v>
      </c>
      <c r="AY809" s="233" t="s">
        <v>121</v>
      </c>
    </row>
    <row r="810" s="14" customFormat="1">
      <c r="A810" s="14"/>
      <c r="B810" s="223"/>
      <c r="C810" s="224"/>
      <c r="D810" s="214" t="s">
        <v>136</v>
      </c>
      <c r="E810" s="225" t="s">
        <v>19</v>
      </c>
      <c r="F810" s="226" t="s">
        <v>1153</v>
      </c>
      <c r="G810" s="224"/>
      <c r="H810" s="227">
        <v>-11.960000000000001</v>
      </c>
      <c r="I810" s="228"/>
      <c r="J810" s="224"/>
      <c r="K810" s="224"/>
      <c r="L810" s="229"/>
      <c r="M810" s="230"/>
      <c r="N810" s="231"/>
      <c r="O810" s="231"/>
      <c r="P810" s="231"/>
      <c r="Q810" s="231"/>
      <c r="R810" s="231"/>
      <c r="S810" s="231"/>
      <c r="T810" s="232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33" t="s">
        <v>136</v>
      </c>
      <c r="AU810" s="233" t="s">
        <v>128</v>
      </c>
      <c r="AV810" s="14" t="s">
        <v>128</v>
      </c>
      <c r="AW810" s="14" t="s">
        <v>33</v>
      </c>
      <c r="AX810" s="14" t="s">
        <v>72</v>
      </c>
      <c r="AY810" s="233" t="s">
        <v>121</v>
      </c>
    </row>
    <row r="811" s="16" customFormat="1">
      <c r="A811" s="16"/>
      <c r="B811" s="250"/>
      <c r="C811" s="251"/>
      <c r="D811" s="214" t="s">
        <v>136</v>
      </c>
      <c r="E811" s="252" t="s">
        <v>19</v>
      </c>
      <c r="F811" s="253" t="s">
        <v>152</v>
      </c>
      <c r="G811" s="251"/>
      <c r="H811" s="254">
        <v>6.0199999999999996</v>
      </c>
      <c r="I811" s="255"/>
      <c r="J811" s="251"/>
      <c r="K811" s="251"/>
      <c r="L811" s="256"/>
      <c r="M811" s="257"/>
      <c r="N811" s="258"/>
      <c r="O811" s="258"/>
      <c r="P811" s="258"/>
      <c r="Q811" s="258"/>
      <c r="R811" s="258"/>
      <c r="S811" s="258"/>
      <c r="T811" s="259"/>
      <c r="U811" s="16"/>
      <c r="V811" s="16"/>
      <c r="W811" s="16"/>
      <c r="X811" s="16"/>
      <c r="Y811" s="16"/>
      <c r="Z811" s="16"/>
      <c r="AA811" s="16"/>
      <c r="AB811" s="16"/>
      <c r="AC811" s="16"/>
      <c r="AD811" s="16"/>
      <c r="AE811" s="16"/>
      <c r="AT811" s="260" t="s">
        <v>136</v>
      </c>
      <c r="AU811" s="260" t="s">
        <v>128</v>
      </c>
      <c r="AV811" s="16" t="s">
        <v>127</v>
      </c>
      <c r="AW811" s="16" t="s">
        <v>33</v>
      </c>
      <c r="AX811" s="16" t="s">
        <v>77</v>
      </c>
      <c r="AY811" s="260" t="s">
        <v>121</v>
      </c>
    </row>
    <row r="812" s="2" customFormat="1" ht="21.75" customHeight="1">
      <c r="A812" s="40"/>
      <c r="B812" s="41"/>
      <c r="C812" s="199" t="s">
        <v>1154</v>
      </c>
      <c r="D812" s="199" t="s">
        <v>123</v>
      </c>
      <c r="E812" s="200" t="s">
        <v>1155</v>
      </c>
      <c r="F812" s="201" t="s">
        <v>1156</v>
      </c>
      <c r="G812" s="202" t="s">
        <v>155</v>
      </c>
      <c r="H812" s="203">
        <v>4</v>
      </c>
      <c r="I812" s="204"/>
      <c r="J812" s="205">
        <f>ROUND(I812*H812,2)</f>
        <v>0</v>
      </c>
      <c r="K812" s="201" t="s">
        <v>141</v>
      </c>
      <c r="L812" s="46"/>
      <c r="M812" s="206" t="s">
        <v>19</v>
      </c>
      <c r="N812" s="207" t="s">
        <v>44</v>
      </c>
      <c r="O812" s="86"/>
      <c r="P812" s="208">
        <f>O812*H812</f>
        <v>0</v>
      </c>
      <c r="Q812" s="208">
        <v>0</v>
      </c>
      <c r="R812" s="208">
        <f>Q812*H812</f>
        <v>0</v>
      </c>
      <c r="S812" s="208">
        <v>0.066000000000000003</v>
      </c>
      <c r="T812" s="209">
        <f>S812*H812</f>
        <v>0.26400000000000001</v>
      </c>
      <c r="U812" s="40"/>
      <c r="V812" s="40"/>
      <c r="W812" s="40"/>
      <c r="X812" s="40"/>
      <c r="Y812" s="40"/>
      <c r="Z812" s="40"/>
      <c r="AA812" s="40"/>
      <c r="AB812" s="40"/>
      <c r="AC812" s="40"/>
      <c r="AD812" s="40"/>
      <c r="AE812" s="40"/>
      <c r="AR812" s="210" t="s">
        <v>248</v>
      </c>
      <c r="AT812" s="210" t="s">
        <v>123</v>
      </c>
      <c r="AU812" s="210" t="s">
        <v>128</v>
      </c>
      <c r="AY812" s="19" t="s">
        <v>121</v>
      </c>
      <c r="BE812" s="211">
        <f>IF(N812="základní",J812,0)</f>
        <v>0</v>
      </c>
      <c r="BF812" s="211">
        <f>IF(N812="snížená",J812,0)</f>
        <v>0</v>
      </c>
      <c r="BG812" s="211">
        <f>IF(N812="zákl. přenesená",J812,0)</f>
        <v>0</v>
      </c>
      <c r="BH812" s="211">
        <f>IF(N812="sníž. přenesená",J812,0)</f>
        <v>0</v>
      </c>
      <c r="BI812" s="211">
        <f>IF(N812="nulová",J812,0)</f>
        <v>0</v>
      </c>
      <c r="BJ812" s="19" t="s">
        <v>128</v>
      </c>
      <c r="BK812" s="211">
        <f>ROUND(I812*H812,2)</f>
        <v>0</v>
      </c>
      <c r="BL812" s="19" t="s">
        <v>248</v>
      </c>
      <c r="BM812" s="210" t="s">
        <v>1157</v>
      </c>
    </row>
    <row r="813" s="2" customFormat="1">
      <c r="A813" s="40"/>
      <c r="B813" s="41"/>
      <c r="C813" s="42"/>
      <c r="D813" s="234" t="s">
        <v>143</v>
      </c>
      <c r="E813" s="42"/>
      <c r="F813" s="235" t="s">
        <v>1158</v>
      </c>
      <c r="G813" s="42"/>
      <c r="H813" s="42"/>
      <c r="I813" s="236"/>
      <c r="J813" s="42"/>
      <c r="K813" s="42"/>
      <c r="L813" s="46"/>
      <c r="M813" s="237"/>
      <c r="N813" s="238"/>
      <c r="O813" s="86"/>
      <c r="P813" s="86"/>
      <c r="Q813" s="86"/>
      <c r="R813" s="86"/>
      <c r="S813" s="86"/>
      <c r="T813" s="87"/>
      <c r="U813" s="40"/>
      <c r="V813" s="40"/>
      <c r="W813" s="40"/>
      <c r="X813" s="40"/>
      <c r="Y813" s="40"/>
      <c r="Z813" s="40"/>
      <c r="AA813" s="40"/>
      <c r="AB813" s="40"/>
      <c r="AC813" s="40"/>
      <c r="AD813" s="40"/>
      <c r="AE813" s="40"/>
      <c r="AT813" s="19" t="s">
        <v>143</v>
      </c>
      <c r="AU813" s="19" t="s">
        <v>128</v>
      </c>
    </row>
    <row r="814" s="2" customFormat="1" ht="16.5" customHeight="1">
      <c r="A814" s="40"/>
      <c r="B814" s="41"/>
      <c r="C814" s="199" t="s">
        <v>1159</v>
      </c>
      <c r="D814" s="199" t="s">
        <v>123</v>
      </c>
      <c r="E814" s="200" t="s">
        <v>1160</v>
      </c>
      <c r="F814" s="201" t="s">
        <v>1161</v>
      </c>
      <c r="G814" s="202" t="s">
        <v>134</v>
      </c>
      <c r="H814" s="203">
        <v>39.899999999999999</v>
      </c>
      <c r="I814" s="204"/>
      <c r="J814" s="205">
        <f>ROUND(I814*H814,2)</f>
        <v>0</v>
      </c>
      <c r="K814" s="201" t="s">
        <v>141</v>
      </c>
      <c r="L814" s="46"/>
      <c r="M814" s="206" t="s">
        <v>19</v>
      </c>
      <c r="N814" s="207" t="s">
        <v>44</v>
      </c>
      <c r="O814" s="86"/>
      <c r="P814" s="208">
        <f>O814*H814</f>
        <v>0</v>
      </c>
      <c r="Q814" s="208">
        <v>0</v>
      </c>
      <c r="R814" s="208">
        <f>Q814*H814</f>
        <v>0</v>
      </c>
      <c r="S814" s="208">
        <v>0.02</v>
      </c>
      <c r="T814" s="209">
        <f>S814*H814</f>
        <v>0.79800000000000004</v>
      </c>
      <c r="U814" s="40"/>
      <c r="V814" s="40"/>
      <c r="W814" s="40"/>
      <c r="X814" s="40"/>
      <c r="Y814" s="40"/>
      <c r="Z814" s="40"/>
      <c r="AA814" s="40"/>
      <c r="AB814" s="40"/>
      <c r="AC814" s="40"/>
      <c r="AD814" s="40"/>
      <c r="AE814" s="40"/>
      <c r="AR814" s="210" t="s">
        <v>248</v>
      </c>
      <c r="AT814" s="210" t="s">
        <v>123</v>
      </c>
      <c r="AU814" s="210" t="s">
        <v>128</v>
      </c>
      <c r="AY814" s="19" t="s">
        <v>121</v>
      </c>
      <c r="BE814" s="211">
        <f>IF(N814="základní",J814,0)</f>
        <v>0</v>
      </c>
      <c r="BF814" s="211">
        <f>IF(N814="snížená",J814,0)</f>
        <v>0</v>
      </c>
      <c r="BG814" s="211">
        <f>IF(N814="zákl. přenesená",J814,0)</f>
        <v>0</v>
      </c>
      <c r="BH814" s="211">
        <f>IF(N814="sníž. přenesená",J814,0)</f>
        <v>0</v>
      </c>
      <c r="BI814" s="211">
        <f>IF(N814="nulová",J814,0)</f>
        <v>0</v>
      </c>
      <c r="BJ814" s="19" t="s">
        <v>128</v>
      </c>
      <c r="BK814" s="211">
        <f>ROUND(I814*H814,2)</f>
        <v>0</v>
      </c>
      <c r="BL814" s="19" t="s">
        <v>248</v>
      </c>
      <c r="BM814" s="210" t="s">
        <v>1162</v>
      </c>
    </row>
    <row r="815" s="2" customFormat="1">
      <c r="A815" s="40"/>
      <c r="B815" s="41"/>
      <c r="C815" s="42"/>
      <c r="D815" s="234" t="s">
        <v>143</v>
      </c>
      <c r="E815" s="42"/>
      <c r="F815" s="235" t="s">
        <v>1163</v>
      </c>
      <c r="G815" s="42"/>
      <c r="H815" s="42"/>
      <c r="I815" s="236"/>
      <c r="J815" s="42"/>
      <c r="K815" s="42"/>
      <c r="L815" s="46"/>
      <c r="M815" s="237"/>
      <c r="N815" s="238"/>
      <c r="O815" s="86"/>
      <c r="P815" s="86"/>
      <c r="Q815" s="86"/>
      <c r="R815" s="86"/>
      <c r="S815" s="86"/>
      <c r="T815" s="87"/>
      <c r="U815" s="40"/>
      <c r="V815" s="40"/>
      <c r="W815" s="40"/>
      <c r="X815" s="40"/>
      <c r="Y815" s="40"/>
      <c r="Z815" s="40"/>
      <c r="AA815" s="40"/>
      <c r="AB815" s="40"/>
      <c r="AC815" s="40"/>
      <c r="AD815" s="40"/>
      <c r="AE815" s="40"/>
      <c r="AT815" s="19" t="s">
        <v>143</v>
      </c>
      <c r="AU815" s="19" t="s">
        <v>128</v>
      </c>
    </row>
    <row r="816" s="14" customFormat="1">
      <c r="A816" s="14"/>
      <c r="B816" s="223"/>
      <c r="C816" s="224"/>
      <c r="D816" s="214" t="s">
        <v>136</v>
      </c>
      <c r="E816" s="225" t="s">
        <v>19</v>
      </c>
      <c r="F816" s="226" t="s">
        <v>579</v>
      </c>
      <c r="G816" s="224"/>
      <c r="H816" s="227">
        <v>36</v>
      </c>
      <c r="I816" s="228"/>
      <c r="J816" s="224"/>
      <c r="K816" s="224"/>
      <c r="L816" s="229"/>
      <c r="M816" s="230"/>
      <c r="N816" s="231"/>
      <c r="O816" s="231"/>
      <c r="P816" s="231"/>
      <c r="Q816" s="231"/>
      <c r="R816" s="231"/>
      <c r="S816" s="231"/>
      <c r="T816" s="232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33" t="s">
        <v>136</v>
      </c>
      <c r="AU816" s="233" t="s">
        <v>128</v>
      </c>
      <c r="AV816" s="14" t="s">
        <v>128</v>
      </c>
      <c r="AW816" s="14" t="s">
        <v>33</v>
      </c>
      <c r="AX816" s="14" t="s">
        <v>72</v>
      </c>
      <c r="AY816" s="233" t="s">
        <v>121</v>
      </c>
    </row>
    <row r="817" s="14" customFormat="1">
      <c r="A817" s="14"/>
      <c r="B817" s="223"/>
      <c r="C817" s="224"/>
      <c r="D817" s="214" t="s">
        <v>136</v>
      </c>
      <c r="E817" s="225" t="s">
        <v>19</v>
      </c>
      <c r="F817" s="226" t="s">
        <v>572</v>
      </c>
      <c r="G817" s="224"/>
      <c r="H817" s="227">
        <v>3.8999999999999999</v>
      </c>
      <c r="I817" s="228"/>
      <c r="J817" s="224"/>
      <c r="K817" s="224"/>
      <c r="L817" s="229"/>
      <c r="M817" s="230"/>
      <c r="N817" s="231"/>
      <c r="O817" s="231"/>
      <c r="P817" s="231"/>
      <c r="Q817" s="231"/>
      <c r="R817" s="231"/>
      <c r="S817" s="231"/>
      <c r="T817" s="232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33" t="s">
        <v>136</v>
      </c>
      <c r="AU817" s="233" t="s">
        <v>128</v>
      </c>
      <c r="AV817" s="14" t="s">
        <v>128</v>
      </c>
      <c r="AW817" s="14" t="s">
        <v>33</v>
      </c>
      <c r="AX817" s="14" t="s">
        <v>72</v>
      </c>
      <c r="AY817" s="233" t="s">
        <v>121</v>
      </c>
    </row>
    <row r="818" s="16" customFormat="1">
      <c r="A818" s="16"/>
      <c r="B818" s="250"/>
      <c r="C818" s="251"/>
      <c r="D818" s="214" t="s">
        <v>136</v>
      </c>
      <c r="E818" s="252" t="s">
        <v>19</v>
      </c>
      <c r="F818" s="253" t="s">
        <v>152</v>
      </c>
      <c r="G818" s="251"/>
      <c r="H818" s="254">
        <v>39.899999999999999</v>
      </c>
      <c r="I818" s="255"/>
      <c r="J818" s="251"/>
      <c r="K818" s="251"/>
      <c r="L818" s="256"/>
      <c r="M818" s="257"/>
      <c r="N818" s="258"/>
      <c r="O818" s="258"/>
      <c r="P818" s="258"/>
      <c r="Q818" s="258"/>
      <c r="R818" s="258"/>
      <c r="S818" s="258"/>
      <c r="T818" s="259"/>
      <c r="U818" s="16"/>
      <c r="V818" s="16"/>
      <c r="W818" s="16"/>
      <c r="X818" s="16"/>
      <c r="Y818" s="16"/>
      <c r="Z818" s="16"/>
      <c r="AA818" s="16"/>
      <c r="AB818" s="16"/>
      <c r="AC818" s="16"/>
      <c r="AD818" s="16"/>
      <c r="AE818" s="16"/>
      <c r="AT818" s="260" t="s">
        <v>136</v>
      </c>
      <c r="AU818" s="260" t="s">
        <v>128</v>
      </c>
      <c r="AV818" s="16" t="s">
        <v>127</v>
      </c>
      <c r="AW818" s="16" t="s">
        <v>33</v>
      </c>
      <c r="AX818" s="16" t="s">
        <v>77</v>
      </c>
      <c r="AY818" s="260" t="s">
        <v>121</v>
      </c>
    </row>
    <row r="819" s="2" customFormat="1" ht="16.5" customHeight="1">
      <c r="A819" s="40"/>
      <c r="B819" s="41"/>
      <c r="C819" s="199" t="s">
        <v>1164</v>
      </c>
      <c r="D819" s="199" t="s">
        <v>123</v>
      </c>
      <c r="E819" s="200" t="s">
        <v>1165</v>
      </c>
      <c r="F819" s="201" t="s">
        <v>1166</v>
      </c>
      <c r="G819" s="202" t="s">
        <v>155</v>
      </c>
      <c r="H819" s="203">
        <v>1</v>
      </c>
      <c r="I819" s="204"/>
      <c r="J819" s="205">
        <f>ROUND(I819*H819,2)</f>
        <v>0</v>
      </c>
      <c r="K819" s="201" t="s">
        <v>19</v>
      </c>
      <c r="L819" s="46"/>
      <c r="M819" s="206" t="s">
        <v>19</v>
      </c>
      <c r="N819" s="207" t="s">
        <v>44</v>
      </c>
      <c r="O819" s="86"/>
      <c r="P819" s="208">
        <f>O819*H819</f>
        <v>0</v>
      </c>
      <c r="Q819" s="208">
        <v>0</v>
      </c>
      <c r="R819" s="208">
        <f>Q819*H819</f>
        <v>0</v>
      </c>
      <c r="S819" s="208">
        <v>0</v>
      </c>
      <c r="T819" s="209">
        <f>S819*H819</f>
        <v>0</v>
      </c>
      <c r="U819" s="40"/>
      <c r="V819" s="40"/>
      <c r="W819" s="40"/>
      <c r="X819" s="40"/>
      <c r="Y819" s="40"/>
      <c r="Z819" s="40"/>
      <c r="AA819" s="40"/>
      <c r="AB819" s="40"/>
      <c r="AC819" s="40"/>
      <c r="AD819" s="40"/>
      <c r="AE819" s="40"/>
      <c r="AR819" s="210" t="s">
        <v>248</v>
      </c>
      <c r="AT819" s="210" t="s">
        <v>123</v>
      </c>
      <c r="AU819" s="210" t="s">
        <v>128</v>
      </c>
      <c r="AY819" s="19" t="s">
        <v>121</v>
      </c>
      <c r="BE819" s="211">
        <f>IF(N819="základní",J819,0)</f>
        <v>0</v>
      </c>
      <c r="BF819" s="211">
        <f>IF(N819="snížená",J819,0)</f>
        <v>0</v>
      </c>
      <c r="BG819" s="211">
        <f>IF(N819="zákl. přenesená",J819,0)</f>
        <v>0</v>
      </c>
      <c r="BH819" s="211">
        <f>IF(N819="sníž. přenesená",J819,0)</f>
        <v>0</v>
      </c>
      <c r="BI819" s="211">
        <f>IF(N819="nulová",J819,0)</f>
        <v>0</v>
      </c>
      <c r="BJ819" s="19" t="s">
        <v>128</v>
      </c>
      <c r="BK819" s="211">
        <f>ROUND(I819*H819,2)</f>
        <v>0</v>
      </c>
      <c r="BL819" s="19" t="s">
        <v>248</v>
      </c>
      <c r="BM819" s="210" t="s">
        <v>1167</v>
      </c>
    </row>
    <row r="820" s="2" customFormat="1" ht="16.5" customHeight="1">
      <c r="A820" s="40"/>
      <c r="B820" s="41"/>
      <c r="C820" s="199" t="s">
        <v>1168</v>
      </c>
      <c r="D820" s="199" t="s">
        <v>123</v>
      </c>
      <c r="E820" s="200" t="s">
        <v>1169</v>
      </c>
      <c r="F820" s="201" t="s">
        <v>1170</v>
      </c>
      <c r="G820" s="202" t="s">
        <v>155</v>
      </c>
      <c r="H820" s="203">
        <v>12</v>
      </c>
      <c r="I820" s="204"/>
      <c r="J820" s="205">
        <f>ROUND(I820*H820,2)</f>
        <v>0</v>
      </c>
      <c r="K820" s="201" t="s">
        <v>141</v>
      </c>
      <c r="L820" s="46"/>
      <c r="M820" s="206" t="s">
        <v>19</v>
      </c>
      <c r="N820" s="207" t="s">
        <v>44</v>
      </c>
      <c r="O820" s="86"/>
      <c r="P820" s="208">
        <f>O820*H820</f>
        <v>0</v>
      </c>
      <c r="Q820" s="208">
        <v>0</v>
      </c>
      <c r="R820" s="208">
        <f>Q820*H820</f>
        <v>0</v>
      </c>
      <c r="S820" s="208">
        <v>0</v>
      </c>
      <c r="T820" s="209">
        <f>S820*H820</f>
        <v>0</v>
      </c>
      <c r="U820" s="40"/>
      <c r="V820" s="40"/>
      <c r="W820" s="40"/>
      <c r="X820" s="40"/>
      <c r="Y820" s="40"/>
      <c r="Z820" s="40"/>
      <c r="AA820" s="40"/>
      <c r="AB820" s="40"/>
      <c r="AC820" s="40"/>
      <c r="AD820" s="40"/>
      <c r="AE820" s="40"/>
      <c r="AR820" s="210" t="s">
        <v>248</v>
      </c>
      <c r="AT820" s="210" t="s">
        <v>123</v>
      </c>
      <c r="AU820" s="210" t="s">
        <v>128</v>
      </c>
      <c r="AY820" s="19" t="s">
        <v>121</v>
      </c>
      <c r="BE820" s="211">
        <f>IF(N820="základní",J820,0)</f>
        <v>0</v>
      </c>
      <c r="BF820" s="211">
        <f>IF(N820="snížená",J820,0)</f>
        <v>0</v>
      </c>
      <c r="BG820" s="211">
        <f>IF(N820="zákl. přenesená",J820,0)</f>
        <v>0</v>
      </c>
      <c r="BH820" s="211">
        <f>IF(N820="sníž. přenesená",J820,0)</f>
        <v>0</v>
      </c>
      <c r="BI820" s="211">
        <f>IF(N820="nulová",J820,0)</f>
        <v>0</v>
      </c>
      <c r="BJ820" s="19" t="s">
        <v>128</v>
      </c>
      <c r="BK820" s="211">
        <f>ROUND(I820*H820,2)</f>
        <v>0</v>
      </c>
      <c r="BL820" s="19" t="s">
        <v>248</v>
      </c>
      <c r="BM820" s="210" t="s">
        <v>1171</v>
      </c>
    </row>
    <row r="821" s="2" customFormat="1">
      <c r="A821" s="40"/>
      <c r="B821" s="41"/>
      <c r="C821" s="42"/>
      <c r="D821" s="234" t="s">
        <v>143</v>
      </c>
      <c r="E821" s="42"/>
      <c r="F821" s="235" t="s">
        <v>1172</v>
      </c>
      <c r="G821" s="42"/>
      <c r="H821" s="42"/>
      <c r="I821" s="236"/>
      <c r="J821" s="42"/>
      <c r="K821" s="42"/>
      <c r="L821" s="46"/>
      <c r="M821" s="237"/>
      <c r="N821" s="238"/>
      <c r="O821" s="86"/>
      <c r="P821" s="86"/>
      <c r="Q821" s="86"/>
      <c r="R821" s="86"/>
      <c r="S821" s="86"/>
      <c r="T821" s="87"/>
      <c r="U821" s="40"/>
      <c r="V821" s="40"/>
      <c r="W821" s="40"/>
      <c r="X821" s="40"/>
      <c r="Y821" s="40"/>
      <c r="Z821" s="40"/>
      <c r="AA821" s="40"/>
      <c r="AB821" s="40"/>
      <c r="AC821" s="40"/>
      <c r="AD821" s="40"/>
      <c r="AE821" s="40"/>
      <c r="AT821" s="19" t="s">
        <v>143</v>
      </c>
      <c r="AU821" s="19" t="s">
        <v>128</v>
      </c>
    </row>
    <row r="822" s="2" customFormat="1" ht="16.5" customHeight="1">
      <c r="A822" s="40"/>
      <c r="B822" s="41"/>
      <c r="C822" s="199" t="s">
        <v>1173</v>
      </c>
      <c r="D822" s="199" t="s">
        <v>123</v>
      </c>
      <c r="E822" s="200" t="s">
        <v>1174</v>
      </c>
      <c r="F822" s="201" t="s">
        <v>1175</v>
      </c>
      <c r="G822" s="202" t="s">
        <v>126</v>
      </c>
      <c r="H822" s="203">
        <v>4</v>
      </c>
      <c r="I822" s="204"/>
      <c r="J822" s="205">
        <f>ROUND(I822*H822,2)</f>
        <v>0</v>
      </c>
      <c r="K822" s="201" t="s">
        <v>19</v>
      </c>
      <c r="L822" s="46"/>
      <c r="M822" s="206" t="s">
        <v>19</v>
      </c>
      <c r="N822" s="207" t="s">
        <v>44</v>
      </c>
      <c r="O822" s="86"/>
      <c r="P822" s="208">
        <f>O822*H822</f>
        <v>0</v>
      </c>
      <c r="Q822" s="208">
        <v>0</v>
      </c>
      <c r="R822" s="208">
        <f>Q822*H822</f>
        <v>0</v>
      </c>
      <c r="S822" s="208">
        <v>0</v>
      </c>
      <c r="T822" s="209">
        <f>S822*H822</f>
        <v>0</v>
      </c>
      <c r="U822" s="40"/>
      <c r="V822" s="40"/>
      <c r="W822" s="40"/>
      <c r="X822" s="40"/>
      <c r="Y822" s="40"/>
      <c r="Z822" s="40"/>
      <c r="AA822" s="40"/>
      <c r="AB822" s="40"/>
      <c r="AC822" s="40"/>
      <c r="AD822" s="40"/>
      <c r="AE822" s="40"/>
      <c r="AR822" s="210" t="s">
        <v>248</v>
      </c>
      <c r="AT822" s="210" t="s">
        <v>123</v>
      </c>
      <c r="AU822" s="210" t="s">
        <v>128</v>
      </c>
      <c r="AY822" s="19" t="s">
        <v>121</v>
      </c>
      <c r="BE822" s="211">
        <f>IF(N822="základní",J822,0)</f>
        <v>0</v>
      </c>
      <c r="BF822" s="211">
        <f>IF(N822="snížená",J822,0)</f>
        <v>0</v>
      </c>
      <c r="BG822" s="211">
        <f>IF(N822="zákl. přenesená",J822,0)</f>
        <v>0</v>
      </c>
      <c r="BH822" s="211">
        <f>IF(N822="sníž. přenesená",J822,0)</f>
        <v>0</v>
      </c>
      <c r="BI822" s="211">
        <f>IF(N822="nulová",J822,0)</f>
        <v>0</v>
      </c>
      <c r="BJ822" s="19" t="s">
        <v>128</v>
      </c>
      <c r="BK822" s="211">
        <f>ROUND(I822*H822,2)</f>
        <v>0</v>
      </c>
      <c r="BL822" s="19" t="s">
        <v>248</v>
      </c>
      <c r="BM822" s="210" t="s">
        <v>1176</v>
      </c>
    </row>
    <row r="823" s="2" customFormat="1" ht="24.15" customHeight="1">
      <c r="A823" s="40"/>
      <c r="B823" s="41"/>
      <c r="C823" s="199" t="s">
        <v>1177</v>
      </c>
      <c r="D823" s="199" t="s">
        <v>123</v>
      </c>
      <c r="E823" s="200" t="s">
        <v>1178</v>
      </c>
      <c r="F823" s="201" t="s">
        <v>1179</v>
      </c>
      <c r="G823" s="202" t="s">
        <v>126</v>
      </c>
      <c r="H823" s="203">
        <v>1</v>
      </c>
      <c r="I823" s="204"/>
      <c r="J823" s="205">
        <f>ROUND(I823*H823,2)</f>
        <v>0</v>
      </c>
      <c r="K823" s="201" t="s">
        <v>19</v>
      </c>
      <c r="L823" s="46"/>
      <c r="M823" s="206" t="s">
        <v>19</v>
      </c>
      <c r="N823" s="207" t="s">
        <v>44</v>
      </c>
      <c r="O823" s="86"/>
      <c r="P823" s="208">
        <f>O823*H823</f>
        <v>0</v>
      </c>
      <c r="Q823" s="208">
        <v>0</v>
      </c>
      <c r="R823" s="208">
        <f>Q823*H823</f>
        <v>0</v>
      </c>
      <c r="S823" s="208">
        <v>0</v>
      </c>
      <c r="T823" s="209">
        <f>S823*H823</f>
        <v>0</v>
      </c>
      <c r="U823" s="40"/>
      <c r="V823" s="40"/>
      <c r="W823" s="40"/>
      <c r="X823" s="40"/>
      <c r="Y823" s="40"/>
      <c r="Z823" s="40"/>
      <c r="AA823" s="40"/>
      <c r="AB823" s="40"/>
      <c r="AC823" s="40"/>
      <c r="AD823" s="40"/>
      <c r="AE823" s="40"/>
      <c r="AR823" s="210" t="s">
        <v>248</v>
      </c>
      <c r="AT823" s="210" t="s">
        <v>123</v>
      </c>
      <c r="AU823" s="210" t="s">
        <v>128</v>
      </c>
      <c r="AY823" s="19" t="s">
        <v>121</v>
      </c>
      <c r="BE823" s="211">
        <f>IF(N823="základní",J823,0)</f>
        <v>0</v>
      </c>
      <c r="BF823" s="211">
        <f>IF(N823="snížená",J823,0)</f>
        <v>0</v>
      </c>
      <c r="BG823" s="211">
        <f>IF(N823="zákl. přenesená",J823,0)</f>
        <v>0</v>
      </c>
      <c r="BH823" s="211">
        <f>IF(N823="sníž. přenesená",J823,0)</f>
        <v>0</v>
      </c>
      <c r="BI823" s="211">
        <f>IF(N823="nulová",J823,0)</f>
        <v>0</v>
      </c>
      <c r="BJ823" s="19" t="s">
        <v>128</v>
      </c>
      <c r="BK823" s="211">
        <f>ROUND(I823*H823,2)</f>
        <v>0</v>
      </c>
      <c r="BL823" s="19" t="s">
        <v>248</v>
      </c>
      <c r="BM823" s="210" t="s">
        <v>1180</v>
      </c>
    </row>
    <row r="824" s="2" customFormat="1" ht="24.15" customHeight="1">
      <c r="A824" s="40"/>
      <c r="B824" s="41"/>
      <c r="C824" s="199" t="s">
        <v>1181</v>
      </c>
      <c r="D824" s="199" t="s">
        <v>123</v>
      </c>
      <c r="E824" s="200" t="s">
        <v>1182</v>
      </c>
      <c r="F824" s="201" t="s">
        <v>1183</v>
      </c>
      <c r="G824" s="202" t="s">
        <v>813</v>
      </c>
      <c r="H824" s="272"/>
      <c r="I824" s="204"/>
      <c r="J824" s="205">
        <f>ROUND(I824*H824,2)</f>
        <v>0</v>
      </c>
      <c r="K824" s="201" t="s">
        <v>141</v>
      </c>
      <c r="L824" s="46"/>
      <c r="M824" s="206" t="s">
        <v>19</v>
      </c>
      <c r="N824" s="207" t="s">
        <v>44</v>
      </c>
      <c r="O824" s="86"/>
      <c r="P824" s="208">
        <f>O824*H824</f>
        <v>0</v>
      </c>
      <c r="Q824" s="208">
        <v>0</v>
      </c>
      <c r="R824" s="208">
        <f>Q824*H824</f>
        <v>0</v>
      </c>
      <c r="S824" s="208">
        <v>0</v>
      </c>
      <c r="T824" s="209">
        <f>S824*H824</f>
        <v>0</v>
      </c>
      <c r="U824" s="40"/>
      <c r="V824" s="40"/>
      <c r="W824" s="40"/>
      <c r="X824" s="40"/>
      <c r="Y824" s="40"/>
      <c r="Z824" s="40"/>
      <c r="AA824" s="40"/>
      <c r="AB824" s="40"/>
      <c r="AC824" s="40"/>
      <c r="AD824" s="40"/>
      <c r="AE824" s="40"/>
      <c r="AR824" s="210" t="s">
        <v>248</v>
      </c>
      <c r="AT824" s="210" t="s">
        <v>123</v>
      </c>
      <c r="AU824" s="210" t="s">
        <v>128</v>
      </c>
      <c r="AY824" s="19" t="s">
        <v>121</v>
      </c>
      <c r="BE824" s="211">
        <f>IF(N824="základní",J824,0)</f>
        <v>0</v>
      </c>
      <c r="BF824" s="211">
        <f>IF(N824="snížená",J824,0)</f>
        <v>0</v>
      </c>
      <c r="BG824" s="211">
        <f>IF(N824="zákl. přenesená",J824,0)</f>
        <v>0</v>
      </c>
      <c r="BH824" s="211">
        <f>IF(N824="sníž. přenesená",J824,0)</f>
        <v>0</v>
      </c>
      <c r="BI824" s="211">
        <f>IF(N824="nulová",J824,0)</f>
        <v>0</v>
      </c>
      <c r="BJ824" s="19" t="s">
        <v>128</v>
      </c>
      <c r="BK824" s="211">
        <f>ROUND(I824*H824,2)</f>
        <v>0</v>
      </c>
      <c r="BL824" s="19" t="s">
        <v>248</v>
      </c>
      <c r="BM824" s="210" t="s">
        <v>1184</v>
      </c>
    </row>
    <row r="825" s="2" customFormat="1">
      <c r="A825" s="40"/>
      <c r="B825" s="41"/>
      <c r="C825" s="42"/>
      <c r="D825" s="234" t="s">
        <v>143</v>
      </c>
      <c r="E825" s="42"/>
      <c r="F825" s="235" t="s">
        <v>1185</v>
      </c>
      <c r="G825" s="42"/>
      <c r="H825" s="42"/>
      <c r="I825" s="236"/>
      <c r="J825" s="42"/>
      <c r="K825" s="42"/>
      <c r="L825" s="46"/>
      <c r="M825" s="237"/>
      <c r="N825" s="238"/>
      <c r="O825" s="86"/>
      <c r="P825" s="86"/>
      <c r="Q825" s="86"/>
      <c r="R825" s="86"/>
      <c r="S825" s="86"/>
      <c r="T825" s="87"/>
      <c r="U825" s="40"/>
      <c r="V825" s="40"/>
      <c r="W825" s="40"/>
      <c r="X825" s="40"/>
      <c r="Y825" s="40"/>
      <c r="Z825" s="40"/>
      <c r="AA825" s="40"/>
      <c r="AB825" s="40"/>
      <c r="AC825" s="40"/>
      <c r="AD825" s="40"/>
      <c r="AE825" s="40"/>
      <c r="AT825" s="19" t="s">
        <v>143</v>
      </c>
      <c r="AU825" s="19" t="s">
        <v>128</v>
      </c>
    </row>
    <row r="826" s="12" customFormat="1" ht="22.8" customHeight="1">
      <c r="A826" s="12"/>
      <c r="B826" s="183"/>
      <c r="C826" s="184"/>
      <c r="D826" s="185" t="s">
        <v>71</v>
      </c>
      <c r="E826" s="197" t="s">
        <v>1186</v>
      </c>
      <c r="F826" s="197" t="s">
        <v>1187</v>
      </c>
      <c r="G826" s="184"/>
      <c r="H826" s="184"/>
      <c r="I826" s="187"/>
      <c r="J826" s="198">
        <f>BK826</f>
        <v>0</v>
      </c>
      <c r="K826" s="184"/>
      <c r="L826" s="189"/>
      <c r="M826" s="190"/>
      <c r="N826" s="191"/>
      <c r="O826" s="191"/>
      <c r="P826" s="192">
        <f>SUM(P827:P841)</f>
        <v>0</v>
      </c>
      <c r="Q826" s="191"/>
      <c r="R826" s="192">
        <f>SUM(R827:R841)</f>
        <v>0.022499979999999999</v>
      </c>
      <c r="S826" s="191"/>
      <c r="T826" s="193">
        <f>SUM(T827:T841)</f>
        <v>0</v>
      </c>
      <c r="U826" s="12"/>
      <c r="V826" s="12"/>
      <c r="W826" s="12"/>
      <c r="X826" s="12"/>
      <c r="Y826" s="12"/>
      <c r="Z826" s="12"/>
      <c r="AA826" s="12"/>
      <c r="AB826" s="12"/>
      <c r="AC826" s="12"/>
      <c r="AD826" s="12"/>
      <c r="AE826" s="12"/>
      <c r="AR826" s="194" t="s">
        <v>128</v>
      </c>
      <c r="AT826" s="195" t="s">
        <v>71</v>
      </c>
      <c r="AU826" s="195" t="s">
        <v>77</v>
      </c>
      <c r="AY826" s="194" t="s">
        <v>121</v>
      </c>
      <c r="BK826" s="196">
        <f>SUM(BK827:BK841)</f>
        <v>0</v>
      </c>
    </row>
    <row r="827" s="2" customFormat="1" ht="16.5" customHeight="1">
      <c r="A827" s="40"/>
      <c r="B827" s="41"/>
      <c r="C827" s="199" t="s">
        <v>1188</v>
      </c>
      <c r="D827" s="199" t="s">
        <v>123</v>
      </c>
      <c r="E827" s="200" t="s">
        <v>1189</v>
      </c>
      <c r="F827" s="201" t="s">
        <v>1190</v>
      </c>
      <c r="G827" s="202" t="s">
        <v>134</v>
      </c>
      <c r="H827" s="203">
        <v>78.194000000000003</v>
      </c>
      <c r="I827" s="204"/>
      <c r="J827" s="205">
        <f>ROUND(I827*H827,2)</f>
        <v>0</v>
      </c>
      <c r="K827" s="201" t="s">
        <v>141</v>
      </c>
      <c r="L827" s="46"/>
      <c r="M827" s="206" t="s">
        <v>19</v>
      </c>
      <c r="N827" s="207" t="s">
        <v>44</v>
      </c>
      <c r="O827" s="86"/>
      <c r="P827" s="208">
        <f>O827*H827</f>
        <v>0</v>
      </c>
      <c r="Q827" s="208">
        <v>0.00025000000000000001</v>
      </c>
      <c r="R827" s="208">
        <f>Q827*H827</f>
        <v>0.0195485</v>
      </c>
      <c r="S827" s="208">
        <v>0</v>
      </c>
      <c r="T827" s="209">
        <f>S827*H827</f>
        <v>0</v>
      </c>
      <c r="U827" s="40"/>
      <c r="V827" s="40"/>
      <c r="W827" s="40"/>
      <c r="X827" s="40"/>
      <c r="Y827" s="40"/>
      <c r="Z827" s="40"/>
      <c r="AA827" s="40"/>
      <c r="AB827" s="40"/>
      <c r="AC827" s="40"/>
      <c r="AD827" s="40"/>
      <c r="AE827" s="40"/>
      <c r="AR827" s="210" t="s">
        <v>248</v>
      </c>
      <c r="AT827" s="210" t="s">
        <v>123</v>
      </c>
      <c r="AU827" s="210" t="s">
        <v>128</v>
      </c>
      <c r="AY827" s="19" t="s">
        <v>121</v>
      </c>
      <c r="BE827" s="211">
        <f>IF(N827="základní",J827,0)</f>
        <v>0</v>
      </c>
      <c r="BF827" s="211">
        <f>IF(N827="snížená",J827,0)</f>
        <v>0</v>
      </c>
      <c r="BG827" s="211">
        <f>IF(N827="zákl. přenesená",J827,0)</f>
        <v>0</v>
      </c>
      <c r="BH827" s="211">
        <f>IF(N827="sníž. přenesená",J827,0)</f>
        <v>0</v>
      </c>
      <c r="BI827" s="211">
        <f>IF(N827="nulová",J827,0)</f>
        <v>0</v>
      </c>
      <c r="BJ827" s="19" t="s">
        <v>128</v>
      </c>
      <c r="BK827" s="211">
        <f>ROUND(I827*H827,2)</f>
        <v>0</v>
      </c>
      <c r="BL827" s="19" t="s">
        <v>248</v>
      </c>
      <c r="BM827" s="210" t="s">
        <v>1191</v>
      </c>
    </row>
    <row r="828" s="2" customFormat="1">
      <c r="A828" s="40"/>
      <c r="B828" s="41"/>
      <c r="C828" s="42"/>
      <c r="D828" s="234" t="s">
        <v>143</v>
      </c>
      <c r="E828" s="42"/>
      <c r="F828" s="235" t="s">
        <v>1192</v>
      </c>
      <c r="G828" s="42"/>
      <c r="H828" s="42"/>
      <c r="I828" s="236"/>
      <c r="J828" s="42"/>
      <c r="K828" s="42"/>
      <c r="L828" s="46"/>
      <c r="M828" s="237"/>
      <c r="N828" s="238"/>
      <c r="O828" s="86"/>
      <c r="P828" s="86"/>
      <c r="Q828" s="86"/>
      <c r="R828" s="86"/>
      <c r="S828" s="86"/>
      <c r="T828" s="87"/>
      <c r="U828" s="40"/>
      <c r="V828" s="40"/>
      <c r="W828" s="40"/>
      <c r="X828" s="40"/>
      <c r="Y828" s="40"/>
      <c r="Z828" s="40"/>
      <c r="AA828" s="40"/>
      <c r="AB828" s="40"/>
      <c r="AC828" s="40"/>
      <c r="AD828" s="40"/>
      <c r="AE828" s="40"/>
      <c r="AT828" s="19" t="s">
        <v>143</v>
      </c>
      <c r="AU828" s="19" t="s">
        <v>128</v>
      </c>
    </row>
    <row r="829" s="13" customFormat="1">
      <c r="A829" s="13"/>
      <c r="B829" s="212"/>
      <c r="C829" s="213"/>
      <c r="D829" s="214" t="s">
        <v>136</v>
      </c>
      <c r="E829" s="215" t="s">
        <v>19</v>
      </c>
      <c r="F829" s="216" t="s">
        <v>1193</v>
      </c>
      <c r="G829" s="213"/>
      <c r="H829" s="215" t="s">
        <v>19</v>
      </c>
      <c r="I829" s="217"/>
      <c r="J829" s="213"/>
      <c r="K829" s="213"/>
      <c r="L829" s="218"/>
      <c r="M829" s="219"/>
      <c r="N829" s="220"/>
      <c r="O829" s="220"/>
      <c r="P829" s="220"/>
      <c r="Q829" s="220"/>
      <c r="R829" s="220"/>
      <c r="S829" s="220"/>
      <c r="T829" s="221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T829" s="222" t="s">
        <v>136</v>
      </c>
      <c r="AU829" s="222" t="s">
        <v>128</v>
      </c>
      <c r="AV829" s="13" t="s">
        <v>77</v>
      </c>
      <c r="AW829" s="13" t="s">
        <v>33</v>
      </c>
      <c r="AX829" s="13" t="s">
        <v>72</v>
      </c>
      <c r="AY829" s="222" t="s">
        <v>121</v>
      </c>
    </row>
    <row r="830" s="14" customFormat="1">
      <c r="A830" s="14"/>
      <c r="B830" s="223"/>
      <c r="C830" s="224"/>
      <c r="D830" s="214" t="s">
        <v>136</v>
      </c>
      <c r="E830" s="225" t="s">
        <v>19</v>
      </c>
      <c r="F830" s="226" t="s">
        <v>891</v>
      </c>
      <c r="G830" s="224"/>
      <c r="H830" s="227">
        <v>53.494</v>
      </c>
      <c r="I830" s="228"/>
      <c r="J830" s="224"/>
      <c r="K830" s="224"/>
      <c r="L830" s="229"/>
      <c r="M830" s="230"/>
      <c r="N830" s="231"/>
      <c r="O830" s="231"/>
      <c r="P830" s="231"/>
      <c r="Q830" s="231"/>
      <c r="R830" s="231"/>
      <c r="S830" s="231"/>
      <c r="T830" s="232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233" t="s">
        <v>136</v>
      </c>
      <c r="AU830" s="233" t="s">
        <v>128</v>
      </c>
      <c r="AV830" s="14" t="s">
        <v>128</v>
      </c>
      <c r="AW830" s="14" t="s">
        <v>33</v>
      </c>
      <c r="AX830" s="14" t="s">
        <v>72</v>
      </c>
      <c r="AY830" s="233" t="s">
        <v>121</v>
      </c>
    </row>
    <row r="831" s="14" customFormat="1">
      <c r="A831" s="14"/>
      <c r="B831" s="223"/>
      <c r="C831" s="224"/>
      <c r="D831" s="214" t="s">
        <v>136</v>
      </c>
      <c r="E831" s="225" t="s">
        <v>19</v>
      </c>
      <c r="F831" s="226" t="s">
        <v>892</v>
      </c>
      <c r="G831" s="224"/>
      <c r="H831" s="227">
        <v>14.692</v>
      </c>
      <c r="I831" s="228"/>
      <c r="J831" s="224"/>
      <c r="K831" s="224"/>
      <c r="L831" s="229"/>
      <c r="M831" s="230"/>
      <c r="N831" s="231"/>
      <c r="O831" s="231"/>
      <c r="P831" s="231"/>
      <c r="Q831" s="231"/>
      <c r="R831" s="231"/>
      <c r="S831" s="231"/>
      <c r="T831" s="232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233" t="s">
        <v>136</v>
      </c>
      <c r="AU831" s="233" t="s">
        <v>128</v>
      </c>
      <c r="AV831" s="14" t="s">
        <v>128</v>
      </c>
      <c r="AW831" s="14" t="s">
        <v>33</v>
      </c>
      <c r="AX831" s="14" t="s">
        <v>72</v>
      </c>
      <c r="AY831" s="233" t="s">
        <v>121</v>
      </c>
    </row>
    <row r="832" s="14" customFormat="1">
      <c r="A832" s="14"/>
      <c r="B832" s="223"/>
      <c r="C832" s="224"/>
      <c r="D832" s="214" t="s">
        <v>136</v>
      </c>
      <c r="E832" s="225" t="s">
        <v>19</v>
      </c>
      <c r="F832" s="226" t="s">
        <v>880</v>
      </c>
      <c r="G832" s="224"/>
      <c r="H832" s="227">
        <v>10.007999999999999</v>
      </c>
      <c r="I832" s="228"/>
      <c r="J832" s="224"/>
      <c r="K832" s="224"/>
      <c r="L832" s="229"/>
      <c r="M832" s="230"/>
      <c r="N832" s="231"/>
      <c r="O832" s="231"/>
      <c r="P832" s="231"/>
      <c r="Q832" s="231"/>
      <c r="R832" s="231"/>
      <c r="S832" s="231"/>
      <c r="T832" s="232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33" t="s">
        <v>136</v>
      </c>
      <c r="AU832" s="233" t="s">
        <v>128</v>
      </c>
      <c r="AV832" s="14" t="s">
        <v>128</v>
      </c>
      <c r="AW832" s="14" t="s">
        <v>33</v>
      </c>
      <c r="AX832" s="14" t="s">
        <v>72</v>
      </c>
      <c r="AY832" s="233" t="s">
        <v>121</v>
      </c>
    </row>
    <row r="833" s="16" customFormat="1">
      <c r="A833" s="16"/>
      <c r="B833" s="250"/>
      <c r="C833" s="251"/>
      <c r="D833" s="214" t="s">
        <v>136</v>
      </c>
      <c r="E833" s="252" t="s">
        <v>19</v>
      </c>
      <c r="F833" s="253" t="s">
        <v>152</v>
      </c>
      <c r="G833" s="251"/>
      <c r="H833" s="254">
        <v>78.194000000000003</v>
      </c>
      <c r="I833" s="255"/>
      <c r="J833" s="251"/>
      <c r="K833" s="251"/>
      <c r="L833" s="256"/>
      <c r="M833" s="257"/>
      <c r="N833" s="258"/>
      <c r="O833" s="258"/>
      <c r="P833" s="258"/>
      <c r="Q833" s="258"/>
      <c r="R833" s="258"/>
      <c r="S833" s="258"/>
      <c r="T833" s="259"/>
      <c r="U833" s="16"/>
      <c r="V833" s="16"/>
      <c r="W833" s="16"/>
      <c r="X833" s="16"/>
      <c r="Y833" s="16"/>
      <c r="Z833" s="16"/>
      <c r="AA833" s="16"/>
      <c r="AB833" s="16"/>
      <c r="AC833" s="16"/>
      <c r="AD833" s="16"/>
      <c r="AE833" s="16"/>
      <c r="AT833" s="260" t="s">
        <v>136</v>
      </c>
      <c r="AU833" s="260" t="s">
        <v>128</v>
      </c>
      <c r="AV833" s="16" t="s">
        <v>127</v>
      </c>
      <c r="AW833" s="16" t="s">
        <v>33</v>
      </c>
      <c r="AX833" s="16" t="s">
        <v>77</v>
      </c>
      <c r="AY833" s="260" t="s">
        <v>121</v>
      </c>
    </row>
    <row r="834" s="2" customFormat="1" ht="16.5" customHeight="1">
      <c r="A834" s="40"/>
      <c r="B834" s="41"/>
      <c r="C834" s="199" t="s">
        <v>1194</v>
      </c>
      <c r="D834" s="199" t="s">
        <v>123</v>
      </c>
      <c r="E834" s="200" t="s">
        <v>1195</v>
      </c>
      <c r="F834" s="201" t="s">
        <v>1196</v>
      </c>
      <c r="G834" s="202" t="s">
        <v>134</v>
      </c>
      <c r="H834" s="203">
        <v>21.082000000000001</v>
      </c>
      <c r="I834" s="204"/>
      <c r="J834" s="205">
        <f>ROUND(I834*H834,2)</f>
        <v>0</v>
      </c>
      <c r="K834" s="201" t="s">
        <v>141</v>
      </c>
      <c r="L834" s="46"/>
      <c r="M834" s="206" t="s">
        <v>19</v>
      </c>
      <c r="N834" s="207" t="s">
        <v>44</v>
      </c>
      <c r="O834" s="86"/>
      <c r="P834" s="208">
        <f>O834*H834</f>
        <v>0</v>
      </c>
      <c r="Q834" s="208">
        <v>0.00013999999999999999</v>
      </c>
      <c r="R834" s="208">
        <f>Q834*H834</f>
        <v>0.0029514799999999998</v>
      </c>
      <c r="S834" s="208">
        <v>0</v>
      </c>
      <c r="T834" s="209">
        <f>S834*H834</f>
        <v>0</v>
      </c>
      <c r="U834" s="40"/>
      <c r="V834" s="40"/>
      <c r="W834" s="40"/>
      <c r="X834" s="40"/>
      <c r="Y834" s="40"/>
      <c r="Z834" s="40"/>
      <c r="AA834" s="40"/>
      <c r="AB834" s="40"/>
      <c r="AC834" s="40"/>
      <c r="AD834" s="40"/>
      <c r="AE834" s="40"/>
      <c r="AR834" s="210" t="s">
        <v>248</v>
      </c>
      <c r="AT834" s="210" t="s">
        <v>123</v>
      </c>
      <c r="AU834" s="210" t="s">
        <v>128</v>
      </c>
      <c r="AY834" s="19" t="s">
        <v>121</v>
      </c>
      <c r="BE834" s="211">
        <f>IF(N834="základní",J834,0)</f>
        <v>0</v>
      </c>
      <c r="BF834" s="211">
        <f>IF(N834="snížená",J834,0)</f>
        <v>0</v>
      </c>
      <c r="BG834" s="211">
        <f>IF(N834="zákl. přenesená",J834,0)</f>
        <v>0</v>
      </c>
      <c r="BH834" s="211">
        <f>IF(N834="sníž. přenesená",J834,0)</f>
        <v>0</v>
      </c>
      <c r="BI834" s="211">
        <f>IF(N834="nulová",J834,0)</f>
        <v>0</v>
      </c>
      <c r="BJ834" s="19" t="s">
        <v>128</v>
      </c>
      <c r="BK834" s="211">
        <f>ROUND(I834*H834,2)</f>
        <v>0</v>
      </c>
      <c r="BL834" s="19" t="s">
        <v>248</v>
      </c>
      <c r="BM834" s="210" t="s">
        <v>1197</v>
      </c>
    </row>
    <row r="835" s="2" customFormat="1">
      <c r="A835" s="40"/>
      <c r="B835" s="41"/>
      <c r="C835" s="42"/>
      <c r="D835" s="234" t="s">
        <v>143</v>
      </c>
      <c r="E835" s="42"/>
      <c r="F835" s="235" t="s">
        <v>1198</v>
      </c>
      <c r="G835" s="42"/>
      <c r="H835" s="42"/>
      <c r="I835" s="236"/>
      <c r="J835" s="42"/>
      <c r="K835" s="42"/>
      <c r="L835" s="46"/>
      <c r="M835" s="237"/>
      <c r="N835" s="238"/>
      <c r="O835" s="86"/>
      <c r="P835" s="86"/>
      <c r="Q835" s="86"/>
      <c r="R835" s="86"/>
      <c r="S835" s="86"/>
      <c r="T835" s="87"/>
      <c r="U835" s="40"/>
      <c r="V835" s="40"/>
      <c r="W835" s="40"/>
      <c r="X835" s="40"/>
      <c r="Y835" s="40"/>
      <c r="Z835" s="40"/>
      <c r="AA835" s="40"/>
      <c r="AB835" s="40"/>
      <c r="AC835" s="40"/>
      <c r="AD835" s="40"/>
      <c r="AE835" s="40"/>
      <c r="AT835" s="19" t="s">
        <v>143</v>
      </c>
      <c r="AU835" s="19" t="s">
        <v>128</v>
      </c>
    </row>
    <row r="836" s="13" customFormat="1">
      <c r="A836" s="13"/>
      <c r="B836" s="212"/>
      <c r="C836" s="213"/>
      <c r="D836" s="214" t="s">
        <v>136</v>
      </c>
      <c r="E836" s="215" t="s">
        <v>19</v>
      </c>
      <c r="F836" s="216" t="s">
        <v>1199</v>
      </c>
      <c r="G836" s="213"/>
      <c r="H836" s="215" t="s">
        <v>19</v>
      </c>
      <c r="I836" s="217"/>
      <c r="J836" s="213"/>
      <c r="K836" s="213"/>
      <c r="L836" s="218"/>
      <c r="M836" s="219"/>
      <c r="N836" s="220"/>
      <c r="O836" s="220"/>
      <c r="P836" s="220"/>
      <c r="Q836" s="220"/>
      <c r="R836" s="220"/>
      <c r="S836" s="220"/>
      <c r="T836" s="221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22" t="s">
        <v>136</v>
      </c>
      <c r="AU836" s="222" t="s">
        <v>128</v>
      </c>
      <c r="AV836" s="13" t="s">
        <v>77</v>
      </c>
      <c r="AW836" s="13" t="s">
        <v>33</v>
      </c>
      <c r="AX836" s="13" t="s">
        <v>72</v>
      </c>
      <c r="AY836" s="222" t="s">
        <v>121</v>
      </c>
    </row>
    <row r="837" s="13" customFormat="1">
      <c r="A837" s="13"/>
      <c r="B837" s="212"/>
      <c r="C837" s="213"/>
      <c r="D837" s="214" t="s">
        <v>136</v>
      </c>
      <c r="E837" s="215" t="s">
        <v>19</v>
      </c>
      <c r="F837" s="216" t="s">
        <v>172</v>
      </c>
      <c r="G837" s="213"/>
      <c r="H837" s="215" t="s">
        <v>19</v>
      </c>
      <c r="I837" s="217"/>
      <c r="J837" s="213"/>
      <c r="K837" s="213"/>
      <c r="L837" s="218"/>
      <c r="M837" s="219"/>
      <c r="N837" s="220"/>
      <c r="O837" s="220"/>
      <c r="P837" s="220"/>
      <c r="Q837" s="220"/>
      <c r="R837" s="220"/>
      <c r="S837" s="220"/>
      <c r="T837" s="221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22" t="s">
        <v>136</v>
      </c>
      <c r="AU837" s="222" t="s">
        <v>128</v>
      </c>
      <c r="AV837" s="13" t="s">
        <v>77</v>
      </c>
      <c r="AW837" s="13" t="s">
        <v>33</v>
      </c>
      <c r="AX837" s="13" t="s">
        <v>72</v>
      </c>
      <c r="AY837" s="222" t="s">
        <v>121</v>
      </c>
    </row>
    <row r="838" s="14" customFormat="1">
      <c r="A838" s="14"/>
      <c r="B838" s="223"/>
      <c r="C838" s="224"/>
      <c r="D838" s="214" t="s">
        <v>136</v>
      </c>
      <c r="E838" s="225" t="s">
        <v>19</v>
      </c>
      <c r="F838" s="226" t="s">
        <v>1200</v>
      </c>
      <c r="G838" s="224"/>
      <c r="H838" s="227">
        <v>4.5700000000000003</v>
      </c>
      <c r="I838" s="228"/>
      <c r="J838" s="224"/>
      <c r="K838" s="224"/>
      <c r="L838" s="229"/>
      <c r="M838" s="230"/>
      <c r="N838" s="231"/>
      <c r="O838" s="231"/>
      <c r="P838" s="231"/>
      <c r="Q838" s="231"/>
      <c r="R838" s="231"/>
      <c r="S838" s="231"/>
      <c r="T838" s="232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33" t="s">
        <v>136</v>
      </c>
      <c r="AU838" s="233" t="s">
        <v>128</v>
      </c>
      <c r="AV838" s="14" t="s">
        <v>128</v>
      </c>
      <c r="AW838" s="14" t="s">
        <v>33</v>
      </c>
      <c r="AX838" s="14" t="s">
        <v>72</v>
      </c>
      <c r="AY838" s="233" t="s">
        <v>121</v>
      </c>
    </row>
    <row r="839" s="13" customFormat="1">
      <c r="A839" s="13"/>
      <c r="B839" s="212"/>
      <c r="C839" s="213"/>
      <c r="D839" s="214" t="s">
        <v>136</v>
      </c>
      <c r="E839" s="215" t="s">
        <v>19</v>
      </c>
      <c r="F839" s="216" t="s">
        <v>174</v>
      </c>
      <c r="G839" s="213"/>
      <c r="H839" s="215" t="s">
        <v>19</v>
      </c>
      <c r="I839" s="217"/>
      <c r="J839" s="213"/>
      <c r="K839" s="213"/>
      <c r="L839" s="218"/>
      <c r="M839" s="219"/>
      <c r="N839" s="220"/>
      <c r="O839" s="220"/>
      <c r="P839" s="220"/>
      <c r="Q839" s="220"/>
      <c r="R839" s="220"/>
      <c r="S839" s="220"/>
      <c r="T839" s="221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22" t="s">
        <v>136</v>
      </c>
      <c r="AU839" s="222" t="s">
        <v>128</v>
      </c>
      <c r="AV839" s="13" t="s">
        <v>77</v>
      </c>
      <c r="AW839" s="13" t="s">
        <v>33</v>
      </c>
      <c r="AX839" s="13" t="s">
        <v>72</v>
      </c>
      <c r="AY839" s="222" t="s">
        <v>121</v>
      </c>
    </row>
    <row r="840" s="14" customFormat="1">
      <c r="A840" s="14"/>
      <c r="B840" s="223"/>
      <c r="C840" s="224"/>
      <c r="D840" s="214" t="s">
        <v>136</v>
      </c>
      <c r="E840" s="225" t="s">
        <v>19</v>
      </c>
      <c r="F840" s="226" t="s">
        <v>1201</v>
      </c>
      <c r="G840" s="224"/>
      <c r="H840" s="227">
        <v>16.512</v>
      </c>
      <c r="I840" s="228"/>
      <c r="J840" s="224"/>
      <c r="K840" s="224"/>
      <c r="L840" s="229"/>
      <c r="M840" s="230"/>
      <c r="N840" s="231"/>
      <c r="O840" s="231"/>
      <c r="P840" s="231"/>
      <c r="Q840" s="231"/>
      <c r="R840" s="231"/>
      <c r="S840" s="231"/>
      <c r="T840" s="232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33" t="s">
        <v>136</v>
      </c>
      <c r="AU840" s="233" t="s">
        <v>128</v>
      </c>
      <c r="AV840" s="14" t="s">
        <v>128</v>
      </c>
      <c r="AW840" s="14" t="s">
        <v>33</v>
      </c>
      <c r="AX840" s="14" t="s">
        <v>72</v>
      </c>
      <c r="AY840" s="233" t="s">
        <v>121</v>
      </c>
    </row>
    <row r="841" s="16" customFormat="1">
      <c r="A841" s="16"/>
      <c r="B841" s="250"/>
      <c r="C841" s="251"/>
      <c r="D841" s="214" t="s">
        <v>136</v>
      </c>
      <c r="E841" s="252" t="s">
        <v>19</v>
      </c>
      <c r="F841" s="253" t="s">
        <v>152</v>
      </c>
      <c r="G841" s="251"/>
      <c r="H841" s="254">
        <v>21.082000000000001</v>
      </c>
      <c r="I841" s="255"/>
      <c r="J841" s="251"/>
      <c r="K841" s="251"/>
      <c r="L841" s="256"/>
      <c r="M841" s="257"/>
      <c r="N841" s="258"/>
      <c r="O841" s="258"/>
      <c r="P841" s="258"/>
      <c r="Q841" s="258"/>
      <c r="R841" s="258"/>
      <c r="S841" s="258"/>
      <c r="T841" s="259"/>
      <c r="U841" s="16"/>
      <c r="V841" s="16"/>
      <c r="W841" s="16"/>
      <c r="X841" s="16"/>
      <c r="Y841" s="16"/>
      <c r="Z841" s="16"/>
      <c r="AA841" s="16"/>
      <c r="AB841" s="16"/>
      <c r="AC841" s="16"/>
      <c r="AD841" s="16"/>
      <c r="AE841" s="16"/>
      <c r="AT841" s="260" t="s">
        <v>136</v>
      </c>
      <c r="AU841" s="260" t="s">
        <v>128</v>
      </c>
      <c r="AV841" s="16" t="s">
        <v>127</v>
      </c>
      <c r="AW841" s="16" t="s">
        <v>33</v>
      </c>
      <c r="AX841" s="16" t="s">
        <v>77</v>
      </c>
      <c r="AY841" s="260" t="s">
        <v>121</v>
      </c>
    </row>
    <row r="842" s="12" customFormat="1" ht="22.8" customHeight="1">
      <c r="A842" s="12"/>
      <c r="B842" s="183"/>
      <c r="C842" s="184"/>
      <c r="D842" s="185" t="s">
        <v>71</v>
      </c>
      <c r="E842" s="197" t="s">
        <v>1202</v>
      </c>
      <c r="F842" s="197" t="s">
        <v>1203</v>
      </c>
      <c r="G842" s="184"/>
      <c r="H842" s="184"/>
      <c r="I842" s="187"/>
      <c r="J842" s="198">
        <f>BK842</f>
        <v>0</v>
      </c>
      <c r="K842" s="184"/>
      <c r="L842" s="189"/>
      <c r="M842" s="190"/>
      <c r="N842" s="191"/>
      <c r="O842" s="191"/>
      <c r="P842" s="192">
        <f>SUM(P843:P863)</f>
        <v>0</v>
      </c>
      <c r="Q842" s="191"/>
      <c r="R842" s="192">
        <f>SUM(R843:R863)</f>
        <v>0.041142860000000003</v>
      </c>
      <c r="S842" s="191"/>
      <c r="T842" s="193">
        <f>SUM(T843:T863)</f>
        <v>0</v>
      </c>
      <c r="U842" s="12"/>
      <c r="V842" s="12"/>
      <c r="W842" s="12"/>
      <c r="X842" s="12"/>
      <c r="Y842" s="12"/>
      <c r="Z842" s="12"/>
      <c r="AA842" s="12"/>
      <c r="AB842" s="12"/>
      <c r="AC842" s="12"/>
      <c r="AD842" s="12"/>
      <c r="AE842" s="12"/>
      <c r="AR842" s="194" t="s">
        <v>128</v>
      </c>
      <c r="AT842" s="195" t="s">
        <v>71</v>
      </c>
      <c r="AU842" s="195" t="s">
        <v>77</v>
      </c>
      <c r="AY842" s="194" t="s">
        <v>121</v>
      </c>
      <c r="BK842" s="196">
        <f>SUM(BK843:BK863)</f>
        <v>0</v>
      </c>
    </row>
    <row r="843" s="2" customFormat="1" ht="16.5" customHeight="1">
      <c r="A843" s="40"/>
      <c r="B843" s="41"/>
      <c r="C843" s="199" t="s">
        <v>1204</v>
      </c>
      <c r="D843" s="199" t="s">
        <v>123</v>
      </c>
      <c r="E843" s="200" t="s">
        <v>1205</v>
      </c>
      <c r="F843" s="201" t="s">
        <v>1206</v>
      </c>
      <c r="G843" s="202" t="s">
        <v>134</v>
      </c>
      <c r="H843" s="203">
        <v>89.441000000000002</v>
      </c>
      <c r="I843" s="204"/>
      <c r="J843" s="205">
        <f>ROUND(I843*H843,2)</f>
        <v>0</v>
      </c>
      <c r="K843" s="201" t="s">
        <v>141</v>
      </c>
      <c r="L843" s="46"/>
      <c r="M843" s="206" t="s">
        <v>19</v>
      </c>
      <c r="N843" s="207" t="s">
        <v>44</v>
      </c>
      <c r="O843" s="86"/>
      <c r="P843" s="208">
        <f>O843*H843</f>
        <v>0</v>
      </c>
      <c r="Q843" s="208">
        <v>0.00020000000000000001</v>
      </c>
      <c r="R843" s="208">
        <f>Q843*H843</f>
        <v>0.0178882</v>
      </c>
      <c r="S843" s="208">
        <v>0</v>
      </c>
      <c r="T843" s="209">
        <f>S843*H843</f>
        <v>0</v>
      </c>
      <c r="U843" s="40"/>
      <c r="V843" s="40"/>
      <c r="W843" s="40"/>
      <c r="X843" s="40"/>
      <c r="Y843" s="40"/>
      <c r="Z843" s="40"/>
      <c r="AA843" s="40"/>
      <c r="AB843" s="40"/>
      <c r="AC843" s="40"/>
      <c r="AD843" s="40"/>
      <c r="AE843" s="40"/>
      <c r="AR843" s="210" t="s">
        <v>248</v>
      </c>
      <c r="AT843" s="210" t="s">
        <v>123</v>
      </c>
      <c r="AU843" s="210" t="s">
        <v>128</v>
      </c>
      <c r="AY843" s="19" t="s">
        <v>121</v>
      </c>
      <c r="BE843" s="211">
        <f>IF(N843="základní",J843,0)</f>
        <v>0</v>
      </c>
      <c r="BF843" s="211">
        <f>IF(N843="snížená",J843,0)</f>
        <v>0</v>
      </c>
      <c r="BG843" s="211">
        <f>IF(N843="zákl. přenesená",J843,0)</f>
        <v>0</v>
      </c>
      <c r="BH843" s="211">
        <f>IF(N843="sníž. přenesená",J843,0)</f>
        <v>0</v>
      </c>
      <c r="BI843" s="211">
        <f>IF(N843="nulová",J843,0)</f>
        <v>0</v>
      </c>
      <c r="BJ843" s="19" t="s">
        <v>128</v>
      </c>
      <c r="BK843" s="211">
        <f>ROUND(I843*H843,2)</f>
        <v>0</v>
      </c>
      <c r="BL843" s="19" t="s">
        <v>248</v>
      </c>
      <c r="BM843" s="210" t="s">
        <v>1207</v>
      </c>
    </row>
    <row r="844" s="2" customFormat="1">
      <c r="A844" s="40"/>
      <c r="B844" s="41"/>
      <c r="C844" s="42"/>
      <c r="D844" s="234" t="s">
        <v>143</v>
      </c>
      <c r="E844" s="42"/>
      <c r="F844" s="235" t="s">
        <v>1208</v>
      </c>
      <c r="G844" s="42"/>
      <c r="H844" s="42"/>
      <c r="I844" s="236"/>
      <c r="J844" s="42"/>
      <c r="K844" s="42"/>
      <c r="L844" s="46"/>
      <c r="M844" s="237"/>
      <c r="N844" s="238"/>
      <c r="O844" s="86"/>
      <c r="P844" s="86"/>
      <c r="Q844" s="86"/>
      <c r="R844" s="86"/>
      <c r="S844" s="86"/>
      <c r="T844" s="87"/>
      <c r="U844" s="40"/>
      <c r="V844" s="40"/>
      <c r="W844" s="40"/>
      <c r="X844" s="40"/>
      <c r="Y844" s="40"/>
      <c r="Z844" s="40"/>
      <c r="AA844" s="40"/>
      <c r="AB844" s="40"/>
      <c r="AC844" s="40"/>
      <c r="AD844" s="40"/>
      <c r="AE844" s="40"/>
      <c r="AT844" s="19" t="s">
        <v>143</v>
      </c>
      <c r="AU844" s="19" t="s">
        <v>128</v>
      </c>
    </row>
    <row r="845" s="13" customFormat="1">
      <c r="A845" s="13"/>
      <c r="B845" s="212"/>
      <c r="C845" s="213"/>
      <c r="D845" s="214" t="s">
        <v>136</v>
      </c>
      <c r="E845" s="215" t="s">
        <v>19</v>
      </c>
      <c r="F845" s="216" t="s">
        <v>1209</v>
      </c>
      <c r="G845" s="213"/>
      <c r="H845" s="215" t="s">
        <v>19</v>
      </c>
      <c r="I845" s="217"/>
      <c r="J845" s="213"/>
      <c r="K845" s="213"/>
      <c r="L845" s="218"/>
      <c r="M845" s="219"/>
      <c r="N845" s="220"/>
      <c r="O845" s="220"/>
      <c r="P845" s="220"/>
      <c r="Q845" s="220"/>
      <c r="R845" s="220"/>
      <c r="S845" s="220"/>
      <c r="T845" s="221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22" t="s">
        <v>136</v>
      </c>
      <c r="AU845" s="222" t="s">
        <v>128</v>
      </c>
      <c r="AV845" s="13" t="s">
        <v>77</v>
      </c>
      <c r="AW845" s="13" t="s">
        <v>33</v>
      </c>
      <c r="AX845" s="13" t="s">
        <v>72</v>
      </c>
      <c r="AY845" s="222" t="s">
        <v>121</v>
      </c>
    </row>
    <row r="846" s="14" customFormat="1">
      <c r="A846" s="14"/>
      <c r="B846" s="223"/>
      <c r="C846" s="224"/>
      <c r="D846" s="214" t="s">
        <v>136</v>
      </c>
      <c r="E846" s="225" t="s">
        <v>19</v>
      </c>
      <c r="F846" s="226" t="s">
        <v>1210</v>
      </c>
      <c r="G846" s="224"/>
      <c r="H846" s="227">
        <v>4.2000000000000002</v>
      </c>
      <c r="I846" s="228"/>
      <c r="J846" s="224"/>
      <c r="K846" s="224"/>
      <c r="L846" s="229"/>
      <c r="M846" s="230"/>
      <c r="N846" s="231"/>
      <c r="O846" s="231"/>
      <c r="P846" s="231"/>
      <c r="Q846" s="231"/>
      <c r="R846" s="231"/>
      <c r="S846" s="231"/>
      <c r="T846" s="232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33" t="s">
        <v>136</v>
      </c>
      <c r="AU846" s="233" t="s">
        <v>128</v>
      </c>
      <c r="AV846" s="14" t="s">
        <v>128</v>
      </c>
      <c r="AW846" s="14" t="s">
        <v>33</v>
      </c>
      <c r="AX846" s="14" t="s">
        <v>72</v>
      </c>
      <c r="AY846" s="233" t="s">
        <v>121</v>
      </c>
    </row>
    <row r="847" s="14" customFormat="1">
      <c r="A847" s="14"/>
      <c r="B847" s="223"/>
      <c r="C847" s="224"/>
      <c r="D847" s="214" t="s">
        <v>136</v>
      </c>
      <c r="E847" s="225" t="s">
        <v>19</v>
      </c>
      <c r="F847" s="226" t="s">
        <v>1211</v>
      </c>
      <c r="G847" s="224"/>
      <c r="H847" s="227">
        <v>16.379999999999999</v>
      </c>
      <c r="I847" s="228"/>
      <c r="J847" s="224"/>
      <c r="K847" s="224"/>
      <c r="L847" s="229"/>
      <c r="M847" s="230"/>
      <c r="N847" s="231"/>
      <c r="O847" s="231"/>
      <c r="P847" s="231"/>
      <c r="Q847" s="231"/>
      <c r="R847" s="231"/>
      <c r="S847" s="231"/>
      <c r="T847" s="232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33" t="s">
        <v>136</v>
      </c>
      <c r="AU847" s="233" t="s">
        <v>128</v>
      </c>
      <c r="AV847" s="14" t="s">
        <v>128</v>
      </c>
      <c r="AW847" s="14" t="s">
        <v>33</v>
      </c>
      <c r="AX847" s="14" t="s">
        <v>72</v>
      </c>
      <c r="AY847" s="233" t="s">
        <v>121</v>
      </c>
    </row>
    <row r="848" s="14" customFormat="1">
      <c r="A848" s="14"/>
      <c r="B848" s="223"/>
      <c r="C848" s="224"/>
      <c r="D848" s="214" t="s">
        <v>136</v>
      </c>
      <c r="E848" s="225" t="s">
        <v>19</v>
      </c>
      <c r="F848" s="226" t="s">
        <v>1212</v>
      </c>
      <c r="G848" s="224"/>
      <c r="H848" s="227">
        <v>1.512</v>
      </c>
      <c r="I848" s="228"/>
      <c r="J848" s="224"/>
      <c r="K848" s="224"/>
      <c r="L848" s="229"/>
      <c r="M848" s="230"/>
      <c r="N848" s="231"/>
      <c r="O848" s="231"/>
      <c r="P848" s="231"/>
      <c r="Q848" s="231"/>
      <c r="R848" s="231"/>
      <c r="S848" s="231"/>
      <c r="T848" s="232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233" t="s">
        <v>136</v>
      </c>
      <c r="AU848" s="233" t="s">
        <v>128</v>
      </c>
      <c r="AV848" s="14" t="s">
        <v>128</v>
      </c>
      <c r="AW848" s="14" t="s">
        <v>33</v>
      </c>
      <c r="AX848" s="14" t="s">
        <v>72</v>
      </c>
      <c r="AY848" s="233" t="s">
        <v>121</v>
      </c>
    </row>
    <row r="849" s="14" customFormat="1">
      <c r="A849" s="14"/>
      <c r="B849" s="223"/>
      <c r="C849" s="224"/>
      <c r="D849" s="214" t="s">
        <v>136</v>
      </c>
      <c r="E849" s="225" t="s">
        <v>19</v>
      </c>
      <c r="F849" s="226" t="s">
        <v>1213</v>
      </c>
      <c r="G849" s="224"/>
      <c r="H849" s="227">
        <v>4.3739999999999997</v>
      </c>
      <c r="I849" s="228"/>
      <c r="J849" s="224"/>
      <c r="K849" s="224"/>
      <c r="L849" s="229"/>
      <c r="M849" s="230"/>
      <c r="N849" s="231"/>
      <c r="O849" s="231"/>
      <c r="P849" s="231"/>
      <c r="Q849" s="231"/>
      <c r="R849" s="231"/>
      <c r="S849" s="231"/>
      <c r="T849" s="232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33" t="s">
        <v>136</v>
      </c>
      <c r="AU849" s="233" t="s">
        <v>128</v>
      </c>
      <c r="AV849" s="14" t="s">
        <v>128</v>
      </c>
      <c r="AW849" s="14" t="s">
        <v>33</v>
      </c>
      <c r="AX849" s="14" t="s">
        <v>72</v>
      </c>
      <c r="AY849" s="233" t="s">
        <v>121</v>
      </c>
    </row>
    <row r="850" s="14" customFormat="1">
      <c r="A850" s="14"/>
      <c r="B850" s="223"/>
      <c r="C850" s="224"/>
      <c r="D850" s="214" t="s">
        <v>136</v>
      </c>
      <c r="E850" s="225" t="s">
        <v>19</v>
      </c>
      <c r="F850" s="226" t="s">
        <v>1214</v>
      </c>
      <c r="G850" s="224"/>
      <c r="H850" s="227">
        <v>14.742000000000001</v>
      </c>
      <c r="I850" s="228"/>
      <c r="J850" s="224"/>
      <c r="K850" s="224"/>
      <c r="L850" s="229"/>
      <c r="M850" s="230"/>
      <c r="N850" s="231"/>
      <c r="O850" s="231"/>
      <c r="P850" s="231"/>
      <c r="Q850" s="231"/>
      <c r="R850" s="231"/>
      <c r="S850" s="231"/>
      <c r="T850" s="232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33" t="s">
        <v>136</v>
      </c>
      <c r="AU850" s="233" t="s">
        <v>128</v>
      </c>
      <c r="AV850" s="14" t="s">
        <v>128</v>
      </c>
      <c r="AW850" s="14" t="s">
        <v>33</v>
      </c>
      <c r="AX850" s="14" t="s">
        <v>72</v>
      </c>
      <c r="AY850" s="233" t="s">
        <v>121</v>
      </c>
    </row>
    <row r="851" s="14" customFormat="1">
      <c r="A851" s="14"/>
      <c r="B851" s="223"/>
      <c r="C851" s="224"/>
      <c r="D851" s="214" t="s">
        <v>136</v>
      </c>
      <c r="E851" s="225" t="s">
        <v>19</v>
      </c>
      <c r="F851" s="226" t="s">
        <v>228</v>
      </c>
      <c r="G851" s="224"/>
      <c r="H851" s="227">
        <v>1.26</v>
      </c>
      <c r="I851" s="228"/>
      <c r="J851" s="224"/>
      <c r="K851" s="224"/>
      <c r="L851" s="229"/>
      <c r="M851" s="230"/>
      <c r="N851" s="231"/>
      <c r="O851" s="231"/>
      <c r="P851" s="231"/>
      <c r="Q851" s="231"/>
      <c r="R851" s="231"/>
      <c r="S851" s="231"/>
      <c r="T851" s="232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33" t="s">
        <v>136</v>
      </c>
      <c r="AU851" s="233" t="s">
        <v>128</v>
      </c>
      <c r="AV851" s="14" t="s">
        <v>128</v>
      </c>
      <c r="AW851" s="14" t="s">
        <v>33</v>
      </c>
      <c r="AX851" s="14" t="s">
        <v>72</v>
      </c>
      <c r="AY851" s="233" t="s">
        <v>121</v>
      </c>
    </row>
    <row r="852" s="14" customFormat="1">
      <c r="A852" s="14"/>
      <c r="B852" s="223"/>
      <c r="C852" s="224"/>
      <c r="D852" s="214" t="s">
        <v>136</v>
      </c>
      <c r="E852" s="225" t="s">
        <v>19</v>
      </c>
      <c r="F852" s="226" t="s">
        <v>1215</v>
      </c>
      <c r="G852" s="224"/>
      <c r="H852" s="227">
        <v>1.0800000000000001</v>
      </c>
      <c r="I852" s="228"/>
      <c r="J852" s="224"/>
      <c r="K852" s="224"/>
      <c r="L852" s="229"/>
      <c r="M852" s="230"/>
      <c r="N852" s="231"/>
      <c r="O852" s="231"/>
      <c r="P852" s="231"/>
      <c r="Q852" s="231"/>
      <c r="R852" s="231"/>
      <c r="S852" s="231"/>
      <c r="T852" s="232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33" t="s">
        <v>136</v>
      </c>
      <c r="AU852" s="233" t="s">
        <v>128</v>
      </c>
      <c r="AV852" s="14" t="s">
        <v>128</v>
      </c>
      <c r="AW852" s="14" t="s">
        <v>33</v>
      </c>
      <c r="AX852" s="14" t="s">
        <v>72</v>
      </c>
      <c r="AY852" s="233" t="s">
        <v>121</v>
      </c>
    </row>
    <row r="853" s="14" customFormat="1">
      <c r="A853" s="14"/>
      <c r="B853" s="223"/>
      <c r="C853" s="224"/>
      <c r="D853" s="214" t="s">
        <v>136</v>
      </c>
      <c r="E853" s="225" t="s">
        <v>19</v>
      </c>
      <c r="F853" s="226" t="s">
        <v>1216</v>
      </c>
      <c r="G853" s="224"/>
      <c r="H853" s="227">
        <v>11.055</v>
      </c>
      <c r="I853" s="228"/>
      <c r="J853" s="224"/>
      <c r="K853" s="224"/>
      <c r="L853" s="229"/>
      <c r="M853" s="230"/>
      <c r="N853" s="231"/>
      <c r="O853" s="231"/>
      <c r="P853" s="231"/>
      <c r="Q853" s="231"/>
      <c r="R853" s="231"/>
      <c r="S853" s="231"/>
      <c r="T853" s="232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33" t="s">
        <v>136</v>
      </c>
      <c r="AU853" s="233" t="s">
        <v>128</v>
      </c>
      <c r="AV853" s="14" t="s">
        <v>128</v>
      </c>
      <c r="AW853" s="14" t="s">
        <v>33</v>
      </c>
      <c r="AX853" s="14" t="s">
        <v>72</v>
      </c>
      <c r="AY853" s="233" t="s">
        <v>121</v>
      </c>
    </row>
    <row r="854" s="14" customFormat="1">
      <c r="A854" s="14"/>
      <c r="B854" s="223"/>
      <c r="C854" s="224"/>
      <c r="D854" s="214" t="s">
        <v>136</v>
      </c>
      <c r="E854" s="225" t="s">
        <v>19</v>
      </c>
      <c r="F854" s="226" t="s">
        <v>138</v>
      </c>
      <c r="G854" s="224"/>
      <c r="H854" s="227">
        <v>0.70399999999999996</v>
      </c>
      <c r="I854" s="228"/>
      <c r="J854" s="224"/>
      <c r="K854" s="224"/>
      <c r="L854" s="229"/>
      <c r="M854" s="230"/>
      <c r="N854" s="231"/>
      <c r="O854" s="231"/>
      <c r="P854" s="231"/>
      <c r="Q854" s="231"/>
      <c r="R854" s="231"/>
      <c r="S854" s="231"/>
      <c r="T854" s="232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33" t="s">
        <v>136</v>
      </c>
      <c r="AU854" s="233" t="s">
        <v>128</v>
      </c>
      <c r="AV854" s="14" t="s">
        <v>128</v>
      </c>
      <c r="AW854" s="14" t="s">
        <v>33</v>
      </c>
      <c r="AX854" s="14" t="s">
        <v>72</v>
      </c>
      <c r="AY854" s="233" t="s">
        <v>121</v>
      </c>
    </row>
    <row r="855" s="14" customFormat="1">
      <c r="A855" s="14"/>
      <c r="B855" s="223"/>
      <c r="C855" s="224"/>
      <c r="D855" s="214" t="s">
        <v>136</v>
      </c>
      <c r="E855" s="225" t="s">
        <v>19</v>
      </c>
      <c r="F855" s="226" t="s">
        <v>146</v>
      </c>
      <c r="G855" s="224"/>
      <c r="H855" s="227">
        <v>5.7599999999999998</v>
      </c>
      <c r="I855" s="228"/>
      <c r="J855" s="224"/>
      <c r="K855" s="224"/>
      <c r="L855" s="229"/>
      <c r="M855" s="230"/>
      <c r="N855" s="231"/>
      <c r="O855" s="231"/>
      <c r="P855" s="231"/>
      <c r="Q855" s="231"/>
      <c r="R855" s="231"/>
      <c r="S855" s="231"/>
      <c r="T855" s="232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T855" s="233" t="s">
        <v>136</v>
      </c>
      <c r="AU855" s="233" t="s">
        <v>128</v>
      </c>
      <c r="AV855" s="14" t="s">
        <v>128</v>
      </c>
      <c r="AW855" s="14" t="s">
        <v>33</v>
      </c>
      <c r="AX855" s="14" t="s">
        <v>72</v>
      </c>
      <c r="AY855" s="233" t="s">
        <v>121</v>
      </c>
    </row>
    <row r="856" s="14" customFormat="1">
      <c r="A856" s="14"/>
      <c r="B856" s="223"/>
      <c r="C856" s="224"/>
      <c r="D856" s="214" t="s">
        <v>136</v>
      </c>
      <c r="E856" s="225" t="s">
        <v>19</v>
      </c>
      <c r="F856" s="226" t="s">
        <v>147</v>
      </c>
      <c r="G856" s="224"/>
      <c r="H856" s="227">
        <v>-3.9100000000000001</v>
      </c>
      <c r="I856" s="228"/>
      <c r="J856" s="224"/>
      <c r="K856" s="224"/>
      <c r="L856" s="229"/>
      <c r="M856" s="230"/>
      <c r="N856" s="231"/>
      <c r="O856" s="231"/>
      <c r="P856" s="231"/>
      <c r="Q856" s="231"/>
      <c r="R856" s="231"/>
      <c r="S856" s="231"/>
      <c r="T856" s="232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33" t="s">
        <v>136</v>
      </c>
      <c r="AU856" s="233" t="s">
        <v>128</v>
      </c>
      <c r="AV856" s="14" t="s">
        <v>128</v>
      </c>
      <c r="AW856" s="14" t="s">
        <v>33</v>
      </c>
      <c r="AX856" s="14" t="s">
        <v>72</v>
      </c>
      <c r="AY856" s="233" t="s">
        <v>121</v>
      </c>
    </row>
    <row r="857" s="14" customFormat="1">
      <c r="A857" s="14"/>
      <c r="B857" s="223"/>
      <c r="C857" s="224"/>
      <c r="D857" s="214" t="s">
        <v>136</v>
      </c>
      <c r="E857" s="225" t="s">
        <v>19</v>
      </c>
      <c r="F857" s="226" t="s">
        <v>1217</v>
      </c>
      <c r="G857" s="224"/>
      <c r="H857" s="227">
        <v>23.920000000000002</v>
      </c>
      <c r="I857" s="228"/>
      <c r="J857" s="224"/>
      <c r="K857" s="224"/>
      <c r="L857" s="229"/>
      <c r="M857" s="230"/>
      <c r="N857" s="231"/>
      <c r="O857" s="231"/>
      <c r="P857" s="231"/>
      <c r="Q857" s="231"/>
      <c r="R857" s="231"/>
      <c r="S857" s="231"/>
      <c r="T857" s="232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33" t="s">
        <v>136</v>
      </c>
      <c r="AU857" s="233" t="s">
        <v>128</v>
      </c>
      <c r="AV857" s="14" t="s">
        <v>128</v>
      </c>
      <c r="AW857" s="14" t="s">
        <v>33</v>
      </c>
      <c r="AX857" s="14" t="s">
        <v>72</v>
      </c>
      <c r="AY857" s="233" t="s">
        <v>121</v>
      </c>
    </row>
    <row r="858" s="14" customFormat="1">
      <c r="A858" s="14"/>
      <c r="B858" s="223"/>
      <c r="C858" s="224"/>
      <c r="D858" s="214" t="s">
        <v>136</v>
      </c>
      <c r="E858" s="225" t="s">
        <v>19</v>
      </c>
      <c r="F858" s="226" t="s">
        <v>230</v>
      </c>
      <c r="G858" s="224"/>
      <c r="H858" s="227">
        <v>1.4039999999999999</v>
      </c>
      <c r="I858" s="228"/>
      <c r="J858" s="224"/>
      <c r="K858" s="224"/>
      <c r="L858" s="229"/>
      <c r="M858" s="230"/>
      <c r="N858" s="231"/>
      <c r="O858" s="231"/>
      <c r="P858" s="231"/>
      <c r="Q858" s="231"/>
      <c r="R858" s="231"/>
      <c r="S858" s="231"/>
      <c r="T858" s="232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33" t="s">
        <v>136</v>
      </c>
      <c r="AU858" s="233" t="s">
        <v>128</v>
      </c>
      <c r="AV858" s="14" t="s">
        <v>128</v>
      </c>
      <c r="AW858" s="14" t="s">
        <v>33</v>
      </c>
      <c r="AX858" s="14" t="s">
        <v>72</v>
      </c>
      <c r="AY858" s="233" t="s">
        <v>121</v>
      </c>
    </row>
    <row r="859" s="14" customFormat="1">
      <c r="A859" s="14"/>
      <c r="B859" s="223"/>
      <c r="C859" s="224"/>
      <c r="D859" s="214" t="s">
        <v>136</v>
      </c>
      <c r="E859" s="225" t="s">
        <v>19</v>
      </c>
      <c r="F859" s="226" t="s">
        <v>1218</v>
      </c>
      <c r="G859" s="224"/>
      <c r="H859" s="227">
        <v>3.3599999999999999</v>
      </c>
      <c r="I859" s="228"/>
      <c r="J859" s="224"/>
      <c r="K859" s="224"/>
      <c r="L859" s="229"/>
      <c r="M859" s="230"/>
      <c r="N859" s="231"/>
      <c r="O859" s="231"/>
      <c r="P859" s="231"/>
      <c r="Q859" s="231"/>
      <c r="R859" s="231"/>
      <c r="S859" s="231"/>
      <c r="T859" s="232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T859" s="233" t="s">
        <v>136</v>
      </c>
      <c r="AU859" s="233" t="s">
        <v>128</v>
      </c>
      <c r="AV859" s="14" t="s">
        <v>128</v>
      </c>
      <c r="AW859" s="14" t="s">
        <v>33</v>
      </c>
      <c r="AX859" s="14" t="s">
        <v>72</v>
      </c>
      <c r="AY859" s="233" t="s">
        <v>121</v>
      </c>
    </row>
    <row r="860" s="14" customFormat="1">
      <c r="A860" s="14"/>
      <c r="B860" s="223"/>
      <c r="C860" s="224"/>
      <c r="D860" s="214" t="s">
        <v>136</v>
      </c>
      <c r="E860" s="225" t="s">
        <v>19</v>
      </c>
      <c r="F860" s="226" t="s">
        <v>1219</v>
      </c>
      <c r="G860" s="224"/>
      <c r="H860" s="227">
        <v>3.6000000000000001</v>
      </c>
      <c r="I860" s="228"/>
      <c r="J860" s="224"/>
      <c r="K860" s="224"/>
      <c r="L860" s="229"/>
      <c r="M860" s="230"/>
      <c r="N860" s="231"/>
      <c r="O860" s="231"/>
      <c r="P860" s="231"/>
      <c r="Q860" s="231"/>
      <c r="R860" s="231"/>
      <c r="S860" s="231"/>
      <c r="T860" s="232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33" t="s">
        <v>136</v>
      </c>
      <c r="AU860" s="233" t="s">
        <v>128</v>
      </c>
      <c r="AV860" s="14" t="s">
        <v>128</v>
      </c>
      <c r="AW860" s="14" t="s">
        <v>33</v>
      </c>
      <c r="AX860" s="14" t="s">
        <v>72</v>
      </c>
      <c r="AY860" s="233" t="s">
        <v>121</v>
      </c>
    </row>
    <row r="861" s="16" customFormat="1">
      <c r="A861" s="16"/>
      <c r="B861" s="250"/>
      <c r="C861" s="251"/>
      <c r="D861" s="214" t="s">
        <v>136</v>
      </c>
      <c r="E861" s="252" t="s">
        <v>19</v>
      </c>
      <c r="F861" s="253" t="s">
        <v>152</v>
      </c>
      <c r="G861" s="251"/>
      <c r="H861" s="254">
        <v>89.440999999999988</v>
      </c>
      <c r="I861" s="255"/>
      <c r="J861" s="251"/>
      <c r="K861" s="251"/>
      <c r="L861" s="256"/>
      <c r="M861" s="257"/>
      <c r="N861" s="258"/>
      <c r="O861" s="258"/>
      <c r="P861" s="258"/>
      <c r="Q861" s="258"/>
      <c r="R861" s="258"/>
      <c r="S861" s="258"/>
      <c r="T861" s="259"/>
      <c r="U861" s="16"/>
      <c r="V861" s="16"/>
      <c r="W861" s="16"/>
      <c r="X861" s="16"/>
      <c r="Y861" s="16"/>
      <c r="Z861" s="16"/>
      <c r="AA861" s="16"/>
      <c r="AB861" s="16"/>
      <c r="AC861" s="16"/>
      <c r="AD861" s="16"/>
      <c r="AE861" s="16"/>
      <c r="AT861" s="260" t="s">
        <v>136</v>
      </c>
      <c r="AU861" s="260" t="s">
        <v>128</v>
      </c>
      <c r="AV861" s="16" t="s">
        <v>127</v>
      </c>
      <c r="AW861" s="16" t="s">
        <v>33</v>
      </c>
      <c r="AX861" s="16" t="s">
        <v>77</v>
      </c>
      <c r="AY861" s="260" t="s">
        <v>121</v>
      </c>
    </row>
    <row r="862" s="2" customFormat="1" ht="24.15" customHeight="1">
      <c r="A862" s="40"/>
      <c r="B862" s="41"/>
      <c r="C862" s="199" t="s">
        <v>1220</v>
      </c>
      <c r="D862" s="199" t="s">
        <v>123</v>
      </c>
      <c r="E862" s="200" t="s">
        <v>1221</v>
      </c>
      <c r="F862" s="201" t="s">
        <v>1222</v>
      </c>
      <c r="G862" s="202" t="s">
        <v>134</v>
      </c>
      <c r="H862" s="203">
        <v>89.441000000000002</v>
      </c>
      <c r="I862" s="204"/>
      <c r="J862" s="205">
        <f>ROUND(I862*H862,2)</f>
        <v>0</v>
      </c>
      <c r="K862" s="201" t="s">
        <v>141</v>
      </c>
      <c r="L862" s="46"/>
      <c r="M862" s="206" t="s">
        <v>19</v>
      </c>
      <c r="N862" s="207" t="s">
        <v>44</v>
      </c>
      <c r="O862" s="86"/>
      <c r="P862" s="208">
        <f>O862*H862</f>
        <v>0</v>
      </c>
      <c r="Q862" s="208">
        <v>0.00025999999999999998</v>
      </c>
      <c r="R862" s="208">
        <f>Q862*H862</f>
        <v>0.02325466</v>
      </c>
      <c r="S862" s="208">
        <v>0</v>
      </c>
      <c r="T862" s="209">
        <f>S862*H862</f>
        <v>0</v>
      </c>
      <c r="U862" s="40"/>
      <c r="V862" s="40"/>
      <c r="W862" s="40"/>
      <c r="X862" s="40"/>
      <c r="Y862" s="40"/>
      <c r="Z862" s="40"/>
      <c r="AA862" s="40"/>
      <c r="AB862" s="40"/>
      <c r="AC862" s="40"/>
      <c r="AD862" s="40"/>
      <c r="AE862" s="40"/>
      <c r="AR862" s="210" t="s">
        <v>248</v>
      </c>
      <c r="AT862" s="210" t="s">
        <v>123</v>
      </c>
      <c r="AU862" s="210" t="s">
        <v>128</v>
      </c>
      <c r="AY862" s="19" t="s">
        <v>121</v>
      </c>
      <c r="BE862" s="211">
        <f>IF(N862="základní",J862,0)</f>
        <v>0</v>
      </c>
      <c r="BF862" s="211">
        <f>IF(N862="snížená",J862,0)</f>
        <v>0</v>
      </c>
      <c r="BG862" s="211">
        <f>IF(N862="zákl. přenesená",J862,0)</f>
        <v>0</v>
      </c>
      <c r="BH862" s="211">
        <f>IF(N862="sníž. přenesená",J862,0)</f>
        <v>0</v>
      </c>
      <c r="BI862" s="211">
        <f>IF(N862="nulová",J862,0)</f>
        <v>0</v>
      </c>
      <c r="BJ862" s="19" t="s">
        <v>128</v>
      </c>
      <c r="BK862" s="211">
        <f>ROUND(I862*H862,2)</f>
        <v>0</v>
      </c>
      <c r="BL862" s="19" t="s">
        <v>248</v>
      </c>
      <c r="BM862" s="210" t="s">
        <v>1223</v>
      </c>
    </row>
    <row r="863" s="2" customFormat="1">
      <c r="A863" s="40"/>
      <c r="B863" s="41"/>
      <c r="C863" s="42"/>
      <c r="D863" s="234" t="s">
        <v>143</v>
      </c>
      <c r="E863" s="42"/>
      <c r="F863" s="235" t="s">
        <v>1224</v>
      </c>
      <c r="G863" s="42"/>
      <c r="H863" s="42"/>
      <c r="I863" s="236"/>
      <c r="J863" s="42"/>
      <c r="K863" s="42"/>
      <c r="L863" s="46"/>
      <c r="M863" s="237"/>
      <c r="N863" s="238"/>
      <c r="O863" s="86"/>
      <c r="P863" s="86"/>
      <c r="Q863" s="86"/>
      <c r="R863" s="86"/>
      <c r="S863" s="86"/>
      <c r="T863" s="87"/>
      <c r="U863" s="40"/>
      <c r="V863" s="40"/>
      <c r="W863" s="40"/>
      <c r="X863" s="40"/>
      <c r="Y863" s="40"/>
      <c r="Z863" s="40"/>
      <c r="AA863" s="40"/>
      <c r="AB863" s="40"/>
      <c r="AC863" s="40"/>
      <c r="AD863" s="40"/>
      <c r="AE863" s="40"/>
      <c r="AT863" s="19" t="s">
        <v>143</v>
      </c>
      <c r="AU863" s="19" t="s">
        <v>128</v>
      </c>
    </row>
    <row r="864" s="12" customFormat="1" ht="25.92" customHeight="1">
      <c r="A864" s="12"/>
      <c r="B864" s="183"/>
      <c r="C864" s="184"/>
      <c r="D864" s="185" t="s">
        <v>71</v>
      </c>
      <c r="E864" s="186" t="s">
        <v>1225</v>
      </c>
      <c r="F864" s="186" t="s">
        <v>1226</v>
      </c>
      <c r="G864" s="184"/>
      <c r="H864" s="184"/>
      <c r="I864" s="187"/>
      <c r="J864" s="188">
        <f>BK864</f>
        <v>0</v>
      </c>
      <c r="K864" s="184"/>
      <c r="L864" s="189"/>
      <c r="M864" s="190"/>
      <c r="N864" s="191"/>
      <c r="O864" s="191"/>
      <c r="P864" s="192">
        <f>P865+P871</f>
        <v>0</v>
      </c>
      <c r="Q864" s="191"/>
      <c r="R864" s="192">
        <f>R865+R871</f>
        <v>0</v>
      </c>
      <c r="S864" s="191"/>
      <c r="T864" s="193">
        <f>T865+T871</f>
        <v>0</v>
      </c>
      <c r="U864" s="12"/>
      <c r="V864" s="12"/>
      <c r="W864" s="12"/>
      <c r="X864" s="12"/>
      <c r="Y864" s="12"/>
      <c r="Z864" s="12"/>
      <c r="AA864" s="12"/>
      <c r="AB864" s="12"/>
      <c r="AC864" s="12"/>
      <c r="AD864" s="12"/>
      <c r="AE864" s="12"/>
      <c r="AR864" s="194" t="s">
        <v>159</v>
      </c>
      <c r="AT864" s="195" t="s">
        <v>71</v>
      </c>
      <c r="AU864" s="195" t="s">
        <v>72</v>
      </c>
      <c r="AY864" s="194" t="s">
        <v>121</v>
      </c>
      <c r="BK864" s="196">
        <f>BK865+BK871</f>
        <v>0</v>
      </c>
    </row>
    <row r="865" s="12" customFormat="1" ht="22.8" customHeight="1">
      <c r="A865" s="12"/>
      <c r="B865" s="183"/>
      <c r="C865" s="184"/>
      <c r="D865" s="185" t="s">
        <v>71</v>
      </c>
      <c r="E865" s="197" t="s">
        <v>1227</v>
      </c>
      <c r="F865" s="197" t="s">
        <v>1228</v>
      </c>
      <c r="G865" s="184"/>
      <c r="H865" s="184"/>
      <c r="I865" s="187"/>
      <c r="J865" s="198">
        <f>BK865</f>
        <v>0</v>
      </c>
      <c r="K865" s="184"/>
      <c r="L865" s="189"/>
      <c r="M865" s="190"/>
      <c r="N865" s="191"/>
      <c r="O865" s="191"/>
      <c r="P865" s="192">
        <f>SUM(P866:P870)</f>
        <v>0</v>
      </c>
      <c r="Q865" s="191"/>
      <c r="R865" s="192">
        <f>SUM(R866:R870)</f>
        <v>0</v>
      </c>
      <c r="S865" s="191"/>
      <c r="T865" s="193">
        <f>SUM(T866:T870)</f>
        <v>0</v>
      </c>
      <c r="U865" s="12"/>
      <c r="V865" s="12"/>
      <c r="W865" s="12"/>
      <c r="X865" s="12"/>
      <c r="Y865" s="12"/>
      <c r="Z865" s="12"/>
      <c r="AA865" s="12"/>
      <c r="AB865" s="12"/>
      <c r="AC865" s="12"/>
      <c r="AD865" s="12"/>
      <c r="AE865" s="12"/>
      <c r="AR865" s="194" t="s">
        <v>159</v>
      </c>
      <c r="AT865" s="195" t="s">
        <v>71</v>
      </c>
      <c r="AU865" s="195" t="s">
        <v>77</v>
      </c>
      <c r="AY865" s="194" t="s">
        <v>121</v>
      </c>
      <c r="BK865" s="196">
        <f>SUM(BK866:BK870)</f>
        <v>0</v>
      </c>
    </row>
    <row r="866" s="2" customFormat="1" ht="16.5" customHeight="1">
      <c r="A866" s="40"/>
      <c r="B866" s="41"/>
      <c r="C866" s="199" t="s">
        <v>1229</v>
      </c>
      <c r="D866" s="199" t="s">
        <v>123</v>
      </c>
      <c r="E866" s="200" t="s">
        <v>1230</v>
      </c>
      <c r="F866" s="201" t="s">
        <v>1228</v>
      </c>
      <c r="G866" s="202" t="s">
        <v>1231</v>
      </c>
      <c r="H866" s="203">
        <v>1</v>
      </c>
      <c r="I866" s="204"/>
      <c r="J866" s="205">
        <f>ROUND(I866*H866,2)</f>
        <v>0</v>
      </c>
      <c r="K866" s="201" t="s">
        <v>141</v>
      </c>
      <c r="L866" s="46"/>
      <c r="M866" s="206" t="s">
        <v>19</v>
      </c>
      <c r="N866" s="207" t="s">
        <v>44</v>
      </c>
      <c r="O866" s="86"/>
      <c r="P866" s="208">
        <f>O866*H866</f>
        <v>0</v>
      </c>
      <c r="Q866" s="208">
        <v>0</v>
      </c>
      <c r="R866" s="208">
        <f>Q866*H866</f>
        <v>0</v>
      </c>
      <c r="S866" s="208">
        <v>0</v>
      </c>
      <c r="T866" s="209">
        <f>S866*H866</f>
        <v>0</v>
      </c>
      <c r="U866" s="40"/>
      <c r="V866" s="40"/>
      <c r="W866" s="40"/>
      <c r="X866" s="40"/>
      <c r="Y866" s="40"/>
      <c r="Z866" s="40"/>
      <c r="AA866" s="40"/>
      <c r="AB866" s="40"/>
      <c r="AC866" s="40"/>
      <c r="AD866" s="40"/>
      <c r="AE866" s="40"/>
      <c r="AR866" s="210" t="s">
        <v>1232</v>
      </c>
      <c r="AT866" s="210" t="s">
        <v>123</v>
      </c>
      <c r="AU866" s="210" t="s">
        <v>128</v>
      </c>
      <c r="AY866" s="19" t="s">
        <v>121</v>
      </c>
      <c r="BE866" s="211">
        <f>IF(N866="základní",J866,0)</f>
        <v>0</v>
      </c>
      <c r="BF866" s="211">
        <f>IF(N866="snížená",J866,0)</f>
        <v>0</v>
      </c>
      <c r="BG866" s="211">
        <f>IF(N866="zákl. přenesená",J866,0)</f>
        <v>0</v>
      </c>
      <c r="BH866" s="211">
        <f>IF(N866="sníž. přenesená",J866,0)</f>
        <v>0</v>
      </c>
      <c r="BI866" s="211">
        <f>IF(N866="nulová",J866,0)</f>
        <v>0</v>
      </c>
      <c r="BJ866" s="19" t="s">
        <v>128</v>
      </c>
      <c r="BK866" s="211">
        <f>ROUND(I866*H866,2)</f>
        <v>0</v>
      </c>
      <c r="BL866" s="19" t="s">
        <v>1232</v>
      </c>
      <c r="BM866" s="210" t="s">
        <v>1233</v>
      </c>
    </row>
    <row r="867" s="2" customFormat="1">
      <c r="A867" s="40"/>
      <c r="B867" s="41"/>
      <c r="C867" s="42"/>
      <c r="D867" s="234" t="s">
        <v>143</v>
      </c>
      <c r="E867" s="42"/>
      <c r="F867" s="235" t="s">
        <v>1234</v>
      </c>
      <c r="G867" s="42"/>
      <c r="H867" s="42"/>
      <c r="I867" s="236"/>
      <c r="J867" s="42"/>
      <c r="K867" s="42"/>
      <c r="L867" s="46"/>
      <c r="M867" s="237"/>
      <c r="N867" s="238"/>
      <c r="O867" s="86"/>
      <c r="P867" s="86"/>
      <c r="Q867" s="86"/>
      <c r="R867" s="86"/>
      <c r="S867" s="86"/>
      <c r="T867" s="87"/>
      <c r="U867" s="40"/>
      <c r="V867" s="40"/>
      <c r="W867" s="40"/>
      <c r="X867" s="40"/>
      <c r="Y867" s="40"/>
      <c r="Z867" s="40"/>
      <c r="AA867" s="40"/>
      <c r="AB867" s="40"/>
      <c r="AC867" s="40"/>
      <c r="AD867" s="40"/>
      <c r="AE867" s="40"/>
      <c r="AT867" s="19" t="s">
        <v>143</v>
      </c>
      <c r="AU867" s="19" t="s">
        <v>128</v>
      </c>
    </row>
    <row r="868" s="2" customFormat="1" ht="16.5" customHeight="1">
      <c r="A868" s="40"/>
      <c r="B868" s="41"/>
      <c r="C868" s="199" t="s">
        <v>1235</v>
      </c>
      <c r="D868" s="199" t="s">
        <v>123</v>
      </c>
      <c r="E868" s="200" t="s">
        <v>1236</v>
      </c>
      <c r="F868" s="201" t="s">
        <v>1237</v>
      </c>
      <c r="G868" s="202" t="s">
        <v>1231</v>
      </c>
      <c r="H868" s="203">
        <v>1</v>
      </c>
      <c r="I868" s="204"/>
      <c r="J868" s="205">
        <f>ROUND(I868*H868,2)</f>
        <v>0</v>
      </c>
      <c r="K868" s="201" t="s">
        <v>19</v>
      </c>
      <c r="L868" s="46"/>
      <c r="M868" s="206" t="s">
        <v>19</v>
      </c>
      <c r="N868" s="207" t="s">
        <v>44</v>
      </c>
      <c r="O868" s="86"/>
      <c r="P868" s="208">
        <f>O868*H868</f>
        <v>0</v>
      </c>
      <c r="Q868" s="208">
        <v>0</v>
      </c>
      <c r="R868" s="208">
        <f>Q868*H868</f>
        <v>0</v>
      </c>
      <c r="S868" s="208">
        <v>0</v>
      </c>
      <c r="T868" s="209">
        <f>S868*H868</f>
        <v>0</v>
      </c>
      <c r="U868" s="40"/>
      <c r="V868" s="40"/>
      <c r="W868" s="40"/>
      <c r="X868" s="40"/>
      <c r="Y868" s="40"/>
      <c r="Z868" s="40"/>
      <c r="AA868" s="40"/>
      <c r="AB868" s="40"/>
      <c r="AC868" s="40"/>
      <c r="AD868" s="40"/>
      <c r="AE868" s="40"/>
      <c r="AR868" s="210" t="s">
        <v>1232</v>
      </c>
      <c r="AT868" s="210" t="s">
        <v>123</v>
      </c>
      <c r="AU868" s="210" t="s">
        <v>128</v>
      </c>
      <c r="AY868" s="19" t="s">
        <v>121</v>
      </c>
      <c r="BE868" s="211">
        <f>IF(N868="základní",J868,0)</f>
        <v>0</v>
      </c>
      <c r="BF868" s="211">
        <f>IF(N868="snížená",J868,0)</f>
        <v>0</v>
      </c>
      <c r="BG868" s="211">
        <f>IF(N868="zákl. přenesená",J868,0)</f>
        <v>0</v>
      </c>
      <c r="BH868" s="211">
        <f>IF(N868="sníž. přenesená",J868,0)</f>
        <v>0</v>
      </c>
      <c r="BI868" s="211">
        <f>IF(N868="nulová",J868,0)</f>
        <v>0</v>
      </c>
      <c r="BJ868" s="19" t="s">
        <v>128</v>
      </c>
      <c r="BK868" s="211">
        <f>ROUND(I868*H868,2)</f>
        <v>0</v>
      </c>
      <c r="BL868" s="19" t="s">
        <v>1232</v>
      </c>
      <c r="BM868" s="210" t="s">
        <v>1238</v>
      </c>
    </row>
    <row r="869" s="2" customFormat="1" ht="16.5" customHeight="1">
      <c r="A869" s="40"/>
      <c r="B869" s="41"/>
      <c r="C869" s="199" t="s">
        <v>1239</v>
      </c>
      <c r="D869" s="199" t="s">
        <v>123</v>
      </c>
      <c r="E869" s="200" t="s">
        <v>1240</v>
      </c>
      <c r="F869" s="201" t="s">
        <v>1241</v>
      </c>
      <c r="G869" s="202" t="s">
        <v>1231</v>
      </c>
      <c r="H869" s="203">
        <v>1</v>
      </c>
      <c r="I869" s="204"/>
      <c r="J869" s="205">
        <f>ROUND(I869*H869,2)</f>
        <v>0</v>
      </c>
      <c r="K869" s="201" t="s">
        <v>141</v>
      </c>
      <c r="L869" s="46"/>
      <c r="M869" s="206" t="s">
        <v>19</v>
      </c>
      <c r="N869" s="207" t="s">
        <v>44</v>
      </c>
      <c r="O869" s="86"/>
      <c r="P869" s="208">
        <f>O869*H869</f>
        <v>0</v>
      </c>
      <c r="Q869" s="208">
        <v>0</v>
      </c>
      <c r="R869" s="208">
        <f>Q869*H869</f>
        <v>0</v>
      </c>
      <c r="S869" s="208">
        <v>0</v>
      </c>
      <c r="T869" s="209">
        <f>S869*H869</f>
        <v>0</v>
      </c>
      <c r="U869" s="40"/>
      <c r="V869" s="40"/>
      <c r="W869" s="40"/>
      <c r="X869" s="40"/>
      <c r="Y869" s="40"/>
      <c r="Z869" s="40"/>
      <c r="AA869" s="40"/>
      <c r="AB869" s="40"/>
      <c r="AC869" s="40"/>
      <c r="AD869" s="40"/>
      <c r="AE869" s="40"/>
      <c r="AR869" s="210" t="s">
        <v>1232</v>
      </c>
      <c r="AT869" s="210" t="s">
        <v>123</v>
      </c>
      <c r="AU869" s="210" t="s">
        <v>128</v>
      </c>
      <c r="AY869" s="19" t="s">
        <v>121</v>
      </c>
      <c r="BE869" s="211">
        <f>IF(N869="základní",J869,0)</f>
        <v>0</v>
      </c>
      <c r="BF869" s="211">
        <f>IF(N869="snížená",J869,0)</f>
        <v>0</v>
      </c>
      <c r="BG869" s="211">
        <f>IF(N869="zákl. přenesená",J869,0)</f>
        <v>0</v>
      </c>
      <c r="BH869" s="211">
        <f>IF(N869="sníž. přenesená",J869,0)</f>
        <v>0</v>
      </c>
      <c r="BI869" s="211">
        <f>IF(N869="nulová",J869,0)</f>
        <v>0</v>
      </c>
      <c r="BJ869" s="19" t="s">
        <v>128</v>
      </c>
      <c r="BK869" s="211">
        <f>ROUND(I869*H869,2)</f>
        <v>0</v>
      </c>
      <c r="BL869" s="19" t="s">
        <v>1232</v>
      </c>
      <c r="BM869" s="210" t="s">
        <v>1242</v>
      </c>
    </row>
    <row r="870" s="2" customFormat="1">
      <c r="A870" s="40"/>
      <c r="B870" s="41"/>
      <c r="C870" s="42"/>
      <c r="D870" s="234" t="s">
        <v>143</v>
      </c>
      <c r="E870" s="42"/>
      <c r="F870" s="235" t="s">
        <v>1243</v>
      </c>
      <c r="G870" s="42"/>
      <c r="H870" s="42"/>
      <c r="I870" s="236"/>
      <c r="J870" s="42"/>
      <c r="K870" s="42"/>
      <c r="L870" s="46"/>
      <c r="M870" s="237"/>
      <c r="N870" s="238"/>
      <c r="O870" s="86"/>
      <c r="P870" s="86"/>
      <c r="Q870" s="86"/>
      <c r="R870" s="86"/>
      <c r="S870" s="86"/>
      <c r="T870" s="87"/>
      <c r="U870" s="40"/>
      <c r="V870" s="40"/>
      <c r="W870" s="40"/>
      <c r="X870" s="40"/>
      <c r="Y870" s="40"/>
      <c r="Z870" s="40"/>
      <c r="AA870" s="40"/>
      <c r="AB870" s="40"/>
      <c r="AC870" s="40"/>
      <c r="AD870" s="40"/>
      <c r="AE870" s="40"/>
      <c r="AT870" s="19" t="s">
        <v>143</v>
      </c>
      <c r="AU870" s="19" t="s">
        <v>128</v>
      </c>
    </row>
    <row r="871" s="12" customFormat="1" ht="22.8" customHeight="1">
      <c r="A871" s="12"/>
      <c r="B871" s="183"/>
      <c r="C871" s="184"/>
      <c r="D871" s="185" t="s">
        <v>71</v>
      </c>
      <c r="E871" s="197" t="s">
        <v>1244</v>
      </c>
      <c r="F871" s="197" t="s">
        <v>1245</v>
      </c>
      <c r="G871" s="184"/>
      <c r="H871" s="184"/>
      <c r="I871" s="187"/>
      <c r="J871" s="198">
        <f>BK871</f>
        <v>0</v>
      </c>
      <c r="K871" s="184"/>
      <c r="L871" s="189"/>
      <c r="M871" s="190"/>
      <c r="N871" s="191"/>
      <c r="O871" s="191"/>
      <c r="P871" s="192">
        <f>SUM(P872:P873)</f>
        <v>0</v>
      </c>
      <c r="Q871" s="191"/>
      <c r="R871" s="192">
        <f>SUM(R872:R873)</f>
        <v>0</v>
      </c>
      <c r="S871" s="191"/>
      <c r="T871" s="193">
        <f>SUM(T872:T873)</f>
        <v>0</v>
      </c>
      <c r="U871" s="12"/>
      <c r="V871" s="12"/>
      <c r="W871" s="12"/>
      <c r="X871" s="12"/>
      <c r="Y871" s="12"/>
      <c r="Z871" s="12"/>
      <c r="AA871" s="12"/>
      <c r="AB871" s="12"/>
      <c r="AC871" s="12"/>
      <c r="AD871" s="12"/>
      <c r="AE871" s="12"/>
      <c r="AR871" s="194" t="s">
        <v>159</v>
      </c>
      <c r="AT871" s="195" t="s">
        <v>71</v>
      </c>
      <c r="AU871" s="195" t="s">
        <v>77</v>
      </c>
      <c r="AY871" s="194" t="s">
        <v>121</v>
      </c>
      <c r="BK871" s="196">
        <f>SUM(BK872:BK873)</f>
        <v>0</v>
      </c>
    </row>
    <row r="872" s="2" customFormat="1" ht="16.5" customHeight="1">
      <c r="A872" s="40"/>
      <c r="B872" s="41"/>
      <c r="C872" s="199" t="s">
        <v>1246</v>
      </c>
      <c r="D872" s="199" t="s">
        <v>123</v>
      </c>
      <c r="E872" s="200" t="s">
        <v>1247</v>
      </c>
      <c r="F872" s="201" t="s">
        <v>1248</v>
      </c>
      <c r="G872" s="202" t="s">
        <v>1231</v>
      </c>
      <c r="H872" s="203">
        <v>1</v>
      </c>
      <c r="I872" s="204"/>
      <c r="J872" s="205">
        <f>ROUND(I872*H872,2)</f>
        <v>0</v>
      </c>
      <c r="K872" s="201" t="s">
        <v>141</v>
      </c>
      <c r="L872" s="46"/>
      <c r="M872" s="206" t="s">
        <v>19</v>
      </c>
      <c r="N872" s="207" t="s">
        <v>44</v>
      </c>
      <c r="O872" s="86"/>
      <c r="P872" s="208">
        <f>O872*H872</f>
        <v>0</v>
      </c>
      <c r="Q872" s="208">
        <v>0</v>
      </c>
      <c r="R872" s="208">
        <f>Q872*H872</f>
        <v>0</v>
      </c>
      <c r="S872" s="208">
        <v>0</v>
      </c>
      <c r="T872" s="209">
        <f>S872*H872</f>
        <v>0</v>
      </c>
      <c r="U872" s="40"/>
      <c r="V872" s="40"/>
      <c r="W872" s="40"/>
      <c r="X872" s="40"/>
      <c r="Y872" s="40"/>
      <c r="Z872" s="40"/>
      <c r="AA872" s="40"/>
      <c r="AB872" s="40"/>
      <c r="AC872" s="40"/>
      <c r="AD872" s="40"/>
      <c r="AE872" s="40"/>
      <c r="AR872" s="210" t="s">
        <v>1232</v>
      </c>
      <c r="AT872" s="210" t="s">
        <v>123</v>
      </c>
      <c r="AU872" s="210" t="s">
        <v>128</v>
      </c>
      <c r="AY872" s="19" t="s">
        <v>121</v>
      </c>
      <c r="BE872" s="211">
        <f>IF(N872="základní",J872,0)</f>
        <v>0</v>
      </c>
      <c r="BF872" s="211">
        <f>IF(N872="snížená",J872,0)</f>
        <v>0</v>
      </c>
      <c r="BG872" s="211">
        <f>IF(N872="zákl. přenesená",J872,0)</f>
        <v>0</v>
      </c>
      <c r="BH872" s="211">
        <f>IF(N872="sníž. přenesená",J872,0)</f>
        <v>0</v>
      </c>
      <c r="BI872" s="211">
        <f>IF(N872="nulová",J872,0)</f>
        <v>0</v>
      </c>
      <c r="BJ872" s="19" t="s">
        <v>128</v>
      </c>
      <c r="BK872" s="211">
        <f>ROUND(I872*H872,2)</f>
        <v>0</v>
      </c>
      <c r="BL872" s="19" t="s">
        <v>1232</v>
      </c>
      <c r="BM872" s="210" t="s">
        <v>1249</v>
      </c>
    </row>
    <row r="873" s="2" customFormat="1">
      <c r="A873" s="40"/>
      <c r="B873" s="41"/>
      <c r="C873" s="42"/>
      <c r="D873" s="234" t="s">
        <v>143</v>
      </c>
      <c r="E873" s="42"/>
      <c r="F873" s="235" t="s">
        <v>1250</v>
      </c>
      <c r="G873" s="42"/>
      <c r="H873" s="42"/>
      <c r="I873" s="236"/>
      <c r="J873" s="42"/>
      <c r="K873" s="42"/>
      <c r="L873" s="46"/>
      <c r="M873" s="273"/>
      <c r="N873" s="274"/>
      <c r="O873" s="275"/>
      <c r="P873" s="275"/>
      <c r="Q873" s="275"/>
      <c r="R873" s="275"/>
      <c r="S873" s="275"/>
      <c r="T873" s="276"/>
      <c r="U873" s="40"/>
      <c r="V873" s="40"/>
      <c r="W873" s="40"/>
      <c r="X873" s="40"/>
      <c r="Y873" s="40"/>
      <c r="Z873" s="40"/>
      <c r="AA873" s="40"/>
      <c r="AB873" s="40"/>
      <c r="AC873" s="40"/>
      <c r="AD873" s="40"/>
      <c r="AE873" s="40"/>
      <c r="AT873" s="19" t="s">
        <v>143</v>
      </c>
      <c r="AU873" s="19" t="s">
        <v>128</v>
      </c>
    </row>
    <row r="874" s="2" customFormat="1" ht="6.96" customHeight="1">
      <c r="A874" s="40"/>
      <c r="B874" s="61"/>
      <c r="C874" s="62"/>
      <c r="D874" s="62"/>
      <c r="E874" s="62"/>
      <c r="F874" s="62"/>
      <c r="G874" s="62"/>
      <c r="H874" s="62"/>
      <c r="I874" s="62"/>
      <c r="J874" s="62"/>
      <c r="K874" s="62"/>
      <c r="L874" s="46"/>
      <c r="M874" s="40"/>
      <c r="O874" s="40"/>
      <c r="P874" s="40"/>
      <c r="Q874" s="40"/>
      <c r="R874" s="40"/>
      <c r="S874" s="40"/>
      <c r="T874" s="40"/>
      <c r="U874" s="40"/>
      <c r="V874" s="40"/>
      <c r="W874" s="40"/>
      <c r="X874" s="40"/>
      <c r="Y874" s="40"/>
      <c r="Z874" s="40"/>
      <c r="AA874" s="40"/>
      <c r="AB874" s="40"/>
      <c r="AC874" s="40"/>
      <c r="AD874" s="40"/>
      <c r="AE874" s="40"/>
    </row>
  </sheetData>
  <sheetProtection sheet="1" autoFilter="0" formatColumns="0" formatRows="0" objects="1" scenarios="1" spinCount="100000" saltValue="hiBUV1fxbKeL9V9OeMeMCX4pg3++k8ZeQi3O4U1NZpNoIXF29ZOSWVl61dXevn15yBFvCfS2PQSRsWIWItGvkQ==" hashValue="U13rlxHpeo3MZNgRJjSsSD8pwM9DkesnSQNrEMtQgh2YG+1O5krepS1GkaoMDexywUB+y5nwI8NBDYAw+A+tig==" algorithmName="SHA-512" password="80EB"/>
  <autoFilter ref="C94:K873"/>
  <mergeCells count="6">
    <mergeCell ref="E7:H7"/>
    <mergeCell ref="E16:H16"/>
    <mergeCell ref="E25:H25"/>
    <mergeCell ref="E46:H46"/>
    <mergeCell ref="E87:H87"/>
    <mergeCell ref="L2:V2"/>
  </mergeCells>
  <hyperlinks>
    <hyperlink ref="F104" r:id="rId1" display="https://podminky.urs.cz/item/CS_URS_2022_02/310231055"/>
    <hyperlink ref="F115" r:id="rId2" display="https://podminky.urs.cz/item/CS_URS_2022_02/310236241"/>
    <hyperlink ref="F119" r:id="rId3" display="https://podminky.urs.cz/item/CS_URS_2022_02/342291121"/>
    <hyperlink ref="F122" r:id="rId4" display="https://podminky.urs.cz/item/CS_URS_2022_02/317944323"/>
    <hyperlink ref="F129" r:id="rId5" display="https://podminky.urs.cz/item/CS_URS_2022_02/317234410"/>
    <hyperlink ref="F134" r:id="rId6" display="https://podminky.urs.cz/item/CS_URS_2022_02/346244381"/>
    <hyperlink ref="F142" r:id="rId7" display="https://podminky.urs.cz/item/CS_URS_2022_02/629991012"/>
    <hyperlink ref="F155" r:id="rId8" display="https://podminky.urs.cz/item/CS_URS_2022_02/619991001"/>
    <hyperlink ref="F159" r:id="rId9" display="https://podminky.urs.cz/item/CS_URS_2022_02/612325302"/>
    <hyperlink ref="F172" r:id="rId10" display="https://podminky.urs.cz/item/CS_URS_2022_02/612325121"/>
    <hyperlink ref="F176" r:id="rId11" display="https://podminky.urs.cz/item/CS_URS_2022_02/612325223"/>
    <hyperlink ref="F180" r:id="rId12" display="https://podminky.urs.cz/item/CS_URS_2022_02/612325225"/>
    <hyperlink ref="F187" r:id="rId13" display="https://podminky.urs.cz/item/CS_URS_2022_02/619995001"/>
    <hyperlink ref="F196" r:id="rId14" display="https://podminky.urs.cz/item/CS_URS_2022_02/629995101"/>
    <hyperlink ref="F228" r:id="rId15" display="https://podminky.urs.cz/item/CS_URS_2022_02/621325102"/>
    <hyperlink ref="F233" r:id="rId16" display="https://podminky.urs.cz/item/CS_URS_2022_02/621131121"/>
    <hyperlink ref="F235" r:id="rId17" display="https://podminky.urs.cz/item/CS_URS_2022_02/621142001"/>
    <hyperlink ref="F237" r:id="rId18" display="https://podminky.urs.cz/item/CS_URS_2022_02/621151001"/>
    <hyperlink ref="F239" r:id="rId19" display="https://podminky.urs.cz/item/CS_URS_2022_02/621531012"/>
    <hyperlink ref="F241" r:id="rId20" display="https://podminky.urs.cz/item/CS_URS_2022_02/622325102"/>
    <hyperlink ref="F271" r:id="rId21" display="https://podminky.urs.cz/item/CS_URS_2022_02/622131121"/>
    <hyperlink ref="F273" r:id="rId22" display="https://podminky.urs.cz/item/CS_URS_2022_02/622211031"/>
    <hyperlink ref="F301" r:id="rId23" display="https://podminky.urs.cz/item/CS_URS_2022_02/622212001"/>
    <hyperlink ref="F327" r:id="rId24" display="https://podminky.urs.cz/item/CS_URS_2022_02/622221031"/>
    <hyperlink ref="F336" r:id="rId25" display="https://podminky.urs.cz/item/CS_URS_2022_02/622251101"/>
    <hyperlink ref="F338" r:id="rId26" display="https://podminky.urs.cz/item/CS_URS_2022_02/622251105"/>
    <hyperlink ref="F340" r:id="rId27" display="https://podminky.urs.cz/item/CS_URS_2022_02/622251211"/>
    <hyperlink ref="F361" r:id="rId28" display="https://podminky.urs.cz/item/CS_URS_2022_02/622142001"/>
    <hyperlink ref="F372" r:id="rId29" display="https://podminky.urs.cz/item/CS_URS_2022_02/622252001"/>
    <hyperlink ref="F377" r:id="rId30" display="https://podminky.urs.cz/item/CS_URS_2022_02/622143003"/>
    <hyperlink ref="F393" r:id="rId31" display="https://podminky.urs.cz/item/CS_URS_2022_02/622143004"/>
    <hyperlink ref="F408" r:id="rId32" display="https://podminky.urs.cz/item/CS_URS_2022_02/622252002"/>
    <hyperlink ref="F423" r:id="rId33" display="https://podminky.urs.cz/item/CS_URS_2022_02/622151021"/>
    <hyperlink ref="F436" r:id="rId34" display="https://podminky.urs.cz/item/CS_URS_2022_02/622511112"/>
    <hyperlink ref="F438" r:id="rId35" display="https://podminky.urs.cz/item/CS_URS_2022_02/622151001"/>
    <hyperlink ref="F460" r:id="rId36" display="https://podminky.urs.cz/item/CS_URS_2022_02/622531012"/>
    <hyperlink ref="F465" r:id="rId37" display="https://podminky.urs.cz/item/CS_URS_2022_02/952902611"/>
    <hyperlink ref="F473" r:id="rId38" display="https://podminky.urs.cz/item/CS_URS_2022_02/968062375"/>
    <hyperlink ref="F478" r:id="rId39" display="https://podminky.urs.cz/item/CS_URS_2022_02/968062377"/>
    <hyperlink ref="F481" r:id="rId40" display="https://podminky.urs.cz/item/CS_URS_2022_02/968062455"/>
    <hyperlink ref="F484" r:id="rId41" display="https://podminky.urs.cz/item/CS_URS_2022_02/968072456"/>
    <hyperlink ref="F499" r:id="rId42" display="https://podminky.urs.cz/item/CS_URS_2022_02/971033561"/>
    <hyperlink ref="F505" r:id="rId43" display="https://podminky.urs.cz/item/CS_URS_2022_02/973031325"/>
    <hyperlink ref="F509" r:id="rId44" display="https://podminky.urs.cz/item/CS_URS_2022_02/978013191"/>
    <hyperlink ref="F520" r:id="rId45" display="https://podminky.urs.cz/item/CS_URS_2022_02/978015341"/>
    <hyperlink ref="F560" r:id="rId46" display="https://podminky.urs.cz/item/CS_URS_2022_02/941211112"/>
    <hyperlink ref="F563" r:id="rId47" display="https://podminky.urs.cz/item/CS_URS_2022_02/941211211"/>
    <hyperlink ref="F566" r:id="rId48" display="https://podminky.urs.cz/item/CS_URS_2022_02/941211812"/>
    <hyperlink ref="F568" r:id="rId49" display="https://podminky.urs.cz/item/CS_URS_2022_02/944511111"/>
    <hyperlink ref="F570" r:id="rId50" display="https://podminky.urs.cz/item/CS_URS_2022_02/944511211"/>
    <hyperlink ref="F572" r:id="rId51" display="https://podminky.urs.cz/item/CS_URS_2022_02/944511811"/>
    <hyperlink ref="F574" r:id="rId52" display="https://podminky.urs.cz/item/CS_URS_2022_02/949101111"/>
    <hyperlink ref="F578" r:id="rId53" display="https://podminky.urs.cz/item/CS_URS_2022_02/952901111"/>
    <hyperlink ref="F583" r:id="rId54" display="https://podminky.urs.cz/item/CS_URS_2022_02/997002611"/>
    <hyperlink ref="F585" r:id="rId55" display="https://podminky.urs.cz/item/CS_URS_2022_02/997013213"/>
    <hyperlink ref="F587" r:id="rId56" display="https://podminky.urs.cz/item/CS_URS_2022_02/997013501"/>
    <hyperlink ref="F589" r:id="rId57" display="https://podminky.urs.cz/item/CS_URS_2022_02/997013509"/>
    <hyperlink ref="F598" r:id="rId58" display="https://podminky.urs.cz/item/CS_URS_2022_02/997013631"/>
    <hyperlink ref="F600" r:id="rId59" display="https://podminky.urs.cz/item/CS_URS_2022_02/997013804"/>
    <hyperlink ref="F602" r:id="rId60" display="https://podminky.urs.cz/item/CS_URS_2022_02/997013811"/>
    <hyperlink ref="F604" r:id="rId61" display="https://podminky.urs.cz/item/CS_URS_2022_02/997013863"/>
    <hyperlink ref="F607" r:id="rId62" display="https://podminky.urs.cz/item/CS_URS_2022_02/998018002"/>
    <hyperlink ref="F611" r:id="rId63" display="https://podminky.urs.cz/item/CS_URS_2022_02/713122111"/>
    <hyperlink ref="F618" r:id="rId64" display="https://podminky.urs.cz/item/CS_URS_2022_02/713122112"/>
    <hyperlink ref="F625" r:id="rId65" display="https://podminky.urs.cz/item/CS_URS_2022_02/713122121"/>
    <hyperlink ref="F629" r:id="rId66" display="https://podminky.urs.cz/item/CS_URS_2022_02/713122122"/>
    <hyperlink ref="F632" r:id="rId67" display="https://podminky.urs.cz/item/CS_URS_2022_02/713122131"/>
    <hyperlink ref="F634" r:id="rId68" display="https://podminky.urs.cz/item/CS_URS_2022_02/713122132"/>
    <hyperlink ref="F636" r:id="rId69" display="https://podminky.urs.cz/item/CS_URS_2022_02/713122141"/>
    <hyperlink ref="F639" r:id="rId70" display="https://podminky.urs.cz/item/CS_URS_2022_02/713111111"/>
    <hyperlink ref="F648" r:id="rId71" display="https://podminky.urs.cz/item/CS_URS_2022_02/998713202"/>
    <hyperlink ref="F651" r:id="rId72" display="https://podminky.urs.cz/item/CS_URS_2022_02/721242804"/>
    <hyperlink ref="F653" r:id="rId73" display="https://podminky.urs.cz/item/CS_URS_2022_02/721242106"/>
    <hyperlink ref="F656" r:id="rId74" display="https://podminky.urs.cz/item/CS_URS_2022_02/998721202"/>
    <hyperlink ref="F663" r:id="rId75" display="https://podminky.urs.cz/item/CS_URS_2022_02/998741202"/>
    <hyperlink ref="F667" r:id="rId76" display="https://podminky.urs.cz/item/CS_URS_2022_02/998742202"/>
    <hyperlink ref="F670" r:id="rId77" display="https://podminky.urs.cz/item/CS_URS_2022_02/762343811"/>
    <hyperlink ref="F676" r:id="rId78" display="https://podminky.urs.cz/item/CS_URS_2022_02/762081150"/>
    <hyperlink ref="F678" r:id="rId79" display="https://podminky.urs.cz/item/CS_URS_2022_02/762341650"/>
    <hyperlink ref="F687" r:id="rId80" display="https://podminky.urs.cz/item/CS_URS_2022_02/762395000"/>
    <hyperlink ref="F689" r:id="rId81" display="https://podminky.urs.cz/item/CS_URS_2022_02/762511274"/>
    <hyperlink ref="F693" r:id="rId82" display="https://podminky.urs.cz/item/CS_URS_2022_02/998762202"/>
    <hyperlink ref="F696" r:id="rId83" display="https://podminky.urs.cz/item/CS_URS_2022_02/764001821"/>
    <hyperlink ref="F700" r:id="rId84" display="https://podminky.urs.cz/item/CS_URS_2022_02/764002851"/>
    <hyperlink ref="F703" r:id="rId85" display="https://podminky.urs.cz/item/CS_URS_2022_02/764002861"/>
    <hyperlink ref="F707" r:id="rId86" display="https://podminky.urs.cz/item/CS_URS_2022_02/764002871"/>
    <hyperlink ref="F711" r:id="rId87" display="https://podminky.urs.cz/item/CS_URS_2022_02/764004821"/>
    <hyperlink ref="F714" r:id="rId88" display="https://podminky.urs.cz/item/CS_URS_2022_02/764004861"/>
    <hyperlink ref="F717" r:id="rId89" display="https://podminky.urs.cz/item/CS_URS_2022_02/764141411"/>
    <hyperlink ref="F721" r:id="rId90" display="https://podminky.urs.cz/item/CS_URS_2022_02/764248404"/>
    <hyperlink ref="F730" r:id="rId91" display="https://podminky.urs.cz/item/CS_URS_2022_02/764543409"/>
    <hyperlink ref="F732" r:id="rId92" display="https://podminky.urs.cz/item/CS_URS_2022_02/764543429"/>
    <hyperlink ref="F735" r:id="rId93" display="https://podminky.urs.cz/item/CS_URS_2022_02/764548424"/>
    <hyperlink ref="F738" r:id="rId94" display="https://podminky.urs.cz/item/CS_URS_2022_02/998764202"/>
    <hyperlink ref="F741" r:id="rId95" display="https://podminky.urs.cz/item/CS_URS_2022_02/766691914"/>
    <hyperlink ref="F743" r:id="rId96" display="https://podminky.urs.cz/item/CS_URS_2022_02/766441812"/>
    <hyperlink ref="F745" r:id="rId97" display="https://podminky.urs.cz/item/CS_URS_2022_02/766441821"/>
    <hyperlink ref="F747" r:id="rId98" display="https://podminky.urs.cz/item/CS_URS_2022_02/766441822"/>
    <hyperlink ref="F749" r:id="rId99" display="https://podminky.urs.cz/item/CS_URS_2022_02/766441823"/>
    <hyperlink ref="F751" r:id="rId100" display="https://podminky.urs.cz/item/CS_URS_2022_02/766622216"/>
    <hyperlink ref="F753" r:id="rId101" display="https://podminky.urs.cz/item/CS_URS_2022_02/766622131"/>
    <hyperlink ref="F761" r:id="rId102" display="https://podminky.urs.cz/item/CS_URS_2022_02/766641163"/>
    <hyperlink ref="F763" r:id="rId103" display="https://podminky.urs.cz/item/CS_URS_2022_02/766660451"/>
    <hyperlink ref="F765" r:id="rId104" display="https://podminky.urs.cz/item/CS_URS_2022_02/766660461"/>
    <hyperlink ref="F767" r:id="rId105" display="https://podminky.urs.cz/item/CS_URS_2022_02/766629214"/>
    <hyperlink ref="F793" r:id="rId106" display="https://podminky.urs.cz/item/CS_URS_2022_02/766694112"/>
    <hyperlink ref="F795" r:id="rId107" display="https://podminky.urs.cz/item/CS_URS_2022_02/766694113"/>
    <hyperlink ref="F802" r:id="rId108" display="https://podminky.urs.cz/item/CS_URS_2022_02/998766202"/>
    <hyperlink ref="F805" r:id="rId109" display="https://podminky.urs.cz/item/CS_URS_2022_02/767112812"/>
    <hyperlink ref="F813" r:id="rId110" display="https://podminky.urs.cz/item/CS_URS_2022_02/767162811"/>
    <hyperlink ref="F815" r:id="rId111" display="https://podminky.urs.cz/item/CS_URS_2022_02/767661811"/>
    <hyperlink ref="F821" r:id="rId112" display="https://podminky.urs.cz/item/CS_URS_2022_02/767691822"/>
    <hyperlink ref="F825" r:id="rId113" display="https://podminky.urs.cz/item/CS_URS_2022_02/998767202"/>
    <hyperlink ref="F828" r:id="rId114" display="https://podminky.urs.cz/item/CS_URS_2022_02/783218111"/>
    <hyperlink ref="F835" r:id="rId115" display="https://podminky.urs.cz/item/CS_URS_2022_02/783314203"/>
    <hyperlink ref="F844" r:id="rId116" display="https://podminky.urs.cz/item/CS_URS_2022_02/784181121"/>
    <hyperlink ref="F863" r:id="rId117" display="https://podminky.urs.cz/item/CS_URS_2022_02/784211101"/>
    <hyperlink ref="F867" r:id="rId118" display="https://podminky.urs.cz/item/CS_URS_2022_02/030001000"/>
    <hyperlink ref="F870" r:id="rId119" display="https://podminky.urs.cz/item/CS_URS_2022_02/034002000"/>
    <hyperlink ref="F873" r:id="rId120" display="https://podminky.urs.cz/item/CS_URS_2022_02/094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2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7" customWidth="1"/>
    <col min="2" max="2" width="1.667969" style="277" customWidth="1"/>
    <col min="3" max="4" width="5" style="277" customWidth="1"/>
    <col min="5" max="5" width="11.66016" style="277" customWidth="1"/>
    <col min="6" max="6" width="9.160156" style="277" customWidth="1"/>
    <col min="7" max="7" width="5" style="277" customWidth="1"/>
    <col min="8" max="8" width="77.83203" style="277" customWidth="1"/>
    <col min="9" max="10" width="20" style="277" customWidth="1"/>
    <col min="11" max="11" width="1.667969" style="277" customWidth="1"/>
  </cols>
  <sheetData>
    <row r="1" s="1" customFormat="1" ht="37.5" customHeight="1"/>
    <row r="2" s="1" customFormat="1" ht="7.5" customHeight="1">
      <c r="B2" s="278"/>
      <c r="C2" s="279"/>
      <c r="D2" s="279"/>
      <c r="E2" s="279"/>
      <c r="F2" s="279"/>
      <c r="G2" s="279"/>
      <c r="H2" s="279"/>
      <c r="I2" s="279"/>
      <c r="J2" s="279"/>
      <c r="K2" s="280"/>
    </row>
    <row r="3" s="17" customFormat="1" ht="45" customHeight="1">
      <c r="B3" s="281"/>
      <c r="C3" s="282" t="s">
        <v>1251</v>
      </c>
      <c r="D3" s="282"/>
      <c r="E3" s="282"/>
      <c r="F3" s="282"/>
      <c r="G3" s="282"/>
      <c r="H3" s="282"/>
      <c r="I3" s="282"/>
      <c r="J3" s="282"/>
      <c r="K3" s="283"/>
    </row>
    <row r="4" s="1" customFormat="1" ht="25.5" customHeight="1">
      <c r="B4" s="284"/>
      <c r="C4" s="285" t="s">
        <v>1252</v>
      </c>
      <c r="D4" s="285"/>
      <c r="E4" s="285"/>
      <c r="F4" s="285"/>
      <c r="G4" s="285"/>
      <c r="H4" s="285"/>
      <c r="I4" s="285"/>
      <c r="J4" s="285"/>
      <c r="K4" s="286"/>
    </row>
    <row r="5" s="1" customFormat="1" ht="5.25" customHeight="1">
      <c r="B5" s="284"/>
      <c r="C5" s="287"/>
      <c r="D5" s="287"/>
      <c r="E5" s="287"/>
      <c r="F5" s="287"/>
      <c r="G5" s="287"/>
      <c r="H5" s="287"/>
      <c r="I5" s="287"/>
      <c r="J5" s="287"/>
      <c r="K5" s="286"/>
    </row>
    <row r="6" s="1" customFormat="1" ht="15" customHeight="1">
      <c r="B6" s="284"/>
      <c r="C6" s="288" t="s">
        <v>1253</v>
      </c>
      <c r="D6" s="288"/>
      <c r="E6" s="288"/>
      <c r="F6" s="288"/>
      <c r="G6" s="288"/>
      <c r="H6" s="288"/>
      <c r="I6" s="288"/>
      <c r="J6" s="288"/>
      <c r="K6" s="286"/>
    </row>
    <row r="7" s="1" customFormat="1" ht="15" customHeight="1">
      <c r="B7" s="289"/>
      <c r="C7" s="288" t="s">
        <v>1254</v>
      </c>
      <c r="D7" s="288"/>
      <c r="E7" s="288"/>
      <c r="F7" s="288"/>
      <c r="G7" s="288"/>
      <c r="H7" s="288"/>
      <c r="I7" s="288"/>
      <c r="J7" s="288"/>
      <c r="K7" s="286"/>
    </row>
    <row r="8" s="1" customFormat="1" ht="12.75" customHeight="1">
      <c r="B8" s="289"/>
      <c r="C8" s="288"/>
      <c r="D8" s="288"/>
      <c r="E8" s="288"/>
      <c r="F8" s="288"/>
      <c r="G8" s="288"/>
      <c r="H8" s="288"/>
      <c r="I8" s="288"/>
      <c r="J8" s="288"/>
      <c r="K8" s="286"/>
    </row>
    <row r="9" s="1" customFormat="1" ht="15" customHeight="1">
      <c r="B9" s="289"/>
      <c r="C9" s="288" t="s">
        <v>1255</v>
      </c>
      <c r="D9" s="288"/>
      <c r="E9" s="288"/>
      <c r="F9" s="288"/>
      <c r="G9" s="288"/>
      <c r="H9" s="288"/>
      <c r="I9" s="288"/>
      <c r="J9" s="288"/>
      <c r="K9" s="286"/>
    </row>
    <row r="10" s="1" customFormat="1" ht="15" customHeight="1">
      <c r="B10" s="289"/>
      <c r="C10" s="288"/>
      <c r="D10" s="288" t="s">
        <v>1256</v>
      </c>
      <c r="E10" s="288"/>
      <c r="F10" s="288"/>
      <c r="G10" s="288"/>
      <c r="H10" s="288"/>
      <c r="I10" s="288"/>
      <c r="J10" s="288"/>
      <c r="K10" s="286"/>
    </row>
    <row r="11" s="1" customFormat="1" ht="15" customHeight="1">
      <c r="B11" s="289"/>
      <c r="C11" s="290"/>
      <c r="D11" s="288" t="s">
        <v>1257</v>
      </c>
      <c r="E11" s="288"/>
      <c r="F11" s="288"/>
      <c r="G11" s="288"/>
      <c r="H11" s="288"/>
      <c r="I11" s="288"/>
      <c r="J11" s="288"/>
      <c r="K11" s="286"/>
    </row>
    <row r="12" s="1" customFormat="1" ht="15" customHeight="1">
      <c r="B12" s="289"/>
      <c r="C12" s="290"/>
      <c r="D12" s="288"/>
      <c r="E12" s="288"/>
      <c r="F12" s="288"/>
      <c r="G12" s="288"/>
      <c r="H12" s="288"/>
      <c r="I12" s="288"/>
      <c r="J12" s="288"/>
      <c r="K12" s="286"/>
    </row>
    <row r="13" s="1" customFormat="1" ht="15" customHeight="1">
      <c r="B13" s="289"/>
      <c r="C13" s="290"/>
      <c r="D13" s="291" t="s">
        <v>1258</v>
      </c>
      <c r="E13" s="288"/>
      <c r="F13" s="288"/>
      <c r="G13" s="288"/>
      <c r="H13" s="288"/>
      <c r="I13" s="288"/>
      <c r="J13" s="288"/>
      <c r="K13" s="286"/>
    </row>
    <row r="14" s="1" customFormat="1" ht="12.75" customHeight="1">
      <c r="B14" s="289"/>
      <c r="C14" s="290"/>
      <c r="D14" s="290"/>
      <c r="E14" s="290"/>
      <c r="F14" s="290"/>
      <c r="G14" s="290"/>
      <c r="H14" s="290"/>
      <c r="I14" s="290"/>
      <c r="J14" s="290"/>
      <c r="K14" s="286"/>
    </row>
    <row r="15" s="1" customFormat="1" ht="15" customHeight="1">
      <c r="B15" s="289"/>
      <c r="C15" s="290"/>
      <c r="D15" s="288" t="s">
        <v>1259</v>
      </c>
      <c r="E15" s="288"/>
      <c r="F15" s="288"/>
      <c r="G15" s="288"/>
      <c r="H15" s="288"/>
      <c r="I15" s="288"/>
      <c r="J15" s="288"/>
      <c r="K15" s="286"/>
    </row>
    <row r="16" s="1" customFormat="1" ht="15" customHeight="1">
      <c r="B16" s="289"/>
      <c r="C16" s="290"/>
      <c r="D16" s="288" t="s">
        <v>1260</v>
      </c>
      <c r="E16" s="288"/>
      <c r="F16" s="288"/>
      <c r="G16" s="288"/>
      <c r="H16" s="288"/>
      <c r="I16" s="288"/>
      <c r="J16" s="288"/>
      <c r="K16" s="286"/>
    </row>
    <row r="17" s="1" customFormat="1" ht="15" customHeight="1">
      <c r="B17" s="289"/>
      <c r="C17" s="290"/>
      <c r="D17" s="288" t="s">
        <v>1261</v>
      </c>
      <c r="E17" s="288"/>
      <c r="F17" s="288"/>
      <c r="G17" s="288"/>
      <c r="H17" s="288"/>
      <c r="I17" s="288"/>
      <c r="J17" s="288"/>
      <c r="K17" s="286"/>
    </row>
    <row r="18" s="1" customFormat="1" ht="15" customHeight="1">
      <c r="B18" s="289"/>
      <c r="C18" s="290"/>
      <c r="D18" s="290"/>
      <c r="E18" s="292" t="s">
        <v>76</v>
      </c>
      <c r="F18" s="288" t="s">
        <v>1262</v>
      </c>
      <c r="G18" s="288"/>
      <c r="H18" s="288"/>
      <c r="I18" s="288"/>
      <c r="J18" s="288"/>
      <c r="K18" s="286"/>
    </row>
    <row r="19" s="1" customFormat="1" ht="15" customHeight="1">
      <c r="B19" s="289"/>
      <c r="C19" s="290"/>
      <c r="D19" s="290"/>
      <c r="E19" s="292" t="s">
        <v>1263</v>
      </c>
      <c r="F19" s="288" t="s">
        <v>1264</v>
      </c>
      <c r="G19" s="288"/>
      <c r="H19" s="288"/>
      <c r="I19" s="288"/>
      <c r="J19" s="288"/>
      <c r="K19" s="286"/>
    </row>
    <row r="20" s="1" customFormat="1" ht="15" customHeight="1">
      <c r="B20" s="289"/>
      <c r="C20" s="290"/>
      <c r="D20" s="290"/>
      <c r="E20" s="292" t="s">
        <v>1265</v>
      </c>
      <c r="F20" s="288" t="s">
        <v>1266</v>
      </c>
      <c r="G20" s="288"/>
      <c r="H20" s="288"/>
      <c r="I20" s="288"/>
      <c r="J20" s="288"/>
      <c r="K20" s="286"/>
    </row>
    <row r="21" s="1" customFormat="1" ht="15" customHeight="1">
      <c r="B21" s="289"/>
      <c r="C21" s="290"/>
      <c r="D21" s="290"/>
      <c r="E21" s="292" t="s">
        <v>1267</v>
      </c>
      <c r="F21" s="288" t="s">
        <v>1268</v>
      </c>
      <c r="G21" s="288"/>
      <c r="H21" s="288"/>
      <c r="I21" s="288"/>
      <c r="J21" s="288"/>
      <c r="K21" s="286"/>
    </row>
    <row r="22" s="1" customFormat="1" ht="15" customHeight="1">
      <c r="B22" s="289"/>
      <c r="C22" s="290"/>
      <c r="D22" s="290"/>
      <c r="E22" s="292" t="s">
        <v>1269</v>
      </c>
      <c r="F22" s="288" t="s">
        <v>1270</v>
      </c>
      <c r="G22" s="288"/>
      <c r="H22" s="288"/>
      <c r="I22" s="288"/>
      <c r="J22" s="288"/>
      <c r="K22" s="286"/>
    </row>
    <row r="23" s="1" customFormat="1" ht="15" customHeight="1">
      <c r="B23" s="289"/>
      <c r="C23" s="290"/>
      <c r="D23" s="290"/>
      <c r="E23" s="292" t="s">
        <v>1271</v>
      </c>
      <c r="F23" s="288" t="s">
        <v>1272</v>
      </c>
      <c r="G23" s="288"/>
      <c r="H23" s="288"/>
      <c r="I23" s="288"/>
      <c r="J23" s="288"/>
      <c r="K23" s="286"/>
    </row>
    <row r="24" s="1" customFormat="1" ht="12.75" customHeight="1">
      <c r="B24" s="289"/>
      <c r="C24" s="290"/>
      <c r="D24" s="290"/>
      <c r="E24" s="290"/>
      <c r="F24" s="290"/>
      <c r="G24" s="290"/>
      <c r="H24" s="290"/>
      <c r="I24" s="290"/>
      <c r="J24" s="290"/>
      <c r="K24" s="286"/>
    </row>
    <row r="25" s="1" customFormat="1" ht="15" customHeight="1">
      <c r="B25" s="289"/>
      <c r="C25" s="288" t="s">
        <v>1273</v>
      </c>
      <c r="D25" s="288"/>
      <c r="E25" s="288"/>
      <c r="F25" s="288"/>
      <c r="G25" s="288"/>
      <c r="H25" s="288"/>
      <c r="I25" s="288"/>
      <c r="J25" s="288"/>
      <c r="K25" s="286"/>
    </row>
    <row r="26" s="1" customFormat="1" ht="15" customHeight="1">
      <c r="B26" s="289"/>
      <c r="C26" s="288" t="s">
        <v>1274</v>
      </c>
      <c r="D26" s="288"/>
      <c r="E26" s="288"/>
      <c r="F26" s="288"/>
      <c r="G26" s="288"/>
      <c r="H26" s="288"/>
      <c r="I26" s="288"/>
      <c r="J26" s="288"/>
      <c r="K26" s="286"/>
    </row>
    <row r="27" s="1" customFormat="1" ht="15" customHeight="1">
      <c r="B27" s="289"/>
      <c r="C27" s="288"/>
      <c r="D27" s="288" t="s">
        <v>1275</v>
      </c>
      <c r="E27" s="288"/>
      <c r="F27" s="288"/>
      <c r="G27" s="288"/>
      <c r="H27" s="288"/>
      <c r="I27" s="288"/>
      <c r="J27" s="288"/>
      <c r="K27" s="286"/>
    </row>
    <row r="28" s="1" customFormat="1" ht="15" customHeight="1">
      <c r="B28" s="289"/>
      <c r="C28" s="290"/>
      <c r="D28" s="288" t="s">
        <v>1276</v>
      </c>
      <c r="E28" s="288"/>
      <c r="F28" s="288"/>
      <c r="G28" s="288"/>
      <c r="H28" s="288"/>
      <c r="I28" s="288"/>
      <c r="J28" s="288"/>
      <c r="K28" s="286"/>
    </row>
    <row r="29" s="1" customFormat="1" ht="12.75" customHeight="1">
      <c r="B29" s="289"/>
      <c r="C29" s="290"/>
      <c r="D29" s="290"/>
      <c r="E29" s="290"/>
      <c r="F29" s="290"/>
      <c r="G29" s="290"/>
      <c r="H29" s="290"/>
      <c r="I29" s="290"/>
      <c r="J29" s="290"/>
      <c r="K29" s="286"/>
    </row>
    <row r="30" s="1" customFormat="1" ht="15" customHeight="1">
      <c r="B30" s="289"/>
      <c r="C30" s="290"/>
      <c r="D30" s="288" t="s">
        <v>1277</v>
      </c>
      <c r="E30" s="288"/>
      <c r="F30" s="288"/>
      <c r="G30" s="288"/>
      <c r="H30" s="288"/>
      <c r="I30" s="288"/>
      <c r="J30" s="288"/>
      <c r="K30" s="286"/>
    </row>
    <row r="31" s="1" customFormat="1" ht="15" customHeight="1">
      <c r="B31" s="289"/>
      <c r="C31" s="290"/>
      <c r="D31" s="288" t="s">
        <v>1278</v>
      </c>
      <c r="E31" s="288"/>
      <c r="F31" s="288"/>
      <c r="G31" s="288"/>
      <c r="H31" s="288"/>
      <c r="I31" s="288"/>
      <c r="J31" s="288"/>
      <c r="K31" s="286"/>
    </row>
    <row r="32" s="1" customFormat="1" ht="12.75" customHeight="1">
      <c r="B32" s="289"/>
      <c r="C32" s="290"/>
      <c r="D32" s="290"/>
      <c r="E32" s="290"/>
      <c r="F32" s="290"/>
      <c r="G32" s="290"/>
      <c r="H32" s="290"/>
      <c r="I32" s="290"/>
      <c r="J32" s="290"/>
      <c r="K32" s="286"/>
    </row>
    <row r="33" s="1" customFormat="1" ht="15" customHeight="1">
      <c r="B33" s="289"/>
      <c r="C33" s="290"/>
      <c r="D33" s="288" t="s">
        <v>1279</v>
      </c>
      <c r="E33" s="288"/>
      <c r="F33" s="288"/>
      <c r="G33" s="288"/>
      <c r="H33" s="288"/>
      <c r="I33" s="288"/>
      <c r="J33" s="288"/>
      <c r="K33" s="286"/>
    </row>
    <row r="34" s="1" customFormat="1" ht="15" customHeight="1">
      <c r="B34" s="289"/>
      <c r="C34" s="290"/>
      <c r="D34" s="288" t="s">
        <v>1280</v>
      </c>
      <c r="E34" s="288"/>
      <c r="F34" s="288"/>
      <c r="G34" s="288"/>
      <c r="H34" s="288"/>
      <c r="I34" s="288"/>
      <c r="J34" s="288"/>
      <c r="K34" s="286"/>
    </row>
    <row r="35" s="1" customFormat="1" ht="15" customHeight="1">
      <c r="B35" s="289"/>
      <c r="C35" s="290"/>
      <c r="D35" s="288" t="s">
        <v>1281</v>
      </c>
      <c r="E35" s="288"/>
      <c r="F35" s="288"/>
      <c r="G35" s="288"/>
      <c r="H35" s="288"/>
      <c r="I35" s="288"/>
      <c r="J35" s="288"/>
      <c r="K35" s="286"/>
    </row>
    <row r="36" s="1" customFormat="1" ht="15" customHeight="1">
      <c r="B36" s="289"/>
      <c r="C36" s="290"/>
      <c r="D36" s="288"/>
      <c r="E36" s="291" t="s">
        <v>107</v>
      </c>
      <c r="F36" s="288"/>
      <c r="G36" s="288" t="s">
        <v>1282</v>
      </c>
      <c r="H36" s="288"/>
      <c r="I36" s="288"/>
      <c r="J36" s="288"/>
      <c r="K36" s="286"/>
    </row>
    <row r="37" s="1" customFormat="1" ht="30.75" customHeight="1">
      <c r="B37" s="289"/>
      <c r="C37" s="290"/>
      <c r="D37" s="288"/>
      <c r="E37" s="291" t="s">
        <v>1283</v>
      </c>
      <c r="F37" s="288"/>
      <c r="G37" s="288" t="s">
        <v>1284</v>
      </c>
      <c r="H37" s="288"/>
      <c r="I37" s="288"/>
      <c r="J37" s="288"/>
      <c r="K37" s="286"/>
    </row>
    <row r="38" s="1" customFormat="1" ht="15" customHeight="1">
      <c r="B38" s="289"/>
      <c r="C38" s="290"/>
      <c r="D38" s="288"/>
      <c r="E38" s="291" t="s">
        <v>53</v>
      </c>
      <c r="F38" s="288"/>
      <c r="G38" s="288" t="s">
        <v>1285</v>
      </c>
      <c r="H38" s="288"/>
      <c r="I38" s="288"/>
      <c r="J38" s="288"/>
      <c r="K38" s="286"/>
    </row>
    <row r="39" s="1" customFormat="1" ht="15" customHeight="1">
      <c r="B39" s="289"/>
      <c r="C39" s="290"/>
      <c r="D39" s="288"/>
      <c r="E39" s="291" t="s">
        <v>54</v>
      </c>
      <c r="F39" s="288"/>
      <c r="G39" s="288" t="s">
        <v>1286</v>
      </c>
      <c r="H39" s="288"/>
      <c r="I39" s="288"/>
      <c r="J39" s="288"/>
      <c r="K39" s="286"/>
    </row>
    <row r="40" s="1" customFormat="1" ht="15" customHeight="1">
      <c r="B40" s="289"/>
      <c r="C40" s="290"/>
      <c r="D40" s="288"/>
      <c r="E40" s="291" t="s">
        <v>108</v>
      </c>
      <c r="F40" s="288"/>
      <c r="G40" s="288" t="s">
        <v>1287</v>
      </c>
      <c r="H40" s="288"/>
      <c r="I40" s="288"/>
      <c r="J40" s="288"/>
      <c r="K40" s="286"/>
    </row>
    <row r="41" s="1" customFormat="1" ht="15" customHeight="1">
      <c r="B41" s="289"/>
      <c r="C41" s="290"/>
      <c r="D41" s="288"/>
      <c r="E41" s="291" t="s">
        <v>109</v>
      </c>
      <c r="F41" s="288"/>
      <c r="G41" s="288" t="s">
        <v>1288</v>
      </c>
      <c r="H41" s="288"/>
      <c r="I41" s="288"/>
      <c r="J41" s="288"/>
      <c r="K41" s="286"/>
    </row>
    <row r="42" s="1" customFormat="1" ht="15" customHeight="1">
      <c r="B42" s="289"/>
      <c r="C42" s="290"/>
      <c r="D42" s="288"/>
      <c r="E42" s="291" t="s">
        <v>1289</v>
      </c>
      <c r="F42" s="288"/>
      <c r="G42" s="288" t="s">
        <v>1290</v>
      </c>
      <c r="H42" s="288"/>
      <c r="I42" s="288"/>
      <c r="J42" s="288"/>
      <c r="K42" s="286"/>
    </row>
    <row r="43" s="1" customFormat="1" ht="15" customHeight="1">
      <c r="B43" s="289"/>
      <c r="C43" s="290"/>
      <c r="D43" s="288"/>
      <c r="E43" s="291"/>
      <c r="F43" s="288"/>
      <c r="G43" s="288" t="s">
        <v>1291</v>
      </c>
      <c r="H43" s="288"/>
      <c r="I43" s="288"/>
      <c r="J43" s="288"/>
      <c r="K43" s="286"/>
    </row>
    <row r="44" s="1" customFormat="1" ht="15" customHeight="1">
      <c r="B44" s="289"/>
      <c r="C44" s="290"/>
      <c r="D44" s="288"/>
      <c r="E44" s="291" t="s">
        <v>1292</v>
      </c>
      <c r="F44" s="288"/>
      <c r="G44" s="288" t="s">
        <v>1293</v>
      </c>
      <c r="H44" s="288"/>
      <c r="I44" s="288"/>
      <c r="J44" s="288"/>
      <c r="K44" s="286"/>
    </row>
    <row r="45" s="1" customFormat="1" ht="15" customHeight="1">
      <c r="B45" s="289"/>
      <c r="C45" s="290"/>
      <c r="D45" s="288"/>
      <c r="E45" s="291" t="s">
        <v>111</v>
      </c>
      <c r="F45" s="288"/>
      <c r="G45" s="288" t="s">
        <v>1294</v>
      </c>
      <c r="H45" s="288"/>
      <c r="I45" s="288"/>
      <c r="J45" s="288"/>
      <c r="K45" s="286"/>
    </row>
    <row r="46" s="1" customFormat="1" ht="12.75" customHeight="1">
      <c r="B46" s="289"/>
      <c r="C46" s="290"/>
      <c r="D46" s="288"/>
      <c r="E46" s="288"/>
      <c r="F46" s="288"/>
      <c r="G46" s="288"/>
      <c r="H46" s="288"/>
      <c r="I46" s="288"/>
      <c r="J46" s="288"/>
      <c r="K46" s="286"/>
    </row>
    <row r="47" s="1" customFormat="1" ht="15" customHeight="1">
      <c r="B47" s="289"/>
      <c r="C47" s="290"/>
      <c r="D47" s="288" t="s">
        <v>1295</v>
      </c>
      <c r="E47" s="288"/>
      <c r="F47" s="288"/>
      <c r="G47" s="288"/>
      <c r="H47" s="288"/>
      <c r="I47" s="288"/>
      <c r="J47" s="288"/>
      <c r="K47" s="286"/>
    </row>
    <row r="48" s="1" customFormat="1" ht="15" customHeight="1">
      <c r="B48" s="289"/>
      <c r="C48" s="290"/>
      <c r="D48" s="290"/>
      <c r="E48" s="288" t="s">
        <v>1296</v>
      </c>
      <c r="F48" s="288"/>
      <c r="G48" s="288"/>
      <c r="H48" s="288"/>
      <c r="I48" s="288"/>
      <c r="J48" s="288"/>
      <c r="K48" s="286"/>
    </row>
    <row r="49" s="1" customFormat="1" ht="15" customHeight="1">
      <c r="B49" s="289"/>
      <c r="C49" s="290"/>
      <c r="D49" s="290"/>
      <c r="E49" s="288" t="s">
        <v>1297</v>
      </c>
      <c r="F49" s="288"/>
      <c r="G49" s="288"/>
      <c r="H49" s="288"/>
      <c r="I49" s="288"/>
      <c r="J49" s="288"/>
      <c r="K49" s="286"/>
    </row>
    <row r="50" s="1" customFormat="1" ht="15" customHeight="1">
      <c r="B50" s="289"/>
      <c r="C50" s="290"/>
      <c r="D50" s="290"/>
      <c r="E50" s="288" t="s">
        <v>1298</v>
      </c>
      <c r="F50" s="288"/>
      <c r="G50" s="288"/>
      <c r="H50" s="288"/>
      <c r="I50" s="288"/>
      <c r="J50" s="288"/>
      <c r="K50" s="286"/>
    </row>
    <row r="51" s="1" customFormat="1" ht="15" customHeight="1">
      <c r="B51" s="289"/>
      <c r="C51" s="290"/>
      <c r="D51" s="288" t="s">
        <v>1299</v>
      </c>
      <c r="E51" s="288"/>
      <c r="F51" s="288"/>
      <c r="G51" s="288"/>
      <c r="H51" s="288"/>
      <c r="I51" s="288"/>
      <c r="J51" s="288"/>
      <c r="K51" s="286"/>
    </row>
    <row r="52" s="1" customFormat="1" ht="25.5" customHeight="1">
      <c r="B52" s="284"/>
      <c r="C52" s="285" t="s">
        <v>1300</v>
      </c>
      <c r="D52" s="285"/>
      <c r="E52" s="285"/>
      <c r="F52" s="285"/>
      <c r="G52" s="285"/>
      <c r="H52" s="285"/>
      <c r="I52" s="285"/>
      <c r="J52" s="285"/>
      <c r="K52" s="286"/>
    </row>
    <row r="53" s="1" customFormat="1" ht="5.25" customHeight="1">
      <c r="B53" s="284"/>
      <c r="C53" s="287"/>
      <c r="D53" s="287"/>
      <c r="E53" s="287"/>
      <c r="F53" s="287"/>
      <c r="G53" s="287"/>
      <c r="H53" s="287"/>
      <c r="I53" s="287"/>
      <c r="J53" s="287"/>
      <c r="K53" s="286"/>
    </row>
    <row r="54" s="1" customFormat="1" ht="15" customHeight="1">
      <c r="B54" s="284"/>
      <c r="C54" s="288" t="s">
        <v>1301</v>
      </c>
      <c r="D54" s="288"/>
      <c r="E54" s="288"/>
      <c r="F54" s="288"/>
      <c r="G54" s="288"/>
      <c r="H54" s="288"/>
      <c r="I54" s="288"/>
      <c r="J54" s="288"/>
      <c r="K54" s="286"/>
    </row>
    <row r="55" s="1" customFormat="1" ht="15" customHeight="1">
      <c r="B55" s="284"/>
      <c r="C55" s="288" t="s">
        <v>1302</v>
      </c>
      <c r="D55" s="288"/>
      <c r="E55" s="288"/>
      <c r="F55" s="288"/>
      <c r="G55" s="288"/>
      <c r="H55" s="288"/>
      <c r="I55" s="288"/>
      <c r="J55" s="288"/>
      <c r="K55" s="286"/>
    </row>
    <row r="56" s="1" customFormat="1" ht="12.75" customHeight="1">
      <c r="B56" s="284"/>
      <c r="C56" s="288"/>
      <c r="D56" s="288"/>
      <c r="E56" s="288"/>
      <c r="F56" s="288"/>
      <c r="G56" s="288"/>
      <c r="H56" s="288"/>
      <c r="I56" s="288"/>
      <c r="J56" s="288"/>
      <c r="K56" s="286"/>
    </row>
    <row r="57" s="1" customFormat="1" ht="15" customHeight="1">
      <c r="B57" s="284"/>
      <c r="C57" s="288" t="s">
        <v>1303</v>
      </c>
      <c r="D57" s="288"/>
      <c r="E57" s="288"/>
      <c r="F57" s="288"/>
      <c r="G57" s="288"/>
      <c r="H57" s="288"/>
      <c r="I57" s="288"/>
      <c r="J57" s="288"/>
      <c r="K57" s="286"/>
    </row>
    <row r="58" s="1" customFormat="1" ht="15" customHeight="1">
      <c r="B58" s="284"/>
      <c r="C58" s="290"/>
      <c r="D58" s="288" t="s">
        <v>1304</v>
      </c>
      <c r="E58" s="288"/>
      <c r="F58" s="288"/>
      <c r="G58" s="288"/>
      <c r="H58" s="288"/>
      <c r="I58" s="288"/>
      <c r="J58" s="288"/>
      <c r="K58" s="286"/>
    </row>
    <row r="59" s="1" customFormat="1" ht="15" customHeight="1">
      <c r="B59" s="284"/>
      <c r="C59" s="290"/>
      <c r="D59" s="288" t="s">
        <v>1305</v>
      </c>
      <c r="E59" s="288"/>
      <c r="F59" s="288"/>
      <c r="G59" s="288"/>
      <c r="H59" s="288"/>
      <c r="I59" s="288"/>
      <c r="J59" s="288"/>
      <c r="K59" s="286"/>
    </row>
    <row r="60" s="1" customFormat="1" ht="15" customHeight="1">
      <c r="B60" s="284"/>
      <c r="C60" s="290"/>
      <c r="D60" s="288" t="s">
        <v>1306</v>
      </c>
      <c r="E60" s="288"/>
      <c r="F60" s="288"/>
      <c r="G60" s="288"/>
      <c r="H60" s="288"/>
      <c r="I60" s="288"/>
      <c r="J60" s="288"/>
      <c r="K60" s="286"/>
    </row>
    <row r="61" s="1" customFormat="1" ht="15" customHeight="1">
      <c r="B61" s="284"/>
      <c r="C61" s="290"/>
      <c r="D61" s="288" t="s">
        <v>1307</v>
      </c>
      <c r="E61" s="288"/>
      <c r="F61" s="288"/>
      <c r="G61" s="288"/>
      <c r="H61" s="288"/>
      <c r="I61" s="288"/>
      <c r="J61" s="288"/>
      <c r="K61" s="286"/>
    </row>
    <row r="62" s="1" customFormat="1" ht="15" customHeight="1">
      <c r="B62" s="284"/>
      <c r="C62" s="290"/>
      <c r="D62" s="293" t="s">
        <v>1308</v>
      </c>
      <c r="E62" s="293"/>
      <c r="F62" s="293"/>
      <c r="G62" s="293"/>
      <c r="H62" s="293"/>
      <c r="I62" s="293"/>
      <c r="J62" s="293"/>
      <c r="K62" s="286"/>
    </row>
    <row r="63" s="1" customFormat="1" ht="15" customHeight="1">
      <c r="B63" s="284"/>
      <c r="C63" s="290"/>
      <c r="D63" s="288" t="s">
        <v>1309</v>
      </c>
      <c r="E63" s="288"/>
      <c r="F63" s="288"/>
      <c r="G63" s="288"/>
      <c r="H63" s="288"/>
      <c r="I63" s="288"/>
      <c r="J63" s="288"/>
      <c r="K63" s="286"/>
    </row>
    <row r="64" s="1" customFormat="1" ht="12.75" customHeight="1">
      <c r="B64" s="284"/>
      <c r="C64" s="290"/>
      <c r="D64" s="290"/>
      <c r="E64" s="294"/>
      <c r="F64" s="290"/>
      <c r="G64" s="290"/>
      <c r="H64" s="290"/>
      <c r="I64" s="290"/>
      <c r="J64" s="290"/>
      <c r="K64" s="286"/>
    </row>
    <row r="65" s="1" customFormat="1" ht="15" customHeight="1">
      <c r="B65" s="284"/>
      <c r="C65" s="290"/>
      <c r="D65" s="288" t="s">
        <v>1310</v>
      </c>
      <c r="E65" s="288"/>
      <c r="F65" s="288"/>
      <c r="G65" s="288"/>
      <c r="H65" s="288"/>
      <c r="I65" s="288"/>
      <c r="J65" s="288"/>
      <c r="K65" s="286"/>
    </row>
    <row r="66" s="1" customFormat="1" ht="15" customHeight="1">
      <c r="B66" s="284"/>
      <c r="C66" s="290"/>
      <c r="D66" s="293" t="s">
        <v>1311</v>
      </c>
      <c r="E66" s="293"/>
      <c r="F66" s="293"/>
      <c r="G66" s="293"/>
      <c r="H66" s="293"/>
      <c r="I66" s="293"/>
      <c r="J66" s="293"/>
      <c r="K66" s="286"/>
    </row>
    <row r="67" s="1" customFormat="1" ht="15" customHeight="1">
      <c r="B67" s="284"/>
      <c r="C67" s="290"/>
      <c r="D67" s="288" t="s">
        <v>1312</v>
      </c>
      <c r="E67" s="288"/>
      <c r="F67" s="288"/>
      <c r="G67" s="288"/>
      <c r="H67" s="288"/>
      <c r="I67" s="288"/>
      <c r="J67" s="288"/>
      <c r="K67" s="286"/>
    </row>
    <row r="68" s="1" customFormat="1" ht="15" customHeight="1">
      <c r="B68" s="284"/>
      <c r="C68" s="290"/>
      <c r="D68" s="288" t="s">
        <v>1313</v>
      </c>
      <c r="E68" s="288"/>
      <c r="F68" s="288"/>
      <c r="G68" s="288"/>
      <c r="H68" s="288"/>
      <c r="I68" s="288"/>
      <c r="J68" s="288"/>
      <c r="K68" s="286"/>
    </row>
    <row r="69" s="1" customFormat="1" ht="15" customHeight="1">
      <c r="B69" s="284"/>
      <c r="C69" s="290"/>
      <c r="D69" s="288" t="s">
        <v>1314</v>
      </c>
      <c r="E69" s="288"/>
      <c r="F69" s="288"/>
      <c r="G69" s="288"/>
      <c r="H69" s="288"/>
      <c r="I69" s="288"/>
      <c r="J69" s="288"/>
      <c r="K69" s="286"/>
    </row>
    <row r="70" s="1" customFormat="1" ht="15" customHeight="1">
      <c r="B70" s="284"/>
      <c r="C70" s="290"/>
      <c r="D70" s="288" t="s">
        <v>1315</v>
      </c>
      <c r="E70" s="288"/>
      <c r="F70" s="288"/>
      <c r="G70" s="288"/>
      <c r="H70" s="288"/>
      <c r="I70" s="288"/>
      <c r="J70" s="288"/>
      <c r="K70" s="286"/>
    </row>
    <row r="71" s="1" customFormat="1" ht="12.75" customHeight="1">
      <c r="B71" s="295"/>
      <c r="C71" s="296"/>
      <c r="D71" s="296"/>
      <c r="E71" s="296"/>
      <c r="F71" s="296"/>
      <c r="G71" s="296"/>
      <c r="H71" s="296"/>
      <c r="I71" s="296"/>
      <c r="J71" s="296"/>
      <c r="K71" s="297"/>
    </row>
    <row r="72" s="1" customFormat="1" ht="18.75" customHeight="1">
      <c r="B72" s="298"/>
      <c r="C72" s="298"/>
      <c r="D72" s="298"/>
      <c r="E72" s="298"/>
      <c r="F72" s="298"/>
      <c r="G72" s="298"/>
      <c r="H72" s="298"/>
      <c r="I72" s="298"/>
      <c r="J72" s="298"/>
      <c r="K72" s="299"/>
    </row>
    <row r="73" s="1" customFormat="1" ht="18.75" customHeight="1">
      <c r="B73" s="299"/>
      <c r="C73" s="299"/>
      <c r="D73" s="299"/>
      <c r="E73" s="299"/>
      <c r="F73" s="299"/>
      <c r="G73" s="299"/>
      <c r="H73" s="299"/>
      <c r="I73" s="299"/>
      <c r="J73" s="299"/>
      <c r="K73" s="299"/>
    </row>
    <row r="74" s="1" customFormat="1" ht="7.5" customHeight="1">
      <c r="B74" s="300"/>
      <c r="C74" s="301"/>
      <c r="D74" s="301"/>
      <c r="E74" s="301"/>
      <c r="F74" s="301"/>
      <c r="G74" s="301"/>
      <c r="H74" s="301"/>
      <c r="I74" s="301"/>
      <c r="J74" s="301"/>
      <c r="K74" s="302"/>
    </row>
    <row r="75" s="1" customFormat="1" ht="45" customHeight="1">
      <c r="B75" s="303"/>
      <c r="C75" s="304" t="s">
        <v>1316</v>
      </c>
      <c r="D75" s="304"/>
      <c r="E75" s="304"/>
      <c r="F75" s="304"/>
      <c r="G75" s="304"/>
      <c r="H75" s="304"/>
      <c r="I75" s="304"/>
      <c r="J75" s="304"/>
      <c r="K75" s="305"/>
    </row>
    <row r="76" s="1" customFormat="1" ht="17.25" customHeight="1">
      <c r="B76" s="303"/>
      <c r="C76" s="306" t="s">
        <v>1317</v>
      </c>
      <c r="D76" s="306"/>
      <c r="E76" s="306"/>
      <c r="F76" s="306" t="s">
        <v>1318</v>
      </c>
      <c r="G76" s="307"/>
      <c r="H76" s="306" t="s">
        <v>54</v>
      </c>
      <c r="I76" s="306" t="s">
        <v>57</v>
      </c>
      <c r="J76" s="306" t="s">
        <v>1319</v>
      </c>
      <c r="K76" s="305"/>
    </row>
    <row r="77" s="1" customFormat="1" ht="17.25" customHeight="1">
      <c r="B77" s="303"/>
      <c r="C77" s="308" t="s">
        <v>1320</v>
      </c>
      <c r="D77" s="308"/>
      <c r="E77" s="308"/>
      <c r="F77" s="309" t="s">
        <v>1321</v>
      </c>
      <c r="G77" s="310"/>
      <c r="H77" s="308"/>
      <c r="I77" s="308"/>
      <c r="J77" s="308" t="s">
        <v>1322</v>
      </c>
      <c r="K77" s="305"/>
    </row>
    <row r="78" s="1" customFormat="1" ht="5.25" customHeight="1">
      <c r="B78" s="303"/>
      <c r="C78" s="311"/>
      <c r="D78" s="311"/>
      <c r="E78" s="311"/>
      <c r="F78" s="311"/>
      <c r="G78" s="312"/>
      <c r="H78" s="311"/>
      <c r="I78" s="311"/>
      <c r="J78" s="311"/>
      <c r="K78" s="305"/>
    </row>
    <row r="79" s="1" customFormat="1" ht="15" customHeight="1">
      <c r="B79" s="303"/>
      <c r="C79" s="291" t="s">
        <v>53</v>
      </c>
      <c r="D79" s="313"/>
      <c r="E79" s="313"/>
      <c r="F79" s="314" t="s">
        <v>1323</v>
      </c>
      <c r="G79" s="315"/>
      <c r="H79" s="291" t="s">
        <v>1324</v>
      </c>
      <c r="I79" s="291" t="s">
        <v>1325</v>
      </c>
      <c r="J79" s="291">
        <v>20</v>
      </c>
      <c r="K79" s="305"/>
    </row>
    <row r="80" s="1" customFormat="1" ht="15" customHeight="1">
      <c r="B80" s="303"/>
      <c r="C80" s="291" t="s">
        <v>1326</v>
      </c>
      <c r="D80" s="291"/>
      <c r="E80" s="291"/>
      <c r="F80" s="314" t="s">
        <v>1323</v>
      </c>
      <c r="G80" s="315"/>
      <c r="H80" s="291" t="s">
        <v>1327</v>
      </c>
      <c r="I80" s="291" t="s">
        <v>1325</v>
      </c>
      <c r="J80" s="291">
        <v>120</v>
      </c>
      <c r="K80" s="305"/>
    </row>
    <row r="81" s="1" customFormat="1" ht="15" customHeight="1">
      <c r="B81" s="316"/>
      <c r="C81" s="291" t="s">
        <v>1328</v>
      </c>
      <c r="D81" s="291"/>
      <c r="E81" s="291"/>
      <c r="F81" s="314" t="s">
        <v>1329</v>
      </c>
      <c r="G81" s="315"/>
      <c r="H81" s="291" t="s">
        <v>1330</v>
      </c>
      <c r="I81" s="291" t="s">
        <v>1325</v>
      </c>
      <c r="J81" s="291">
        <v>50</v>
      </c>
      <c r="K81" s="305"/>
    </row>
    <row r="82" s="1" customFormat="1" ht="15" customHeight="1">
      <c r="B82" s="316"/>
      <c r="C82" s="291" t="s">
        <v>1331</v>
      </c>
      <c r="D82" s="291"/>
      <c r="E82" s="291"/>
      <c r="F82" s="314" t="s">
        <v>1323</v>
      </c>
      <c r="G82" s="315"/>
      <c r="H82" s="291" t="s">
        <v>1332</v>
      </c>
      <c r="I82" s="291" t="s">
        <v>1333</v>
      </c>
      <c r="J82" s="291"/>
      <c r="K82" s="305"/>
    </row>
    <row r="83" s="1" customFormat="1" ht="15" customHeight="1">
      <c r="B83" s="316"/>
      <c r="C83" s="317" t="s">
        <v>1334</v>
      </c>
      <c r="D83" s="317"/>
      <c r="E83" s="317"/>
      <c r="F83" s="318" t="s">
        <v>1329</v>
      </c>
      <c r="G83" s="317"/>
      <c r="H83" s="317" t="s">
        <v>1335</v>
      </c>
      <c r="I83" s="317" t="s">
        <v>1325</v>
      </c>
      <c r="J83" s="317">
        <v>15</v>
      </c>
      <c r="K83" s="305"/>
    </row>
    <row r="84" s="1" customFormat="1" ht="15" customHeight="1">
      <c r="B84" s="316"/>
      <c r="C84" s="317" t="s">
        <v>1336</v>
      </c>
      <c r="D84" s="317"/>
      <c r="E84" s="317"/>
      <c r="F84" s="318" t="s">
        <v>1329</v>
      </c>
      <c r="G84" s="317"/>
      <c r="H84" s="317" t="s">
        <v>1337</v>
      </c>
      <c r="I84" s="317" t="s">
        <v>1325</v>
      </c>
      <c r="J84" s="317">
        <v>15</v>
      </c>
      <c r="K84" s="305"/>
    </row>
    <row r="85" s="1" customFormat="1" ht="15" customHeight="1">
      <c r="B85" s="316"/>
      <c r="C85" s="317" t="s">
        <v>1338</v>
      </c>
      <c r="D85" s="317"/>
      <c r="E85" s="317"/>
      <c r="F85" s="318" t="s">
        <v>1329</v>
      </c>
      <c r="G85" s="317"/>
      <c r="H85" s="317" t="s">
        <v>1339</v>
      </c>
      <c r="I85" s="317" t="s">
        <v>1325</v>
      </c>
      <c r="J85" s="317">
        <v>20</v>
      </c>
      <c r="K85" s="305"/>
    </row>
    <row r="86" s="1" customFormat="1" ht="15" customHeight="1">
      <c r="B86" s="316"/>
      <c r="C86" s="317" t="s">
        <v>1340</v>
      </c>
      <c r="D86" s="317"/>
      <c r="E86" s="317"/>
      <c r="F86" s="318" t="s">
        <v>1329</v>
      </c>
      <c r="G86" s="317"/>
      <c r="H86" s="317" t="s">
        <v>1341</v>
      </c>
      <c r="I86" s="317" t="s">
        <v>1325</v>
      </c>
      <c r="J86" s="317">
        <v>20</v>
      </c>
      <c r="K86" s="305"/>
    </row>
    <row r="87" s="1" customFormat="1" ht="15" customHeight="1">
      <c r="B87" s="316"/>
      <c r="C87" s="291" t="s">
        <v>1342</v>
      </c>
      <c r="D87" s="291"/>
      <c r="E87" s="291"/>
      <c r="F87" s="314" t="s">
        <v>1329</v>
      </c>
      <c r="G87" s="315"/>
      <c r="H87" s="291" t="s">
        <v>1343</v>
      </c>
      <c r="I87" s="291" t="s">
        <v>1325</v>
      </c>
      <c r="J87" s="291">
        <v>50</v>
      </c>
      <c r="K87" s="305"/>
    </row>
    <row r="88" s="1" customFormat="1" ht="15" customHeight="1">
      <c r="B88" s="316"/>
      <c r="C88" s="291" t="s">
        <v>1344</v>
      </c>
      <c r="D88" s="291"/>
      <c r="E88" s="291"/>
      <c r="F88" s="314" t="s">
        <v>1329</v>
      </c>
      <c r="G88" s="315"/>
      <c r="H88" s="291" t="s">
        <v>1345</v>
      </c>
      <c r="I88" s="291" t="s">
        <v>1325</v>
      </c>
      <c r="J88" s="291">
        <v>20</v>
      </c>
      <c r="K88" s="305"/>
    </row>
    <row r="89" s="1" customFormat="1" ht="15" customHeight="1">
      <c r="B89" s="316"/>
      <c r="C89" s="291" t="s">
        <v>1346</v>
      </c>
      <c r="D89" s="291"/>
      <c r="E89" s="291"/>
      <c r="F89" s="314" t="s">
        <v>1329</v>
      </c>
      <c r="G89" s="315"/>
      <c r="H89" s="291" t="s">
        <v>1347</v>
      </c>
      <c r="I89" s="291" t="s">
        <v>1325</v>
      </c>
      <c r="J89" s="291">
        <v>20</v>
      </c>
      <c r="K89" s="305"/>
    </row>
    <row r="90" s="1" customFormat="1" ht="15" customHeight="1">
      <c r="B90" s="316"/>
      <c r="C90" s="291" t="s">
        <v>1348</v>
      </c>
      <c r="D90" s="291"/>
      <c r="E90" s="291"/>
      <c r="F90" s="314" t="s">
        <v>1329</v>
      </c>
      <c r="G90" s="315"/>
      <c r="H90" s="291" t="s">
        <v>1349</v>
      </c>
      <c r="I90" s="291" t="s">
        <v>1325</v>
      </c>
      <c r="J90" s="291">
        <v>50</v>
      </c>
      <c r="K90" s="305"/>
    </row>
    <row r="91" s="1" customFormat="1" ht="15" customHeight="1">
      <c r="B91" s="316"/>
      <c r="C91" s="291" t="s">
        <v>1350</v>
      </c>
      <c r="D91" s="291"/>
      <c r="E91" s="291"/>
      <c r="F91" s="314" t="s">
        <v>1329</v>
      </c>
      <c r="G91" s="315"/>
      <c r="H91" s="291" t="s">
        <v>1350</v>
      </c>
      <c r="I91" s="291" t="s">
        <v>1325</v>
      </c>
      <c r="J91" s="291">
        <v>50</v>
      </c>
      <c r="K91" s="305"/>
    </row>
    <row r="92" s="1" customFormat="1" ht="15" customHeight="1">
      <c r="B92" s="316"/>
      <c r="C92" s="291" t="s">
        <v>1351</v>
      </c>
      <c r="D92" s="291"/>
      <c r="E92" s="291"/>
      <c r="F92" s="314" t="s">
        <v>1329</v>
      </c>
      <c r="G92" s="315"/>
      <c r="H92" s="291" t="s">
        <v>1352</v>
      </c>
      <c r="I92" s="291" t="s">
        <v>1325</v>
      </c>
      <c r="J92" s="291">
        <v>255</v>
      </c>
      <c r="K92" s="305"/>
    </row>
    <row r="93" s="1" customFormat="1" ht="15" customHeight="1">
      <c r="B93" s="316"/>
      <c r="C93" s="291" t="s">
        <v>1353</v>
      </c>
      <c r="D93" s="291"/>
      <c r="E93" s="291"/>
      <c r="F93" s="314" t="s">
        <v>1323</v>
      </c>
      <c r="G93" s="315"/>
      <c r="H93" s="291" t="s">
        <v>1354</v>
      </c>
      <c r="I93" s="291" t="s">
        <v>1355</v>
      </c>
      <c r="J93" s="291"/>
      <c r="K93" s="305"/>
    </row>
    <row r="94" s="1" customFormat="1" ht="15" customHeight="1">
      <c r="B94" s="316"/>
      <c r="C94" s="291" t="s">
        <v>1356</v>
      </c>
      <c r="D94" s="291"/>
      <c r="E94" s="291"/>
      <c r="F94" s="314" t="s">
        <v>1323</v>
      </c>
      <c r="G94" s="315"/>
      <c r="H94" s="291" t="s">
        <v>1357</v>
      </c>
      <c r="I94" s="291" t="s">
        <v>1358</v>
      </c>
      <c r="J94" s="291"/>
      <c r="K94" s="305"/>
    </row>
    <row r="95" s="1" customFormat="1" ht="15" customHeight="1">
      <c r="B95" s="316"/>
      <c r="C95" s="291" t="s">
        <v>1359</v>
      </c>
      <c r="D95" s="291"/>
      <c r="E95" s="291"/>
      <c r="F95" s="314" t="s">
        <v>1323</v>
      </c>
      <c r="G95" s="315"/>
      <c r="H95" s="291" t="s">
        <v>1359</v>
      </c>
      <c r="I95" s="291" t="s">
        <v>1358</v>
      </c>
      <c r="J95" s="291"/>
      <c r="K95" s="305"/>
    </row>
    <row r="96" s="1" customFormat="1" ht="15" customHeight="1">
      <c r="B96" s="316"/>
      <c r="C96" s="291" t="s">
        <v>38</v>
      </c>
      <c r="D96" s="291"/>
      <c r="E96" s="291"/>
      <c r="F96" s="314" t="s">
        <v>1323</v>
      </c>
      <c r="G96" s="315"/>
      <c r="H96" s="291" t="s">
        <v>1360</v>
      </c>
      <c r="I96" s="291" t="s">
        <v>1358</v>
      </c>
      <c r="J96" s="291"/>
      <c r="K96" s="305"/>
    </row>
    <row r="97" s="1" customFormat="1" ht="15" customHeight="1">
      <c r="B97" s="316"/>
      <c r="C97" s="291" t="s">
        <v>48</v>
      </c>
      <c r="D97" s="291"/>
      <c r="E97" s="291"/>
      <c r="F97" s="314" t="s">
        <v>1323</v>
      </c>
      <c r="G97" s="315"/>
      <c r="H97" s="291" t="s">
        <v>1361</v>
      </c>
      <c r="I97" s="291" t="s">
        <v>1358</v>
      </c>
      <c r="J97" s="291"/>
      <c r="K97" s="305"/>
    </row>
    <row r="98" s="1" customFormat="1" ht="15" customHeight="1">
      <c r="B98" s="319"/>
      <c r="C98" s="320"/>
      <c r="D98" s="320"/>
      <c r="E98" s="320"/>
      <c r="F98" s="320"/>
      <c r="G98" s="320"/>
      <c r="H98" s="320"/>
      <c r="I98" s="320"/>
      <c r="J98" s="320"/>
      <c r="K98" s="321"/>
    </row>
    <row r="99" s="1" customFormat="1" ht="18.75" customHeight="1">
      <c r="B99" s="322"/>
      <c r="C99" s="323"/>
      <c r="D99" s="323"/>
      <c r="E99" s="323"/>
      <c r="F99" s="323"/>
      <c r="G99" s="323"/>
      <c r="H99" s="323"/>
      <c r="I99" s="323"/>
      <c r="J99" s="323"/>
      <c r="K99" s="322"/>
    </row>
    <row r="100" s="1" customFormat="1" ht="18.75" customHeight="1">
      <c r="B100" s="299"/>
      <c r="C100" s="299"/>
      <c r="D100" s="299"/>
      <c r="E100" s="299"/>
      <c r="F100" s="299"/>
      <c r="G100" s="299"/>
      <c r="H100" s="299"/>
      <c r="I100" s="299"/>
      <c r="J100" s="299"/>
      <c r="K100" s="299"/>
    </row>
    <row r="101" s="1" customFormat="1" ht="7.5" customHeight="1">
      <c r="B101" s="300"/>
      <c r="C101" s="301"/>
      <c r="D101" s="301"/>
      <c r="E101" s="301"/>
      <c r="F101" s="301"/>
      <c r="G101" s="301"/>
      <c r="H101" s="301"/>
      <c r="I101" s="301"/>
      <c r="J101" s="301"/>
      <c r="K101" s="302"/>
    </row>
    <row r="102" s="1" customFormat="1" ht="45" customHeight="1">
      <c r="B102" s="303"/>
      <c r="C102" s="304" t="s">
        <v>1362</v>
      </c>
      <c r="D102" s="304"/>
      <c r="E102" s="304"/>
      <c r="F102" s="304"/>
      <c r="G102" s="304"/>
      <c r="H102" s="304"/>
      <c r="I102" s="304"/>
      <c r="J102" s="304"/>
      <c r="K102" s="305"/>
    </row>
    <row r="103" s="1" customFormat="1" ht="17.25" customHeight="1">
      <c r="B103" s="303"/>
      <c r="C103" s="306" t="s">
        <v>1317</v>
      </c>
      <c r="D103" s="306"/>
      <c r="E103" s="306"/>
      <c r="F103" s="306" t="s">
        <v>1318</v>
      </c>
      <c r="G103" s="307"/>
      <c r="H103" s="306" t="s">
        <v>54</v>
      </c>
      <c r="I103" s="306" t="s">
        <v>57</v>
      </c>
      <c r="J103" s="306" t="s">
        <v>1319</v>
      </c>
      <c r="K103" s="305"/>
    </row>
    <row r="104" s="1" customFormat="1" ht="17.25" customHeight="1">
      <c r="B104" s="303"/>
      <c r="C104" s="308" t="s">
        <v>1320</v>
      </c>
      <c r="D104" s="308"/>
      <c r="E104" s="308"/>
      <c r="F104" s="309" t="s">
        <v>1321</v>
      </c>
      <c r="G104" s="310"/>
      <c r="H104" s="308"/>
      <c r="I104" s="308"/>
      <c r="J104" s="308" t="s">
        <v>1322</v>
      </c>
      <c r="K104" s="305"/>
    </row>
    <row r="105" s="1" customFormat="1" ht="5.25" customHeight="1">
      <c r="B105" s="303"/>
      <c r="C105" s="306"/>
      <c r="D105" s="306"/>
      <c r="E105" s="306"/>
      <c r="F105" s="306"/>
      <c r="G105" s="324"/>
      <c r="H105" s="306"/>
      <c r="I105" s="306"/>
      <c r="J105" s="306"/>
      <c r="K105" s="305"/>
    </row>
    <row r="106" s="1" customFormat="1" ht="15" customHeight="1">
      <c r="B106" s="303"/>
      <c r="C106" s="291" t="s">
        <v>53</v>
      </c>
      <c r="D106" s="313"/>
      <c r="E106" s="313"/>
      <c r="F106" s="314" t="s">
        <v>1323</v>
      </c>
      <c r="G106" s="291"/>
      <c r="H106" s="291" t="s">
        <v>1363</v>
      </c>
      <c r="I106" s="291" t="s">
        <v>1325</v>
      </c>
      <c r="J106" s="291">
        <v>20</v>
      </c>
      <c r="K106" s="305"/>
    </row>
    <row r="107" s="1" customFormat="1" ht="15" customHeight="1">
      <c r="B107" s="303"/>
      <c r="C107" s="291" t="s">
        <v>1326</v>
      </c>
      <c r="D107" s="291"/>
      <c r="E107" s="291"/>
      <c r="F107" s="314" t="s">
        <v>1323</v>
      </c>
      <c r="G107" s="291"/>
      <c r="H107" s="291" t="s">
        <v>1363</v>
      </c>
      <c r="I107" s="291" t="s">
        <v>1325</v>
      </c>
      <c r="J107" s="291">
        <v>120</v>
      </c>
      <c r="K107" s="305"/>
    </row>
    <row r="108" s="1" customFormat="1" ht="15" customHeight="1">
      <c r="B108" s="316"/>
      <c r="C108" s="291" t="s">
        <v>1328</v>
      </c>
      <c r="D108" s="291"/>
      <c r="E108" s="291"/>
      <c r="F108" s="314" t="s">
        <v>1329</v>
      </c>
      <c r="G108" s="291"/>
      <c r="H108" s="291" t="s">
        <v>1363</v>
      </c>
      <c r="I108" s="291" t="s">
        <v>1325</v>
      </c>
      <c r="J108" s="291">
        <v>50</v>
      </c>
      <c r="K108" s="305"/>
    </row>
    <row r="109" s="1" customFormat="1" ht="15" customHeight="1">
      <c r="B109" s="316"/>
      <c r="C109" s="291" t="s">
        <v>1331</v>
      </c>
      <c r="D109" s="291"/>
      <c r="E109" s="291"/>
      <c r="F109" s="314" t="s">
        <v>1323</v>
      </c>
      <c r="G109" s="291"/>
      <c r="H109" s="291" t="s">
        <v>1363</v>
      </c>
      <c r="I109" s="291" t="s">
        <v>1333</v>
      </c>
      <c r="J109" s="291"/>
      <c r="K109" s="305"/>
    </row>
    <row r="110" s="1" customFormat="1" ht="15" customHeight="1">
      <c r="B110" s="316"/>
      <c r="C110" s="291" t="s">
        <v>1342</v>
      </c>
      <c r="D110" s="291"/>
      <c r="E110" s="291"/>
      <c r="F110" s="314" t="s">
        <v>1329</v>
      </c>
      <c r="G110" s="291"/>
      <c r="H110" s="291" t="s">
        <v>1363</v>
      </c>
      <c r="I110" s="291" t="s">
        <v>1325</v>
      </c>
      <c r="J110" s="291">
        <v>50</v>
      </c>
      <c r="K110" s="305"/>
    </row>
    <row r="111" s="1" customFormat="1" ht="15" customHeight="1">
      <c r="B111" s="316"/>
      <c r="C111" s="291" t="s">
        <v>1350</v>
      </c>
      <c r="D111" s="291"/>
      <c r="E111" s="291"/>
      <c r="F111" s="314" t="s">
        <v>1329</v>
      </c>
      <c r="G111" s="291"/>
      <c r="H111" s="291" t="s">
        <v>1363</v>
      </c>
      <c r="I111" s="291" t="s">
        <v>1325</v>
      </c>
      <c r="J111" s="291">
        <v>50</v>
      </c>
      <c r="K111" s="305"/>
    </row>
    <row r="112" s="1" customFormat="1" ht="15" customHeight="1">
      <c r="B112" s="316"/>
      <c r="C112" s="291" t="s">
        <v>1348</v>
      </c>
      <c r="D112" s="291"/>
      <c r="E112" s="291"/>
      <c r="F112" s="314" t="s">
        <v>1329</v>
      </c>
      <c r="G112" s="291"/>
      <c r="H112" s="291" t="s">
        <v>1363</v>
      </c>
      <c r="I112" s="291" t="s">
        <v>1325</v>
      </c>
      <c r="J112" s="291">
        <v>50</v>
      </c>
      <c r="K112" s="305"/>
    </row>
    <row r="113" s="1" customFormat="1" ht="15" customHeight="1">
      <c r="B113" s="316"/>
      <c r="C113" s="291" t="s">
        <v>53</v>
      </c>
      <c r="D113" s="291"/>
      <c r="E113" s="291"/>
      <c r="F113" s="314" t="s">
        <v>1323</v>
      </c>
      <c r="G113" s="291"/>
      <c r="H113" s="291" t="s">
        <v>1364</v>
      </c>
      <c r="I113" s="291" t="s">
        <v>1325</v>
      </c>
      <c r="J113" s="291">
        <v>20</v>
      </c>
      <c r="K113" s="305"/>
    </row>
    <row r="114" s="1" customFormat="1" ht="15" customHeight="1">
      <c r="B114" s="316"/>
      <c r="C114" s="291" t="s">
        <v>1365</v>
      </c>
      <c r="D114" s="291"/>
      <c r="E114" s="291"/>
      <c r="F114" s="314" t="s">
        <v>1323</v>
      </c>
      <c r="G114" s="291"/>
      <c r="H114" s="291" t="s">
        <v>1366</v>
      </c>
      <c r="I114" s="291" t="s">
        <v>1325</v>
      </c>
      <c r="J114" s="291">
        <v>120</v>
      </c>
      <c r="K114" s="305"/>
    </row>
    <row r="115" s="1" customFormat="1" ht="15" customHeight="1">
      <c r="B115" s="316"/>
      <c r="C115" s="291" t="s">
        <v>38</v>
      </c>
      <c r="D115" s="291"/>
      <c r="E115" s="291"/>
      <c r="F115" s="314" t="s">
        <v>1323</v>
      </c>
      <c r="G115" s="291"/>
      <c r="H115" s="291" t="s">
        <v>1367</v>
      </c>
      <c r="I115" s="291" t="s">
        <v>1358</v>
      </c>
      <c r="J115" s="291"/>
      <c r="K115" s="305"/>
    </row>
    <row r="116" s="1" customFormat="1" ht="15" customHeight="1">
      <c r="B116" s="316"/>
      <c r="C116" s="291" t="s">
        <v>48</v>
      </c>
      <c r="D116" s="291"/>
      <c r="E116" s="291"/>
      <c r="F116" s="314" t="s">
        <v>1323</v>
      </c>
      <c r="G116" s="291"/>
      <c r="H116" s="291" t="s">
        <v>1368</v>
      </c>
      <c r="I116" s="291" t="s">
        <v>1358</v>
      </c>
      <c r="J116" s="291"/>
      <c r="K116" s="305"/>
    </row>
    <row r="117" s="1" customFormat="1" ht="15" customHeight="1">
      <c r="B117" s="316"/>
      <c r="C117" s="291" t="s">
        <v>57</v>
      </c>
      <c r="D117" s="291"/>
      <c r="E117" s="291"/>
      <c r="F117" s="314" t="s">
        <v>1323</v>
      </c>
      <c r="G117" s="291"/>
      <c r="H117" s="291" t="s">
        <v>1369</v>
      </c>
      <c r="I117" s="291" t="s">
        <v>1370</v>
      </c>
      <c r="J117" s="291"/>
      <c r="K117" s="305"/>
    </row>
    <row r="118" s="1" customFormat="1" ht="15" customHeight="1">
      <c r="B118" s="319"/>
      <c r="C118" s="325"/>
      <c r="D118" s="325"/>
      <c r="E118" s="325"/>
      <c r="F118" s="325"/>
      <c r="G118" s="325"/>
      <c r="H118" s="325"/>
      <c r="I118" s="325"/>
      <c r="J118" s="325"/>
      <c r="K118" s="321"/>
    </row>
    <row r="119" s="1" customFormat="1" ht="18.75" customHeight="1">
      <c r="B119" s="326"/>
      <c r="C119" s="327"/>
      <c r="D119" s="327"/>
      <c r="E119" s="327"/>
      <c r="F119" s="328"/>
      <c r="G119" s="327"/>
      <c r="H119" s="327"/>
      <c r="I119" s="327"/>
      <c r="J119" s="327"/>
      <c r="K119" s="326"/>
    </row>
    <row r="120" s="1" customFormat="1" ht="18.75" customHeight="1">
      <c r="B120" s="299"/>
      <c r="C120" s="299"/>
      <c r="D120" s="299"/>
      <c r="E120" s="299"/>
      <c r="F120" s="299"/>
      <c r="G120" s="299"/>
      <c r="H120" s="299"/>
      <c r="I120" s="299"/>
      <c r="J120" s="299"/>
      <c r="K120" s="299"/>
    </row>
    <row r="121" s="1" customFormat="1" ht="7.5" customHeight="1">
      <c r="B121" s="329"/>
      <c r="C121" s="330"/>
      <c r="D121" s="330"/>
      <c r="E121" s="330"/>
      <c r="F121" s="330"/>
      <c r="G121" s="330"/>
      <c r="H121" s="330"/>
      <c r="I121" s="330"/>
      <c r="J121" s="330"/>
      <c r="K121" s="331"/>
    </row>
    <row r="122" s="1" customFormat="1" ht="45" customHeight="1">
      <c r="B122" s="332"/>
      <c r="C122" s="282" t="s">
        <v>1371</v>
      </c>
      <c r="D122" s="282"/>
      <c r="E122" s="282"/>
      <c r="F122" s="282"/>
      <c r="G122" s="282"/>
      <c r="H122" s="282"/>
      <c r="I122" s="282"/>
      <c r="J122" s="282"/>
      <c r="K122" s="333"/>
    </row>
    <row r="123" s="1" customFormat="1" ht="17.25" customHeight="1">
      <c r="B123" s="334"/>
      <c r="C123" s="306" t="s">
        <v>1317</v>
      </c>
      <c r="D123" s="306"/>
      <c r="E123" s="306"/>
      <c r="F123" s="306" t="s">
        <v>1318</v>
      </c>
      <c r="G123" s="307"/>
      <c r="H123" s="306" t="s">
        <v>54</v>
      </c>
      <c r="I123" s="306" t="s">
        <v>57</v>
      </c>
      <c r="J123" s="306" t="s">
        <v>1319</v>
      </c>
      <c r="K123" s="335"/>
    </row>
    <row r="124" s="1" customFormat="1" ht="17.25" customHeight="1">
      <c r="B124" s="334"/>
      <c r="C124" s="308" t="s">
        <v>1320</v>
      </c>
      <c r="D124" s="308"/>
      <c r="E124" s="308"/>
      <c r="F124" s="309" t="s">
        <v>1321</v>
      </c>
      <c r="G124" s="310"/>
      <c r="H124" s="308"/>
      <c r="I124" s="308"/>
      <c r="J124" s="308" t="s">
        <v>1322</v>
      </c>
      <c r="K124" s="335"/>
    </row>
    <row r="125" s="1" customFormat="1" ht="5.25" customHeight="1">
      <c r="B125" s="336"/>
      <c r="C125" s="311"/>
      <c r="D125" s="311"/>
      <c r="E125" s="311"/>
      <c r="F125" s="311"/>
      <c r="G125" s="337"/>
      <c r="H125" s="311"/>
      <c r="I125" s="311"/>
      <c r="J125" s="311"/>
      <c r="K125" s="338"/>
    </row>
    <row r="126" s="1" customFormat="1" ht="15" customHeight="1">
      <c r="B126" s="336"/>
      <c r="C126" s="291" t="s">
        <v>1326</v>
      </c>
      <c r="D126" s="313"/>
      <c r="E126" s="313"/>
      <c r="F126" s="314" t="s">
        <v>1323</v>
      </c>
      <c r="G126" s="291"/>
      <c r="H126" s="291" t="s">
        <v>1363</v>
      </c>
      <c r="I126" s="291" t="s">
        <v>1325</v>
      </c>
      <c r="J126" s="291">
        <v>120</v>
      </c>
      <c r="K126" s="339"/>
    </row>
    <row r="127" s="1" customFormat="1" ht="15" customHeight="1">
      <c r="B127" s="336"/>
      <c r="C127" s="291" t="s">
        <v>1372</v>
      </c>
      <c r="D127" s="291"/>
      <c r="E127" s="291"/>
      <c r="F127" s="314" t="s">
        <v>1323</v>
      </c>
      <c r="G127" s="291"/>
      <c r="H127" s="291" t="s">
        <v>1373</v>
      </c>
      <c r="I127" s="291" t="s">
        <v>1325</v>
      </c>
      <c r="J127" s="291" t="s">
        <v>1374</v>
      </c>
      <c r="K127" s="339"/>
    </row>
    <row r="128" s="1" customFormat="1" ht="15" customHeight="1">
      <c r="B128" s="336"/>
      <c r="C128" s="291" t="s">
        <v>1271</v>
      </c>
      <c r="D128" s="291"/>
      <c r="E128" s="291"/>
      <c r="F128" s="314" t="s">
        <v>1323</v>
      </c>
      <c r="G128" s="291"/>
      <c r="H128" s="291" t="s">
        <v>1375</v>
      </c>
      <c r="I128" s="291" t="s">
        <v>1325</v>
      </c>
      <c r="J128" s="291" t="s">
        <v>1374</v>
      </c>
      <c r="K128" s="339"/>
    </row>
    <row r="129" s="1" customFormat="1" ht="15" customHeight="1">
      <c r="B129" s="336"/>
      <c r="C129" s="291" t="s">
        <v>1334</v>
      </c>
      <c r="D129" s="291"/>
      <c r="E129" s="291"/>
      <c r="F129" s="314" t="s">
        <v>1329</v>
      </c>
      <c r="G129" s="291"/>
      <c r="H129" s="291" t="s">
        <v>1335</v>
      </c>
      <c r="I129" s="291" t="s">
        <v>1325</v>
      </c>
      <c r="J129" s="291">
        <v>15</v>
      </c>
      <c r="K129" s="339"/>
    </row>
    <row r="130" s="1" customFormat="1" ht="15" customHeight="1">
      <c r="B130" s="336"/>
      <c r="C130" s="317" t="s">
        <v>1336</v>
      </c>
      <c r="D130" s="317"/>
      <c r="E130" s="317"/>
      <c r="F130" s="318" t="s">
        <v>1329</v>
      </c>
      <c r="G130" s="317"/>
      <c r="H130" s="317" t="s">
        <v>1337</v>
      </c>
      <c r="I130" s="317" t="s">
        <v>1325</v>
      </c>
      <c r="J130" s="317">
        <v>15</v>
      </c>
      <c r="K130" s="339"/>
    </row>
    <row r="131" s="1" customFormat="1" ht="15" customHeight="1">
      <c r="B131" s="336"/>
      <c r="C131" s="317" t="s">
        <v>1338</v>
      </c>
      <c r="D131" s="317"/>
      <c r="E131" s="317"/>
      <c r="F131" s="318" t="s">
        <v>1329</v>
      </c>
      <c r="G131" s="317"/>
      <c r="H131" s="317" t="s">
        <v>1339</v>
      </c>
      <c r="I131" s="317" t="s">
        <v>1325</v>
      </c>
      <c r="J131" s="317">
        <v>20</v>
      </c>
      <c r="K131" s="339"/>
    </row>
    <row r="132" s="1" customFormat="1" ht="15" customHeight="1">
      <c r="B132" s="336"/>
      <c r="C132" s="317" t="s">
        <v>1340</v>
      </c>
      <c r="D132" s="317"/>
      <c r="E132" s="317"/>
      <c r="F132" s="318" t="s">
        <v>1329</v>
      </c>
      <c r="G132" s="317"/>
      <c r="H132" s="317" t="s">
        <v>1341</v>
      </c>
      <c r="I132" s="317" t="s">
        <v>1325</v>
      </c>
      <c r="J132" s="317">
        <v>20</v>
      </c>
      <c r="K132" s="339"/>
    </row>
    <row r="133" s="1" customFormat="1" ht="15" customHeight="1">
      <c r="B133" s="336"/>
      <c r="C133" s="291" t="s">
        <v>1328</v>
      </c>
      <c r="D133" s="291"/>
      <c r="E133" s="291"/>
      <c r="F133" s="314" t="s">
        <v>1329</v>
      </c>
      <c r="G133" s="291"/>
      <c r="H133" s="291" t="s">
        <v>1363</v>
      </c>
      <c r="I133" s="291" t="s">
        <v>1325</v>
      </c>
      <c r="J133" s="291">
        <v>50</v>
      </c>
      <c r="K133" s="339"/>
    </row>
    <row r="134" s="1" customFormat="1" ht="15" customHeight="1">
      <c r="B134" s="336"/>
      <c r="C134" s="291" t="s">
        <v>1342</v>
      </c>
      <c r="D134" s="291"/>
      <c r="E134" s="291"/>
      <c r="F134" s="314" t="s">
        <v>1329</v>
      </c>
      <c r="G134" s="291"/>
      <c r="H134" s="291" t="s">
        <v>1363</v>
      </c>
      <c r="I134" s="291" t="s">
        <v>1325</v>
      </c>
      <c r="J134" s="291">
        <v>50</v>
      </c>
      <c r="K134" s="339"/>
    </row>
    <row r="135" s="1" customFormat="1" ht="15" customHeight="1">
      <c r="B135" s="336"/>
      <c r="C135" s="291" t="s">
        <v>1348</v>
      </c>
      <c r="D135" s="291"/>
      <c r="E135" s="291"/>
      <c r="F135" s="314" t="s">
        <v>1329</v>
      </c>
      <c r="G135" s="291"/>
      <c r="H135" s="291" t="s">
        <v>1363</v>
      </c>
      <c r="I135" s="291" t="s">
        <v>1325</v>
      </c>
      <c r="J135" s="291">
        <v>50</v>
      </c>
      <c r="K135" s="339"/>
    </row>
    <row r="136" s="1" customFormat="1" ht="15" customHeight="1">
      <c r="B136" s="336"/>
      <c r="C136" s="291" t="s">
        <v>1350</v>
      </c>
      <c r="D136" s="291"/>
      <c r="E136" s="291"/>
      <c r="F136" s="314" t="s">
        <v>1329</v>
      </c>
      <c r="G136" s="291"/>
      <c r="H136" s="291" t="s">
        <v>1363</v>
      </c>
      <c r="I136" s="291" t="s">
        <v>1325</v>
      </c>
      <c r="J136" s="291">
        <v>50</v>
      </c>
      <c r="K136" s="339"/>
    </row>
    <row r="137" s="1" customFormat="1" ht="15" customHeight="1">
      <c r="B137" s="336"/>
      <c r="C137" s="291" t="s">
        <v>1351</v>
      </c>
      <c r="D137" s="291"/>
      <c r="E137" s="291"/>
      <c r="F137" s="314" t="s">
        <v>1329</v>
      </c>
      <c r="G137" s="291"/>
      <c r="H137" s="291" t="s">
        <v>1376</v>
      </c>
      <c r="I137" s="291" t="s">
        <v>1325</v>
      </c>
      <c r="J137" s="291">
        <v>255</v>
      </c>
      <c r="K137" s="339"/>
    </row>
    <row r="138" s="1" customFormat="1" ht="15" customHeight="1">
      <c r="B138" s="336"/>
      <c r="C138" s="291" t="s">
        <v>1353</v>
      </c>
      <c r="D138" s="291"/>
      <c r="E138" s="291"/>
      <c r="F138" s="314" t="s">
        <v>1323</v>
      </c>
      <c r="G138" s="291"/>
      <c r="H138" s="291" t="s">
        <v>1377</v>
      </c>
      <c r="I138" s="291" t="s">
        <v>1355</v>
      </c>
      <c r="J138" s="291"/>
      <c r="K138" s="339"/>
    </row>
    <row r="139" s="1" customFormat="1" ht="15" customHeight="1">
      <c r="B139" s="336"/>
      <c r="C139" s="291" t="s">
        <v>1356</v>
      </c>
      <c r="D139" s="291"/>
      <c r="E139" s="291"/>
      <c r="F139" s="314" t="s">
        <v>1323</v>
      </c>
      <c r="G139" s="291"/>
      <c r="H139" s="291" t="s">
        <v>1378</v>
      </c>
      <c r="I139" s="291" t="s">
        <v>1358</v>
      </c>
      <c r="J139" s="291"/>
      <c r="K139" s="339"/>
    </row>
    <row r="140" s="1" customFormat="1" ht="15" customHeight="1">
      <c r="B140" s="336"/>
      <c r="C140" s="291" t="s">
        <v>1359</v>
      </c>
      <c r="D140" s="291"/>
      <c r="E140" s="291"/>
      <c r="F140" s="314" t="s">
        <v>1323</v>
      </c>
      <c r="G140" s="291"/>
      <c r="H140" s="291" t="s">
        <v>1359</v>
      </c>
      <c r="I140" s="291" t="s">
        <v>1358</v>
      </c>
      <c r="J140" s="291"/>
      <c r="K140" s="339"/>
    </row>
    <row r="141" s="1" customFormat="1" ht="15" customHeight="1">
      <c r="B141" s="336"/>
      <c r="C141" s="291" t="s">
        <v>38</v>
      </c>
      <c r="D141" s="291"/>
      <c r="E141" s="291"/>
      <c r="F141" s="314" t="s">
        <v>1323</v>
      </c>
      <c r="G141" s="291"/>
      <c r="H141" s="291" t="s">
        <v>1379</v>
      </c>
      <c r="I141" s="291" t="s">
        <v>1358</v>
      </c>
      <c r="J141" s="291"/>
      <c r="K141" s="339"/>
    </row>
    <row r="142" s="1" customFormat="1" ht="15" customHeight="1">
      <c r="B142" s="336"/>
      <c r="C142" s="291" t="s">
        <v>1380</v>
      </c>
      <c r="D142" s="291"/>
      <c r="E142" s="291"/>
      <c r="F142" s="314" t="s">
        <v>1323</v>
      </c>
      <c r="G142" s="291"/>
      <c r="H142" s="291" t="s">
        <v>1381</v>
      </c>
      <c r="I142" s="291" t="s">
        <v>1358</v>
      </c>
      <c r="J142" s="291"/>
      <c r="K142" s="339"/>
    </row>
    <row r="143" s="1" customFormat="1" ht="15" customHeight="1">
      <c r="B143" s="340"/>
      <c r="C143" s="341"/>
      <c r="D143" s="341"/>
      <c r="E143" s="341"/>
      <c r="F143" s="341"/>
      <c r="G143" s="341"/>
      <c r="H143" s="341"/>
      <c r="I143" s="341"/>
      <c r="J143" s="341"/>
      <c r="K143" s="342"/>
    </row>
    <row r="144" s="1" customFormat="1" ht="18.75" customHeight="1">
      <c r="B144" s="327"/>
      <c r="C144" s="327"/>
      <c r="D144" s="327"/>
      <c r="E144" s="327"/>
      <c r="F144" s="328"/>
      <c r="G144" s="327"/>
      <c r="H144" s="327"/>
      <c r="I144" s="327"/>
      <c r="J144" s="327"/>
      <c r="K144" s="327"/>
    </row>
    <row r="145" s="1" customFormat="1" ht="18.75" customHeight="1">
      <c r="B145" s="299"/>
      <c r="C145" s="299"/>
      <c r="D145" s="299"/>
      <c r="E145" s="299"/>
      <c r="F145" s="299"/>
      <c r="G145" s="299"/>
      <c r="H145" s="299"/>
      <c r="I145" s="299"/>
      <c r="J145" s="299"/>
      <c r="K145" s="299"/>
    </row>
    <row r="146" s="1" customFormat="1" ht="7.5" customHeight="1">
      <c r="B146" s="300"/>
      <c r="C146" s="301"/>
      <c r="D146" s="301"/>
      <c r="E146" s="301"/>
      <c r="F146" s="301"/>
      <c r="G146" s="301"/>
      <c r="H146" s="301"/>
      <c r="I146" s="301"/>
      <c r="J146" s="301"/>
      <c r="K146" s="302"/>
    </row>
    <row r="147" s="1" customFormat="1" ht="45" customHeight="1">
      <c r="B147" s="303"/>
      <c r="C147" s="304" t="s">
        <v>1382</v>
      </c>
      <c r="D147" s="304"/>
      <c r="E147" s="304"/>
      <c r="F147" s="304"/>
      <c r="G147" s="304"/>
      <c r="H147" s="304"/>
      <c r="I147" s="304"/>
      <c r="J147" s="304"/>
      <c r="K147" s="305"/>
    </row>
    <row r="148" s="1" customFormat="1" ht="17.25" customHeight="1">
      <c r="B148" s="303"/>
      <c r="C148" s="306" t="s">
        <v>1317</v>
      </c>
      <c r="D148" s="306"/>
      <c r="E148" s="306"/>
      <c r="F148" s="306" t="s">
        <v>1318</v>
      </c>
      <c r="G148" s="307"/>
      <c r="H148" s="306" t="s">
        <v>54</v>
      </c>
      <c r="I148" s="306" t="s">
        <v>57</v>
      </c>
      <c r="J148" s="306" t="s">
        <v>1319</v>
      </c>
      <c r="K148" s="305"/>
    </row>
    <row r="149" s="1" customFormat="1" ht="17.25" customHeight="1">
      <c r="B149" s="303"/>
      <c r="C149" s="308" t="s">
        <v>1320</v>
      </c>
      <c r="D149" s="308"/>
      <c r="E149" s="308"/>
      <c r="F149" s="309" t="s">
        <v>1321</v>
      </c>
      <c r="G149" s="310"/>
      <c r="H149" s="308"/>
      <c r="I149" s="308"/>
      <c r="J149" s="308" t="s">
        <v>1322</v>
      </c>
      <c r="K149" s="305"/>
    </row>
    <row r="150" s="1" customFormat="1" ht="5.25" customHeight="1">
      <c r="B150" s="316"/>
      <c r="C150" s="311"/>
      <c r="D150" s="311"/>
      <c r="E150" s="311"/>
      <c r="F150" s="311"/>
      <c r="G150" s="312"/>
      <c r="H150" s="311"/>
      <c r="I150" s="311"/>
      <c r="J150" s="311"/>
      <c r="K150" s="339"/>
    </row>
    <row r="151" s="1" customFormat="1" ht="15" customHeight="1">
      <c r="B151" s="316"/>
      <c r="C151" s="343" t="s">
        <v>1326</v>
      </c>
      <c r="D151" s="291"/>
      <c r="E151" s="291"/>
      <c r="F151" s="344" t="s">
        <v>1323</v>
      </c>
      <c r="G151" s="291"/>
      <c r="H151" s="343" t="s">
        <v>1363</v>
      </c>
      <c r="I151" s="343" t="s">
        <v>1325</v>
      </c>
      <c r="J151" s="343">
        <v>120</v>
      </c>
      <c r="K151" s="339"/>
    </row>
    <row r="152" s="1" customFormat="1" ht="15" customHeight="1">
      <c r="B152" s="316"/>
      <c r="C152" s="343" t="s">
        <v>1372</v>
      </c>
      <c r="D152" s="291"/>
      <c r="E152" s="291"/>
      <c r="F152" s="344" t="s">
        <v>1323</v>
      </c>
      <c r="G152" s="291"/>
      <c r="H152" s="343" t="s">
        <v>1383</v>
      </c>
      <c r="I152" s="343" t="s">
        <v>1325</v>
      </c>
      <c r="J152" s="343" t="s">
        <v>1374</v>
      </c>
      <c r="K152" s="339"/>
    </row>
    <row r="153" s="1" customFormat="1" ht="15" customHeight="1">
      <c r="B153" s="316"/>
      <c r="C153" s="343" t="s">
        <v>1271</v>
      </c>
      <c r="D153" s="291"/>
      <c r="E153" s="291"/>
      <c r="F153" s="344" t="s">
        <v>1323</v>
      </c>
      <c r="G153" s="291"/>
      <c r="H153" s="343" t="s">
        <v>1384</v>
      </c>
      <c r="I153" s="343" t="s">
        <v>1325</v>
      </c>
      <c r="J153" s="343" t="s">
        <v>1374</v>
      </c>
      <c r="K153" s="339"/>
    </row>
    <row r="154" s="1" customFormat="1" ht="15" customHeight="1">
      <c r="B154" s="316"/>
      <c r="C154" s="343" t="s">
        <v>1328</v>
      </c>
      <c r="D154" s="291"/>
      <c r="E154" s="291"/>
      <c r="F154" s="344" t="s">
        <v>1329</v>
      </c>
      <c r="G154" s="291"/>
      <c r="H154" s="343" t="s">
        <v>1363</v>
      </c>
      <c r="I154" s="343" t="s">
        <v>1325</v>
      </c>
      <c r="J154" s="343">
        <v>50</v>
      </c>
      <c r="K154" s="339"/>
    </row>
    <row r="155" s="1" customFormat="1" ht="15" customHeight="1">
      <c r="B155" s="316"/>
      <c r="C155" s="343" t="s">
        <v>1331</v>
      </c>
      <c r="D155" s="291"/>
      <c r="E155" s="291"/>
      <c r="F155" s="344" t="s">
        <v>1323</v>
      </c>
      <c r="G155" s="291"/>
      <c r="H155" s="343" t="s">
        <v>1363</v>
      </c>
      <c r="I155" s="343" t="s">
        <v>1333</v>
      </c>
      <c r="J155" s="343"/>
      <c r="K155" s="339"/>
    </row>
    <row r="156" s="1" customFormat="1" ht="15" customHeight="1">
      <c r="B156" s="316"/>
      <c r="C156" s="343" t="s">
        <v>1342</v>
      </c>
      <c r="D156" s="291"/>
      <c r="E156" s="291"/>
      <c r="F156" s="344" t="s">
        <v>1329</v>
      </c>
      <c r="G156" s="291"/>
      <c r="H156" s="343" t="s">
        <v>1363</v>
      </c>
      <c r="I156" s="343" t="s">
        <v>1325</v>
      </c>
      <c r="J156" s="343">
        <v>50</v>
      </c>
      <c r="K156" s="339"/>
    </row>
    <row r="157" s="1" customFormat="1" ht="15" customHeight="1">
      <c r="B157" s="316"/>
      <c r="C157" s="343" t="s">
        <v>1350</v>
      </c>
      <c r="D157" s="291"/>
      <c r="E157" s="291"/>
      <c r="F157" s="344" t="s">
        <v>1329</v>
      </c>
      <c r="G157" s="291"/>
      <c r="H157" s="343" t="s">
        <v>1363</v>
      </c>
      <c r="I157" s="343" t="s">
        <v>1325</v>
      </c>
      <c r="J157" s="343">
        <v>50</v>
      </c>
      <c r="K157" s="339"/>
    </row>
    <row r="158" s="1" customFormat="1" ht="15" customHeight="1">
      <c r="B158" s="316"/>
      <c r="C158" s="343" t="s">
        <v>1348</v>
      </c>
      <c r="D158" s="291"/>
      <c r="E158" s="291"/>
      <c r="F158" s="344" t="s">
        <v>1329</v>
      </c>
      <c r="G158" s="291"/>
      <c r="H158" s="343" t="s">
        <v>1363</v>
      </c>
      <c r="I158" s="343" t="s">
        <v>1325</v>
      </c>
      <c r="J158" s="343">
        <v>50</v>
      </c>
      <c r="K158" s="339"/>
    </row>
    <row r="159" s="1" customFormat="1" ht="15" customHeight="1">
      <c r="B159" s="316"/>
      <c r="C159" s="343" t="s">
        <v>81</v>
      </c>
      <c r="D159" s="291"/>
      <c r="E159" s="291"/>
      <c r="F159" s="344" t="s">
        <v>1323</v>
      </c>
      <c r="G159" s="291"/>
      <c r="H159" s="343" t="s">
        <v>1385</v>
      </c>
      <c r="I159" s="343" t="s">
        <v>1325</v>
      </c>
      <c r="J159" s="343" t="s">
        <v>1386</v>
      </c>
      <c r="K159" s="339"/>
    </row>
    <row r="160" s="1" customFormat="1" ht="15" customHeight="1">
      <c r="B160" s="316"/>
      <c r="C160" s="343" t="s">
        <v>1387</v>
      </c>
      <c r="D160" s="291"/>
      <c r="E160" s="291"/>
      <c r="F160" s="344" t="s">
        <v>1323</v>
      </c>
      <c r="G160" s="291"/>
      <c r="H160" s="343" t="s">
        <v>1388</v>
      </c>
      <c r="I160" s="343" t="s">
        <v>1358</v>
      </c>
      <c r="J160" s="343"/>
      <c r="K160" s="339"/>
    </row>
    <row r="161" s="1" customFormat="1" ht="15" customHeight="1">
      <c r="B161" s="345"/>
      <c r="C161" s="325"/>
      <c r="D161" s="325"/>
      <c r="E161" s="325"/>
      <c r="F161" s="325"/>
      <c r="G161" s="325"/>
      <c r="H161" s="325"/>
      <c r="I161" s="325"/>
      <c r="J161" s="325"/>
      <c r="K161" s="346"/>
    </row>
    <row r="162" s="1" customFormat="1" ht="18.75" customHeight="1">
      <c r="B162" s="327"/>
      <c r="C162" s="337"/>
      <c r="D162" s="337"/>
      <c r="E162" s="337"/>
      <c r="F162" s="347"/>
      <c r="G162" s="337"/>
      <c r="H162" s="337"/>
      <c r="I162" s="337"/>
      <c r="J162" s="337"/>
      <c r="K162" s="327"/>
    </row>
    <row r="163" s="1" customFormat="1" ht="18.75" customHeight="1">
      <c r="B163" s="299"/>
      <c r="C163" s="299"/>
      <c r="D163" s="299"/>
      <c r="E163" s="299"/>
      <c r="F163" s="299"/>
      <c r="G163" s="299"/>
      <c r="H163" s="299"/>
      <c r="I163" s="299"/>
      <c r="J163" s="299"/>
      <c r="K163" s="299"/>
    </row>
    <row r="164" s="1" customFormat="1" ht="7.5" customHeight="1">
      <c r="B164" s="278"/>
      <c r="C164" s="279"/>
      <c r="D164" s="279"/>
      <c r="E164" s="279"/>
      <c r="F164" s="279"/>
      <c r="G164" s="279"/>
      <c r="H164" s="279"/>
      <c r="I164" s="279"/>
      <c r="J164" s="279"/>
      <c r="K164" s="280"/>
    </row>
    <row r="165" s="1" customFormat="1" ht="45" customHeight="1">
      <c r="B165" s="281"/>
      <c r="C165" s="282" t="s">
        <v>1389</v>
      </c>
      <c r="D165" s="282"/>
      <c r="E165" s="282"/>
      <c r="F165" s="282"/>
      <c r="G165" s="282"/>
      <c r="H165" s="282"/>
      <c r="I165" s="282"/>
      <c r="J165" s="282"/>
      <c r="K165" s="283"/>
    </row>
    <row r="166" s="1" customFormat="1" ht="17.25" customHeight="1">
      <c r="B166" s="281"/>
      <c r="C166" s="306" t="s">
        <v>1317</v>
      </c>
      <c r="D166" s="306"/>
      <c r="E166" s="306"/>
      <c r="F166" s="306" t="s">
        <v>1318</v>
      </c>
      <c r="G166" s="348"/>
      <c r="H166" s="349" t="s">
        <v>54</v>
      </c>
      <c r="I166" s="349" t="s">
        <v>57</v>
      </c>
      <c r="J166" s="306" t="s">
        <v>1319</v>
      </c>
      <c r="K166" s="283"/>
    </row>
    <row r="167" s="1" customFormat="1" ht="17.25" customHeight="1">
      <c r="B167" s="284"/>
      <c r="C167" s="308" t="s">
        <v>1320</v>
      </c>
      <c r="D167" s="308"/>
      <c r="E167" s="308"/>
      <c r="F167" s="309" t="s">
        <v>1321</v>
      </c>
      <c r="G167" s="350"/>
      <c r="H167" s="351"/>
      <c r="I167" s="351"/>
      <c r="J167" s="308" t="s">
        <v>1322</v>
      </c>
      <c r="K167" s="286"/>
    </row>
    <row r="168" s="1" customFormat="1" ht="5.25" customHeight="1">
      <c r="B168" s="316"/>
      <c r="C168" s="311"/>
      <c r="D168" s="311"/>
      <c r="E168" s="311"/>
      <c r="F168" s="311"/>
      <c r="G168" s="312"/>
      <c r="H168" s="311"/>
      <c r="I168" s="311"/>
      <c r="J168" s="311"/>
      <c r="K168" s="339"/>
    </row>
    <row r="169" s="1" customFormat="1" ht="15" customHeight="1">
      <c r="B169" s="316"/>
      <c r="C169" s="291" t="s">
        <v>1326</v>
      </c>
      <c r="D169" s="291"/>
      <c r="E169" s="291"/>
      <c r="F169" s="314" t="s">
        <v>1323</v>
      </c>
      <c r="G169" s="291"/>
      <c r="H169" s="291" t="s">
        <v>1363</v>
      </c>
      <c r="I169" s="291" t="s">
        <v>1325</v>
      </c>
      <c r="J169" s="291">
        <v>120</v>
      </c>
      <c r="K169" s="339"/>
    </row>
    <row r="170" s="1" customFormat="1" ht="15" customHeight="1">
      <c r="B170" s="316"/>
      <c r="C170" s="291" t="s">
        <v>1372</v>
      </c>
      <c r="D170" s="291"/>
      <c r="E170" s="291"/>
      <c r="F170" s="314" t="s">
        <v>1323</v>
      </c>
      <c r="G170" s="291"/>
      <c r="H170" s="291" t="s">
        <v>1373</v>
      </c>
      <c r="I170" s="291" t="s">
        <v>1325</v>
      </c>
      <c r="J170" s="291" t="s">
        <v>1374</v>
      </c>
      <c r="K170" s="339"/>
    </row>
    <row r="171" s="1" customFormat="1" ht="15" customHeight="1">
      <c r="B171" s="316"/>
      <c r="C171" s="291" t="s">
        <v>1271</v>
      </c>
      <c r="D171" s="291"/>
      <c r="E171" s="291"/>
      <c r="F171" s="314" t="s">
        <v>1323</v>
      </c>
      <c r="G171" s="291"/>
      <c r="H171" s="291" t="s">
        <v>1390</v>
      </c>
      <c r="I171" s="291" t="s">
        <v>1325</v>
      </c>
      <c r="J171" s="291" t="s">
        <v>1374</v>
      </c>
      <c r="K171" s="339"/>
    </row>
    <row r="172" s="1" customFormat="1" ht="15" customHeight="1">
      <c r="B172" s="316"/>
      <c r="C172" s="291" t="s">
        <v>1328</v>
      </c>
      <c r="D172" s="291"/>
      <c r="E172" s="291"/>
      <c r="F172" s="314" t="s">
        <v>1329</v>
      </c>
      <c r="G172" s="291"/>
      <c r="H172" s="291" t="s">
        <v>1390</v>
      </c>
      <c r="I172" s="291" t="s">
        <v>1325</v>
      </c>
      <c r="J172" s="291">
        <v>50</v>
      </c>
      <c r="K172" s="339"/>
    </row>
    <row r="173" s="1" customFormat="1" ht="15" customHeight="1">
      <c r="B173" s="316"/>
      <c r="C173" s="291" t="s">
        <v>1331</v>
      </c>
      <c r="D173" s="291"/>
      <c r="E173" s="291"/>
      <c r="F173" s="314" t="s">
        <v>1323</v>
      </c>
      <c r="G173" s="291"/>
      <c r="H173" s="291" t="s">
        <v>1390</v>
      </c>
      <c r="I173" s="291" t="s">
        <v>1333</v>
      </c>
      <c r="J173" s="291"/>
      <c r="K173" s="339"/>
    </row>
    <row r="174" s="1" customFormat="1" ht="15" customHeight="1">
      <c r="B174" s="316"/>
      <c r="C174" s="291" t="s">
        <v>1342</v>
      </c>
      <c r="D174" s="291"/>
      <c r="E174" s="291"/>
      <c r="F174" s="314" t="s">
        <v>1329</v>
      </c>
      <c r="G174" s="291"/>
      <c r="H174" s="291" t="s">
        <v>1390</v>
      </c>
      <c r="I174" s="291" t="s">
        <v>1325</v>
      </c>
      <c r="J174" s="291">
        <v>50</v>
      </c>
      <c r="K174" s="339"/>
    </row>
    <row r="175" s="1" customFormat="1" ht="15" customHeight="1">
      <c r="B175" s="316"/>
      <c r="C175" s="291" t="s">
        <v>1350</v>
      </c>
      <c r="D175" s="291"/>
      <c r="E175" s="291"/>
      <c r="F175" s="314" t="s">
        <v>1329</v>
      </c>
      <c r="G175" s="291"/>
      <c r="H175" s="291" t="s">
        <v>1390</v>
      </c>
      <c r="I175" s="291" t="s">
        <v>1325</v>
      </c>
      <c r="J175" s="291">
        <v>50</v>
      </c>
      <c r="K175" s="339"/>
    </row>
    <row r="176" s="1" customFormat="1" ht="15" customHeight="1">
      <c r="B176" s="316"/>
      <c r="C176" s="291" t="s">
        <v>1348</v>
      </c>
      <c r="D176" s="291"/>
      <c r="E176" s="291"/>
      <c r="F176" s="314" t="s">
        <v>1329</v>
      </c>
      <c r="G176" s="291"/>
      <c r="H176" s="291" t="s">
        <v>1390</v>
      </c>
      <c r="I176" s="291" t="s">
        <v>1325</v>
      </c>
      <c r="J176" s="291">
        <v>50</v>
      </c>
      <c r="K176" s="339"/>
    </row>
    <row r="177" s="1" customFormat="1" ht="15" customHeight="1">
      <c r="B177" s="316"/>
      <c r="C177" s="291" t="s">
        <v>107</v>
      </c>
      <c r="D177" s="291"/>
      <c r="E177" s="291"/>
      <c r="F177" s="314" t="s">
        <v>1323</v>
      </c>
      <c r="G177" s="291"/>
      <c r="H177" s="291" t="s">
        <v>1391</v>
      </c>
      <c r="I177" s="291" t="s">
        <v>1392</v>
      </c>
      <c r="J177" s="291"/>
      <c r="K177" s="339"/>
    </row>
    <row r="178" s="1" customFormat="1" ht="15" customHeight="1">
      <c r="B178" s="316"/>
      <c r="C178" s="291" t="s">
        <v>57</v>
      </c>
      <c r="D178" s="291"/>
      <c r="E178" s="291"/>
      <c r="F178" s="314" t="s">
        <v>1323</v>
      </c>
      <c r="G178" s="291"/>
      <c r="H178" s="291" t="s">
        <v>1393</v>
      </c>
      <c r="I178" s="291" t="s">
        <v>1394</v>
      </c>
      <c r="J178" s="291">
        <v>1</v>
      </c>
      <c r="K178" s="339"/>
    </row>
    <row r="179" s="1" customFormat="1" ht="15" customHeight="1">
      <c r="B179" s="316"/>
      <c r="C179" s="291" t="s">
        <v>53</v>
      </c>
      <c r="D179" s="291"/>
      <c r="E179" s="291"/>
      <c r="F179" s="314" t="s">
        <v>1323</v>
      </c>
      <c r="G179" s="291"/>
      <c r="H179" s="291" t="s">
        <v>1395</v>
      </c>
      <c r="I179" s="291" t="s">
        <v>1325</v>
      </c>
      <c r="J179" s="291">
        <v>20</v>
      </c>
      <c r="K179" s="339"/>
    </row>
    <row r="180" s="1" customFormat="1" ht="15" customHeight="1">
      <c r="B180" s="316"/>
      <c r="C180" s="291" t="s">
        <v>54</v>
      </c>
      <c r="D180" s="291"/>
      <c r="E180" s="291"/>
      <c r="F180" s="314" t="s">
        <v>1323</v>
      </c>
      <c r="G180" s="291"/>
      <c r="H180" s="291" t="s">
        <v>1396</v>
      </c>
      <c r="I180" s="291" t="s">
        <v>1325</v>
      </c>
      <c r="J180" s="291">
        <v>255</v>
      </c>
      <c r="K180" s="339"/>
    </row>
    <row r="181" s="1" customFormat="1" ht="15" customHeight="1">
      <c r="B181" s="316"/>
      <c r="C181" s="291" t="s">
        <v>108</v>
      </c>
      <c r="D181" s="291"/>
      <c r="E181" s="291"/>
      <c r="F181" s="314" t="s">
        <v>1323</v>
      </c>
      <c r="G181" s="291"/>
      <c r="H181" s="291" t="s">
        <v>1287</v>
      </c>
      <c r="I181" s="291" t="s">
        <v>1325</v>
      </c>
      <c r="J181" s="291">
        <v>10</v>
      </c>
      <c r="K181" s="339"/>
    </row>
    <row r="182" s="1" customFormat="1" ht="15" customHeight="1">
      <c r="B182" s="316"/>
      <c r="C182" s="291" t="s">
        <v>109</v>
      </c>
      <c r="D182" s="291"/>
      <c r="E182" s="291"/>
      <c r="F182" s="314" t="s">
        <v>1323</v>
      </c>
      <c r="G182" s="291"/>
      <c r="H182" s="291" t="s">
        <v>1397</v>
      </c>
      <c r="I182" s="291" t="s">
        <v>1358</v>
      </c>
      <c r="J182" s="291"/>
      <c r="K182" s="339"/>
    </row>
    <row r="183" s="1" customFormat="1" ht="15" customHeight="1">
      <c r="B183" s="316"/>
      <c r="C183" s="291" t="s">
        <v>1398</v>
      </c>
      <c r="D183" s="291"/>
      <c r="E183" s="291"/>
      <c r="F183" s="314" t="s">
        <v>1323</v>
      </c>
      <c r="G183" s="291"/>
      <c r="H183" s="291" t="s">
        <v>1399</v>
      </c>
      <c r="I183" s="291" t="s">
        <v>1358</v>
      </c>
      <c r="J183" s="291"/>
      <c r="K183" s="339"/>
    </row>
    <row r="184" s="1" customFormat="1" ht="15" customHeight="1">
      <c r="B184" s="316"/>
      <c r="C184" s="291" t="s">
        <v>1387</v>
      </c>
      <c r="D184" s="291"/>
      <c r="E184" s="291"/>
      <c r="F184" s="314" t="s">
        <v>1323</v>
      </c>
      <c r="G184" s="291"/>
      <c r="H184" s="291" t="s">
        <v>1400</v>
      </c>
      <c r="I184" s="291" t="s">
        <v>1358</v>
      </c>
      <c r="J184" s="291"/>
      <c r="K184" s="339"/>
    </row>
    <row r="185" s="1" customFormat="1" ht="15" customHeight="1">
      <c r="B185" s="316"/>
      <c r="C185" s="291" t="s">
        <v>111</v>
      </c>
      <c r="D185" s="291"/>
      <c r="E185" s="291"/>
      <c r="F185" s="314" t="s">
        <v>1329</v>
      </c>
      <c r="G185" s="291"/>
      <c r="H185" s="291" t="s">
        <v>1401</v>
      </c>
      <c r="I185" s="291" t="s">
        <v>1325</v>
      </c>
      <c r="J185" s="291">
        <v>50</v>
      </c>
      <c r="K185" s="339"/>
    </row>
    <row r="186" s="1" customFormat="1" ht="15" customHeight="1">
      <c r="B186" s="316"/>
      <c r="C186" s="291" t="s">
        <v>1402</v>
      </c>
      <c r="D186" s="291"/>
      <c r="E186" s="291"/>
      <c r="F186" s="314" t="s">
        <v>1329</v>
      </c>
      <c r="G186" s="291"/>
      <c r="H186" s="291" t="s">
        <v>1403</v>
      </c>
      <c r="I186" s="291" t="s">
        <v>1404</v>
      </c>
      <c r="J186" s="291"/>
      <c r="K186" s="339"/>
    </row>
    <row r="187" s="1" customFormat="1" ht="15" customHeight="1">
      <c r="B187" s="316"/>
      <c r="C187" s="291" t="s">
        <v>1405</v>
      </c>
      <c r="D187" s="291"/>
      <c r="E187" s="291"/>
      <c r="F187" s="314" t="s">
        <v>1329</v>
      </c>
      <c r="G187" s="291"/>
      <c r="H187" s="291" t="s">
        <v>1406</v>
      </c>
      <c r="I187" s="291" t="s">
        <v>1404</v>
      </c>
      <c r="J187" s="291"/>
      <c r="K187" s="339"/>
    </row>
    <row r="188" s="1" customFormat="1" ht="15" customHeight="1">
      <c r="B188" s="316"/>
      <c r="C188" s="291" t="s">
        <v>1407</v>
      </c>
      <c r="D188" s="291"/>
      <c r="E188" s="291"/>
      <c r="F188" s="314" t="s">
        <v>1329</v>
      </c>
      <c r="G188" s="291"/>
      <c r="H188" s="291" t="s">
        <v>1408</v>
      </c>
      <c r="I188" s="291" t="s">
        <v>1404</v>
      </c>
      <c r="J188" s="291"/>
      <c r="K188" s="339"/>
    </row>
    <row r="189" s="1" customFormat="1" ht="15" customHeight="1">
      <c r="B189" s="316"/>
      <c r="C189" s="352" t="s">
        <v>1409</v>
      </c>
      <c r="D189" s="291"/>
      <c r="E189" s="291"/>
      <c r="F189" s="314" t="s">
        <v>1329</v>
      </c>
      <c r="G189" s="291"/>
      <c r="H189" s="291" t="s">
        <v>1410</v>
      </c>
      <c r="I189" s="291" t="s">
        <v>1411</v>
      </c>
      <c r="J189" s="353" t="s">
        <v>1412</v>
      </c>
      <c r="K189" s="339"/>
    </row>
    <row r="190" s="1" customFormat="1" ht="15" customHeight="1">
      <c r="B190" s="316"/>
      <c r="C190" s="352" t="s">
        <v>42</v>
      </c>
      <c r="D190" s="291"/>
      <c r="E190" s="291"/>
      <c r="F190" s="314" t="s">
        <v>1323</v>
      </c>
      <c r="G190" s="291"/>
      <c r="H190" s="288" t="s">
        <v>1413</v>
      </c>
      <c r="I190" s="291" t="s">
        <v>1414</v>
      </c>
      <c r="J190" s="291"/>
      <c r="K190" s="339"/>
    </row>
    <row r="191" s="1" customFormat="1" ht="15" customHeight="1">
      <c r="B191" s="316"/>
      <c r="C191" s="352" t="s">
        <v>1415</v>
      </c>
      <c r="D191" s="291"/>
      <c r="E191" s="291"/>
      <c r="F191" s="314" t="s">
        <v>1323</v>
      </c>
      <c r="G191" s="291"/>
      <c r="H191" s="291" t="s">
        <v>1416</v>
      </c>
      <c r="I191" s="291" t="s">
        <v>1358</v>
      </c>
      <c r="J191" s="291"/>
      <c r="K191" s="339"/>
    </row>
    <row r="192" s="1" customFormat="1" ht="15" customHeight="1">
      <c r="B192" s="316"/>
      <c r="C192" s="352" t="s">
        <v>1417</v>
      </c>
      <c r="D192" s="291"/>
      <c r="E192" s="291"/>
      <c r="F192" s="314" t="s">
        <v>1323</v>
      </c>
      <c r="G192" s="291"/>
      <c r="H192" s="291" t="s">
        <v>1418</v>
      </c>
      <c r="I192" s="291" t="s">
        <v>1358</v>
      </c>
      <c r="J192" s="291"/>
      <c r="K192" s="339"/>
    </row>
    <row r="193" s="1" customFormat="1" ht="15" customHeight="1">
      <c r="B193" s="316"/>
      <c r="C193" s="352" t="s">
        <v>1419</v>
      </c>
      <c r="D193" s="291"/>
      <c r="E193" s="291"/>
      <c r="F193" s="314" t="s">
        <v>1329</v>
      </c>
      <c r="G193" s="291"/>
      <c r="H193" s="291" t="s">
        <v>1420</v>
      </c>
      <c r="I193" s="291" t="s">
        <v>1358</v>
      </c>
      <c r="J193" s="291"/>
      <c r="K193" s="339"/>
    </row>
    <row r="194" s="1" customFormat="1" ht="15" customHeight="1">
      <c r="B194" s="345"/>
      <c r="C194" s="354"/>
      <c r="D194" s="325"/>
      <c r="E194" s="325"/>
      <c r="F194" s="325"/>
      <c r="G194" s="325"/>
      <c r="H194" s="325"/>
      <c r="I194" s="325"/>
      <c r="J194" s="325"/>
      <c r="K194" s="346"/>
    </row>
    <row r="195" s="1" customFormat="1" ht="18.75" customHeight="1">
      <c r="B195" s="327"/>
      <c r="C195" s="337"/>
      <c r="D195" s="337"/>
      <c r="E195" s="337"/>
      <c r="F195" s="347"/>
      <c r="G195" s="337"/>
      <c r="H195" s="337"/>
      <c r="I195" s="337"/>
      <c r="J195" s="337"/>
      <c r="K195" s="327"/>
    </row>
    <row r="196" s="1" customFormat="1" ht="18.75" customHeight="1">
      <c r="B196" s="327"/>
      <c r="C196" s="337"/>
      <c r="D196" s="337"/>
      <c r="E196" s="337"/>
      <c r="F196" s="347"/>
      <c r="G196" s="337"/>
      <c r="H196" s="337"/>
      <c r="I196" s="337"/>
      <c r="J196" s="337"/>
      <c r="K196" s="327"/>
    </row>
    <row r="197" s="1" customFormat="1" ht="18.75" customHeight="1">
      <c r="B197" s="299"/>
      <c r="C197" s="299"/>
      <c r="D197" s="299"/>
      <c r="E197" s="299"/>
      <c r="F197" s="299"/>
      <c r="G197" s="299"/>
      <c r="H197" s="299"/>
      <c r="I197" s="299"/>
      <c r="J197" s="299"/>
      <c r="K197" s="299"/>
    </row>
    <row r="198" s="1" customFormat="1" ht="13.5">
      <c r="B198" s="278"/>
      <c r="C198" s="279"/>
      <c r="D198" s="279"/>
      <c r="E198" s="279"/>
      <c r="F198" s="279"/>
      <c r="G198" s="279"/>
      <c r="H198" s="279"/>
      <c r="I198" s="279"/>
      <c r="J198" s="279"/>
      <c r="K198" s="280"/>
    </row>
    <row r="199" s="1" customFormat="1" ht="21">
      <c r="B199" s="281"/>
      <c r="C199" s="282" t="s">
        <v>1421</v>
      </c>
      <c r="D199" s="282"/>
      <c r="E199" s="282"/>
      <c r="F199" s="282"/>
      <c r="G199" s="282"/>
      <c r="H199" s="282"/>
      <c r="I199" s="282"/>
      <c r="J199" s="282"/>
      <c r="K199" s="283"/>
    </row>
    <row r="200" s="1" customFormat="1" ht="25.5" customHeight="1">
      <c r="B200" s="281"/>
      <c r="C200" s="355" t="s">
        <v>1422</v>
      </c>
      <c r="D200" s="355"/>
      <c r="E200" s="355"/>
      <c r="F200" s="355" t="s">
        <v>1423</v>
      </c>
      <c r="G200" s="356"/>
      <c r="H200" s="355" t="s">
        <v>1424</v>
      </c>
      <c r="I200" s="355"/>
      <c r="J200" s="355"/>
      <c r="K200" s="283"/>
    </row>
    <row r="201" s="1" customFormat="1" ht="5.25" customHeight="1">
      <c r="B201" s="316"/>
      <c r="C201" s="311"/>
      <c r="D201" s="311"/>
      <c r="E201" s="311"/>
      <c r="F201" s="311"/>
      <c r="G201" s="337"/>
      <c r="H201" s="311"/>
      <c r="I201" s="311"/>
      <c r="J201" s="311"/>
      <c r="K201" s="339"/>
    </row>
    <row r="202" s="1" customFormat="1" ht="15" customHeight="1">
      <c r="B202" s="316"/>
      <c r="C202" s="291" t="s">
        <v>1414</v>
      </c>
      <c r="D202" s="291"/>
      <c r="E202" s="291"/>
      <c r="F202" s="314" t="s">
        <v>43</v>
      </c>
      <c r="G202" s="291"/>
      <c r="H202" s="291" t="s">
        <v>1425</v>
      </c>
      <c r="I202" s="291"/>
      <c r="J202" s="291"/>
      <c r="K202" s="339"/>
    </row>
    <row r="203" s="1" customFormat="1" ht="15" customHeight="1">
      <c r="B203" s="316"/>
      <c r="C203" s="291"/>
      <c r="D203" s="291"/>
      <c r="E203" s="291"/>
      <c r="F203" s="314" t="s">
        <v>44</v>
      </c>
      <c r="G203" s="291"/>
      <c r="H203" s="291" t="s">
        <v>1426</v>
      </c>
      <c r="I203" s="291"/>
      <c r="J203" s="291"/>
      <c r="K203" s="339"/>
    </row>
    <row r="204" s="1" customFormat="1" ht="15" customHeight="1">
      <c r="B204" s="316"/>
      <c r="C204" s="291"/>
      <c r="D204" s="291"/>
      <c r="E204" s="291"/>
      <c r="F204" s="314" t="s">
        <v>47</v>
      </c>
      <c r="G204" s="291"/>
      <c r="H204" s="291" t="s">
        <v>1427</v>
      </c>
      <c r="I204" s="291"/>
      <c r="J204" s="291"/>
      <c r="K204" s="339"/>
    </row>
    <row r="205" s="1" customFormat="1" ht="15" customHeight="1">
      <c r="B205" s="316"/>
      <c r="C205" s="291"/>
      <c r="D205" s="291"/>
      <c r="E205" s="291"/>
      <c r="F205" s="314" t="s">
        <v>45</v>
      </c>
      <c r="G205" s="291"/>
      <c r="H205" s="291" t="s">
        <v>1428</v>
      </c>
      <c r="I205" s="291"/>
      <c r="J205" s="291"/>
      <c r="K205" s="339"/>
    </row>
    <row r="206" s="1" customFormat="1" ht="15" customHeight="1">
      <c r="B206" s="316"/>
      <c r="C206" s="291"/>
      <c r="D206" s="291"/>
      <c r="E206" s="291"/>
      <c r="F206" s="314" t="s">
        <v>46</v>
      </c>
      <c r="G206" s="291"/>
      <c r="H206" s="291" t="s">
        <v>1429</v>
      </c>
      <c r="I206" s="291"/>
      <c r="J206" s="291"/>
      <c r="K206" s="339"/>
    </row>
    <row r="207" s="1" customFormat="1" ht="15" customHeight="1">
      <c r="B207" s="316"/>
      <c r="C207" s="291"/>
      <c r="D207" s="291"/>
      <c r="E207" s="291"/>
      <c r="F207" s="314"/>
      <c r="G207" s="291"/>
      <c r="H207" s="291"/>
      <c r="I207" s="291"/>
      <c r="J207" s="291"/>
      <c r="K207" s="339"/>
    </row>
    <row r="208" s="1" customFormat="1" ht="15" customHeight="1">
      <c r="B208" s="316"/>
      <c r="C208" s="291" t="s">
        <v>1370</v>
      </c>
      <c r="D208" s="291"/>
      <c r="E208" s="291"/>
      <c r="F208" s="314" t="s">
        <v>76</v>
      </c>
      <c r="G208" s="291"/>
      <c r="H208" s="291" t="s">
        <v>1430</v>
      </c>
      <c r="I208" s="291"/>
      <c r="J208" s="291"/>
      <c r="K208" s="339"/>
    </row>
    <row r="209" s="1" customFormat="1" ht="15" customHeight="1">
      <c r="B209" s="316"/>
      <c r="C209" s="291"/>
      <c r="D209" s="291"/>
      <c r="E209" s="291"/>
      <c r="F209" s="314" t="s">
        <v>1265</v>
      </c>
      <c r="G209" s="291"/>
      <c r="H209" s="291" t="s">
        <v>1266</v>
      </c>
      <c r="I209" s="291"/>
      <c r="J209" s="291"/>
      <c r="K209" s="339"/>
    </row>
    <row r="210" s="1" customFormat="1" ht="15" customHeight="1">
      <c r="B210" s="316"/>
      <c r="C210" s="291"/>
      <c r="D210" s="291"/>
      <c r="E210" s="291"/>
      <c r="F210" s="314" t="s">
        <v>1263</v>
      </c>
      <c r="G210" s="291"/>
      <c r="H210" s="291" t="s">
        <v>1431</v>
      </c>
      <c r="I210" s="291"/>
      <c r="J210" s="291"/>
      <c r="K210" s="339"/>
    </row>
    <row r="211" s="1" customFormat="1" ht="15" customHeight="1">
      <c r="B211" s="357"/>
      <c r="C211" s="291"/>
      <c r="D211" s="291"/>
      <c r="E211" s="291"/>
      <c r="F211" s="314" t="s">
        <v>1267</v>
      </c>
      <c r="G211" s="352"/>
      <c r="H211" s="343" t="s">
        <v>1268</v>
      </c>
      <c r="I211" s="343"/>
      <c r="J211" s="343"/>
      <c r="K211" s="358"/>
    </row>
    <row r="212" s="1" customFormat="1" ht="15" customHeight="1">
      <c r="B212" s="357"/>
      <c r="C212" s="291"/>
      <c r="D212" s="291"/>
      <c r="E212" s="291"/>
      <c r="F212" s="314" t="s">
        <v>1269</v>
      </c>
      <c r="G212" s="352"/>
      <c r="H212" s="343" t="s">
        <v>1245</v>
      </c>
      <c r="I212" s="343"/>
      <c r="J212" s="343"/>
      <c r="K212" s="358"/>
    </row>
    <row r="213" s="1" customFormat="1" ht="15" customHeight="1">
      <c r="B213" s="357"/>
      <c r="C213" s="291"/>
      <c r="D213" s="291"/>
      <c r="E213" s="291"/>
      <c r="F213" s="314"/>
      <c r="G213" s="352"/>
      <c r="H213" s="343"/>
      <c r="I213" s="343"/>
      <c r="J213" s="343"/>
      <c r="K213" s="358"/>
    </row>
    <row r="214" s="1" customFormat="1" ht="15" customHeight="1">
      <c r="B214" s="357"/>
      <c r="C214" s="291" t="s">
        <v>1394</v>
      </c>
      <c r="D214" s="291"/>
      <c r="E214" s="291"/>
      <c r="F214" s="314">
        <v>1</v>
      </c>
      <c r="G214" s="352"/>
      <c r="H214" s="343" t="s">
        <v>1432</v>
      </c>
      <c r="I214" s="343"/>
      <c r="J214" s="343"/>
      <c r="K214" s="358"/>
    </row>
    <row r="215" s="1" customFormat="1" ht="15" customHeight="1">
      <c r="B215" s="357"/>
      <c r="C215" s="291"/>
      <c r="D215" s="291"/>
      <c r="E215" s="291"/>
      <c r="F215" s="314">
        <v>2</v>
      </c>
      <c r="G215" s="352"/>
      <c r="H215" s="343" t="s">
        <v>1433</v>
      </c>
      <c r="I215" s="343"/>
      <c r="J215" s="343"/>
      <c r="K215" s="358"/>
    </row>
    <row r="216" s="1" customFormat="1" ht="15" customHeight="1">
      <c r="B216" s="357"/>
      <c r="C216" s="291"/>
      <c r="D216" s="291"/>
      <c r="E216" s="291"/>
      <c r="F216" s="314">
        <v>3</v>
      </c>
      <c r="G216" s="352"/>
      <c r="H216" s="343" t="s">
        <v>1434</v>
      </c>
      <c r="I216" s="343"/>
      <c r="J216" s="343"/>
      <c r="K216" s="358"/>
    </row>
    <row r="217" s="1" customFormat="1" ht="15" customHeight="1">
      <c r="B217" s="357"/>
      <c r="C217" s="291"/>
      <c r="D217" s="291"/>
      <c r="E217" s="291"/>
      <c r="F217" s="314">
        <v>4</v>
      </c>
      <c r="G217" s="352"/>
      <c r="H217" s="343" t="s">
        <v>1435</v>
      </c>
      <c r="I217" s="343"/>
      <c r="J217" s="343"/>
      <c r="K217" s="358"/>
    </row>
    <row r="218" s="1" customFormat="1" ht="12.75" customHeight="1">
      <c r="B218" s="359"/>
      <c r="C218" s="360"/>
      <c r="D218" s="360"/>
      <c r="E218" s="360"/>
      <c r="F218" s="360"/>
      <c r="G218" s="360"/>
      <c r="H218" s="360"/>
      <c r="I218" s="360"/>
      <c r="J218" s="360"/>
      <c r="K218" s="36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DESKTOP-473U3HR\Michal</dc:creator>
  <cp:lastModifiedBy>DESKTOP-473U3HR\Michal</cp:lastModifiedBy>
  <dcterms:created xsi:type="dcterms:W3CDTF">2023-10-09T10:27:35Z</dcterms:created>
  <dcterms:modified xsi:type="dcterms:W3CDTF">2023-10-09T10:27:41Z</dcterms:modified>
</cp:coreProperties>
</file>