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4 - Obnova děkanství č.p. 178 - 1.fáze - statické zajištění objektu\"/>
    </mc:Choice>
  </mc:AlternateContent>
  <bookViews>
    <workbookView xWindow="0" yWindow="0" windowWidth="28800" windowHeight="12000" activeTab="1"/>
  </bookViews>
  <sheets>
    <sheet name="Rekapitulace stavby" sheetId="1" r:id="rId1"/>
    <sheet name="01 - Objekt SO 03" sheetId="2" r:id="rId2"/>
  </sheets>
  <definedNames>
    <definedName name="_xlnm._FilterDatabase" localSheetId="1" hidden="1">'01 - Objekt SO 03'!$C$123:$K$169</definedName>
    <definedName name="_xlnm.Print_Titles" localSheetId="1">'01 - Objekt SO 03'!$123:$123</definedName>
    <definedName name="_xlnm.Print_Titles" localSheetId="0">'Rekapitulace stavby'!$92:$92</definedName>
    <definedName name="_xlnm.Print_Area" localSheetId="1">'01 - Objekt SO 03'!$C$4:$J$39,'01 - Objekt SO 03'!$C$50:$J$76,'01 - Objekt SO 03'!$C$82:$J$105,'01 - Objekt SO 03'!$C$111:$J$169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T157" i="2" s="1"/>
  <c r="R158" i="2"/>
  <c r="R157" i="2" s="1"/>
  <c r="P158" i="2"/>
  <c r="P157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T126" i="2" s="1"/>
  <c r="R127" i="2"/>
  <c r="R126" i="2" s="1"/>
  <c r="P127" i="2"/>
  <c r="P126" i="2" s="1"/>
  <c r="F118" i="2"/>
  <c r="E116" i="2"/>
  <c r="F89" i="2"/>
  <c r="E87" i="2"/>
  <c r="J24" i="2"/>
  <c r="E24" i="2"/>
  <c r="J92" i="2" s="1"/>
  <c r="J23" i="2"/>
  <c r="J21" i="2"/>
  <c r="E21" i="2"/>
  <c r="J91" i="2"/>
  <c r="J20" i="2"/>
  <c r="J18" i="2"/>
  <c r="E18" i="2"/>
  <c r="F121" i="2" s="1"/>
  <c r="J17" i="2"/>
  <c r="J15" i="2"/>
  <c r="E15" i="2"/>
  <c r="F120" i="2" s="1"/>
  <c r="J14" i="2"/>
  <c r="J12" i="2"/>
  <c r="J89" i="2" s="1"/>
  <c r="E7" i="2"/>
  <c r="E114" i="2" s="1"/>
  <c r="L90" i="1"/>
  <c r="AM90" i="1"/>
  <c r="AM89" i="1"/>
  <c r="L89" i="1"/>
  <c r="L87" i="1"/>
  <c r="L85" i="1"/>
  <c r="L84" i="1"/>
  <c r="BK169" i="2"/>
  <c r="J169" i="2"/>
  <c r="BK168" i="2"/>
  <c r="BK166" i="2"/>
  <c r="J165" i="2"/>
  <c r="BK161" i="2"/>
  <c r="J158" i="2"/>
  <c r="BK155" i="2"/>
  <c r="J153" i="2"/>
  <c r="J151" i="2"/>
  <c r="J149" i="2"/>
  <c r="J147" i="2"/>
  <c r="BK145" i="2"/>
  <c r="BK144" i="2"/>
  <c r="BK142" i="2"/>
  <c r="BK140" i="2"/>
  <c r="BK137" i="2"/>
  <c r="BK135" i="2"/>
  <c r="J133" i="2"/>
  <c r="J131" i="2"/>
  <c r="J130" i="2"/>
  <c r="J127" i="2"/>
  <c r="J168" i="2"/>
  <c r="J166" i="2"/>
  <c r="BK165" i="2"/>
  <c r="J161" i="2"/>
  <c r="BK158" i="2"/>
  <c r="J155" i="2"/>
  <c r="BK153" i="2"/>
  <c r="BK151" i="2"/>
  <c r="BK149" i="2"/>
  <c r="BK147" i="2"/>
  <c r="J145" i="2"/>
  <c r="J144" i="2"/>
  <c r="J142" i="2"/>
  <c r="J140" i="2"/>
  <c r="J137" i="2"/>
  <c r="J135" i="2"/>
  <c r="BK133" i="2"/>
  <c r="BK131" i="2"/>
  <c r="BK130" i="2"/>
  <c r="BK127" i="2"/>
  <c r="AS94" i="1"/>
  <c r="BK129" i="2" l="1"/>
  <c r="J129" i="2" s="1"/>
  <c r="J99" i="2" s="1"/>
  <c r="P129" i="2"/>
  <c r="R129" i="2"/>
  <c r="T129" i="2"/>
  <c r="BK134" i="2"/>
  <c r="J134" i="2" s="1"/>
  <c r="J100" i="2" s="1"/>
  <c r="P134" i="2"/>
  <c r="R134" i="2"/>
  <c r="T134" i="2"/>
  <c r="BK139" i="2"/>
  <c r="J139" i="2" s="1"/>
  <c r="J101" i="2" s="1"/>
  <c r="P139" i="2"/>
  <c r="R139" i="2"/>
  <c r="T139" i="2"/>
  <c r="BK160" i="2"/>
  <c r="J160" i="2" s="1"/>
  <c r="J103" i="2" s="1"/>
  <c r="P160" i="2"/>
  <c r="R160" i="2"/>
  <c r="T160" i="2"/>
  <c r="BK167" i="2"/>
  <c r="J167" i="2" s="1"/>
  <c r="J104" i="2" s="1"/>
  <c r="P167" i="2"/>
  <c r="R167" i="2"/>
  <c r="T167" i="2"/>
  <c r="BK126" i="2"/>
  <c r="J126" i="2"/>
  <c r="J98" i="2" s="1"/>
  <c r="BK157" i="2"/>
  <c r="J157" i="2" s="1"/>
  <c r="J102" i="2" s="1"/>
  <c r="E85" i="2"/>
  <c r="F91" i="2"/>
  <c r="F92" i="2"/>
  <c r="J118" i="2"/>
  <c r="J120" i="2"/>
  <c r="J121" i="2"/>
  <c r="BE127" i="2"/>
  <c r="BE130" i="2"/>
  <c r="BE133" i="2"/>
  <c r="BE137" i="2"/>
  <c r="BE145" i="2"/>
  <c r="BE151" i="2"/>
  <c r="BE153" i="2"/>
  <c r="BE158" i="2"/>
  <c r="BE161" i="2"/>
  <c r="BE166" i="2"/>
  <c r="BE131" i="2"/>
  <c r="BE135" i="2"/>
  <c r="BE140" i="2"/>
  <c r="BE142" i="2"/>
  <c r="BE144" i="2"/>
  <c r="BE147" i="2"/>
  <c r="BE149" i="2"/>
  <c r="BE155" i="2"/>
  <c r="BE165" i="2"/>
  <c r="BE168" i="2"/>
  <c r="BE169" i="2"/>
  <c r="F34" i="2"/>
  <c r="BA95" i="1" s="1"/>
  <c r="BA94" i="1" s="1"/>
  <c r="AW94" i="1" s="1"/>
  <c r="AK30" i="1" s="1"/>
  <c r="F35" i="2"/>
  <c r="BB95" i="1" s="1"/>
  <c r="BB94" i="1" s="1"/>
  <c r="W31" i="1" s="1"/>
  <c r="F37" i="2"/>
  <c r="BD95" i="1" s="1"/>
  <c r="BD94" i="1" s="1"/>
  <c r="W33" i="1" s="1"/>
  <c r="J34" i="2"/>
  <c r="AW95" i="1" s="1"/>
  <c r="F36" i="2"/>
  <c r="BC95" i="1" s="1"/>
  <c r="BC94" i="1" s="1"/>
  <c r="W32" i="1" s="1"/>
  <c r="T125" i="2" l="1"/>
  <c r="T124" i="2" s="1"/>
  <c r="R125" i="2"/>
  <c r="R124" i="2" s="1"/>
  <c r="P125" i="2"/>
  <c r="P124" i="2" s="1"/>
  <c r="AU95" i="1" s="1"/>
  <c r="AU94" i="1" s="1"/>
  <c r="BK125" i="2"/>
  <c r="J125" i="2" s="1"/>
  <c r="J97" i="2" s="1"/>
  <c r="AX94" i="1"/>
  <c r="W30" i="1"/>
  <c r="F33" i="2"/>
  <c r="AZ95" i="1" s="1"/>
  <c r="AZ94" i="1" s="1"/>
  <c r="W29" i="1" s="1"/>
  <c r="AY94" i="1"/>
  <c r="J33" i="2"/>
  <c r="AV95" i="1" s="1"/>
  <c r="AT95" i="1" s="1"/>
  <c r="BK124" i="2" l="1"/>
  <c r="J124" i="2" s="1"/>
  <c r="J96" i="2" s="1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<sst xmlns="http://schemas.openxmlformats.org/spreadsheetml/2006/main" count="726" uniqueCount="220">
  <si>
    <t>Export Komplet</t>
  </si>
  <si>
    <t/>
  </si>
  <si>
    <t>2.0</t>
  </si>
  <si>
    <t>False</t>
  </si>
  <si>
    <t>{b7236ecb-cd50-4188-a7f7-7443c58b41a0}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</si>
  <si>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</si>
  <si>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</si>
  <si>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</si>
  <si>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</si>
  <si>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</si>
  <si>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</si>
  <si>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</si>
  <si>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</si>
  <si>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0524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</si>
  <si>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</si>
  <si>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</si>
  <si>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</si>
  <si>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</si>
  <si>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</si>
  <si>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</si>
  <si>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</si>
  <si>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</si>
  <si>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</si>
  <si>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</si>
  <si>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</si>
  <si>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</si>
  <si>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</si>
  <si>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</si>
  <si>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</si>
  <si>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</si>
  <si>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</si>
  <si>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</si>
  <si>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</si>
  <si>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</si>
  <si>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</si>
  <si>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</si>
  <si>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</si>
  <si>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</si>
  <si>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</si>
  <si>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</si>
  <si>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</si>
  <si>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</si>
  <si>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</si>
  <si>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</si>
  <si>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</si>
  <si>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</si>
  <si>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</si>
  <si>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</si>
  <si>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</si>
  <si>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</si>
  <si>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</si>
  <si>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</si>
  <si>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</si>
  <si>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</si>
  <si>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</si>
  <si>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</si>
  <si>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</si>
  <si>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</si>
  <si>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</si>
  <si>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</si>
  <si>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</si>
  <si>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</si>
  <si>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</si>
  <si>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</si>
  <si>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</si>
  <si>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</si>
  <si>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</si>
  <si>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</si>
  <si>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</si>
  <si>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</si>
  <si>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</si>
  <si>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</si>
  <si>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</si>
  <si>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</si>
  <si>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SO 03</t>
  </si>
  <si>
    <t>STA</t>
  </si>
  <si>
    <t>1</t>
  </si>
  <si>
    <t>{76d4f23b-3ea6-4893-8ac5-5496d9271b89}</t>
  </si>
  <si>
    <t>2</t>
  </si>
  <si>
    <t>KRYCÍ LIST SOUPISU PRACÍ</t>
  </si>
  <si>
    <t>Objekt:</t>
  </si>
  <si>
    <t>01 - Objekt SO 03</t>
  </si>
  <si>
    <t>REKAPITULACE ČLENĚNÍ SOUPISU PRACÍ</t>
  </si>
  <si>
    <t>Kód dílu - Popis</t>
  </si>
  <si>
    <t>Cena celkem [CZK]</t>
  </si>
  <si>
    <t>Náklady ze soupisu prací</t>
  </si>
  <si>
    <t>-1</t>
  </si>
  <si>
    <t>D1 - SO_03: Statické zajištění 1. NP</t>
  </si>
  <si>
    <t xml:space="preserve">    D2 - 002: Základy</t>
  </si>
  <si>
    <t xml:space="preserve">    D4 - 004: Vodorovné konstrukce</t>
  </si>
  <si>
    <t xml:space="preserve">    D5 - 006: Úpravy povrchu</t>
  </si>
  <si>
    <t xml:space="preserve">    D6 - 009: Ostatní konstrukce a práce</t>
  </si>
  <si>
    <t xml:space="preserve">    D7 - 099: Přesun hmot HSV</t>
  </si>
  <si>
    <t xml:space="preserve">    D10 - 767: Konstrukce zámečnické</t>
  </si>
  <si>
    <t xml:space="preserve">    D12 - VRN: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</si>
  <si>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</si>
  <si>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</si>
  <si>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</si>
  <si>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</si>
  <si>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</si>
  <si>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</si>
  <si>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</si>
  <si>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</si>
  <si>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</si>
  <si>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</si>
  <si>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</si>
  <si>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</si>
  <si>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</si>
  <si>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</si>
  <si>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SO_03: Statické zajištění 1. NP</t>
  </si>
  <si>
    <t>ROZPOCET</t>
  </si>
  <si>
    <t>D2</t>
  </si>
  <si>
    <t>002: Základy</t>
  </si>
  <si>
    <t>K</t>
  </si>
  <si>
    <t>002-PC01</t>
  </si>
  <si>
    <t>K 10 Injektáž trhlin kleneb postup dle PD</t>
  </si>
  <si>
    <t>m2</t>
  </si>
  <si>
    <t>4</t>
  </si>
  <si>
    <t>VV</t>
  </si>
  <si>
    <t>D4</t>
  </si>
  <si>
    <t>004: Vodorovné konstrukce</t>
  </si>
  <si>
    <t>411244263</t>
  </si>
  <si>
    <t>K 10 klenby valené tl 290 mm z cihel dl 290 mm pevnosti P 15 dle PD opravit</t>
  </si>
  <si>
    <t>30</t>
  </si>
  <si>
    <t>3</t>
  </si>
  <si>
    <t>411353103</t>
  </si>
  <si>
    <t>Zřízení bednění stropů klenbových tvaru vrchlíku</t>
  </si>
  <si>
    <t>32</t>
  </si>
  <si>
    <t>411353104</t>
  </si>
  <si>
    <t>Odstranění bednění stropů klenbových tvaru vrchlíku</t>
  </si>
  <si>
    <t>38</t>
  </si>
  <si>
    <t>D5</t>
  </si>
  <si>
    <t>006: Úpravy povrchu</t>
  </si>
  <si>
    <t>5</t>
  </si>
  <si>
    <t>627452921R</t>
  </si>
  <si>
    <t>Vyspárování kamen a cihel zdiva kleneb a stěn vápennou maltou M2,5 - spáry vyškrábat hl. 2 cm, plný popis dle PD</t>
  </si>
  <si>
    <t>40</t>
  </si>
  <si>
    <t>42</t>
  </si>
  <si>
    <t>D6</t>
  </si>
  <si>
    <t>009: Ostatní konstrukce a práce</t>
  </si>
  <si>
    <t>7</t>
  </si>
  <si>
    <t>973031151_1</t>
  </si>
  <si>
    <t>K 10 Poškozené cihly ručně vysekat</t>
  </si>
  <si>
    <t>m3</t>
  </si>
  <si>
    <t>50</t>
  </si>
  <si>
    <t>8</t>
  </si>
  <si>
    <t>978023411_4</t>
  </si>
  <si>
    <t>Vyškrábat a vyčistit spáry kamenného a cihelného zdiva hl. 2 cm - plný popis dle PD</t>
  </si>
  <si>
    <t>52</t>
  </si>
  <si>
    <t>9</t>
  </si>
  <si>
    <t>941955003R</t>
  </si>
  <si>
    <t>Lešení lehké pomocné v podlah do 2,5 m</t>
  </si>
  <si>
    <t>54</t>
  </si>
  <si>
    <t>10</t>
  </si>
  <si>
    <t>979011111R</t>
  </si>
  <si>
    <t>Svislá doprava suti a vybouraných hmot za prvé podlaží</t>
  </si>
  <si>
    <t>t</t>
  </si>
  <si>
    <t>56</t>
  </si>
  <si>
    <t>11</t>
  </si>
  <si>
    <t>979081111R</t>
  </si>
  <si>
    <t>Odvoz suti a vybouraných hmot na skládku do 1 km</t>
  </si>
  <si>
    <t>58</t>
  </si>
  <si>
    <t>979081121R</t>
  </si>
  <si>
    <t>Odvoz suti a vybouraných hmot na skládku ZKD 1 km přes 1 km</t>
  </si>
  <si>
    <t>60</t>
  </si>
  <si>
    <t>13</t>
  </si>
  <si>
    <t>979094211</t>
  </si>
  <si>
    <t>Nakládání nebo překládání suti</t>
  </si>
  <si>
    <t>62</t>
  </si>
  <si>
    <t>14</t>
  </si>
  <si>
    <t>979093111R</t>
  </si>
  <si>
    <t>Uložení suti na skládku s hrubým urovnáním bez zhutnění</t>
  </si>
  <si>
    <t>64</t>
  </si>
  <si>
    <t>15</t>
  </si>
  <si>
    <t>979098133R</t>
  </si>
  <si>
    <t>Poplatek za skládku - keramického materiálu s příměsí 10%</t>
  </si>
  <si>
    <t>66</t>
  </si>
  <si>
    <t>D7</t>
  </si>
  <si>
    <t>099: Přesun hmot HSV</t>
  </si>
  <si>
    <t>16</t>
  </si>
  <si>
    <t>998011003</t>
  </si>
  <si>
    <t>Přesun hmot pro budovy zděné výšky do 24 m</t>
  </si>
  <si>
    <t>74</t>
  </si>
  <si>
    <t>D10</t>
  </si>
  <si>
    <t>767: Konstrukce zámečnické</t>
  </si>
  <si>
    <t>17</t>
  </si>
  <si>
    <t>767-PC01</t>
  </si>
  <si>
    <t>H 01 Dodávka nerezových prutů - dle popisu PD</t>
  </si>
  <si>
    <t>kg</t>
  </si>
  <si>
    <t>106</t>
  </si>
  <si>
    <t>2*10*1,0*0,222</t>
  </si>
  <si>
    <t>2*4*1,0*0,222</t>
  </si>
  <si>
    <t>Součet</t>
  </si>
  <si>
    <t>18</t>
  </si>
  <si>
    <t>767-PC02</t>
  </si>
  <si>
    <t>H 01 Montážní práce sešití trhlin dle popisu PD včetně lepidel atd.</t>
  </si>
  <si>
    <t>soubor</t>
  </si>
  <si>
    <t>108</t>
  </si>
  <si>
    <t>19</t>
  </si>
  <si>
    <t>998767203</t>
  </si>
  <si>
    <t>Přesun hmot pro zámečnické konstrukce v objektech v do 24 m</t>
  </si>
  <si>
    <t>%</t>
  </si>
  <si>
    <t>110</t>
  </si>
  <si>
    <t>D12</t>
  </si>
  <si>
    <t>VRN: Vedlejší rozpočtové náklady</t>
  </si>
  <si>
    <t>20</t>
  </si>
  <si>
    <t>07</t>
  </si>
  <si>
    <t>Zařízení staveniště</t>
  </si>
  <si>
    <t>1024</t>
  </si>
  <si>
    <t>114</t>
  </si>
  <si>
    <t>09</t>
  </si>
  <si>
    <t>Území se ztíženými výrobními podmínkami</t>
  </si>
  <si>
    <t>116</t>
  </si>
  <si>
    <t>(14,7+26,39+40,22+22,53)*2/1,50</t>
  </si>
  <si>
    <t>14,7+26,39+40,22+22,53</t>
  </si>
  <si>
    <t>(14,7+26,39+40,22+22,53)*2 "K 10</t>
  </si>
  <si>
    <t>39,4*0,40</t>
  </si>
  <si>
    <t>207,68 "K 10</t>
  </si>
  <si>
    <t>31,88*29</t>
  </si>
  <si>
    <t>Obnova děkanství č. p. 178 - 1.fáze - statické zajištění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</si>
</sst>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about:blan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BF16" sqref="BF16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69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54" t="s">
        <v>13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R5" s="18"/>
      <c r="BS5" s="15" t="s">
        <v>6</v>
      </c>
    </row>
    <row r="6" spans="1:74" ht="36.950000000000003" customHeight="1">
      <c r="B6" s="18"/>
      <c r="D6" s="23" t="s">
        <v>14</v>
      </c>
      <c r="K6" s="156" t="s">
        <v>219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R6" s="18"/>
      <c r="BS6" s="15" t="s">
        <v>6</v>
      </c>
    </row>
    <row r="7" spans="1:74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17</v>
      </c>
      <c r="K8" s="22" t="s">
        <v>18</v>
      </c>
      <c r="AK8" s="24" t="s">
        <v>19</v>
      </c>
      <c r="AN8" s="22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20</v>
      </c>
      <c r="AK10" s="24" t="s">
        <v>21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18</v>
      </c>
      <c r="AK11" s="24" t="s">
        <v>22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23</v>
      </c>
      <c r="AK13" s="24" t="s">
        <v>21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18</v>
      </c>
      <c r="AK14" s="24" t="s">
        <v>22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21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18</v>
      </c>
      <c r="AK17" s="24" t="s">
        <v>22</v>
      </c>
      <c r="AN17" s="22" t="s">
        <v>1</v>
      </c>
      <c r="AR17" s="18"/>
      <c r="BS17" s="15" t="s">
        <v>25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26</v>
      </c>
      <c r="AK19" s="24" t="s">
        <v>21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18</v>
      </c>
      <c r="AK20" s="24" t="s">
        <v>22</v>
      </c>
      <c r="AN20" s="22" t="s">
        <v>1</v>
      </c>
      <c r="AR20" s="18"/>
      <c r="BS20" s="15" t="s">
        <v>25</v>
      </c>
    </row>
    <row r="21" spans="2:71" ht="6.95" customHeight="1">
      <c r="B21" s="18"/>
      <c r="AR21" s="18"/>
    </row>
    <row r="22" spans="2:71" ht="12" customHeight="1">
      <c r="B22" s="18"/>
      <c r="D22" s="24" t="s">
        <v>27</v>
      </c>
      <c r="AR22" s="18"/>
    </row>
    <row r="23" spans="2:71" ht="14.45" customHeight="1">
      <c r="B23" s="18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8">
        <f>ROUND(AG94,2)</f>
        <v>0</v>
      </c>
      <c r="AL26" s="159"/>
      <c r="AM26" s="159"/>
      <c r="AN26" s="159"/>
      <c r="AO26" s="159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60" t="s">
        <v>29</v>
      </c>
      <c r="M28" s="160"/>
      <c r="N28" s="160"/>
      <c r="O28" s="160"/>
      <c r="P28" s="160"/>
      <c r="W28" s="160" t="s">
        <v>30</v>
      </c>
      <c r="X28" s="160"/>
      <c r="Y28" s="160"/>
      <c r="Z28" s="160"/>
      <c r="AA28" s="160"/>
      <c r="AB28" s="160"/>
      <c r="AC28" s="160"/>
      <c r="AD28" s="160"/>
      <c r="AE28" s="160"/>
      <c r="AK28" s="160" t="s">
        <v>31</v>
      </c>
      <c r="AL28" s="160"/>
      <c r="AM28" s="160"/>
      <c r="AN28" s="160"/>
      <c r="AO28" s="160"/>
      <c r="AR28" s="27"/>
    </row>
    <row r="29" spans="2:71" s="2" customFormat="1" ht="14.45" customHeight="1">
      <c r="B29" s="31"/>
      <c r="D29" s="24" t="s">
        <v>32</v>
      </c>
      <c r="F29" s="24" t="s">
        <v>33</v>
      </c>
      <c r="L29" s="163">
        <v>0.21</v>
      </c>
      <c r="M29" s="162"/>
      <c r="N29" s="162"/>
      <c r="O29" s="162"/>
      <c r="P29" s="162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ROUND(AV94, 2)</f>
        <v>0</v>
      </c>
      <c r="AL29" s="162"/>
      <c r="AM29" s="162"/>
      <c r="AN29" s="162"/>
      <c r="AO29" s="162"/>
      <c r="AR29" s="31"/>
    </row>
    <row r="30" spans="2:71" s="2" customFormat="1" ht="14.45" customHeight="1">
      <c r="B30" s="31"/>
      <c r="F30" s="24" t="s">
        <v>34</v>
      </c>
      <c r="L30" s="163">
        <v>0.12</v>
      </c>
      <c r="M30" s="162"/>
      <c r="N30" s="162"/>
      <c r="O30" s="162"/>
      <c r="P30" s="162"/>
      <c r="W30" s="161">
        <f>ROUND(BA94,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ROUND(AW94, 2)</f>
        <v>0</v>
      </c>
      <c r="AL30" s="162"/>
      <c r="AM30" s="162"/>
      <c r="AN30" s="162"/>
      <c r="AO30" s="162"/>
      <c r="AR30" s="31"/>
    </row>
    <row r="31" spans="2:71" s="2" customFormat="1" ht="14.45" hidden="1" customHeight="1">
      <c r="B31" s="31"/>
      <c r="F31" s="24" t="s">
        <v>35</v>
      </c>
      <c r="L31" s="163">
        <v>0.21</v>
      </c>
      <c r="M31" s="162"/>
      <c r="N31" s="162"/>
      <c r="O31" s="162"/>
      <c r="P31" s="162"/>
      <c r="W31" s="161">
        <f>ROUND(BB94,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31"/>
    </row>
    <row r="32" spans="2:71" s="2" customFormat="1" ht="14.45" hidden="1" customHeight="1">
      <c r="B32" s="31"/>
      <c r="F32" s="24" t="s">
        <v>36</v>
      </c>
      <c r="L32" s="163">
        <v>0.12</v>
      </c>
      <c r="M32" s="162"/>
      <c r="N32" s="162"/>
      <c r="O32" s="162"/>
      <c r="P32" s="162"/>
      <c r="W32" s="161">
        <f>ROUND(BC94,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31"/>
    </row>
    <row r="33" spans="2:44" s="2" customFormat="1" ht="14.45" hidden="1" customHeight="1">
      <c r="B33" s="31"/>
      <c r="F33" s="24" t="s">
        <v>37</v>
      </c>
      <c r="L33" s="163">
        <v>0</v>
      </c>
      <c r="M33" s="162"/>
      <c r="N33" s="162"/>
      <c r="O33" s="162"/>
      <c r="P33" s="162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84" t="s">
        <v>40</v>
      </c>
      <c r="Y35" s="185"/>
      <c r="Z35" s="185"/>
      <c r="AA35" s="185"/>
      <c r="AB35" s="185"/>
      <c r="AC35" s="34"/>
      <c r="AD35" s="34"/>
      <c r="AE35" s="34"/>
      <c r="AF35" s="34"/>
      <c r="AG35" s="34"/>
      <c r="AH35" s="34"/>
      <c r="AI35" s="34"/>
      <c r="AJ35" s="34"/>
      <c r="AK35" s="186">
        <f>SUM(AK26:AK33)</f>
        <v>0</v>
      </c>
      <c r="AL35" s="185"/>
      <c r="AM35" s="185"/>
      <c r="AN35" s="185"/>
      <c r="AO35" s="187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42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43</v>
      </c>
      <c r="AI60" s="29"/>
      <c r="AJ60" s="29"/>
      <c r="AK60" s="29"/>
      <c r="AL60" s="29"/>
      <c r="AM60" s="38" t="s">
        <v>44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46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43</v>
      </c>
      <c r="AI75" s="29"/>
      <c r="AJ75" s="29"/>
      <c r="AK75" s="29"/>
      <c r="AL75" s="29"/>
      <c r="AM75" s="38" t="s">
        <v>44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47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0524</v>
      </c>
      <c r="AR84" s="43"/>
    </row>
    <row r="85" spans="1:91" s="4" customFormat="1" ht="36.950000000000003" customHeight="1">
      <c r="B85" s="44"/>
      <c r="C85" s="45" t="s">
        <v>14</v>
      </c>
      <c r="L85" s="175" t="str">
        <f>K6</f>
        <v>Obnova děkanství č. p. 178 - 1.fáze - statické zajištění objektu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17</v>
      </c>
      <c r="L87" s="46" t="str">
        <f>IF(K8="","",K8)</f>
        <v xml:space="preserve"> </v>
      </c>
      <c r="AI87" s="24" t="s">
        <v>19</v>
      </c>
      <c r="AM87" s="177"/>
      <c r="AN87" s="177"/>
      <c r="AR87" s="27"/>
    </row>
    <row r="88" spans="1:91" s="1" customFormat="1" ht="6.95" customHeight="1">
      <c r="B88" s="27"/>
      <c r="AR88" s="27"/>
    </row>
    <row r="89" spans="1:91" s="1" customFormat="1" ht="15.6" customHeight="1">
      <c r="B89" s="27"/>
      <c r="C89" s="24" t="s">
        <v>20</v>
      </c>
      <c r="L89" s="3" t="str">
        <f>IF(E11= "","",E11)</f>
        <v xml:space="preserve"> </v>
      </c>
      <c r="AI89" s="24" t="s">
        <v>24</v>
      </c>
      <c r="AM89" s="178" t="str">
        <f>IF(E17="","",E17)</f>
        <v xml:space="preserve"> </v>
      </c>
      <c r="AN89" s="179"/>
      <c r="AO89" s="179"/>
      <c r="AP89" s="179"/>
      <c r="AR89" s="27"/>
      <c r="AS89" s="180" t="s">
        <v>48</v>
      </c>
      <c r="AT89" s="18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6" customHeight="1">
      <c r="B90" s="27"/>
      <c r="C90" s="24" t="s">
        <v>23</v>
      </c>
      <c r="L90" s="3" t="str">
        <f>IF(E14="","",E14)</f>
        <v xml:space="preserve"> </v>
      </c>
      <c r="AI90" s="24" t="s">
        <v>26</v>
      </c>
      <c r="AM90" s="178" t="str">
        <f>IF(E20="","",E20)</f>
        <v xml:space="preserve"> </v>
      </c>
      <c r="AN90" s="179"/>
      <c r="AO90" s="179"/>
      <c r="AP90" s="179"/>
      <c r="AR90" s="27"/>
      <c r="AS90" s="182"/>
      <c r="AT90" s="183"/>
      <c r="BD90" s="51"/>
    </row>
    <row r="91" spans="1:91" s="1" customFormat="1" ht="10.9" customHeight="1">
      <c r="B91" s="27"/>
      <c r="AR91" s="27"/>
      <c r="AS91" s="182"/>
      <c r="AT91" s="183"/>
      <c r="BD91" s="51"/>
    </row>
    <row r="92" spans="1:91" s="1" customFormat="1" ht="29.25" customHeight="1">
      <c r="B92" s="27"/>
      <c r="C92" s="170" t="s">
        <v>49</v>
      </c>
      <c r="D92" s="171"/>
      <c r="E92" s="171"/>
      <c r="F92" s="171"/>
      <c r="G92" s="171"/>
      <c r="H92" s="52"/>
      <c r="I92" s="172" t="s">
        <v>50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51</v>
      </c>
      <c r="AH92" s="171"/>
      <c r="AI92" s="171"/>
      <c r="AJ92" s="171"/>
      <c r="AK92" s="171"/>
      <c r="AL92" s="171"/>
      <c r="AM92" s="171"/>
      <c r="AN92" s="172" t="s">
        <v>52</v>
      </c>
      <c r="AO92" s="171"/>
      <c r="AP92" s="174"/>
      <c r="AQ92" s="53" t="s">
        <v>53</v>
      </c>
      <c r="AR92" s="27"/>
      <c r="AS92" s="54" t="s">
        <v>54</v>
      </c>
      <c r="AT92" s="55" t="s">
        <v>55</v>
      </c>
      <c r="AU92" s="55" t="s">
        <v>56</v>
      </c>
      <c r="AV92" s="55" t="s">
        <v>57</v>
      </c>
      <c r="AW92" s="55" t="s">
        <v>58</v>
      </c>
      <c r="AX92" s="55" t="s">
        <v>59</v>
      </c>
      <c r="AY92" s="55" t="s">
        <v>60</v>
      </c>
      <c r="AZ92" s="55" t="s">
        <v>61</v>
      </c>
      <c r="BA92" s="55" t="s">
        <v>62</v>
      </c>
      <c r="BB92" s="55" t="s">
        <v>63</v>
      </c>
      <c r="BC92" s="55" t="s">
        <v>64</v>
      </c>
      <c r="BD92" s="56" t="s">
        <v>65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7">
        <f>ROUND(AG95,2)</f>
        <v>0</v>
      </c>
      <c r="AH94" s="167"/>
      <c r="AI94" s="167"/>
      <c r="AJ94" s="167"/>
      <c r="AK94" s="167"/>
      <c r="AL94" s="167"/>
      <c r="AM94" s="167"/>
      <c r="AN94" s="168">
        <f>SUM(AG94,AT94)</f>
        <v>0</v>
      </c>
      <c r="AO94" s="168"/>
      <c r="AP94" s="168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67</v>
      </c>
      <c r="BT94" s="67" t="s">
        <v>68</v>
      </c>
      <c r="BU94" s="68" t="s">
        <v>69</v>
      </c>
      <c r="BV94" s="67" t="s">
        <v>70</v>
      </c>
      <c r="BW94" s="67" t="s">
        <v>4</v>
      </c>
      <c r="BX94" s="67" t="s">
        <v>71</v>
      </c>
      <c r="CL94" s="67" t="s">
        <v>1</v>
      </c>
    </row>
    <row r="95" spans="1:91" s="6" customFormat="1" ht="14.45" customHeight="1">
      <c r="A95" s="69" t="s">
        <v>72</v>
      </c>
      <c r="B95" s="70"/>
      <c r="C95" s="71"/>
      <c r="D95" s="166" t="s">
        <v>73</v>
      </c>
      <c r="E95" s="166"/>
      <c r="F95" s="166"/>
      <c r="G95" s="166"/>
      <c r="H95" s="166"/>
      <c r="I95" s="72"/>
      <c r="J95" s="166" t="s">
        <v>74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>
        <f>'01 - Objekt SO 03'!J30</f>
        <v>0</v>
      </c>
      <c r="AH95" s="165"/>
      <c r="AI95" s="165"/>
      <c r="AJ95" s="165"/>
      <c r="AK95" s="165"/>
      <c r="AL95" s="165"/>
      <c r="AM95" s="165"/>
      <c r="AN95" s="164">
        <f>SUM(AG95,AT95)</f>
        <v>0</v>
      </c>
      <c r="AO95" s="165"/>
      <c r="AP95" s="165"/>
      <c r="AQ95" s="73" t="s">
        <v>75</v>
      </c>
      <c r="AR95" s="70"/>
      <c r="AS95" s="74">
        <v>0</v>
      </c>
      <c r="AT95" s="75">
        <f>ROUND(SUM(AV95:AW95),2)</f>
        <v>0</v>
      </c>
      <c r="AU95" s="76">
        <f>'01 - Objekt SO 03'!P124</f>
        <v>0</v>
      </c>
      <c r="AV95" s="75">
        <f>'01 - Objekt SO 03'!J33</f>
        <v>0</v>
      </c>
      <c r="AW95" s="75">
        <f>'01 - Objekt SO 03'!J34</f>
        <v>0</v>
      </c>
      <c r="AX95" s="75">
        <f>'01 - Objekt SO 03'!J35</f>
        <v>0</v>
      </c>
      <c r="AY95" s="75">
        <f>'01 - Objekt SO 03'!J36</f>
        <v>0</v>
      </c>
      <c r="AZ95" s="75">
        <f>'01 - Objekt SO 03'!F33</f>
        <v>0</v>
      </c>
      <c r="BA95" s="75">
        <f>'01 - Objekt SO 03'!F34</f>
        <v>0</v>
      </c>
      <c r="BB95" s="75">
        <f>'01 - Objekt SO 03'!F35</f>
        <v>0</v>
      </c>
      <c r="BC95" s="75">
        <f>'01 - Objekt SO 03'!F36</f>
        <v>0</v>
      </c>
      <c r="BD95" s="77">
        <f>'01 - Objekt SO 03'!F37</f>
        <v>0</v>
      </c>
      <c r="BT95" s="78" t="s">
        <v>76</v>
      </c>
      <c r="BV95" s="78" t="s">
        <v>70</v>
      </c>
      <c r="BW95" s="78" t="s">
        <v>77</v>
      </c>
      <c r="BX95" s="78" t="s">
        <v>4</v>
      </c>
      <c r="CL95" s="78" t="s">
        <v>1</v>
      </c>
      <c r="CM95" s="78" t="s">
        <v>78</v>
      </c>
    </row>
    <row r="96" spans="1:91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bjekt SO 03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tabSelected="1" topLeftCell="A173" workbookViewId="0">
      <selection activeCell="J89" sqref="J89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9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5" t="s">
        <v>77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5" customHeight="1">
      <c r="B4" s="18"/>
      <c r="D4" s="19" t="s">
        <v>79</v>
      </c>
      <c r="L4" s="18"/>
      <c r="M4" s="79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4.45" customHeight="1">
      <c r="B7" s="18"/>
      <c r="E7" s="189" t="str">
        <f>'Rekapitulace stavby'!K6</f>
        <v>Obnova děkanství č. p. 178 - 1.fáze - statické zajištění objektu</v>
      </c>
      <c r="F7" s="190"/>
      <c r="G7" s="190"/>
      <c r="H7" s="190"/>
      <c r="L7" s="18"/>
    </row>
    <row r="8" spans="2:46" s="1" customFormat="1" ht="12" customHeight="1">
      <c r="B8" s="27"/>
      <c r="D8" s="24" t="s">
        <v>80</v>
      </c>
      <c r="L8" s="27"/>
    </row>
    <row r="9" spans="2:46" s="1" customFormat="1" ht="15.6" customHeight="1">
      <c r="B9" s="27"/>
      <c r="E9" s="175" t="s">
        <v>81</v>
      </c>
      <c r="F9" s="188"/>
      <c r="G9" s="188"/>
      <c r="H9" s="188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15</v>
      </c>
      <c r="F11" s="22" t="s">
        <v>1</v>
      </c>
      <c r="I11" s="24" t="s">
        <v>16</v>
      </c>
      <c r="J11" s="22" t="s">
        <v>1</v>
      </c>
      <c r="L11" s="27"/>
    </row>
    <row r="12" spans="2:46" s="1" customFormat="1" ht="12" customHeight="1">
      <c r="B12" s="27"/>
      <c r="D12" s="24" t="s">
        <v>17</v>
      </c>
      <c r="F12" s="22" t="s">
        <v>18</v>
      </c>
      <c r="I12" s="24" t="s">
        <v>19</v>
      </c>
      <c r="J12" s="47">
        <f>'Rekapitulace stavby'!AN8</f>
        <v>0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20</v>
      </c>
      <c r="I14" s="24" t="s">
        <v>21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22</v>
      </c>
      <c r="J15" s="22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23</v>
      </c>
      <c r="I17" s="24" t="s">
        <v>21</v>
      </c>
      <c r="J17" s="22" t="str">
        <f>'Rekapitulace stavby'!AN13</f>
        <v/>
      </c>
      <c r="L17" s="27"/>
    </row>
    <row r="18" spans="2:12" s="1" customFormat="1" ht="18" customHeight="1">
      <c r="B18" s="27"/>
      <c r="E18" s="154" t="str">
        <f>'Rekapitulace stavby'!E14</f>
        <v xml:space="preserve"> </v>
      </c>
      <c r="F18" s="154"/>
      <c r="G18" s="154"/>
      <c r="H18" s="154"/>
      <c r="I18" s="24" t="s">
        <v>22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21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22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26</v>
      </c>
      <c r="I23" s="24" t="s">
        <v>21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22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27</v>
      </c>
      <c r="L26" s="27"/>
    </row>
    <row r="27" spans="2:12" s="7" customFormat="1" ht="14.45" customHeight="1">
      <c r="B27" s="80"/>
      <c r="E27" s="157" t="s">
        <v>1</v>
      </c>
      <c r="F27" s="157"/>
      <c r="G27" s="157"/>
      <c r="H27" s="157"/>
      <c r="L27" s="80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28</v>
      </c>
      <c r="J30" s="61">
        <f>ROUND(J124,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30</v>
      </c>
      <c r="I32" s="30" t="s">
        <v>29</v>
      </c>
      <c r="J32" s="30" t="s">
        <v>31</v>
      </c>
      <c r="L32" s="27"/>
    </row>
    <row r="33" spans="2:12" s="1" customFormat="1" ht="14.45" customHeight="1">
      <c r="B33" s="27"/>
      <c r="D33" s="50" t="s">
        <v>32</v>
      </c>
      <c r="E33" s="24" t="s">
        <v>33</v>
      </c>
      <c r="F33" s="82">
        <f>ROUND((SUM(BE124:BE169)),  2)</f>
        <v>0</v>
      </c>
      <c r="I33" s="83">
        <v>0.21</v>
      </c>
      <c r="J33" s="82">
        <f>ROUND(((SUM(BE124:BE169))*I33),  2)</f>
        <v>0</v>
      </c>
      <c r="L33" s="27"/>
    </row>
    <row r="34" spans="2:12" s="1" customFormat="1" ht="14.45" customHeight="1">
      <c r="B34" s="27"/>
      <c r="E34" s="24" t="s">
        <v>34</v>
      </c>
      <c r="F34" s="82">
        <f>ROUND((SUM(BF124:BF169)),  2)</f>
        <v>0</v>
      </c>
      <c r="I34" s="83">
        <v>0.12</v>
      </c>
      <c r="J34" s="82">
        <f>ROUND(((SUM(BF124:BF169))*I34),  2)</f>
        <v>0</v>
      </c>
      <c r="L34" s="27"/>
    </row>
    <row r="35" spans="2:12" s="1" customFormat="1" ht="14.45" hidden="1" customHeight="1">
      <c r="B35" s="27"/>
      <c r="E35" s="24" t="s">
        <v>35</v>
      </c>
      <c r="F35" s="82">
        <f>ROUND((SUM(BG124:BG169)),  2)</f>
        <v>0</v>
      </c>
      <c r="I35" s="83">
        <v>0.21</v>
      </c>
      <c r="J35" s="82">
        <f>0</f>
        <v>0</v>
      </c>
      <c r="L35" s="27"/>
    </row>
    <row r="36" spans="2:12" s="1" customFormat="1" ht="14.45" hidden="1" customHeight="1">
      <c r="B36" s="27"/>
      <c r="E36" s="24" t="s">
        <v>36</v>
      </c>
      <c r="F36" s="82">
        <f>ROUND((SUM(BH124:BH169)),  2)</f>
        <v>0</v>
      </c>
      <c r="I36" s="83">
        <v>0.12</v>
      </c>
      <c r="J36" s="82">
        <f>0</f>
        <v>0</v>
      </c>
      <c r="L36" s="27"/>
    </row>
    <row r="37" spans="2:12" s="1" customFormat="1" ht="14.45" hidden="1" customHeight="1">
      <c r="B37" s="27"/>
      <c r="E37" s="24" t="s">
        <v>37</v>
      </c>
      <c r="F37" s="82">
        <f>ROUND((SUM(BI124:BI169)),  2)</f>
        <v>0</v>
      </c>
      <c r="I37" s="83">
        <v>0</v>
      </c>
      <c r="J37" s="82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4"/>
      <c r="D39" s="85" t="s">
        <v>38</v>
      </c>
      <c r="E39" s="52"/>
      <c r="F39" s="52"/>
      <c r="G39" s="86" t="s">
        <v>39</v>
      </c>
      <c r="H39" s="87" t="s">
        <v>40</v>
      </c>
      <c r="I39" s="52"/>
      <c r="J39" s="88">
        <f>SUM(J30:J37)</f>
        <v>0</v>
      </c>
      <c r="K39" s="89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90" t="s">
        <v>44</v>
      </c>
      <c r="G61" s="38" t="s">
        <v>43</v>
      </c>
      <c r="H61" s="29"/>
      <c r="I61" s="29"/>
      <c r="J61" s="91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90" t="s">
        <v>44</v>
      </c>
      <c r="G76" s="38" t="s">
        <v>43</v>
      </c>
      <c r="H76" s="29"/>
      <c r="I76" s="29"/>
      <c r="J76" s="91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4.45" customHeight="1">
      <c r="B85" s="27"/>
      <c r="E85" s="189" t="str">
        <f>E7</f>
        <v>Obnova děkanství č. p. 178 - 1.fáze - statické zajištění objektu</v>
      </c>
      <c r="F85" s="190"/>
      <c r="G85" s="190"/>
      <c r="H85" s="190"/>
      <c r="L85" s="27"/>
    </row>
    <row r="86" spans="2:47" s="1" customFormat="1" ht="12" customHeight="1">
      <c r="B86" s="27"/>
      <c r="C86" s="24" t="s">
        <v>80</v>
      </c>
      <c r="L86" s="27"/>
    </row>
    <row r="87" spans="2:47" s="1" customFormat="1" ht="15.6" customHeight="1">
      <c r="B87" s="27"/>
      <c r="E87" s="175" t="str">
        <f>E9</f>
        <v>01 - Objekt SO 03</v>
      </c>
      <c r="F87" s="188"/>
      <c r="G87" s="188"/>
      <c r="H87" s="188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17</v>
      </c>
      <c r="F89" s="22" t="str">
        <f>F12</f>
        <v xml:space="preserve"> </v>
      </c>
      <c r="I89" s="24" t="s">
        <v>19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6" customHeight="1">
      <c r="B91" s="27"/>
      <c r="C91" s="24" t="s">
        <v>20</v>
      </c>
      <c r="F91" s="22" t="str">
        <f>E15</f>
        <v xml:space="preserve"> </v>
      </c>
      <c r="I91" s="24" t="s">
        <v>24</v>
      </c>
      <c r="J91" s="25" t="str">
        <f>E21</f>
        <v xml:space="preserve"> </v>
      </c>
      <c r="L91" s="27"/>
    </row>
    <row r="92" spans="2:47" s="1" customFormat="1" ht="15.6" customHeight="1">
      <c r="B92" s="27"/>
      <c r="C92" s="24" t="s">
        <v>23</v>
      </c>
      <c r="F92" s="22" t="str">
        <f>IF(E18="","",E18)</f>
        <v xml:space="preserve"> </v>
      </c>
      <c r="I92" s="24" t="s">
        <v>26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83</v>
      </c>
      <c r="D94" s="84"/>
      <c r="E94" s="84"/>
      <c r="F94" s="84"/>
      <c r="G94" s="84"/>
      <c r="H94" s="84"/>
      <c r="I94" s="84"/>
      <c r="J94" s="93" t="s">
        <v>84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4" t="s">
        <v>85</v>
      </c>
      <c r="J96" s="61">
        <f>J124</f>
        <v>0</v>
      </c>
      <c r="L96" s="27"/>
      <c r="AU96" s="15" t="s">
        <v>86</v>
      </c>
    </row>
    <row r="97" spans="2:12" s="8" customFormat="1" ht="24.95" customHeight="1">
      <c r="B97" s="95"/>
      <c r="D97" s="96" t="s">
        <v>87</v>
      </c>
      <c r="E97" s="97"/>
      <c r="F97" s="97"/>
      <c r="G97" s="97"/>
      <c r="H97" s="97"/>
      <c r="I97" s="97"/>
      <c r="J97" s="98">
        <f>J125</f>
        <v>0</v>
      </c>
      <c r="L97" s="95"/>
    </row>
    <row r="98" spans="2:12" s="9" customFormat="1" ht="19.899999999999999" customHeight="1">
      <c r="B98" s="99"/>
      <c r="D98" s="100" t="s">
        <v>88</v>
      </c>
      <c r="E98" s="101"/>
      <c r="F98" s="101"/>
      <c r="G98" s="101"/>
      <c r="H98" s="101"/>
      <c r="I98" s="101"/>
      <c r="J98" s="102">
        <f>J126</f>
        <v>0</v>
      </c>
      <c r="L98" s="99"/>
    </row>
    <row r="99" spans="2:12" s="9" customFormat="1" ht="19.899999999999999" customHeight="1">
      <c r="B99" s="99"/>
      <c r="D99" s="100" t="s">
        <v>89</v>
      </c>
      <c r="E99" s="101"/>
      <c r="F99" s="101"/>
      <c r="G99" s="101"/>
      <c r="H99" s="101"/>
      <c r="I99" s="101"/>
      <c r="J99" s="102">
        <f>J129</f>
        <v>0</v>
      </c>
      <c r="L99" s="99"/>
    </row>
    <row r="100" spans="2:12" s="9" customFormat="1" ht="19.899999999999999" customHeight="1">
      <c r="B100" s="99"/>
      <c r="D100" s="100" t="s">
        <v>90</v>
      </c>
      <c r="E100" s="101"/>
      <c r="F100" s="101"/>
      <c r="G100" s="101"/>
      <c r="H100" s="101"/>
      <c r="I100" s="101"/>
      <c r="J100" s="102">
        <f>J134</f>
        <v>0</v>
      </c>
      <c r="L100" s="99"/>
    </row>
    <row r="101" spans="2:12" s="9" customFormat="1" ht="19.899999999999999" customHeight="1">
      <c r="B101" s="99"/>
      <c r="D101" s="100" t="s">
        <v>91</v>
      </c>
      <c r="E101" s="101"/>
      <c r="F101" s="101"/>
      <c r="G101" s="101"/>
      <c r="H101" s="101"/>
      <c r="I101" s="101"/>
      <c r="J101" s="102">
        <f>J139</f>
        <v>0</v>
      </c>
      <c r="L101" s="99"/>
    </row>
    <row r="102" spans="2:12" s="9" customFormat="1" ht="19.899999999999999" customHeight="1">
      <c r="B102" s="99"/>
      <c r="D102" s="100" t="s">
        <v>92</v>
      </c>
      <c r="E102" s="101"/>
      <c r="F102" s="101"/>
      <c r="G102" s="101"/>
      <c r="H102" s="101"/>
      <c r="I102" s="101"/>
      <c r="J102" s="102">
        <f>J157</f>
        <v>0</v>
      </c>
      <c r="L102" s="99"/>
    </row>
    <row r="103" spans="2:12" s="9" customFormat="1" ht="19.899999999999999" customHeight="1">
      <c r="B103" s="99"/>
      <c r="D103" s="100" t="s">
        <v>93</v>
      </c>
      <c r="E103" s="101"/>
      <c r="F103" s="101"/>
      <c r="G103" s="101"/>
      <c r="H103" s="101"/>
      <c r="I103" s="101"/>
      <c r="J103" s="102">
        <f>J160</f>
        <v>0</v>
      </c>
      <c r="L103" s="99"/>
    </row>
    <row r="104" spans="2:12" s="9" customFormat="1" ht="19.899999999999999" customHeight="1">
      <c r="B104" s="99"/>
      <c r="D104" s="100" t="s">
        <v>94</v>
      </c>
      <c r="E104" s="101"/>
      <c r="F104" s="101"/>
      <c r="G104" s="101"/>
      <c r="H104" s="101"/>
      <c r="I104" s="101"/>
      <c r="J104" s="102">
        <f>J167</f>
        <v>0</v>
      </c>
      <c r="L104" s="99"/>
    </row>
    <row r="105" spans="2:12" s="1" customFormat="1" ht="21.75" customHeight="1">
      <c r="B105" s="27"/>
      <c r="L105" s="27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7"/>
    </row>
    <row r="110" spans="2:12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7"/>
    </row>
    <row r="111" spans="2:12" s="1" customFormat="1" ht="24.95" customHeight="1">
      <c r="B111" s="27"/>
      <c r="C111" s="19" t="s">
        <v>95</v>
      </c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4" t="s">
        <v>14</v>
      </c>
      <c r="L113" s="27"/>
    </row>
    <row r="114" spans="2:65" s="1" customFormat="1" ht="14.45" customHeight="1">
      <c r="B114" s="27"/>
      <c r="E114" s="189" t="str">
        <f>E7</f>
        <v>Obnova děkanství č. p. 178 - 1.fáze - statické zajištění objektu</v>
      </c>
      <c r="F114" s="190"/>
      <c r="G114" s="190"/>
      <c r="H114" s="190"/>
      <c r="L114" s="27"/>
    </row>
    <row r="115" spans="2:65" s="1" customFormat="1" ht="12" customHeight="1">
      <c r="B115" s="27"/>
      <c r="C115" s="24" t="s">
        <v>80</v>
      </c>
      <c r="L115" s="27"/>
    </row>
    <row r="116" spans="2:65" s="1" customFormat="1" ht="15.6" customHeight="1">
      <c r="B116" s="27"/>
      <c r="E116" s="175" t="str">
        <f>E9</f>
        <v>01 - Objekt SO 03</v>
      </c>
      <c r="F116" s="188"/>
      <c r="G116" s="188"/>
      <c r="H116" s="188"/>
      <c r="L116" s="27"/>
    </row>
    <row r="117" spans="2:65" s="1" customFormat="1" ht="6.95" customHeight="1">
      <c r="B117" s="27"/>
      <c r="L117" s="27"/>
    </row>
    <row r="118" spans="2:65" s="1" customFormat="1" ht="12" customHeight="1">
      <c r="B118" s="27"/>
      <c r="C118" s="24" t="s">
        <v>17</v>
      </c>
      <c r="F118" s="22" t="str">
        <f>F12</f>
        <v xml:space="preserve"> </v>
      </c>
      <c r="I118" s="24" t="s">
        <v>19</v>
      </c>
      <c r="J118" s="47">
        <f>IF(J12="","",J12)</f>
        <v>0</v>
      </c>
      <c r="L118" s="27"/>
    </row>
    <row r="119" spans="2:65" s="1" customFormat="1" ht="6.95" customHeight="1">
      <c r="B119" s="27"/>
      <c r="L119" s="27"/>
    </row>
    <row r="120" spans="2:65" s="1" customFormat="1" ht="15.6" customHeight="1">
      <c r="B120" s="27"/>
      <c r="C120" s="24" t="s">
        <v>20</v>
      </c>
      <c r="F120" s="22" t="str">
        <f>E15</f>
        <v xml:space="preserve"> </v>
      </c>
      <c r="I120" s="24" t="s">
        <v>24</v>
      </c>
      <c r="J120" s="25" t="str">
        <f>E21</f>
        <v xml:space="preserve"> </v>
      </c>
      <c r="L120" s="27"/>
    </row>
    <row r="121" spans="2:65" s="1" customFormat="1" ht="15.6" customHeight="1">
      <c r="B121" s="27"/>
      <c r="C121" s="24" t="s">
        <v>23</v>
      </c>
      <c r="F121" s="22" t="str">
        <f>IF(E18="","",E18)</f>
        <v xml:space="preserve"> </v>
      </c>
      <c r="I121" s="24" t="s">
        <v>26</v>
      </c>
      <c r="J121" s="25" t="str">
        <f>E24</f>
        <v xml:space="preserve"> 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03"/>
      <c r="C123" s="104" t="s">
        <v>96</v>
      </c>
      <c r="D123" s="105" t="s">
        <v>53</v>
      </c>
      <c r="E123" s="105" t="s">
        <v>49</v>
      </c>
      <c r="F123" s="105" t="s">
        <v>50</v>
      </c>
      <c r="G123" s="105" t="s">
        <v>97</v>
      </c>
      <c r="H123" s="105" t="s">
        <v>98</v>
      </c>
      <c r="I123" s="105" t="s">
        <v>99</v>
      </c>
      <c r="J123" s="106" t="s">
        <v>84</v>
      </c>
      <c r="K123" s="107" t="s">
        <v>100</v>
      </c>
      <c r="L123" s="103"/>
      <c r="M123" s="54" t="s">
        <v>1</v>
      </c>
      <c r="N123" s="55" t="s">
        <v>32</v>
      </c>
      <c r="O123" s="55" t="s">
        <v>101</v>
      </c>
      <c r="P123" s="55" t="s">
        <v>102</v>
      </c>
      <c r="Q123" s="55" t="s">
        <v>103</v>
      </c>
      <c r="R123" s="55" t="s">
        <v>104</v>
      </c>
      <c r="S123" s="55" t="s">
        <v>105</v>
      </c>
      <c r="T123" s="56" t="s">
        <v>106</v>
      </c>
    </row>
    <row r="124" spans="2:65" s="1" customFormat="1" ht="22.9" customHeight="1">
      <c r="B124" s="27"/>
      <c r="C124" s="59" t="s">
        <v>107</v>
      </c>
      <c r="J124" s="108">
        <f>BK124</f>
        <v>0</v>
      </c>
      <c r="L124" s="27"/>
      <c r="M124" s="57"/>
      <c r="N124" s="48"/>
      <c r="O124" s="48"/>
      <c r="P124" s="109">
        <f>P125</f>
        <v>0</v>
      </c>
      <c r="Q124" s="48"/>
      <c r="R124" s="109">
        <f>R125</f>
        <v>0</v>
      </c>
      <c r="S124" s="48"/>
      <c r="T124" s="110">
        <f>T125</f>
        <v>0</v>
      </c>
      <c r="AT124" s="15" t="s">
        <v>67</v>
      </c>
      <c r="AU124" s="15" t="s">
        <v>86</v>
      </c>
      <c r="BK124" s="111">
        <f>BK125</f>
        <v>0</v>
      </c>
    </row>
    <row r="125" spans="2:65" s="11" customFormat="1" ht="25.9" customHeight="1">
      <c r="B125" s="112"/>
      <c r="D125" s="113" t="s">
        <v>67</v>
      </c>
      <c r="E125" s="114" t="s">
        <v>108</v>
      </c>
      <c r="F125" s="114" t="s">
        <v>109</v>
      </c>
      <c r="J125" s="115">
        <f>BK125</f>
        <v>0</v>
      </c>
      <c r="L125" s="112"/>
      <c r="M125" s="116"/>
      <c r="P125" s="117">
        <f>P126+P129+P134+P139+P157+P160+P167</f>
        <v>0</v>
      </c>
      <c r="R125" s="117">
        <f>R126+R129+R134+R139+R157+R160+R167</f>
        <v>0</v>
      </c>
      <c r="T125" s="118">
        <f>T126+T129+T134+T139+T157+T160+T167</f>
        <v>0</v>
      </c>
      <c r="AR125" s="113" t="s">
        <v>76</v>
      </c>
      <c r="AT125" s="119" t="s">
        <v>67</v>
      </c>
      <c r="AU125" s="119" t="s">
        <v>68</v>
      </c>
      <c r="AY125" s="113" t="s">
        <v>110</v>
      </c>
      <c r="BK125" s="120">
        <f>BK126+BK129+BK134+BK139+BK157+BK160+BK167</f>
        <v>0</v>
      </c>
    </row>
    <row r="126" spans="2:65" s="11" customFormat="1" ht="22.9" customHeight="1">
      <c r="B126" s="112"/>
      <c r="D126" s="113" t="s">
        <v>67</v>
      </c>
      <c r="E126" s="121" t="s">
        <v>111</v>
      </c>
      <c r="F126" s="121" t="s">
        <v>112</v>
      </c>
      <c r="J126" s="122">
        <f>BK126</f>
        <v>0</v>
      </c>
      <c r="L126" s="112"/>
      <c r="M126" s="116"/>
      <c r="P126" s="117">
        <f>SUM(P127:P128)</f>
        <v>0</v>
      </c>
      <c r="R126" s="117">
        <f>SUM(R127:R128)</f>
        <v>0</v>
      </c>
      <c r="T126" s="118">
        <f>SUM(T127:T128)</f>
        <v>0</v>
      </c>
      <c r="AR126" s="113" t="s">
        <v>76</v>
      </c>
      <c r="AT126" s="119" t="s">
        <v>67</v>
      </c>
      <c r="AU126" s="119" t="s">
        <v>76</v>
      </c>
      <c r="AY126" s="113" t="s">
        <v>110</v>
      </c>
      <c r="BK126" s="120">
        <f>SUM(BK127:BK128)</f>
        <v>0</v>
      </c>
    </row>
    <row r="127" spans="2:65" s="1" customFormat="1" ht="14.45" customHeight="1">
      <c r="B127" s="123"/>
      <c r="C127" s="124" t="s">
        <v>76</v>
      </c>
      <c r="D127" s="124" t="s">
        <v>113</v>
      </c>
      <c r="E127" s="125" t="s">
        <v>114</v>
      </c>
      <c r="F127" s="126" t="s">
        <v>115</v>
      </c>
      <c r="G127" s="127" t="s">
        <v>116</v>
      </c>
      <c r="H127" s="128">
        <v>138.44999999999999</v>
      </c>
      <c r="I127" s="129"/>
      <c r="J127" s="129">
        <f>ROUND(I127*H127,2)</f>
        <v>0</v>
      </c>
      <c r="K127" s="130"/>
      <c r="L127" s="27"/>
      <c r="M127" s="131" t="s">
        <v>1</v>
      </c>
      <c r="N127" s="132" t="s">
        <v>33</v>
      </c>
      <c r="O127" s="133">
        <v>0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117</v>
      </c>
      <c r="AT127" s="135" t="s">
        <v>113</v>
      </c>
      <c r="AU127" s="135" t="s">
        <v>78</v>
      </c>
      <c r="AY127" s="15" t="s">
        <v>110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5" t="s">
        <v>76</v>
      </c>
      <c r="BK127" s="136">
        <f>ROUND(I127*H127,2)</f>
        <v>0</v>
      </c>
      <c r="BL127" s="15" t="s">
        <v>117</v>
      </c>
      <c r="BM127" s="135" t="s">
        <v>78</v>
      </c>
    </row>
    <row r="128" spans="2:65" s="12" customFormat="1">
      <c r="B128" s="137"/>
      <c r="D128" s="138" t="s">
        <v>118</v>
      </c>
      <c r="E128" s="139" t="s">
        <v>1</v>
      </c>
      <c r="F128" s="140" t="s">
        <v>213</v>
      </c>
      <c r="H128" s="141">
        <v>138.44999999999999</v>
      </c>
      <c r="L128" s="137"/>
      <c r="M128" s="142"/>
      <c r="T128" s="143"/>
      <c r="AT128" s="139" t="s">
        <v>118</v>
      </c>
      <c r="AU128" s="139" t="s">
        <v>78</v>
      </c>
      <c r="AV128" s="12" t="s">
        <v>78</v>
      </c>
      <c r="AW128" s="12" t="s">
        <v>25</v>
      </c>
      <c r="AX128" s="12" t="s">
        <v>76</v>
      </c>
      <c r="AY128" s="139" t="s">
        <v>110</v>
      </c>
    </row>
    <row r="129" spans="2:65" s="11" customFormat="1" ht="22.9" customHeight="1">
      <c r="B129" s="112"/>
      <c r="D129" s="113" t="s">
        <v>67</v>
      </c>
      <c r="E129" s="121" t="s">
        <v>119</v>
      </c>
      <c r="F129" s="121" t="s">
        <v>120</v>
      </c>
      <c r="J129" s="122">
        <f>BK129</f>
        <v>0</v>
      </c>
      <c r="L129" s="112"/>
      <c r="M129" s="116"/>
      <c r="P129" s="117">
        <f>SUM(P130:P133)</f>
        <v>0</v>
      </c>
      <c r="R129" s="117">
        <f>SUM(R130:R133)</f>
        <v>0</v>
      </c>
      <c r="T129" s="118">
        <f>SUM(T130:T133)</f>
        <v>0</v>
      </c>
      <c r="AR129" s="113" t="s">
        <v>76</v>
      </c>
      <c r="AT129" s="119" t="s">
        <v>67</v>
      </c>
      <c r="AU129" s="119" t="s">
        <v>76</v>
      </c>
      <c r="AY129" s="113" t="s">
        <v>110</v>
      </c>
      <c r="BK129" s="120">
        <f>SUM(BK130:BK133)</f>
        <v>0</v>
      </c>
    </row>
    <row r="130" spans="2:65" s="1" customFormat="1" ht="14.45" customHeight="1">
      <c r="B130" s="123"/>
      <c r="C130" s="124" t="s">
        <v>78</v>
      </c>
      <c r="D130" s="124" t="s">
        <v>113</v>
      </c>
      <c r="E130" s="125" t="s">
        <v>121</v>
      </c>
      <c r="F130" s="126" t="s">
        <v>122</v>
      </c>
      <c r="G130" s="127" t="s">
        <v>116</v>
      </c>
      <c r="H130" s="128">
        <v>103.84</v>
      </c>
      <c r="I130" s="129"/>
      <c r="J130" s="129">
        <f>ROUND(I130*H130,2)</f>
        <v>0</v>
      </c>
      <c r="K130" s="130"/>
      <c r="L130" s="27"/>
      <c r="M130" s="131" t="s">
        <v>1</v>
      </c>
      <c r="N130" s="132" t="s">
        <v>33</v>
      </c>
      <c r="O130" s="133">
        <v>0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117</v>
      </c>
      <c r="AT130" s="135" t="s">
        <v>113</v>
      </c>
      <c r="AU130" s="135" t="s">
        <v>78</v>
      </c>
      <c r="AY130" s="15" t="s">
        <v>110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5" t="s">
        <v>76</v>
      </c>
      <c r="BK130" s="136">
        <f>ROUND(I130*H130,2)</f>
        <v>0</v>
      </c>
      <c r="BL130" s="15" t="s">
        <v>117</v>
      </c>
      <c r="BM130" s="135" t="s">
        <v>123</v>
      </c>
    </row>
    <row r="131" spans="2:65" s="1" customFormat="1" ht="14.45" customHeight="1">
      <c r="B131" s="123"/>
      <c r="C131" s="124" t="s">
        <v>124</v>
      </c>
      <c r="D131" s="124" t="s">
        <v>113</v>
      </c>
      <c r="E131" s="125" t="s">
        <v>125</v>
      </c>
      <c r="F131" s="126" t="s">
        <v>126</v>
      </c>
      <c r="G131" s="127" t="s">
        <v>116</v>
      </c>
      <c r="H131" s="128">
        <v>103.84</v>
      </c>
      <c r="I131" s="129"/>
      <c r="J131" s="129">
        <f>ROUND(I131*H131,2)</f>
        <v>0</v>
      </c>
      <c r="K131" s="130"/>
      <c r="L131" s="27"/>
      <c r="M131" s="131" t="s">
        <v>1</v>
      </c>
      <c r="N131" s="132" t="s">
        <v>33</v>
      </c>
      <c r="O131" s="133">
        <v>0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117</v>
      </c>
      <c r="AT131" s="135" t="s">
        <v>113</v>
      </c>
      <c r="AU131" s="135" t="s">
        <v>78</v>
      </c>
      <c r="AY131" s="15" t="s">
        <v>110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5" t="s">
        <v>76</v>
      </c>
      <c r="BK131" s="136">
        <f>ROUND(I131*H131,2)</f>
        <v>0</v>
      </c>
      <c r="BL131" s="15" t="s">
        <v>117</v>
      </c>
      <c r="BM131" s="135" t="s">
        <v>127</v>
      </c>
    </row>
    <row r="132" spans="2:65" s="12" customFormat="1">
      <c r="B132" s="137"/>
      <c r="D132" s="138" t="s">
        <v>118</v>
      </c>
      <c r="E132" s="139" t="s">
        <v>1</v>
      </c>
      <c r="F132" s="140" t="s">
        <v>214</v>
      </c>
      <c r="H132" s="141">
        <v>103.84</v>
      </c>
      <c r="L132" s="137"/>
      <c r="M132" s="142"/>
      <c r="T132" s="143"/>
      <c r="AT132" s="139" t="s">
        <v>118</v>
      </c>
      <c r="AU132" s="139" t="s">
        <v>78</v>
      </c>
      <c r="AV132" s="12" t="s">
        <v>78</v>
      </c>
      <c r="AW132" s="12" t="s">
        <v>25</v>
      </c>
      <c r="AX132" s="12" t="s">
        <v>76</v>
      </c>
      <c r="AY132" s="139" t="s">
        <v>110</v>
      </c>
    </row>
    <row r="133" spans="2:65" s="1" customFormat="1" ht="14.45" customHeight="1">
      <c r="B133" s="123"/>
      <c r="C133" s="124" t="s">
        <v>117</v>
      </c>
      <c r="D133" s="124" t="s">
        <v>113</v>
      </c>
      <c r="E133" s="125" t="s">
        <v>128</v>
      </c>
      <c r="F133" s="126" t="s">
        <v>129</v>
      </c>
      <c r="G133" s="127" t="s">
        <v>116</v>
      </c>
      <c r="H133" s="128">
        <v>103.84</v>
      </c>
      <c r="I133" s="129"/>
      <c r="J133" s="129">
        <f>ROUND(I133*H133,2)</f>
        <v>0</v>
      </c>
      <c r="K133" s="130"/>
      <c r="L133" s="27"/>
      <c r="M133" s="131" t="s">
        <v>1</v>
      </c>
      <c r="N133" s="132" t="s">
        <v>33</v>
      </c>
      <c r="O133" s="133">
        <v>0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117</v>
      </c>
      <c r="AT133" s="135" t="s">
        <v>113</v>
      </c>
      <c r="AU133" s="135" t="s">
        <v>78</v>
      </c>
      <c r="AY133" s="15" t="s">
        <v>110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76</v>
      </c>
      <c r="BK133" s="136">
        <f>ROUND(I133*H133,2)</f>
        <v>0</v>
      </c>
      <c r="BL133" s="15" t="s">
        <v>117</v>
      </c>
      <c r="BM133" s="135" t="s">
        <v>130</v>
      </c>
    </row>
    <row r="134" spans="2:65" s="11" customFormat="1" ht="22.9" customHeight="1">
      <c r="B134" s="112"/>
      <c r="D134" s="113" t="s">
        <v>67</v>
      </c>
      <c r="E134" s="121" t="s">
        <v>131</v>
      </c>
      <c r="F134" s="121" t="s">
        <v>132</v>
      </c>
      <c r="J134" s="122">
        <f>BK134</f>
        <v>0</v>
      </c>
      <c r="L134" s="112"/>
      <c r="M134" s="116"/>
      <c r="P134" s="117">
        <f>SUM(P135:P138)</f>
        <v>0</v>
      </c>
      <c r="R134" s="117">
        <f>SUM(R135:R138)</f>
        <v>0</v>
      </c>
      <c r="T134" s="118">
        <f>SUM(T135:T138)</f>
        <v>0</v>
      </c>
      <c r="AR134" s="113" t="s">
        <v>76</v>
      </c>
      <c r="AT134" s="119" t="s">
        <v>67</v>
      </c>
      <c r="AU134" s="119" t="s">
        <v>76</v>
      </c>
      <c r="AY134" s="113" t="s">
        <v>110</v>
      </c>
      <c r="BK134" s="120">
        <f>SUM(BK135:BK138)</f>
        <v>0</v>
      </c>
    </row>
    <row r="135" spans="2:65" s="1" customFormat="1" ht="19.899999999999999" customHeight="1">
      <c r="B135" s="123"/>
      <c r="C135" s="124" t="s">
        <v>133</v>
      </c>
      <c r="D135" s="124" t="s">
        <v>113</v>
      </c>
      <c r="E135" s="125" t="s">
        <v>134</v>
      </c>
      <c r="F135" s="126" t="s">
        <v>135</v>
      </c>
      <c r="G135" s="127" t="s">
        <v>116</v>
      </c>
      <c r="H135" s="128">
        <v>207.68</v>
      </c>
      <c r="I135" s="129"/>
      <c r="J135" s="129">
        <f>ROUND(I135*H135,2)</f>
        <v>0</v>
      </c>
      <c r="K135" s="130"/>
      <c r="L135" s="27"/>
      <c r="M135" s="131" t="s">
        <v>1</v>
      </c>
      <c r="N135" s="132" t="s">
        <v>33</v>
      </c>
      <c r="O135" s="133">
        <v>0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117</v>
      </c>
      <c r="AT135" s="135" t="s">
        <v>113</v>
      </c>
      <c r="AU135" s="135" t="s">
        <v>78</v>
      </c>
      <c r="AY135" s="15" t="s">
        <v>110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5" t="s">
        <v>76</v>
      </c>
      <c r="BK135" s="136">
        <f>ROUND(I135*H135,2)</f>
        <v>0</v>
      </c>
      <c r="BL135" s="15" t="s">
        <v>117</v>
      </c>
      <c r="BM135" s="135" t="s">
        <v>136</v>
      </c>
    </row>
    <row r="136" spans="2:65" s="12" customFormat="1">
      <c r="B136" s="137"/>
      <c r="D136" s="138" t="s">
        <v>118</v>
      </c>
      <c r="E136" s="139" t="s">
        <v>1</v>
      </c>
      <c r="F136" s="140" t="s">
        <v>215</v>
      </c>
      <c r="H136" s="141">
        <v>207.68</v>
      </c>
      <c r="L136" s="137"/>
      <c r="M136" s="142"/>
      <c r="T136" s="143"/>
      <c r="AT136" s="139" t="s">
        <v>118</v>
      </c>
      <c r="AU136" s="139" t="s">
        <v>78</v>
      </c>
      <c r="AV136" s="12" t="s">
        <v>78</v>
      </c>
      <c r="AW136" s="12" t="s">
        <v>25</v>
      </c>
      <c r="AX136" s="12" t="s">
        <v>76</v>
      </c>
      <c r="AY136" s="139" t="s">
        <v>110</v>
      </c>
    </row>
    <row r="137" spans="2:65" s="1" customFormat="1" ht="14.45" customHeight="1">
      <c r="B137" s="123"/>
      <c r="C137" s="124"/>
      <c r="D137" s="124"/>
      <c r="E137" s="125"/>
      <c r="F137" s="126"/>
      <c r="G137" s="127"/>
      <c r="H137" s="128"/>
      <c r="I137" s="129"/>
      <c r="J137" s="129">
        <f>ROUND(I137*H137,2)</f>
        <v>0</v>
      </c>
      <c r="K137" s="130"/>
      <c r="L137" s="27"/>
      <c r="M137" s="131" t="s">
        <v>1</v>
      </c>
      <c r="N137" s="132" t="s">
        <v>33</v>
      </c>
      <c r="O137" s="133">
        <v>0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117</v>
      </c>
      <c r="AT137" s="135" t="s">
        <v>113</v>
      </c>
      <c r="AU137" s="135" t="s">
        <v>78</v>
      </c>
      <c r="AY137" s="15" t="s">
        <v>110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76</v>
      </c>
      <c r="BK137" s="136">
        <f>ROUND(I137*H137,2)</f>
        <v>0</v>
      </c>
      <c r="BL137" s="15" t="s">
        <v>117</v>
      </c>
      <c r="BM137" s="135" t="s">
        <v>137</v>
      </c>
    </row>
    <row r="138" spans="2:65" s="12" customFormat="1">
      <c r="B138" s="137"/>
      <c r="D138" s="138" t="s">
        <v>118</v>
      </c>
      <c r="E138" s="139" t="s">
        <v>1</v>
      </c>
      <c r="F138" s="140"/>
      <c r="H138" s="141"/>
      <c r="L138" s="137"/>
      <c r="M138" s="142"/>
      <c r="T138" s="143"/>
      <c r="AT138" s="139" t="s">
        <v>118</v>
      </c>
      <c r="AU138" s="139" t="s">
        <v>78</v>
      </c>
      <c r="AV138" s="12" t="s">
        <v>78</v>
      </c>
      <c r="AW138" s="12" t="s">
        <v>25</v>
      </c>
      <c r="AX138" s="12" t="s">
        <v>76</v>
      </c>
      <c r="AY138" s="139" t="s">
        <v>110</v>
      </c>
    </row>
    <row r="139" spans="2:65" s="11" customFormat="1" ht="22.9" customHeight="1">
      <c r="B139" s="112"/>
      <c r="D139" s="113" t="s">
        <v>67</v>
      </c>
      <c r="E139" s="121" t="s">
        <v>138</v>
      </c>
      <c r="F139" s="121" t="s">
        <v>139</v>
      </c>
      <c r="J139" s="122">
        <f>BK139</f>
        <v>0</v>
      </c>
      <c r="L139" s="112"/>
      <c r="M139" s="116"/>
      <c r="P139" s="117">
        <f>SUM(P140:P156)</f>
        <v>0</v>
      </c>
      <c r="R139" s="117">
        <f>SUM(R140:R156)</f>
        <v>0</v>
      </c>
      <c r="T139" s="118">
        <f>SUM(T140:T156)</f>
        <v>0</v>
      </c>
      <c r="AR139" s="113" t="s">
        <v>76</v>
      </c>
      <c r="AT139" s="119" t="s">
        <v>67</v>
      </c>
      <c r="AU139" s="119" t="s">
        <v>76</v>
      </c>
      <c r="AY139" s="113" t="s">
        <v>110</v>
      </c>
      <c r="BK139" s="120">
        <f>SUM(BK140:BK156)</f>
        <v>0</v>
      </c>
    </row>
    <row r="140" spans="2:65" s="1" customFormat="1" ht="14.45" customHeight="1">
      <c r="B140" s="123"/>
      <c r="C140" s="124" t="s">
        <v>140</v>
      </c>
      <c r="D140" s="124" t="s">
        <v>113</v>
      </c>
      <c r="E140" s="125" t="s">
        <v>141</v>
      </c>
      <c r="F140" s="126" t="s">
        <v>142</v>
      </c>
      <c r="G140" s="127" t="s">
        <v>143</v>
      </c>
      <c r="H140" s="128">
        <v>15.76</v>
      </c>
      <c r="I140" s="129"/>
      <c r="J140" s="129">
        <f>ROUND(I140*H140,2)</f>
        <v>0</v>
      </c>
      <c r="K140" s="130"/>
      <c r="L140" s="27"/>
      <c r="M140" s="131" t="s">
        <v>1</v>
      </c>
      <c r="N140" s="132" t="s">
        <v>33</v>
      </c>
      <c r="O140" s="133">
        <v>0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117</v>
      </c>
      <c r="AT140" s="135" t="s">
        <v>113</v>
      </c>
      <c r="AU140" s="135" t="s">
        <v>78</v>
      </c>
      <c r="AY140" s="15" t="s">
        <v>110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5" t="s">
        <v>76</v>
      </c>
      <c r="BK140" s="136">
        <f>ROUND(I140*H140,2)</f>
        <v>0</v>
      </c>
      <c r="BL140" s="15" t="s">
        <v>117</v>
      </c>
      <c r="BM140" s="135" t="s">
        <v>144</v>
      </c>
    </row>
    <row r="141" spans="2:65" s="12" customFormat="1">
      <c r="B141" s="137"/>
      <c r="D141" s="138" t="s">
        <v>118</v>
      </c>
      <c r="E141" s="139" t="s">
        <v>1</v>
      </c>
      <c r="F141" s="140" t="s">
        <v>216</v>
      </c>
      <c r="H141" s="141">
        <v>15.76</v>
      </c>
      <c r="L141" s="137"/>
      <c r="M141" s="142"/>
      <c r="T141" s="143"/>
      <c r="AT141" s="139" t="s">
        <v>118</v>
      </c>
      <c r="AU141" s="139" t="s">
        <v>78</v>
      </c>
      <c r="AV141" s="12" t="s">
        <v>78</v>
      </c>
      <c r="AW141" s="12" t="s">
        <v>25</v>
      </c>
      <c r="AX141" s="12" t="s">
        <v>76</v>
      </c>
      <c r="AY141" s="139" t="s">
        <v>110</v>
      </c>
    </row>
    <row r="142" spans="2:65" s="1" customFormat="1" ht="14.45" customHeight="1">
      <c r="B142" s="123"/>
      <c r="C142" s="124" t="s">
        <v>145</v>
      </c>
      <c r="D142" s="124" t="s">
        <v>113</v>
      </c>
      <c r="E142" s="125" t="s">
        <v>146</v>
      </c>
      <c r="F142" s="126" t="s">
        <v>147</v>
      </c>
      <c r="G142" s="127" t="s">
        <v>116</v>
      </c>
      <c r="H142" s="128">
        <v>207.68</v>
      </c>
      <c r="I142" s="129"/>
      <c r="J142" s="129">
        <f>ROUND(I142*H142,2)</f>
        <v>0</v>
      </c>
      <c r="K142" s="130"/>
      <c r="L142" s="27"/>
      <c r="M142" s="131" t="s">
        <v>1</v>
      </c>
      <c r="N142" s="132" t="s">
        <v>33</v>
      </c>
      <c r="O142" s="133">
        <v>0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117</v>
      </c>
      <c r="AT142" s="135" t="s">
        <v>113</v>
      </c>
      <c r="AU142" s="135" t="s">
        <v>78</v>
      </c>
      <c r="AY142" s="15" t="s">
        <v>110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5" t="s">
        <v>76</v>
      </c>
      <c r="BK142" s="136">
        <f>ROUND(I142*H142,2)</f>
        <v>0</v>
      </c>
      <c r="BL142" s="15" t="s">
        <v>117</v>
      </c>
      <c r="BM142" s="135" t="s">
        <v>148</v>
      </c>
    </row>
    <row r="143" spans="2:65" s="12" customFormat="1">
      <c r="B143" s="137"/>
      <c r="D143" s="138" t="s">
        <v>118</v>
      </c>
      <c r="E143" s="139" t="s">
        <v>1</v>
      </c>
      <c r="F143" s="140" t="s">
        <v>217</v>
      </c>
      <c r="H143" s="141">
        <v>207.68</v>
      </c>
      <c r="L143" s="137"/>
      <c r="M143" s="142"/>
      <c r="T143" s="143"/>
      <c r="AT143" s="139" t="s">
        <v>118</v>
      </c>
      <c r="AU143" s="139" t="s">
        <v>78</v>
      </c>
      <c r="AV143" s="12" t="s">
        <v>78</v>
      </c>
      <c r="AW143" s="12" t="s">
        <v>25</v>
      </c>
      <c r="AX143" s="12" t="s">
        <v>76</v>
      </c>
      <c r="AY143" s="139" t="s">
        <v>110</v>
      </c>
    </row>
    <row r="144" spans="2:65" s="1" customFormat="1" ht="14.45" customHeight="1">
      <c r="B144" s="123"/>
      <c r="C144" s="124" t="s">
        <v>149</v>
      </c>
      <c r="D144" s="124" t="s">
        <v>113</v>
      </c>
      <c r="E144" s="125" t="s">
        <v>150</v>
      </c>
      <c r="F144" s="126" t="s">
        <v>151</v>
      </c>
      <c r="G144" s="127" t="s">
        <v>116</v>
      </c>
      <c r="H144" s="128">
        <v>61.3</v>
      </c>
      <c r="I144" s="129"/>
      <c r="J144" s="129">
        <f>ROUND(I144*H144,2)</f>
        <v>0</v>
      </c>
      <c r="K144" s="130"/>
      <c r="L144" s="27"/>
      <c r="M144" s="131" t="s">
        <v>1</v>
      </c>
      <c r="N144" s="132" t="s">
        <v>33</v>
      </c>
      <c r="O144" s="133">
        <v>0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117</v>
      </c>
      <c r="AT144" s="135" t="s">
        <v>113</v>
      </c>
      <c r="AU144" s="135" t="s">
        <v>78</v>
      </c>
      <c r="AY144" s="15" t="s">
        <v>110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5" t="s">
        <v>76</v>
      </c>
      <c r="BK144" s="136">
        <f>ROUND(I144*H144,2)</f>
        <v>0</v>
      </c>
      <c r="BL144" s="15" t="s">
        <v>117</v>
      </c>
      <c r="BM144" s="135" t="s">
        <v>152</v>
      </c>
    </row>
    <row r="145" spans="2:65" s="1" customFormat="1" ht="14.45" customHeight="1">
      <c r="B145" s="123"/>
      <c r="C145" s="124" t="s">
        <v>153</v>
      </c>
      <c r="D145" s="124" t="s">
        <v>113</v>
      </c>
      <c r="E145" s="125" t="s">
        <v>154</v>
      </c>
      <c r="F145" s="126" t="s">
        <v>155</v>
      </c>
      <c r="G145" s="127" t="s">
        <v>156</v>
      </c>
      <c r="H145" s="128">
        <v>31.88</v>
      </c>
      <c r="I145" s="129"/>
      <c r="J145" s="129">
        <f>ROUND(I145*H145,2)</f>
        <v>0</v>
      </c>
      <c r="K145" s="130"/>
      <c r="L145" s="27"/>
      <c r="M145" s="131" t="s">
        <v>1</v>
      </c>
      <c r="N145" s="132" t="s">
        <v>33</v>
      </c>
      <c r="O145" s="133">
        <v>0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117</v>
      </c>
      <c r="AT145" s="135" t="s">
        <v>113</v>
      </c>
      <c r="AU145" s="135" t="s">
        <v>78</v>
      </c>
      <c r="AY145" s="15" t="s">
        <v>110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5" t="s">
        <v>76</v>
      </c>
      <c r="BK145" s="136">
        <f>ROUND(I145*H145,2)</f>
        <v>0</v>
      </c>
      <c r="BL145" s="15" t="s">
        <v>117</v>
      </c>
      <c r="BM145" s="135" t="s">
        <v>157</v>
      </c>
    </row>
    <row r="146" spans="2:65" s="12" customFormat="1">
      <c r="B146" s="137"/>
      <c r="D146" s="138" t="s">
        <v>118</v>
      </c>
      <c r="E146" s="139" t="s">
        <v>1</v>
      </c>
      <c r="F146" s="140">
        <v>31.88</v>
      </c>
      <c r="H146" s="141">
        <v>31.88</v>
      </c>
      <c r="L146" s="137"/>
      <c r="M146" s="142"/>
      <c r="T146" s="143"/>
      <c r="AT146" s="139" t="s">
        <v>118</v>
      </c>
      <c r="AU146" s="139" t="s">
        <v>78</v>
      </c>
      <c r="AV146" s="12" t="s">
        <v>78</v>
      </c>
      <c r="AW146" s="12" t="s">
        <v>25</v>
      </c>
      <c r="AX146" s="12" t="s">
        <v>76</v>
      </c>
      <c r="AY146" s="139" t="s">
        <v>110</v>
      </c>
    </row>
    <row r="147" spans="2:65" s="1" customFormat="1" ht="14.45" customHeight="1">
      <c r="B147" s="123"/>
      <c r="C147" s="124" t="s">
        <v>158</v>
      </c>
      <c r="D147" s="124" t="s">
        <v>113</v>
      </c>
      <c r="E147" s="125" t="s">
        <v>159</v>
      </c>
      <c r="F147" s="126" t="s">
        <v>160</v>
      </c>
      <c r="G147" s="127" t="s">
        <v>156</v>
      </c>
      <c r="H147" s="128">
        <v>31.88</v>
      </c>
      <c r="I147" s="129"/>
      <c r="J147" s="129">
        <f>ROUND(I147*H147,2)</f>
        <v>0</v>
      </c>
      <c r="K147" s="130"/>
      <c r="L147" s="27"/>
      <c r="M147" s="131" t="s">
        <v>1</v>
      </c>
      <c r="N147" s="132" t="s">
        <v>33</v>
      </c>
      <c r="O147" s="133">
        <v>0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117</v>
      </c>
      <c r="AT147" s="135" t="s">
        <v>113</v>
      </c>
      <c r="AU147" s="135" t="s">
        <v>78</v>
      </c>
      <c r="AY147" s="15" t="s">
        <v>110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76</v>
      </c>
      <c r="BK147" s="136">
        <f>ROUND(I147*H147,2)</f>
        <v>0</v>
      </c>
      <c r="BL147" s="15" t="s">
        <v>117</v>
      </c>
      <c r="BM147" s="135" t="s">
        <v>161</v>
      </c>
    </row>
    <row r="148" spans="2:65" s="12" customFormat="1">
      <c r="B148" s="137"/>
      <c r="D148" s="138" t="s">
        <v>118</v>
      </c>
      <c r="E148" s="139" t="s">
        <v>1</v>
      </c>
      <c r="F148" s="140">
        <v>31.88</v>
      </c>
      <c r="H148" s="141">
        <v>31.88</v>
      </c>
      <c r="L148" s="137"/>
      <c r="M148" s="142"/>
      <c r="T148" s="143"/>
      <c r="AT148" s="139" t="s">
        <v>118</v>
      </c>
      <c r="AU148" s="139" t="s">
        <v>78</v>
      </c>
      <c r="AV148" s="12" t="s">
        <v>78</v>
      </c>
      <c r="AW148" s="12" t="s">
        <v>25</v>
      </c>
      <c r="AX148" s="12" t="s">
        <v>76</v>
      </c>
      <c r="AY148" s="139" t="s">
        <v>110</v>
      </c>
    </row>
    <row r="149" spans="2:65" s="1" customFormat="1" ht="14.45" customHeight="1">
      <c r="B149" s="123"/>
      <c r="C149" s="124" t="s">
        <v>8</v>
      </c>
      <c r="D149" s="124" t="s">
        <v>113</v>
      </c>
      <c r="E149" s="125" t="s">
        <v>162</v>
      </c>
      <c r="F149" s="126" t="s">
        <v>163</v>
      </c>
      <c r="G149" s="127" t="s">
        <v>156</v>
      </c>
      <c r="H149" s="128">
        <v>324.52</v>
      </c>
      <c r="I149" s="129"/>
      <c r="J149" s="129">
        <f>ROUND(I149*H149,2)</f>
        <v>0</v>
      </c>
      <c r="K149" s="130"/>
      <c r="L149" s="27"/>
      <c r="M149" s="131" t="s">
        <v>1</v>
      </c>
      <c r="N149" s="132" t="s">
        <v>33</v>
      </c>
      <c r="O149" s="133">
        <v>0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117</v>
      </c>
      <c r="AT149" s="135" t="s">
        <v>113</v>
      </c>
      <c r="AU149" s="135" t="s">
        <v>78</v>
      </c>
      <c r="AY149" s="15" t="s">
        <v>110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5" t="s">
        <v>76</v>
      </c>
      <c r="BK149" s="136">
        <f>ROUND(I149*H149,2)</f>
        <v>0</v>
      </c>
      <c r="BL149" s="15" t="s">
        <v>117</v>
      </c>
      <c r="BM149" s="135" t="s">
        <v>164</v>
      </c>
    </row>
    <row r="150" spans="2:65" s="12" customFormat="1">
      <c r="B150" s="137"/>
      <c r="D150" s="138" t="s">
        <v>118</v>
      </c>
      <c r="E150" s="139" t="s">
        <v>1</v>
      </c>
      <c r="F150" s="140" t="s">
        <v>218</v>
      </c>
      <c r="H150" s="141">
        <v>924.52</v>
      </c>
      <c r="L150" s="137"/>
      <c r="M150" s="142"/>
      <c r="T150" s="143"/>
      <c r="AT150" s="139" t="s">
        <v>118</v>
      </c>
      <c r="AU150" s="139" t="s">
        <v>78</v>
      </c>
      <c r="AV150" s="12" t="s">
        <v>78</v>
      </c>
      <c r="AW150" s="12" t="s">
        <v>25</v>
      </c>
      <c r="AX150" s="12" t="s">
        <v>76</v>
      </c>
      <c r="AY150" s="139" t="s">
        <v>110</v>
      </c>
    </row>
    <row r="151" spans="2:65" s="1" customFormat="1" ht="14.45" customHeight="1">
      <c r="B151" s="123"/>
      <c r="C151" s="124" t="s">
        <v>165</v>
      </c>
      <c r="D151" s="124" t="s">
        <v>113</v>
      </c>
      <c r="E151" s="125" t="s">
        <v>166</v>
      </c>
      <c r="F151" s="126" t="s">
        <v>167</v>
      </c>
      <c r="G151" s="127" t="s">
        <v>156</v>
      </c>
      <c r="H151" s="128">
        <v>31.88</v>
      </c>
      <c r="I151" s="129"/>
      <c r="J151" s="129">
        <f>ROUND(I151*H151,2)</f>
        <v>0</v>
      </c>
      <c r="K151" s="130"/>
      <c r="L151" s="27"/>
      <c r="M151" s="131" t="s">
        <v>1</v>
      </c>
      <c r="N151" s="132" t="s">
        <v>33</v>
      </c>
      <c r="O151" s="133">
        <v>0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117</v>
      </c>
      <c r="AT151" s="135" t="s">
        <v>113</v>
      </c>
      <c r="AU151" s="135" t="s">
        <v>78</v>
      </c>
      <c r="AY151" s="15" t="s">
        <v>110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5" t="s">
        <v>76</v>
      </c>
      <c r="BK151" s="136">
        <f>ROUND(I151*H151,2)</f>
        <v>0</v>
      </c>
      <c r="BL151" s="15" t="s">
        <v>117</v>
      </c>
      <c r="BM151" s="135" t="s">
        <v>168</v>
      </c>
    </row>
    <row r="152" spans="2:65" s="12" customFormat="1">
      <c r="B152" s="137"/>
      <c r="D152" s="138" t="s">
        <v>118</v>
      </c>
      <c r="E152" s="139" t="s">
        <v>1</v>
      </c>
      <c r="F152" s="140">
        <v>31.88</v>
      </c>
      <c r="H152" s="141">
        <v>31.88</v>
      </c>
      <c r="L152" s="137"/>
      <c r="M152" s="142"/>
      <c r="T152" s="143"/>
      <c r="AT152" s="139" t="s">
        <v>118</v>
      </c>
      <c r="AU152" s="139" t="s">
        <v>78</v>
      </c>
      <c r="AV152" s="12" t="s">
        <v>78</v>
      </c>
      <c r="AW152" s="12" t="s">
        <v>25</v>
      </c>
      <c r="AX152" s="12" t="s">
        <v>76</v>
      </c>
      <c r="AY152" s="139" t="s">
        <v>110</v>
      </c>
    </row>
    <row r="153" spans="2:65" s="1" customFormat="1" ht="14.45" customHeight="1">
      <c r="B153" s="123"/>
      <c r="C153" s="124" t="s">
        <v>169</v>
      </c>
      <c r="D153" s="124" t="s">
        <v>113</v>
      </c>
      <c r="E153" s="125" t="s">
        <v>170</v>
      </c>
      <c r="F153" s="126" t="s">
        <v>171</v>
      </c>
      <c r="G153" s="127" t="s">
        <v>156</v>
      </c>
      <c r="H153" s="128">
        <v>31.88</v>
      </c>
      <c r="I153" s="129"/>
      <c r="J153" s="129">
        <f>ROUND(I153*H153,2)</f>
        <v>0</v>
      </c>
      <c r="K153" s="130"/>
      <c r="L153" s="27"/>
      <c r="M153" s="131" t="s">
        <v>1</v>
      </c>
      <c r="N153" s="132" t="s">
        <v>33</v>
      </c>
      <c r="O153" s="133">
        <v>0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117</v>
      </c>
      <c r="AT153" s="135" t="s">
        <v>113</v>
      </c>
      <c r="AU153" s="135" t="s">
        <v>78</v>
      </c>
      <c r="AY153" s="15" t="s">
        <v>110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5" t="s">
        <v>76</v>
      </c>
      <c r="BK153" s="136">
        <f>ROUND(I153*H153,2)</f>
        <v>0</v>
      </c>
      <c r="BL153" s="15" t="s">
        <v>117</v>
      </c>
      <c r="BM153" s="135" t="s">
        <v>172</v>
      </c>
    </row>
    <row r="154" spans="2:65" s="12" customFormat="1">
      <c r="B154" s="137"/>
      <c r="D154" s="138" t="s">
        <v>118</v>
      </c>
      <c r="E154" s="139" t="s">
        <v>1</v>
      </c>
      <c r="F154" s="140">
        <v>31.88</v>
      </c>
      <c r="H154" s="141">
        <v>31.88</v>
      </c>
      <c r="L154" s="137"/>
      <c r="M154" s="142"/>
      <c r="T154" s="143"/>
      <c r="AT154" s="139" t="s">
        <v>118</v>
      </c>
      <c r="AU154" s="139" t="s">
        <v>78</v>
      </c>
      <c r="AV154" s="12" t="s">
        <v>78</v>
      </c>
      <c r="AW154" s="12" t="s">
        <v>25</v>
      </c>
      <c r="AX154" s="12" t="s">
        <v>76</v>
      </c>
      <c r="AY154" s="139" t="s">
        <v>110</v>
      </c>
    </row>
    <row r="155" spans="2:65" s="1" customFormat="1" ht="14.45" customHeight="1">
      <c r="B155" s="123"/>
      <c r="C155" s="124" t="s">
        <v>173</v>
      </c>
      <c r="D155" s="124" t="s">
        <v>113</v>
      </c>
      <c r="E155" s="125" t="s">
        <v>174</v>
      </c>
      <c r="F155" s="126" t="s">
        <v>175</v>
      </c>
      <c r="G155" s="127" t="s">
        <v>156</v>
      </c>
      <c r="H155" s="128">
        <v>31.88</v>
      </c>
      <c r="I155" s="129"/>
      <c r="J155" s="129">
        <f>ROUND(I155*H155,2)</f>
        <v>0</v>
      </c>
      <c r="K155" s="130"/>
      <c r="L155" s="27"/>
      <c r="M155" s="131" t="s">
        <v>1</v>
      </c>
      <c r="N155" s="132" t="s">
        <v>33</v>
      </c>
      <c r="O155" s="133">
        <v>0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117</v>
      </c>
      <c r="AT155" s="135" t="s">
        <v>113</v>
      </c>
      <c r="AU155" s="135" t="s">
        <v>78</v>
      </c>
      <c r="AY155" s="15" t="s">
        <v>110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5" t="s">
        <v>76</v>
      </c>
      <c r="BK155" s="136">
        <f>ROUND(I155*H155,2)</f>
        <v>0</v>
      </c>
      <c r="BL155" s="15" t="s">
        <v>117</v>
      </c>
      <c r="BM155" s="135" t="s">
        <v>176</v>
      </c>
    </row>
    <row r="156" spans="2:65" s="12" customFormat="1">
      <c r="B156" s="137"/>
      <c r="D156" s="138" t="s">
        <v>118</v>
      </c>
      <c r="E156" s="139" t="s">
        <v>1</v>
      </c>
      <c r="F156" s="140">
        <v>31.88</v>
      </c>
      <c r="H156" s="141">
        <v>31.88</v>
      </c>
      <c r="L156" s="137"/>
      <c r="M156" s="142"/>
      <c r="T156" s="143"/>
      <c r="AT156" s="139" t="s">
        <v>118</v>
      </c>
      <c r="AU156" s="139" t="s">
        <v>78</v>
      </c>
      <c r="AV156" s="12" t="s">
        <v>78</v>
      </c>
      <c r="AW156" s="12" t="s">
        <v>25</v>
      </c>
      <c r="AX156" s="12" t="s">
        <v>76</v>
      </c>
      <c r="AY156" s="139" t="s">
        <v>110</v>
      </c>
    </row>
    <row r="157" spans="2:65" s="11" customFormat="1" ht="22.9" customHeight="1">
      <c r="B157" s="112"/>
      <c r="D157" s="113" t="s">
        <v>67</v>
      </c>
      <c r="E157" s="121" t="s">
        <v>177</v>
      </c>
      <c r="F157" s="121" t="s">
        <v>178</v>
      </c>
      <c r="J157" s="122">
        <f>BK157</f>
        <v>0</v>
      </c>
      <c r="L157" s="112"/>
      <c r="M157" s="116"/>
      <c r="P157" s="117">
        <f>SUM(P158:P159)</f>
        <v>0</v>
      </c>
      <c r="R157" s="117">
        <f>SUM(R158:R159)</f>
        <v>0</v>
      </c>
      <c r="T157" s="118">
        <f>SUM(T158:T159)</f>
        <v>0</v>
      </c>
      <c r="AR157" s="113" t="s">
        <v>76</v>
      </c>
      <c r="AT157" s="119" t="s">
        <v>67</v>
      </c>
      <c r="AU157" s="119" t="s">
        <v>76</v>
      </c>
      <c r="AY157" s="113" t="s">
        <v>110</v>
      </c>
      <c r="BK157" s="120">
        <f>SUM(BK158:BK159)</f>
        <v>0</v>
      </c>
    </row>
    <row r="158" spans="2:65" s="1" customFormat="1" ht="14.45" customHeight="1">
      <c r="B158" s="123"/>
      <c r="C158" s="124" t="s">
        <v>179</v>
      </c>
      <c r="D158" s="124" t="s">
        <v>113</v>
      </c>
      <c r="E158" s="125" t="s">
        <v>180</v>
      </c>
      <c r="F158" s="126" t="s">
        <v>181</v>
      </c>
      <c r="G158" s="127" t="s">
        <v>156</v>
      </c>
      <c r="H158" s="128">
        <v>85.05</v>
      </c>
      <c r="I158" s="129"/>
      <c r="J158" s="129">
        <f>ROUND(I158*H158,2)</f>
        <v>0</v>
      </c>
      <c r="K158" s="130"/>
      <c r="L158" s="27"/>
      <c r="M158" s="131" t="s">
        <v>1</v>
      </c>
      <c r="N158" s="132" t="s">
        <v>33</v>
      </c>
      <c r="O158" s="133">
        <v>0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117</v>
      </c>
      <c r="AT158" s="135" t="s">
        <v>113</v>
      </c>
      <c r="AU158" s="135" t="s">
        <v>78</v>
      </c>
      <c r="AY158" s="15" t="s">
        <v>110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76</v>
      </c>
      <c r="BK158" s="136">
        <f>ROUND(I158*H158,2)</f>
        <v>0</v>
      </c>
      <c r="BL158" s="15" t="s">
        <v>117</v>
      </c>
      <c r="BM158" s="135" t="s">
        <v>182</v>
      </c>
    </row>
    <row r="159" spans="2:65" s="12" customFormat="1">
      <c r="B159" s="137"/>
      <c r="D159" s="138" t="s">
        <v>118</v>
      </c>
      <c r="E159" s="139" t="s">
        <v>1</v>
      </c>
      <c r="F159" s="140">
        <v>85.05</v>
      </c>
      <c r="H159" s="141">
        <v>85.05</v>
      </c>
      <c r="L159" s="137"/>
      <c r="M159" s="142"/>
      <c r="T159" s="143"/>
      <c r="AT159" s="139" t="s">
        <v>118</v>
      </c>
      <c r="AU159" s="139" t="s">
        <v>78</v>
      </c>
      <c r="AV159" s="12" t="s">
        <v>78</v>
      </c>
      <c r="AW159" s="12" t="s">
        <v>25</v>
      </c>
      <c r="AX159" s="12" t="s">
        <v>76</v>
      </c>
      <c r="AY159" s="139" t="s">
        <v>110</v>
      </c>
    </row>
    <row r="160" spans="2:65" s="11" customFormat="1" ht="22.9" customHeight="1">
      <c r="B160" s="112"/>
      <c r="D160" s="113" t="s">
        <v>67</v>
      </c>
      <c r="E160" s="121" t="s">
        <v>183</v>
      </c>
      <c r="F160" s="121" t="s">
        <v>184</v>
      </c>
      <c r="J160" s="122">
        <f>BK160</f>
        <v>0</v>
      </c>
      <c r="L160" s="112"/>
      <c r="M160" s="116"/>
      <c r="P160" s="117">
        <f>SUM(P161:P166)</f>
        <v>0</v>
      </c>
      <c r="R160" s="117">
        <f>SUM(R161:R166)</f>
        <v>0</v>
      </c>
      <c r="T160" s="118">
        <f>SUM(T161:T166)</f>
        <v>0</v>
      </c>
      <c r="AR160" s="113" t="s">
        <v>76</v>
      </c>
      <c r="AT160" s="119" t="s">
        <v>67</v>
      </c>
      <c r="AU160" s="119" t="s">
        <v>76</v>
      </c>
      <c r="AY160" s="113" t="s">
        <v>110</v>
      </c>
      <c r="BK160" s="120">
        <f>SUM(BK161:BK166)</f>
        <v>0</v>
      </c>
    </row>
    <row r="161" spans="2:65" s="1" customFormat="1" ht="14.45" customHeight="1">
      <c r="B161" s="123"/>
      <c r="C161" s="124" t="s">
        <v>185</v>
      </c>
      <c r="D161" s="124" t="s">
        <v>113</v>
      </c>
      <c r="E161" s="125" t="s">
        <v>186</v>
      </c>
      <c r="F161" s="126" t="s">
        <v>187</v>
      </c>
      <c r="G161" s="127" t="s">
        <v>188</v>
      </c>
      <c r="H161" s="128">
        <v>6.2160000000000002</v>
      </c>
      <c r="I161" s="129"/>
      <c r="J161" s="129">
        <f>ROUND(I161*H161,2)</f>
        <v>0</v>
      </c>
      <c r="K161" s="130"/>
      <c r="L161" s="27"/>
      <c r="M161" s="131" t="s">
        <v>1</v>
      </c>
      <c r="N161" s="132" t="s">
        <v>33</v>
      </c>
      <c r="O161" s="133">
        <v>0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179</v>
      </c>
      <c r="AT161" s="135" t="s">
        <v>113</v>
      </c>
      <c r="AU161" s="135" t="s">
        <v>78</v>
      </c>
      <c r="AY161" s="15" t="s">
        <v>110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5" t="s">
        <v>76</v>
      </c>
      <c r="BK161" s="136">
        <f>ROUND(I161*H161,2)</f>
        <v>0</v>
      </c>
      <c r="BL161" s="15" t="s">
        <v>179</v>
      </c>
      <c r="BM161" s="135" t="s">
        <v>189</v>
      </c>
    </row>
    <row r="162" spans="2:65" s="12" customFormat="1">
      <c r="B162" s="137"/>
      <c r="D162" s="138" t="s">
        <v>118</v>
      </c>
      <c r="E162" s="139" t="s">
        <v>1</v>
      </c>
      <c r="F162" s="140" t="s">
        <v>190</v>
      </c>
      <c r="H162" s="141">
        <v>4.4400000000000004</v>
      </c>
      <c r="L162" s="137"/>
      <c r="M162" s="142"/>
      <c r="T162" s="143"/>
      <c r="AT162" s="139" t="s">
        <v>118</v>
      </c>
      <c r="AU162" s="139" t="s">
        <v>78</v>
      </c>
      <c r="AV162" s="12" t="s">
        <v>78</v>
      </c>
      <c r="AW162" s="12" t="s">
        <v>25</v>
      </c>
      <c r="AX162" s="12" t="s">
        <v>68</v>
      </c>
      <c r="AY162" s="139" t="s">
        <v>110</v>
      </c>
    </row>
    <row r="163" spans="2:65" s="12" customFormat="1">
      <c r="B163" s="137"/>
      <c r="D163" s="138" t="s">
        <v>118</v>
      </c>
      <c r="E163" s="139" t="s">
        <v>1</v>
      </c>
      <c r="F163" s="140" t="s">
        <v>191</v>
      </c>
      <c r="H163" s="141">
        <v>1.776</v>
      </c>
      <c r="L163" s="137"/>
      <c r="M163" s="142"/>
      <c r="T163" s="143"/>
      <c r="AT163" s="139" t="s">
        <v>118</v>
      </c>
      <c r="AU163" s="139" t="s">
        <v>78</v>
      </c>
      <c r="AV163" s="12" t="s">
        <v>78</v>
      </c>
      <c r="AW163" s="12" t="s">
        <v>25</v>
      </c>
      <c r="AX163" s="12" t="s">
        <v>68</v>
      </c>
      <c r="AY163" s="139" t="s">
        <v>110</v>
      </c>
    </row>
    <row r="164" spans="2:65" s="13" customFormat="1">
      <c r="B164" s="144"/>
      <c r="D164" s="138" t="s">
        <v>118</v>
      </c>
      <c r="E164" s="145" t="s">
        <v>1</v>
      </c>
      <c r="F164" s="146" t="s">
        <v>192</v>
      </c>
      <c r="H164" s="147">
        <v>6.2160000000000002</v>
      </c>
      <c r="L164" s="144"/>
      <c r="M164" s="148"/>
      <c r="T164" s="149"/>
      <c r="AT164" s="145" t="s">
        <v>118</v>
      </c>
      <c r="AU164" s="145" t="s">
        <v>78</v>
      </c>
      <c r="AV164" s="13" t="s">
        <v>117</v>
      </c>
      <c r="AW164" s="13" t="s">
        <v>25</v>
      </c>
      <c r="AX164" s="13" t="s">
        <v>76</v>
      </c>
      <c r="AY164" s="145" t="s">
        <v>110</v>
      </c>
    </row>
    <row r="165" spans="2:65" s="1" customFormat="1" ht="14.45" customHeight="1">
      <c r="B165" s="123"/>
      <c r="C165" s="124" t="s">
        <v>193</v>
      </c>
      <c r="D165" s="124" t="s">
        <v>113</v>
      </c>
      <c r="E165" s="125" t="s">
        <v>194</v>
      </c>
      <c r="F165" s="126" t="s">
        <v>195</v>
      </c>
      <c r="G165" s="127" t="s">
        <v>196</v>
      </c>
      <c r="H165" s="128">
        <v>1</v>
      </c>
      <c r="I165" s="129"/>
      <c r="J165" s="129">
        <f>ROUND(I165*H165,2)</f>
        <v>0</v>
      </c>
      <c r="K165" s="130"/>
      <c r="L165" s="27"/>
      <c r="M165" s="131" t="s">
        <v>1</v>
      </c>
      <c r="N165" s="132" t="s">
        <v>33</v>
      </c>
      <c r="O165" s="133">
        <v>0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179</v>
      </c>
      <c r="AT165" s="135" t="s">
        <v>113</v>
      </c>
      <c r="AU165" s="135" t="s">
        <v>78</v>
      </c>
      <c r="AY165" s="15" t="s">
        <v>110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5" t="s">
        <v>76</v>
      </c>
      <c r="BK165" s="136">
        <f>ROUND(I165*H165,2)</f>
        <v>0</v>
      </c>
      <c r="BL165" s="15" t="s">
        <v>179</v>
      </c>
      <c r="BM165" s="135" t="s">
        <v>197</v>
      </c>
    </row>
    <row r="166" spans="2:65" s="1" customFormat="1" ht="14.45" customHeight="1">
      <c r="B166" s="123"/>
      <c r="C166" s="124" t="s">
        <v>198</v>
      </c>
      <c r="D166" s="124" t="s">
        <v>113</v>
      </c>
      <c r="E166" s="125" t="s">
        <v>199</v>
      </c>
      <c r="F166" s="126" t="s">
        <v>200</v>
      </c>
      <c r="G166" s="127" t="s">
        <v>201</v>
      </c>
      <c r="H166" s="128">
        <v>410.88</v>
      </c>
      <c r="I166" s="129"/>
      <c r="J166" s="129">
        <f>ROUND(I166*H166,2)</f>
        <v>0</v>
      </c>
      <c r="K166" s="130"/>
      <c r="L166" s="27"/>
      <c r="M166" s="131" t="s">
        <v>1</v>
      </c>
      <c r="N166" s="132" t="s">
        <v>33</v>
      </c>
      <c r="O166" s="133">
        <v>0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179</v>
      </c>
      <c r="AT166" s="135" t="s">
        <v>113</v>
      </c>
      <c r="AU166" s="135" t="s">
        <v>78</v>
      </c>
      <c r="AY166" s="15" t="s">
        <v>110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5" t="s">
        <v>76</v>
      </c>
      <c r="BK166" s="136">
        <f>ROUND(I166*H166,2)</f>
        <v>0</v>
      </c>
      <c r="BL166" s="15" t="s">
        <v>179</v>
      </c>
      <c r="BM166" s="135" t="s">
        <v>202</v>
      </c>
    </row>
    <row r="167" spans="2:65" s="11" customFormat="1" ht="22.9" customHeight="1">
      <c r="B167" s="112"/>
      <c r="D167" s="113" t="s">
        <v>67</v>
      </c>
      <c r="E167" s="121" t="s">
        <v>203</v>
      </c>
      <c r="F167" s="121" t="s">
        <v>204</v>
      </c>
      <c r="J167" s="122">
        <f>BK167</f>
        <v>0</v>
      </c>
      <c r="L167" s="112"/>
      <c r="M167" s="116"/>
      <c r="P167" s="117">
        <f>SUM(P168:P169)</f>
        <v>0</v>
      </c>
      <c r="R167" s="117">
        <f>SUM(R168:R169)</f>
        <v>0</v>
      </c>
      <c r="T167" s="118">
        <f>SUM(T168:T169)</f>
        <v>0</v>
      </c>
      <c r="AR167" s="113" t="s">
        <v>76</v>
      </c>
      <c r="AT167" s="119" t="s">
        <v>67</v>
      </c>
      <c r="AU167" s="119" t="s">
        <v>76</v>
      </c>
      <c r="AY167" s="113" t="s">
        <v>110</v>
      </c>
      <c r="BK167" s="120">
        <f>SUM(BK168:BK169)</f>
        <v>0</v>
      </c>
    </row>
    <row r="168" spans="2:65" s="1" customFormat="1" ht="14.45" customHeight="1">
      <c r="B168" s="123"/>
      <c r="C168" s="124" t="s">
        <v>205</v>
      </c>
      <c r="D168" s="124" t="s">
        <v>113</v>
      </c>
      <c r="E168" s="125" t="s">
        <v>206</v>
      </c>
      <c r="F168" s="126" t="s">
        <v>207</v>
      </c>
      <c r="G168" s="127" t="s">
        <v>201</v>
      </c>
      <c r="H168" s="128">
        <v>1.5</v>
      </c>
      <c r="I168" s="129"/>
      <c r="J168" s="129">
        <f>ROUND(I168*H168,2)</f>
        <v>0</v>
      </c>
      <c r="K168" s="130"/>
      <c r="L168" s="27"/>
      <c r="M168" s="131" t="s">
        <v>1</v>
      </c>
      <c r="N168" s="132" t="s">
        <v>33</v>
      </c>
      <c r="O168" s="133">
        <v>0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208</v>
      </c>
      <c r="AT168" s="135" t="s">
        <v>113</v>
      </c>
      <c r="AU168" s="135" t="s">
        <v>78</v>
      </c>
      <c r="AY168" s="15" t="s">
        <v>110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5" t="s">
        <v>76</v>
      </c>
      <c r="BK168" s="136">
        <f>ROUND(I168*H168,2)</f>
        <v>0</v>
      </c>
      <c r="BL168" s="15" t="s">
        <v>208</v>
      </c>
      <c r="BM168" s="135" t="s">
        <v>209</v>
      </c>
    </row>
    <row r="169" spans="2:65" s="1" customFormat="1" ht="14.45" customHeight="1">
      <c r="B169" s="123"/>
      <c r="C169" s="124" t="s">
        <v>7</v>
      </c>
      <c r="D169" s="124" t="s">
        <v>113</v>
      </c>
      <c r="E169" s="125" t="s">
        <v>210</v>
      </c>
      <c r="F169" s="126" t="s">
        <v>211</v>
      </c>
      <c r="G169" s="127" t="s">
        <v>201</v>
      </c>
      <c r="H169" s="128">
        <v>0.5</v>
      </c>
      <c r="I169" s="129"/>
      <c r="J169" s="129">
        <f>ROUND(I169*H169,2)</f>
        <v>0</v>
      </c>
      <c r="K169" s="130"/>
      <c r="L169" s="27"/>
      <c r="M169" s="150" t="s">
        <v>1</v>
      </c>
      <c r="N169" s="151" t="s">
        <v>33</v>
      </c>
      <c r="O169" s="152">
        <v>0</v>
      </c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AR169" s="135" t="s">
        <v>208</v>
      </c>
      <c r="AT169" s="135" t="s">
        <v>113</v>
      </c>
      <c r="AU169" s="135" t="s">
        <v>78</v>
      </c>
      <c r="AY169" s="15" t="s">
        <v>110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5" t="s">
        <v>76</v>
      </c>
      <c r="BK169" s="136">
        <f>ROUND(I169*H169,2)</f>
        <v>0</v>
      </c>
      <c r="BL169" s="15" t="s">
        <v>208</v>
      </c>
      <c r="BM169" s="135" t="s">
        <v>212</v>
      </c>
    </row>
    <row r="170" spans="2:65" s="1" customFormat="1" ht="6.95" customHeight="1"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27"/>
    </row>
  </sheetData>
  <autoFilter ref="C123:K16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Objekt SO 03</vt:lpstr>
      <vt:lpstr>'01 - Objekt SO 03'!Názvy_tisku</vt:lpstr>
      <vt:lpstr>'Rekapitulace stavby'!Názvy_tisku</vt:lpstr>
      <vt:lpstr>'01 - Objekt SO 03'!Oblast_tisku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Petra Bednářová</cp:lastModifiedBy>
  <dcterms:created xsi:type="dcterms:W3CDTF">2024-06-25T07:30:29Z</dcterms:created>
  <dcterms:modified xsi:type="dcterms:W3CDTF">2024-06-27T11:03:35Z</dcterms:modified>
</cp:coreProperties>
</file>