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Jarda\Desktop\export rozpočtů\2025\"/>
    </mc:Choice>
  </mc:AlternateContent>
  <bookViews>
    <workbookView xWindow="0" yWindow="0" windowWidth="0" windowHeight="0"/>
  </bookViews>
  <sheets>
    <sheet name="Rekapitulace stavby" sheetId="1" r:id="rId1"/>
    <sheet name="50-2023 - výměna stropu 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'50-2023 - výměna stropu  ...'!$C$124:$K$238</definedName>
    <definedName name="_xlnm.Print_Area" localSheetId="1">'50-2023 - výměna stropu  ...'!$C$4:$J$76,'50-2023 - výměna stropu  ...'!$C$82:$J$106,'50-2023 - výměna stropu  ...'!$C$112:$J$238</definedName>
    <definedName name="_xlnm.Print_Titles" localSheetId="1">'50-2023 - výměna stropu  ...'!$124:$124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119"/>
  <c r="E7"/>
  <c r="E115"/>
  <c i="1" r="L90"/>
  <c r="AM90"/>
  <c r="AM89"/>
  <c r="L89"/>
  <c r="AM87"/>
  <c r="L87"/>
  <c r="L85"/>
  <c r="L84"/>
  <c i="2" r="J150"/>
  <c r="BK235"/>
  <c r="J217"/>
  <c r="J205"/>
  <c r="J188"/>
  <c r="J176"/>
  <c r="J152"/>
  <c r="BK128"/>
  <c r="BK224"/>
  <c r="BK209"/>
  <c r="J180"/>
  <c r="J130"/>
  <c r="J168"/>
  <c r="J190"/>
  <c r="BK186"/>
  <c r="BK176"/>
  <c r="BK158"/>
  <c r="J147"/>
  <c r="BK147"/>
  <c r="J128"/>
  <c r="J222"/>
  <c r="BK213"/>
  <c r="BK203"/>
  <c r="J186"/>
  <c r="BK168"/>
  <c r="J133"/>
  <c r="J226"/>
  <c r="BK217"/>
  <c r="BK205"/>
  <c r="BK192"/>
  <c r="J154"/>
  <c r="J162"/>
  <c r="J231"/>
  <c r="J182"/>
  <c r="J174"/>
  <c r="BK152"/>
  <c i="1" r="AS94"/>
  <c i="2" r="J139"/>
  <c r="J235"/>
  <c r="BK211"/>
  <c r="J198"/>
  <c r="BK184"/>
  <c r="BK170"/>
  <c r="J141"/>
  <c r="J228"/>
  <c r="J213"/>
  <c r="J194"/>
  <c r="J156"/>
  <c r="BK188"/>
  <c r="BK150"/>
  <c r="BK154"/>
  <c r="BK130"/>
  <c r="J215"/>
  <c r="J209"/>
  <c r="J192"/>
  <c r="BK174"/>
  <c r="BK139"/>
  <c r="BK226"/>
  <c r="BK215"/>
  <c r="BK198"/>
  <c r="J170"/>
  <c r="J184"/>
  <c r="J158"/>
  <c r="BK222"/>
  <c r="BK180"/>
  <c r="BK162"/>
  <c r="BK156"/>
  <c r="BK133"/>
  <c r="BK135"/>
  <c r="BK228"/>
  <c r="J211"/>
  <c r="BK194"/>
  <c r="BK182"/>
  <c r="J166"/>
  <c r="BK231"/>
  <c r="J224"/>
  <c r="J203"/>
  <c r="BK190"/>
  <c r="J135"/>
  <c r="BK166"/>
  <c r="BK141"/>
  <c l="1" r="T127"/>
  <c r="R132"/>
  <c r="BK202"/>
  <c r="J202"/>
  <c r="J103"/>
  <c r="BK230"/>
  <c r="J230"/>
  <c r="J105"/>
  <c r="R127"/>
  <c r="R126"/>
  <c r="BK149"/>
  <c r="J149"/>
  <c r="J102"/>
  <c r="P202"/>
  <c r="T221"/>
  <c r="BK127"/>
  <c r="P132"/>
  <c r="T149"/>
  <c r="T145"/>
  <c r="BK221"/>
  <c r="J221"/>
  <c r="J104"/>
  <c r="P230"/>
  <c r="P127"/>
  <c r="P126"/>
  <c r="T132"/>
  <c r="R149"/>
  <c r="R145"/>
  <c r="R202"/>
  <c r="P221"/>
  <c r="R230"/>
  <c r="BK132"/>
  <c r="J132"/>
  <c r="J99"/>
  <c r="P149"/>
  <c r="P145"/>
  <c r="T202"/>
  <c r="R221"/>
  <c r="T230"/>
  <c r="BK146"/>
  <c r="J146"/>
  <c r="J101"/>
  <c r="J91"/>
  <c r="BE135"/>
  <c r="BE152"/>
  <c r="BE156"/>
  <c r="BE174"/>
  <c r="BE176"/>
  <c r="BE184"/>
  <c r="BE235"/>
  <c r="E85"/>
  <c r="J89"/>
  <c r="F122"/>
  <c r="BE128"/>
  <c r="BE147"/>
  <c r="BE162"/>
  <c r="BE168"/>
  <c r="BE180"/>
  <c r="BE182"/>
  <c r="BE186"/>
  <c r="BE194"/>
  <c r="BE198"/>
  <c r="BE203"/>
  <c r="BE205"/>
  <c r="BE209"/>
  <c r="BE211"/>
  <c r="BE213"/>
  <c r="BE215"/>
  <c r="BE217"/>
  <c r="BE222"/>
  <c r="BE224"/>
  <c r="BE226"/>
  <c r="J92"/>
  <c r="F121"/>
  <c r="BE150"/>
  <c r="BE154"/>
  <c r="BE188"/>
  <c r="BE190"/>
  <c r="BE192"/>
  <c r="BE228"/>
  <c r="BE231"/>
  <c r="BE133"/>
  <c r="BE141"/>
  <c r="BE130"/>
  <c r="BE139"/>
  <c r="BE158"/>
  <c r="BE166"/>
  <c r="BE170"/>
  <c r="F37"/>
  <c i="1" r="BD95"/>
  <c r="BD94"/>
  <c r="W33"/>
  <c i="2" r="F36"/>
  <c i="1" r="BC95"/>
  <c r="BC94"/>
  <c r="W32"/>
  <c i="2" r="J34"/>
  <c i="1" r="AW95"/>
  <c i="2" r="F34"/>
  <c i="1" r="BA95"/>
  <c r="BA94"/>
  <c r="W30"/>
  <c i="2" r="F35"/>
  <c i="1" r="BB95"/>
  <c r="BB94"/>
  <c r="W31"/>
  <c i="2" l="1" r="BK126"/>
  <c r="P125"/>
  <c i="1" r="AU95"/>
  <c i="2" r="R125"/>
  <c r="T126"/>
  <c r="T125"/>
  <c r="J127"/>
  <c r="J98"/>
  <c r="BK145"/>
  <c r="J145"/>
  <c r="J100"/>
  <c i="1" r="AX94"/>
  <c i="2" r="J33"/>
  <c i="1" r="AV95"/>
  <c r="AT95"/>
  <c r="AU94"/>
  <c r="AW94"/>
  <c r="AK30"/>
  <c r="AY94"/>
  <c i="2" r="F33"/>
  <c i="1" r="AZ95"/>
  <c r="AZ94"/>
  <c r="W29"/>
  <c i="2" l="1" r="BK125"/>
  <c r="J125"/>
  <c r="J96"/>
  <c r="J126"/>
  <c r="J97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<sst xmlns="http://schemas.openxmlformats.org/spreadsheetml/2006/main">
  <si>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</si>
  <si>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</si>
  <si>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</si>
  <si>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</si>
  <si>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{1fd92565-a1e7-411d-8223-33980a3f9d53}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</si>
  <si>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</si>
  <si>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</si>
  <si>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</si>
  <si>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</si>
  <si>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</si>
  <si>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</si>
  <si>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</si>
  <si>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</si>
  <si>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</si>
  <si>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</si>
  <si>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</si>
  <si>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</si>
  <si>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výměna stropu  ležatého potrubí DPS Horní Slavkov</t>
  </si>
  <si>
    <t>KSO:</t>
  </si>
  <si>
    <t>CC-CZ:</t>
  </si>
  <si>
    <t>Místo:</t>
  </si>
  <si>
    <t>Horní Slavkov</t>
  </si>
  <si>
    <t>Datum:</t>
  </si>
  <si>
    <t>4. 4. 2025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</si>
  <si>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</si>
  <si>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</si>
  <si>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</si>
  <si>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</si>
  <si>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</si>
  <si>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</si>
  <si>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</si>
  <si>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</si>
  <si>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</si>
  <si>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</si>
  <si>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</si>
  <si>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</si>
  <si>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</si>
  <si>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</si>
  <si>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</si>
  <si>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</si>
  <si>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</si>
  <si>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</si>
  <si>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</si>
  <si>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</si>
  <si>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</si>
  <si>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</si>
  <si>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</si>
  <si>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</si>
  <si>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</si>
  <si>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</si>
  <si>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</si>
  <si>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</si>
  <si>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</si>
  <si>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</si>
  <si>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</si>
  <si>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</si>
  <si>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</si>
  <si>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</si>
  <si>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</si>
  <si>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</si>
  <si>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</si>
  <si>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</si>
  <si>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</si>
  <si>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</si>
  <si>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</si>
  <si>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</si>
  <si>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</si>
  <si>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</si>
  <si>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</si>
  <si>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</si>
  <si>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</si>
  <si>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</si>
  <si>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</si>
  <si>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</si>
  <si>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</si>
  <si>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</si>
  <si>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</si>
  <si>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</si>
  <si>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</si>
  <si>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50-2023</t>
  </si>
  <si>
    <t xml:space="preserve">výměna stropu  ...</t>
  </si>
  <si>
    <t>STA</t>
  </si>
  <si>
    <t>1</t>
  </si>
  <si>
    <t>{aa5f1cba-ff3e-42fc-bf2d-bb42264d7eb4}</t>
  </si>
  <si>
    <t>2</t>
  </si>
  <si>
    <t>KRYCÍ LIST SOUPISU PRACÍ</t>
  </si>
  <si>
    <t>Objekt:</t>
  </si>
  <si>
    <t xml:space="preserve">50-2023 - výměna stropu  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</si>
  <si>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</si>
  <si>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</si>
  <si>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</si>
  <si>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</si>
  <si>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</si>
  <si>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</si>
  <si>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</si>
  <si>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</si>
  <si>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</si>
  <si>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</si>
  <si>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722 - Zdravotechnika - vnitřní vodovod</t>
  </si>
  <si>
    <t xml:space="preserve">    741 - Elektroinstalace - silnoproud</t>
  </si>
  <si>
    <t xml:space="preserve">    763 - Konstrukce suché výstavby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</si>
  <si>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</si>
  <si>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</si>
  <si>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</si>
  <si>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</si>
  <si>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</si>
  <si>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</si>
  <si>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</si>
  <si>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</si>
  <si>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</si>
  <si>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</si>
  <si>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</si>
  <si>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</si>
  <si>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</si>
  <si>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</si>
  <si>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</si>
  <si>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</si>
  <si>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</si>
  <si>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</si>
  <si>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</si>
  <si>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</si>
  <si>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949121132</t>
  </si>
  <si>
    <t>Montáž lešení lehkého kozového dílcového ve světlíku nebo šachtě v přes 1,5 do 3,5 m</t>
  </si>
  <si>
    <t>sada</t>
  </si>
  <si>
    <t>4</t>
  </si>
  <si>
    <t>PP</t>
  </si>
  <si>
    <t>Montáž lešení lehkého kozového dílcového ve světlíku nebo šachtě půdorysné plochy do 6 m2 o výšce lešeňové podlahy přes 1,5 do 3,5 m</t>
  </si>
  <si>
    <t>952901111</t>
  </si>
  <si>
    <t>Vyčištění budov bytové a občanské výstavby při výšce podlaží do 4 m</t>
  </si>
  <si>
    <t>m2</t>
  </si>
  <si>
    <t>Vyčištění budov nebo objektů před předáním do užívání budov bytové nebo občanské výstavby, světlé výšky podlaží do 4 m</t>
  </si>
  <si>
    <t>997</t>
  </si>
  <si>
    <t>Přesun sutě</t>
  </si>
  <si>
    <t>3</t>
  </si>
  <si>
    <t>997006511</t>
  </si>
  <si>
    <t>Vodorovná doprava suti s naložením a složením na skládku do 100 m</t>
  </si>
  <si>
    <t>t</t>
  </si>
  <si>
    <t>6</t>
  </si>
  <si>
    <t>Vodorovná doprava suti na skládku s naložením na dopravní prostředek a složením do 100 m</t>
  </si>
  <si>
    <t>997006512</t>
  </si>
  <si>
    <t>Vodorovné doprava suti s naložením a složením na skládku přes 100 m do 1 km</t>
  </si>
  <si>
    <t>8</t>
  </si>
  <si>
    <t>Vodorovná doprava suti na skládku s naložením na dopravní prostředek a složením přes 100 m do 1 km</t>
  </si>
  <si>
    <t>VV</t>
  </si>
  <si>
    <t>1,08*24</t>
  </si>
  <si>
    <t>Součet</t>
  </si>
  <si>
    <t>5</t>
  </si>
  <si>
    <t>997013212</t>
  </si>
  <si>
    <t>Vnitrostaveništní doprava suti a vybouraných hmot pro budovy v přes 6 do 9 m ručně</t>
  </si>
  <si>
    <t>10</t>
  </si>
  <si>
    <t>Vnitrostaveništní doprava suti a vybouraných hmot vodorovně do 50 m svisle ručně pro budovy a haly výšky přes 6 do 9 m</t>
  </si>
  <si>
    <t>997013602</t>
  </si>
  <si>
    <t>Poplatek za uložení na skládce (skládkovné) stavebního odpadu železobetonového kód odpadu 17 01 01</t>
  </si>
  <si>
    <t>Poplatek za uložení stavebního odpadu na skládce (skládkovné) z armovaného betonu zatříděného do Katalogu odpadů pod kódem 17 01 01</t>
  </si>
  <si>
    <t>1,08</t>
  </si>
  <si>
    <t>PSV</t>
  </si>
  <si>
    <t>Práce a dodávky PSV</t>
  </si>
  <si>
    <t>713</t>
  </si>
  <si>
    <t>Izolace tepelné</t>
  </si>
  <si>
    <t>7</t>
  </si>
  <si>
    <t>713110813</t>
  </si>
  <si>
    <t>Odstranění tepelné izolace stropů volně kladené z vláknitých materiálů suchých tl přes 100 mm</t>
  </si>
  <si>
    <t>16</t>
  </si>
  <si>
    <t>14</t>
  </si>
  <si>
    <t>Odstranění tepelné izolace stropů nebo podhledů z rohoží, pásů, dílců, desek, bloků volně kladených z vláknitých materiálů suchých, tloušťka izolace přes 100 mm</t>
  </si>
  <si>
    <t>722</t>
  </si>
  <si>
    <t>Zdravotechnika - vnitřní vodovod</t>
  </si>
  <si>
    <t>722170801</t>
  </si>
  <si>
    <t>Demontáž rozvodů vody z plastů D do 25</t>
  </si>
  <si>
    <t>m</t>
  </si>
  <si>
    <t>Demontáž rozvodů vody z plastů do Ø 25 mm</t>
  </si>
  <si>
    <t>722170804</t>
  </si>
  <si>
    <t>Demontáž rozvodů vody z plastů D přes 25 do 50</t>
  </si>
  <si>
    <t>18</t>
  </si>
  <si>
    <t>Demontáž rozvodů vody z plastů přes 25 do Ø 50 mm</t>
  </si>
  <si>
    <t>722170807</t>
  </si>
  <si>
    <t>Demontáž rozvodů vody z plastů D přes 50 do 110</t>
  </si>
  <si>
    <t>20</t>
  </si>
  <si>
    <t>Demontáž rozvodů vody z plastů přes 50 do Ø 110 mm</t>
  </si>
  <si>
    <t>11</t>
  </si>
  <si>
    <t>722176114</t>
  </si>
  <si>
    <t>Montáž potrubí plastové spojované svary polyfuzně D přes 22 do 32 mm</t>
  </si>
  <si>
    <t>22</t>
  </si>
  <si>
    <t>Montáž potrubí z plastových trub svařovaných polyfuzně D přes 25 do 32 mm</t>
  </si>
  <si>
    <t>M</t>
  </si>
  <si>
    <t>WVN.STR032P10X</t>
  </si>
  <si>
    <t>EKOPLASTIK - TRUBKA S 5 (PN 10) D 32x2,9</t>
  </si>
  <si>
    <t>32</t>
  </si>
  <si>
    <t>24</t>
  </si>
  <si>
    <t>39*1,03 "Přepočtené koeficientem množství</t>
  </si>
  <si>
    <t>13</t>
  </si>
  <si>
    <t>WVN.STR025P10X</t>
  </si>
  <si>
    <t>EKOPLASTIK - TRUBKA S 5 (PN 10) D 25x2,3</t>
  </si>
  <si>
    <t>26</t>
  </si>
  <si>
    <t>46*1,03 "Přepočtené koeficientem množství</t>
  </si>
  <si>
    <t>722176115</t>
  </si>
  <si>
    <t>Montáž potrubí plastové spojované svary polyfuzně D přes 32 do 40 mm</t>
  </si>
  <si>
    <t>28</t>
  </si>
  <si>
    <t>Montáž potrubí z plastových trub svařovaných polyfuzně D přes 32 do 40 mm</t>
  </si>
  <si>
    <t>15</t>
  </si>
  <si>
    <t>722176116</t>
  </si>
  <si>
    <t>Montáž potrubí plastové spojované svary polyfuzně D přes 40 do 50 mm</t>
  </si>
  <si>
    <t>30</t>
  </si>
  <si>
    <t>Montáž potrubí z plastových trub svařovaných polyfuzně D přes 40 do 50 mm</t>
  </si>
  <si>
    <t>WVN.STR040P10X</t>
  </si>
  <si>
    <t>EKOPLASTIK - TRUBKA S 5 (PN 10) D 40x3,7</t>
  </si>
  <si>
    <t>40*1,03 "Přepočtené koeficientem množství</t>
  </si>
  <si>
    <t>17</t>
  </si>
  <si>
    <t>722176117</t>
  </si>
  <si>
    <t>Montáž potrubí plastové spojované svary polyfuzně D přes 50 do 63 mm</t>
  </si>
  <si>
    <t>34</t>
  </si>
  <si>
    <t>Montáž potrubí z plastových trub svařovaných polyfuzně D přes 50 do 63 mm</t>
  </si>
  <si>
    <t>WVN.STR050P10X</t>
  </si>
  <si>
    <t>EKOPLASTIK - TRUBKA S 5 (PN 10) D 50x4,6</t>
  </si>
  <si>
    <t>36</t>
  </si>
  <si>
    <t>32*1,03 "Přepočtené koeficientem množství</t>
  </si>
  <si>
    <t>19</t>
  </si>
  <si>
    <t>722181113</t>
  </si>
  <si>
    <t>Ochrana vodovodního potrubí plstěnými pásy DN do 25 mm</t>
  </si>
  <si>
    <t>38</t>
  </si>
  <si>
    <t>Ochrana potrubí plstěnými pásy DN 25</t>
  </si>
  <si>
    <t>722181114</t>
  </si>
  <si>
    <t>Ochrana vodovodního potrubí plstěnými pásy DN 32 a DN 40 mm</t>
  </si>
  <si>
    <t>40</t>
  </si>
  <si>
    <t>Ochrana potrubí plstěnými pásy DN 32 a DN 40</t>
  </si>
  <si>
    <t>42</t>
  </si>
  <si>
    <t>722181116</t>
  </si>
  <si>
    <t>Ochrana vodovodního potrubí plstěnými pásy DN 50 a DN 65 mm</t>
  </si>
  <si>
    <t>44</t>
  </si>
  <si>
    <t>Ochrana potrubí plstěnými pásy DN 50 a DN 65</t>
  </si>
  <si>
    <t>23</t>
  </si>
  <si>
    <t>722240123</t>
  </si>
  <si>
    <t>Kohout kulový plastový PPR DN 25</t>
  </si>
  <si>
    <t>kus</t>
  </si>
  <si>
    <t>46</t>
  </si>
  <si>
    <t>Armatury z plastických hmot kohouty (PPR) kulové DN 25</t>
  </si>
  <si>
    <t>722240124</t>
  </si>
  <si>
    <t>Kohout kulový plastový PPR DN 32</t>
  </si>
  <si>
    <t>48</t>
  </si>
  <si>
    <t>Armatury z plastických hmot kohouty (PPR) kulové DN 32</t>
  </si>
  <si>
    <t>25</t>
  </si>
  <si>
    <t>722249124</t>
  </si>
  <si>
    <t>Montáž armatury plastové PPR DN 32 ostatní typ</t>
  </si>
  <si>
    <t>50</t>
  </si>
  <si>
    <t>Armatury z plastických hmot montáž vodovodních armatur z plastických hmot ostatních typů DN 32</t>
  </si>
  <si>
    <t>722290226</t>
  </si>
  <si>
    <t>Zkouška těsnosti vodovodního potrubí závitového DN do 50</t>
  </si>
  <si>
    <t>52</t>
  </si>
  <si>
    <t>Zkoušky, proplach a desinfekce vodovodního potrubí zkoušky těsnosti vodovodního potrubí závitového do DN 50</t>
  </si>
  <si>
    <t>46+39+40+32</t>
  </si>
  <si>
    <t>27</t>
  </si>
  <si>
    <t>722290234</t>
  </si>
  <si>
    <t>Proplach a dezinfekce vodovodního potrubí DN do 80</t>
  </si>
  <si>
    <t>54</t>
  </si>
  <si>
    <t>Zkoušky, proplach a desinfekce vodovodního potrubí proplach a desinfekce vodovodního potrubí do DN 80</t>
  </si>
  <si>
    <t>741</t>
  </si>
  <si>
    <t>Elektroinstalace - silnoproud</t>
  </si>
  <si>
    <t>741110501</t>
  </si>
  <si>
    <t>Montáž lišta a kanálek protahovací šířky do 60 mm</t>
  </si>
  <si>
    <t>56</t>
  </si>
  <si>
    <t>Montáž lišt a kanálků elektroinstalačních se spojkami, ohyby a rohy a s nasunutím do krabic protahovacích, šířky do 60 mm</t>
  </si>
  <si>
    <t>29</t>
  </si>
  <si>
    <t>34571005</t>
  </si>
  <si>
    <t>lišta elektroinstalační hranatá PVC 25x20mm</t>
  </si>
  <si>
    <t>58</t>
  </si>
  <si>
    <t>92*1,05 "Přepočtené koeficientem množství</t>
  </si>
  <si>
    <t>741128002</t>
  </si>
  <si>
    <t>Ostatní práce při montáži vodičů a kabelů a potrubí - označení dalším štítkem</t>
  </si>
  <si>
    <t>60</t>
  </si>
  <si>
    <t>Ostatní práce při montáži vodičů a kabelů úpravy vodičů a kabelů označování dalším štítkem</t>
  </si>
  <si>
    <t>31</t>
  </si>
  <si>
    <t>741310001</t>
  </si>
  <si>
    <t>Montáž spínač nástěnný 1-jednopólový prostředí normální se zapojením vodičů</t>
  </si>
  <si>
    <t>62</t>
  </si>
  <si>
    <t>Montáž spínačů jedno nebo dvoupólových nástěnných se zapojením vodičů, pro prostředí normální spínačů, řazení 1-jednopólových</t>
  </si>
  <si>
    <t>741313803</t>
  </si>
  <si>
    <t>Demontáž spínačů nástěnných normálních do 10 A bezšroubových se zachováním funkčnosti do 2 svorek</t>
  </si>
  <si>
    <t>64</t>
  </si>
  <si>
    <t>Demontáž spínačů se zachováním funkčnosti nástěnných, pro prostředí normální do 10 A bezšroubové připojení do 2 svorek</t>
  </si>
  <si>
    <t>33</t>
  </si>
  <si>
    <t>741370002</t>
  </si>
  <si>
    <t>Montáž svítidlo žárovkové bytové stropní přisazené 1 zdroj se sklem</t>
  </si>
  <si>
    <t>66</t>
  </si>
  <si>
    <t>Montáž svítidel žárovkových se zapojením vodičů bytových nebo společenských místností stropních přisazených 1 zdroj se sklem</t>
  </si>
  <si>
    <t>741374841</t>
  </si>
  <si>
    <t>Demontáž svítidla interiérového se standardní paticí přisazeného stropního do 0,09 m2 se zachováním funkčnosti</t>
  </si>
  <si>
    <t>68</t>
  </si>
  <si>
    <t>Demontáž svítidel se zachováním funkčnosti interiérových se standardní paticí (E27, T5, GU10) nebo integrovaným zdrojem LED přisazených, ploše stropních do 0,09 m2</t>
  </si>
  <si>
    <t>763</t>
  </si>
  <si>
    <t>Konstrukce suché výstavby</t>
  </si>
  <si>
    <t>35</t>
  </si>
  <si>
    <t>763131821</t>
  </si>
  <si>
    <t>Demontáž SDK podhledu s dvouvrstvou nosnou kcí z ocelových profilů opláštění jednoduché</t>
  </si>
  <si>
    <t>70</t>
  </si>
  <si>
    <t>Demontáž podhledu nebo samostatného požárního předělu ze sádrokartonových desek s nosnou konstrukcí dvouvrstvou z ocelových profilů, opláštění jednoduché</t>
  </si>
  <si>
    <t>763431031</t>
  </si>
  <si>
    <t>Montáž minerálního podhledu s vyjímatelnými panely na zavěšený skrytý rošt</t>
  </si>
  <si>
    <t>1799513029</t>
  </si>
  <si>
    <t>Montáž podhledu minerálního včetně zavěšeného roštu skrytého s panely vyjímatelnými jakékoliv velikosti panelů</t>
  </si>
  <si>
    <t>37</t>
  </si>
  <si>
    <t>59036501</t>
  </si>
  <si>
    <t>deska podhledová minerální polodrážka jemně texturovaná bez perforace bílá 20x600x600mm</t>
  </si>
  <si>
    <t>1480558451</t>
  </si>
  <si>
    <t>998763100</t>
  </si>
  <si>
    <t>Přesun hmot tonážní pro dřevostavby v objektech v do 6 m</t>
  </si>
  <si>
    <t>78</t>
  </si>
  <si>
    <t>Přesun hmot pro dřevostavby stanovený z hmotnosti přesunovaného materiálu vodorovná dopravní vzdálenost do 50 m v objektech výšky do 6 m</t>
  </si>
  <si>
    <t>784</t>
  </si>
  <si>
    <t>Dokončovací práce - malby a tapety</t>
  </si>
  <si>
    <t>39</t>
  </si>
  <si>
    <t>784171101</t>
  </si>
  <si>
    <t>Zakrytí vnitřních podlah včetně pozdějšího odkrytí</t>
  </si>
  <si>
    <t>80</t>
  </si>
  <si>
    <t>Zakrytí nemalovaných ploch (materiál ve specifikaci) včetně pozdějšího odkrytí podlah</t>
  </si>
  <si>
    <t>39*1,46</t>
  </si>
  <si>
    <t>58124844</t>
  </si>
  <si>
    <t>fólie pro malířské potřeby zakrývací tl 25µ 4x5m</t>
  </si>
  <si>
    <t>82</t>
  </si>
  <si>
    <t>56,94*1,05 "Přepočtené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</si>
</sst>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26</v>
      </c>
      <c r="AK11" s="30" t="s">
        <v>27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28</v>
      </c>
      <c r="AK13" s="30" t="s">
        <v>25</v>
      </c>
      <c r="AN13" s="32" t="s">
        <v>29</v>
      </c>
      <c r="AR13" s="20"/>
      <c r="BE13" s="29"/>
      <c r="BS13" s="17" t="s">
        <v>6</v>
      </c>
    </row>
    <row r="14">
      <c r="B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N14" s="32" t="s">
        <v>29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30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26</v>
      </c>
      <c r="AK17" s="30" t="s">
        <v>27</v>
      </c>
      <c r="AN17" s="25" t="s">
        <v>1</v>
      </c>
      <c r="AR17" s="20"/>
      <c r="BE17" s="29"/>
      <c r="BS17" s="17" t="s">
        <v>31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32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26</v>
      </c>
      <c r="AK20" s="30" t="s">
        <v>27</v>
      </c>
      <c r="AN20" s="25" t="s">
        <v>1</v>
      </c>
      <c r="AR20" s="20"/>
      <c r="BE20" s="29"/>
      <c r="BS20" s="17" t="s">
        <v>31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33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35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36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37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38</v>
      </c>
      <c r="E29" s="3"/>
      <c r="F29" s="30" t="s">
        <v>39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40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41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42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43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44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45</v>
      </c>
      <c r="U35" s="48"/>
      <c r="V35" s="48"/>
      <c r="W35" s="48"/>
      <c r="X35" s="50" t="s">
        <v>46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49</v>
      </c>
      <c r="AI60" s="39"/>
      <c r="AJ60" s="39"/>
      <c r="AK60" s="39"/>
      <c r="AL60" s="39"/>
      <c r="AM60" s="56" t="s">
        <v>50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52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49</v>
      </c>
      <c r="AI75" s="39"/>
      <c r="AJ75" s="39"/>
      <c r="AK75" s="39"/>
      <c r="AL75" s="39"/>
      <c r="AM75" s="56" t="s">
        <v>50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21/2025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 xml:space="preserve">výměna stropu  ležatého potrubí DPS Horní Slavkov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>Horní Slavkov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4. 4. 2025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30</v>
      </c>
      <c r="AJ89" s="36"/>
      <c r="AK89" s="36"/>
      <c r="AL89" s="36"/>
      <c r="AM89" s="68" t="str">
        <f>IF(E17="","",E17)</f>
        <v xml:space="preserve"> </v>
      </c>
      <c r="AN89" s="4"/>
      <c r="AO89" s="4"/>
      <c r="AP89" s="4"/>
      <c r="AQ89" s="36"/>
      <c r="AR89" s="37"/>
      <c r="AS89" s="69" t="s">
        <v>54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28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32</v>
      </c>
      <c r="AJ90" s="36"/>
      <c r="AK90" s="36"/>
      <c r="AL90" s="36"/>
      <c r="AM90" s="68" t="str">
        <f>IF(E20="","",E20)</f>
        <v xml:space="preserve"> 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55</v>
      </c>
      <c r="D92" s="78"/>
      <c r="E92" s="78"/>
      <c r="F92" s="78"/>
      <c r="G92" s="78"/>
      <c r="H92" s="79"/>
      <c r="I92" s="80" t="s">
        <v>56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57</v>
      </c>
      <c r="AH92" s="78"/>
      <c r="AI92" s="78"/>
      <c r="AJ92" s="78"/>
      <c r="AK92" s="78"/>
      <c r="AL92" s="78"/>
      <c r="AM92" s="78"/>
      <c r="AN92" s="80" t="s">
        <v>58</v>
      </c>
      <c r="AO92" s="78"/>
      <c r="AP92" s="82"/>
      <c r="AQ92" s="83" t="s">
        <v>59</v>
      </c>
      <c r="AR92" s="37"/>
      <c r="AS92" s="84" t="s">
        <v>60</v>
      </c>
      <c r="AT92" s="85" t="s">
        <v>61</v>
      </c>
      <c r="AU92" s="85" t="s">
        <v>62</v>
      </c>
      <c r="AV92" s="85" t="s">
        <v>63</v>
      </c>
      <c r="AW92" s="85" t="s">
        <v>64</v>
      </c>
      <c r="AX92" s="85" t="s">
        <v>65</v>
      </c>
      <c r="AY92" s="85" t="s">
        <v>66</v>
      </c>
      <c r="AZ92" s="85" t="s">
        <v>67</v>
      </c>
      <c r="BA92" s="85" t="s">
        <v>68</v>
      </c>
      <c r="BB92" s="85" t="s">
        <v>69</v>
      </c>
      <c r="BC92" s="85" t="s">
        <v>70</v>
      </c>
      <c r="BD92" s="86" t="s">
        <v>71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72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73</v>
      </c>
      <c r="BT94" s="100" t="s">
        <v>74</v>
      </c>
      <c r="BU94" s="101" t="s">
        <v>75</v>
      </c>
      <c r="BV94" s="100" t="s">
        <v>76</v>
      </c>
      <c r="BW94" s="100" t="s">
        <v>4</v>
      </c>
      <c r="BX94" s="100" t="s">
        <v>77</v>
      </c>
      <c r="CL94" s="100" t="s">
        <v>1</v>
      </c>
    </row>
    <row r="95" s="7" customFormat="1" ht="16.5" customHeight="1">
      <c r="A95" s="102" t="s">
        <v>78</v>
      </c>
      <c r="B95" s="103"/>
      <c r="C95" s="104"/>
      <c r="D95" s="105" t="s">
        <v>79</v>
      </c>
      <c r="E95" s="105"/>
      <c r="F95" s="105"/>
      <c r="G95" s="105"/>
      <c r="H95" s="105"/>
      <c r="I95" s="106"/>
      <c r="J95" s="105" t="s">
        <v>80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'50-2023 - výměna stropu  ...'!J30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81</v>
      </c>
      <c r="AR95" s="103"/>
      <c r="AS95" s="109">
        <v>0</v>
      </c>
      <c r="AT95" s="110">
        <f>ROUND(SUM(AV95:AW95),2)</f>
        <v>0</v>
      </c>
      <c r="AU95" s="111">
        <f>'50-2023 - výměna stropu  ...'!P125</f>
        <v>0</v>
      </c>
      <c r="AV95" s="110">
        <f>'50-2023 - výměna stropu  ...'!J33</f>
        <v>0</v>
      </c>
      <c r="AW95" s="110">
        <f>'50-2023 - výměna stropu  ...'!J34</f>
        <v>0</v>
      </c>
      <c r="AX95" s="110">
        <f>'50-2023 - výměna stropu  ...'!J35</f>
        <v>0</v>
      </c>
      <c r="AY95" s="110">
        <f>'50-2023 - výměna stropu  ...'!J36</f>
        <v>0</v>
      </c>
      <c r="AZ95" s="110">
        <f>'50-2023 - výměna stropu  ...'!F33</f>
        <v>0</v>
      </c>
      <c r="BA95" s="110">
        <f>'50-2023 - výměna stropu  ...'!F34</f>
        <v>0</v>
      </c>
      <c r="BB95" s="110">
        <f>'50-2023 - výměna stropu  ...'!F35</f>
        <v>0</v>
      </c>
      <c r="BC95" s="110">
        <f>'50-2023 - výměna stropu  ...'!F36</f>
        <v>0</v>
      </c>
      <c r="BD95" s="112">
        <f>'50-2023 - výměna stropu  ...'!F37</f>
        <v>0</v>
      </c>
      <c r="BE95" s="7"/>
      <c r="BT95" s="113" t="s">
        <v>82</v>
      </c>
      <c r="BV95" s="113" t="s">
        <v>76</v>
      </c>
      <c r="BW95" s="113" t="s">
        <v>83</v>
      </c>
      <c r="BX95" s="113" t="s">
        <v>4</v>
      </c>
      <c r="CL95" s="113" t="s">
        <v>1</v>
      </c>
      <c r="CM95" s="113" t="s">
        <v>84</v>
      </c>
    </row>
    <row r="96" s="2" customFormat="1" ht="30" customHeight="1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7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50-2023 - výměna stropu 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="1" customFormat="1" ht="24.96" customHeight="1">
      <c r="B4" s="20"/>
      <c r="D4" s="21" t="s">
        <v>85</v>
      </c>
      <c r="L4" s="20"/>
      <c r="M4" s="114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15" t="str">
        <f>'Rekapitulace stavby'!K6</f>
        <v xml:space="preserve">výměna stropu  ležatého potrubí DPS Horní Slavkov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86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87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18</v>
      </c>
      <c r="E11" s="36"/>
      <c r="F11" s="25" t="s">
        <v>1</v>
      </c>
      <c r="G11" s="36"/>
      <c r="H11" s="36"/>
      <c r="I11" s="30" t="s">
        <v>19</v>
      </c>
      <c r="J11" s="25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20</v>
      </c>
      <c r="E12" s="36"/>
      <c r="F12" s="25" t="s">
        <v>26</v>
      </c>
      <c r="G12" s="36"/>
      <c r="H12" s="36"/>
      <c r="I12" s="30" t="s">
        <v>22</v>
      </c>
      <c r="J12" s="67" t="str">
        <f>'Rekapitulace stavby'!AN8</f>
        <v>4. 4. 2025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24</v>
      </c>
      <c r="E14" s="36"/>
      <c r="F14" s="36"/>
      <c r="G14" s="36"/>
      <c r="H14" s="36"/>
      <c r="I14" s="30" t="s">
        <v>25</v>
      </c>
      <c r="J14" s="25" t="str">
        <f>IF('Rekapitulace stavby'!AN10="","",'Rekapitulace stavby'!AN10)</f>
        <v/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27</v>
      </c>
      <c r="J15" s="25" t="str">
        <f>IF('Rekapitulace stavby'!AN11="","",'Rekapitulace stavby'!AN11)</f>
        <v/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28</v>
      </c>
      <c r="E17" s="36"/>
      <c r="F17" s="36"/>
      <c r="G17" s="36"/>
      <c r="H17" s="36"/>
      <c r="I17" s="30" t="s">
        <v>25</v>
      </c>
      <c r="J17" s="31" t="str">
        <f>'Rekapitulace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27</v>
      </c>
      <c r="J18" s="31" t="str">
        <f>'Rekapitulace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30</v>
      </c>
      <c r="E20" s="36"/>
      <c r="F20" s="36"/>
      <c r="G20" s="36"/>
      <c r="H20" s="36"/>
      <c r="I20" s="30" t="s">
        <v>25</v>
      </c>
      <c r="J20" s="25" t="str">
        <f>IF('Rekapitulace stavby'!AN16="","",'Rekapitulace stavby'!AN16)</f>
        <v/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tr">
        <f>IF('Rekapitulace stavby'!E17="","",'Rekapitulace stavby'!E17)</f>
        <v xml:space="preserve"> </v>
      </c>
      <c r="F21" s="36"/>
      <c r="G21" s="36"/>
      <c r="H21" s="36"/>
      <c r="I21" s="30" t="s">
        <v>27</v>
      </c>
      <c r="J21" s="25" t="str">
        <f>IF('Rekapitulace stavby'!AN17="","",'Rekapitulace stavby'!AN17)</f>
        <v/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32</v>
      </c>
      <c r="E23" s="36"/>
      <c r="F23" s="36"/>
      <c r="G23" s="36"/>
      <c r="H23" s="36"/>
      <c r="I23" s="30" t="s">
        <v>25</v>
      </c>
      <c r="J23" s="25" t="str">
        <f>IF('Rekapitulace stavby'!AN19="","",'Rekapitulace stavby'!AN19)</f>
        <v/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tr">
        <f>IF('Rekapitulace stavby'!E20="","",'Rekapitulace stavby'!E20)</f>
        <v xml:space="preserve"> </v>
      </c>
      <c r="F24" s="36"/>
      <c r="G24" s="36"/>
      <c r="H24" s="36"/>
      <c r="I24" s="30" t="s">
        <v>27</v>
      </c>
      <c r="J24" s="25" t="str">
        <f>IF('Rekapitulace stavby'!AN20="","",'Rekapitulace stavby'!AN20)</f>
        <v/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33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16"/>
      <c r="B27" s="117"/>
      <c r="C27" s="116"/>
      <c r="D27" s="116"/>
      <c r="E27" s="34" t="s">
        <v>1</v>
      </c>
      <c r="F27" s="34"/>
      <c r="G27" s="34"/>
      <c r="H27" s="34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19" t="s">
        <v>34</v>
      </c>
      <c r="E30" s="36"/>
      <c r="F30" s="36"/>
      <c r="G30" s="36"/>
      <c r="H30" s="36"/>
      <c r="I30" s="36"/>
      <c r="J30" s="94">
        <f>ROUND(J125, 2)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8"/>
      <c r="E31" s="88"/>
      <c r="F31" s="88"/>
      <c r="G31" s="88"/>
      <c r="H31" s="88"/>
      <c r="I31" s="88"/>
      <c r="J31" s="88"/>
      <c r="K31" s="88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36</v>
      </c>
      <c r="G32" s="36"/>
      <c r="H32" s="36"/>
      <c r="I32" s="41" t="s">
        <v>35</v>
      </c>
      <c r="J32" s="41" t="s">
        <v>37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20" t="s">
        <v>38</v>
      </c>
      <c r="E33" s="30" t="s">
        <v>39</v>
      </c>
      <c r="F33" s="121">
        <f>ROUND((SUM(BE125:BE238)),  2)</f>
        <v>0</v>
      </c>
      <c r="G33" s="36"/>
      <c r="H33" s="36"/>
      <c r="I33" s="122">
        <v>0.20999999999999999</v>
      </c>
      <c r="J33" s="121">
        <f>ROUND(((SUM(BE125:BE238))*I33),  2)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40</v>
      </c>
      <c r="F34" s="121">
        <f>ROUND((SUM(BF125:BF238)),  2)</f>
        <v>0</v>
      </c>
      <c r="G34" s="36"/>
      <c r="H34" s="36"/>
      <c r="I34" s="122">
        <v>0.12</v>
      </c>
      <c r="J34" s="121">
        <f>ROUND(((SUM(BF125:BF238))*I34),  2)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41</v>
      </c>
      <c r="F35" s="121">
        <f>ROUND((SUM(BG125:BG238)),  2)</f>
        <v>0</v>
      </c>
      <c r="G35" s="36"/>
      <c r="H35" s="36"/>
      <c r="I35" s="122">
        <v>0.20999999999999999</v>
      </c>
      <c r="J35" s="121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42</v>
      </c>
      <c r="F36" s="121">
        <f>ROUND((SUM(BH125:BH238)),  2)</f>
        <v>0</v>
      </c>
      <c r="G36" s="36"/>
      <c r="H36" s="36"/>
      <c r="I36" s="122">
        <v>0.12</v>
      </c>
      <c r="J36" s="121">
        <f>0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43</v>
      </c>
      <c r="F37" s="121">
        <f>ROUND((SUM(BI125:BI238)),  2)</f>
        <v>0</v>
      </c>
      <c r="G37" s="36"/>
      <c r="H37" s="36"/>
      <c r="I37" s="122">
        <v>0</v>
      </c>
      <c r="J37" s="121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3"/>
      <c r="D39" s="124" t="s">
        <v>44</v>
      </c>
      <c r="E39" s="79"/>
      <c r="F39" s="79"/>
      <c r="G39" s="125" t="s">
        <v>45</v>
      </c>
      <c r="H39" s="126" t="s">
        <v>46</v>
      </c>
      <c r="I39" s="79"/>
      <c r="J39" s="127">
        <f>SUM(J30:J37)</f>
        <v>0</v>
      </c>
      <c r="K39" s="128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47</v>
      </c>
      <c r="E50" s="55"/>
      <c r="F50" s="55"/>
      <c r="G50" s="54" t="s">
        <v>48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49</v>
      </c>
      <c r="E61" s="39"/>
      <c r="F61" s="129" t="s">
        <v>50</v>
      </c>
      <c r="G61" s="56" t="s">
        <v>49</v>
      </c>
      <c r="H61" s="39"/>
      <c r="I61" s="39"/>
      <c r="J61" s="130" t="s">
        <v>50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51</v>
      </c>
      <c r="E65" s="57"/>
      <c r="F65" s="57"/>
      <c r="G65" s="54" t="s">
        <v>52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49</v>
      </c>
      <c r="E76" s="39"/>
      <c r="F76" s="129" t="s">
        <v>50</v>
      </c>
      <c r="G76" s="56" t="s">
        <v>49</v>
      </c>
      <c r="H76" s="39"/>
      <c r="I76" s="39"/>
      <c r="J76" s="130" t="s">
        <v>50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15" t="str">
        <f>E7</f>
        <v xml:space="preserve">výměna stropu  ležatého potrubí DPS Horní Slavkov</v>
      </c>
      <c r="F85" s="30"/>
      <c r="G85" s="30"/>
      <c r="H85" s="30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86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 xml:space="preserve">50-2023 - výměna stropu  ...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6"/>
      <c r="E89" s="36"/>
      <c r="F89" s="25" t="str">
        <f>F12</f>
        <v xml:space="preserve"> </v>
      </c>
      <c r="G89" s="36"/>
      <c r="H89" s="36"/>
      <c r="I89" s="30" t="s">
        <v>22</v>
      </c>
      <c r="J89" s="67" t="str">
        <f>IF(J12="","",J12)</f>
        <v>4. 4. 2025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6"/>
      <c r="E91" s="36"/>
      <c r="F91" s="25" t="str">
        <f>E15</f>
        <v xml:space="preserve"> </v>
      </c>
      <c r="G91" s="36"/>
      <c r="H91" s="36"/>
      <c r="I91" s="30" t="s">
        <v>30</v>
      </c>
      <c r="J91" s="34" t="str">
        <f>E21</f>
        <v xml:space="preserve"> 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6"/>
      <c r="E92" s="36"/>
      <c r="F92" s="25" t="str">
        <f>IF(E18="","",E18)</f>
        <v>Vyplň údaj</v>
      </c>
      <c r="G92" s="36"/>
      <c r="H92" s="36"/>
      <c r="I92" s="30" t="s">
        <v>32</v>
      </c>
      <c r="J92" s="34" t="str">
        <f>E24</f>
        <v xml:space="preserve"> 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31" t="s">
        <v>89</v>
      </c>
      <c r="D94" s="123"/>
      <c r="E94" s="123"/>
      <c r="F94" s="123"/>
      <c r="G94" s="123"/>
      <c r="H94" s="123"/>
      <c r="I94" s="123"/>
      <c r="J94" s="132" t="s">
        <v>90</v>
      </c>
      <c r="K94" s="123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33" t="s">
        <v>91</v>
      </c>
      <c r="D96" s="36"/>
      <c r="E96" s="36"/>
      <c r="F96" s="36"/>
      <c r="G96" s="36"/>
      <c r="H96" s="36"/>
      <c r="I96" s="36"/>
      <c r="J96" s="94">
        <f>J125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7" t="s">
        <v>92</v>
      </c>
    </row>
    <row r="97" s="9" customFormat="1" ht="24.96" customHeight="1">
      <c r="A97" s="9"/>
      <c r="B97" s="134"/>
      <c r="C97" s="9"/>
      <c r="D97" s="135" t="s">
        <v>93</v>
      </c>
      <c r="E97" s="136"/>
      <c r="F97" s="136"/>
      <c r="G97" s="136"/>
      <c r="H97" s="136"/>
      <c r="I97" s="136"/>
      <c r="J97" s="137">
        <f>J126</f>
        <v>0</v>
      </c>
      <c r="K97" s="9"/>
      <c r="L97" s="13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8"/>
      <c r="C98" s="10"/>
      <c r="D98" s="139" t="s">
        <v>94</v>
      </c>
      <c r="E98" s="140"/>
      <c r="F98" s="140"/>
      <c r="G98" s="140"/>
      <c r="H98" s="140"/>
      <c r="I98" s="140"/>
      <c r="J98" s="141">
        <f>J127</f>
        <v>0</v>
      </c>
      <c r="K98" s="10"/>
      <c r="L98" s="13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8"/>
      <c r="C99" s="10"/>
      <c r="D99" s="139" t="s">
        <v>95</v>
      </c>
      <c r="E99" s="140"/>
      <c r="F99" s="140"/>
      <c r="G99" s="140"/>
      <c r="H99" s="140"/>
      <c r="I99" s="140"/>
      <c r="J99" s="141">
        <f>J132</f>
        <v>0</v>
      </c>
      <c r="K99" s="10"/>
      <c r="L99" s="13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4"/>
      <c r="C100" s="9"/>
      <c r="D100" s="135" t="s">
        <v>96</v>
      </c>
      <c r="E100" s="136"/>
      <c r="F100" s="136"/>
      <c r="G100" s="136"/>
      <c r="H100" s="136"/>
      <c r="I100" s="136"/>
      <c r="J100" s="137">
        <f>J145</f>
        <v>0</v>
      </c>
      <c r="K100" s="9"/>
      <c r="L100" s="13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38"/>
      <c r="C101" s="10"/>
      <c r="D101" s="139" t="s">
        <v>97</v>
      </c>
      <c r="E101" s="140"/>
      <c r="F101" s="140"/>
      <c r="G101" s="140"/>
      <c r="H101" s="140"/>
      <c r="I101" s="140"/>
      <c r="J101" s="141">
        <f>J146</f>
        <v>0</v>
      </c>
      <c r="K101" s="10"/>
      <c r="L101" s="13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8"/>
      <c r="C102" s="10"/>
      <c r="D102" s="139" t="s">
        <v>98</v>
      </c>
      <c r="E102" s="140"/>
      <c r="F102" s="140"/>
      <c r="G102" s="140"/>
      <c r="H102" s="140"/>
      <c r="I102" s="140"/>
      <c r="J102" s="141">
        <f>J149</f>
        <v>0</v>
      </c>
      <c r="K102" s="10"/>
      <c r="L102" s="13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8"/>
      <c r="C103" s="10"/>
      <c r="D103" s="139" t="s">
        <v>99</v>
      </c>
      <c r="E103" s="140"/>
      <c r="F103" s="140"/>
      <c r="G103" s="140"/>
      <c r="H103" s="140"/>
      <c r="I103" s="140"/>
      <c r="J103" s="141">
        <f>J202</f>
        <v>0</v>
      </c>
      <c r="K103" s="10"/>
      <c r="L103" s="13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8"/>
      <c r="C104" s="10"/>
      <c r="D104" s="139" t="s">
        <v>100</v>
      </c>
      <c r="E104" s="140"/>
      <c r="F104" s="140"/>
      <c r="G104" s="140"/>
      <c r="H104" s="140"/>
      <c r="I104" s="140"/>
      <c r="J104" s="141">
        <f>J221</f>
        <v>0</v>
      </c>
      <c r="K104" s="10"/>
      <c r="L104" s="13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8"/>
      <c r="C105" s="10"/>
      <c r="D105" s="139" t="s">
        <v>101</v>
      </c>
      <c r="E105" s="140"/>
      <c r="F105" s="140"/>
      <c r="G105" s="140"/>
      <c r="H105" s="140"/>
      <c r="I105" s="140"/>
      <c r="J105" s="141">
        <f>J230</f>
        <v>0</v>
      </c>
      <c r="K105" s="10"/>
      <c r="L105" s="13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102</v>
      </c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6"/>
      <c r="E114" s="36"/>
      <c r="F114" s="36"/>
      <c r="G114" s="36"/>
      <c r="H114" s="36"/>
      <c r="I114" s="36"/>
      <c r="J114" s="36"/>
      <c r="K114" s="36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6"/>
      <c r="D115" s="36"/>
      <c r="E115" s="115" t="str">
        <f>E7</f>
        <v xml:space="preserve">výměna stropu  ležatého potrubí DPS Horní Slavkov</v>
      </c>
      <c r="F115" s="30"/>
      <c r="G115" s="30"/>
      <c r="H115" s="30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86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6"/>
      <c r="D117" s="36"/>
      <c r="E117" s="65" t="str">
        <f>E9</f>
        <v xml:space="preserve">50-2023 - výměna stropu  ...</v>
      </c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6"/>
      <c r="E119" s="36"/>
      <c r="F119" s="25" t="str">
        <f>F12</f>
        <v xml:space="preserve"> </v>
      </c>
      <c r="G119" s="36"/>
      <c r="H119" s="36"/>
      <c r="I119" s="30" t="s">
        <v>22</v>
      </c>
      <c r="J119" s="67" t="str">
        <f>IF(J12="","",J12)</f>
        <v>4. 4. 2025</v>
      </c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6"/>
      <c r="E121" s="36"/>
      <c r="F121" s="25" t="str">
        <f>E15</f>
        <v xml:space="preserve"> </v>
      </c>
      <c r="G121" s="36"/>
      <c r="H121" s="36"/>
      <c r="I121" s="30" t="s">
        <v>30</v>
      </c>
      <c r="J121" s="34" t="str">
        <f>E21</f>
        <v xml:space="preserve"> </v>
      </c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28</v>
      </c>
      <c r="D122" s="36"/>
      <c r="E122" s="36"/>
      <c r="F122" s="25" t="str">
        <f>IF(E18="","",E18)</f>
        <v>Vyplň údaj</v>
      </c>
      <c r="G122" s="36"/>
      <c r="H122" s="36"/>
      <c r="I122" s="30" t="s">
        <v>32</v>
      </c>
      <c r="J122" s="34" t="str">
        <f>E24</f>
        <v xml:space="preserve"> </v>
      </c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42"/>
      <c r="B124" s="143"/>
      <c r="C124" s="144" t="s">
        <v>103</v>
      </c>
      <c r="D124" s="145" t="s">
        <v>59</v>
      </c>
      <c r="E124" s="145" t="s">
        <v>55</v>
      </c>
      <c r="F124" s="145" t="s">
        <v>56</v>
      </c>
      <c r="G124" s="145" t="s">
        <v>104</v>
      </c>
      <c r="H124" s="145" t="s">
        <v>105</v>
      </c>
      <c r="I124" s="145" t="s">
        <v>106</v>
      </c>
      <c r="J124" s="146" t="s">
        <v>90</v>
      </c>
      <c r="K124" s="147" t="s">
        <v>107</v>
      </c>
      <c r="L124" s="148"/>
      <c r="M124" s="84" t="s">
        <v>1</v>
      </c>
      <c r="N124" s="85" t="s">
        <v>38</v>
      </c>
      <c r="O124" s="85" t="s">
        <v>108</v>
      </c>
      <c r="P124" s="85" t="s">
        <v>109</v>
      </c>
      <c r="Q124" s="85" t="s">
        <v>110</v>
      </c>
      <c r="R124" s="85" t="s">
        <v>111</v>
      </c>
      <c r="S124" s="85" t="s">
        <v>112</v>
      </c>
      <c r="T124" s="86" t="s">
        <v>113</v>
      </c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="2" customFormat="1" ht="22.8" customHeight="1">
      <c r="A125" s="36"/>
      <c r="B125" s="37"/>
      <c r="C125" s="91" t="s">
        <v>114</v>
      </c>
      <c r="D125" s="36"/>
      <c r="E125" s="36"/>
      <c r="F125" s="36"/>
      <c r="G125" s="36"/>
      <c r="H125" s="36"/>
      <c r="I125" s="36"/>
      <c r="J125" s="149">
        <f>BK125</f>
        <v>0</v>
      </c>
      <c r="K125" s="36"/>
      <c r="L125" s="37"/>
      <c r="M125" s="87"/>
      <c r="N125" s="71"/>
      <c r="O125" s="88"/>
      <c r="P125" s="150">
        <f>P126+P145</f>
        <v>0</v>
      </c>
      <c r="Q125" s="88"/>
      <c r="R125" s="150">
        <f>R126+R145</f>
        <v>0.56461399999999995</v>
      </c>
      <c r="S125" s="88"/>
      <c r="T125" s="151">
        <f>T126+T145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7" t="s">
        <v>73</v>
      </c>
      <c r="AU125" s="17" t="s">
        <v>92</v>
      </c>
      <c r="BK125" s="152">
        <f>BK126+BK145</f>
        <v>0</v>
      </c>
    </row>
    <row r="126" s="12" customFormat="1" ht="25.92" customHeight="1">
      <c r="A126" s="12"/>
      <c r="B126" s="153"/>
      <c r="C126" s="12"/>
      <c r="D126" s="154" t="s">
        <v>73</v>
      </c>
      <c r="E126" s="155" t="s">
        <v>115</v>
      </c>
      <c r="F126" s="155" t="s">
        <v>116</v>
      </c>
      <c r="G126" s="12"/>
      <c r="H126" s="12"/>
      <c r="I126" s="156"/>
      <c r="J126" s="157">
        <f>BK126</f>
        <v>0</v>
      </c>
      <c r="K126" s="12"/>
      <c r="L126" s="153"/>
      <c r="M126" s="158"/>
      <c r="N126" s="159"/>
      <c r="O126" s="159"/>
      <c r="P126" s="160">
        <f>P127+P132</f>
        <v>0</v>
      </c>
      <c r="Q126" s="159"/>
      <c r="R126" s="160">
        <f>R127+R132</f>
        <v>0</v>
      </c>
      <c r="S126" s="159"/>
      <c r="T126" s="161">
        <f>T127+T132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4" t="s">
        <v>82</v>
      </c>
      <c r="AT126" s="162" t="s">
        <v>73</v>
      </c>
      <c r="AU126" s="162" t="s">
        <v>74</v>
      </c>
      <c r="AY126" s="154" t="s">
        <v>117</v>
      </c>
      <c r="BK126" s="163">
        <f>BK127+BK132</f>
        <v>0</v>
      </c>
    </row>
    <row r="127" s="12" customFormat="1" ht="22.8" customHeight="1">
      <c r="A127" s="12"/>
      <c r="B127" s="153"/>
      <c r="C127" s="12"/>
      <c r="D127" s="154" t="s">
        <v>73</v>
      </c>
      <c r="E127" s="164" t="s">
        <v>118</v>
      </c>
      <c r="F127" s="164" t="s">
        <v>119</v>
      </c>
      <c r="G127" s="12"/>
      <c r="H127" s="12"/>
      <c r="I127" s="156"/>
      <c r="J127" s="165">
        <f>BK127</f>
        <v>0</v>
      </c>
      <c r="K127" s="12"/>
      <c r="L127" s="153"/>
      <c r="M127" s="158"/>
      <c r="N127" s="159"/>
      <c r="O127" s="159"/>
      <c r="P127" s="160">
        <f>SUM(P128:P131)</f>
        <v>0</v>
      </c>
      <c r="Q127" s="159"/>
      <c r="R127" s="160">
        <f>SUM(R128:R131)</f>
        <v>0</v>
      </c>
      <c r="S127" s="159"/>
      <c r="T127" s="161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4" t="s">
        <v>82</v>
      </c>
      <c r="AT127" s="162" t="s">
        <v>73</v>
      </c>
      <c r="AU127" s="162" t="s">
        <v>82</v>
      </c>
      <c r="AY127" s="154" t="s">
        <v>117</v>
      </c>
      <c r="BK127" s="163">
        <f>SUM(BK128:BK131)</f>
        <v>0</v>
      </c>
    </row>
    <row r="128" s="2" customFormat="1" ht="24.15" customHeight="1">
      <c r="A128" s="36"/>
      <c r="B128" s="166"/>
      <c r="C128" s="167" t="s">
        <v>82</v>
      </c>
      <c r="D128" s="167" t="s">
        <v>120</v>
      </c>
      <c r="E128" s="168" t="s">
        <v>121</v>
      </c>
      <c r="F128" s="169" t="s">
        <v>122</v>
      </c>
      <c r="G128" s="170" t="s">
        <v>123</v>
      </c>
      <c r="H128" s="171">
        <v>6</v>
      </c>
      <c r="I128" s="172"/>
      <c r="J128" s="173">
        <f>ROUND(I128*H128,2)</f>
        <v>0</v>
      </c>
      <c r="K128" s="174"/>
      <c r="L128" s="37"/>
      <c r="M128" s="175" t="s">
        <v>1</v>
      </c>
      <c r="N128" s="176" t="s">
        <v>39</v>
      </c>
      <c r="O128" s="75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9" t="s">
        <v>124</v>
      </c>
      <c r="AT128" s="179" t="s">
        <v>120</v>
      </c>
      <c r="AU128" s="179" t="s">
        <v>84</v>
      </c>
      <c r="AY128" s="17" t="s">
        <v>117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17" t="s">
        <v>82</v>
      </c>
      <c r="BK128" s="180">
        <f>ROUND(I128*H128,2)</f>
        <v>0</v>
      </c>
      <c r="BL128" s="17" t="s">
        <v>124</v>
      </c>
      <c r="BM128" s="179" t="s">
        <v>84</v>
      </c>
    </row>
    <row r="129" s="2" customFormat="1">
      <c r="A129" s="36"/>
      <c r="B129" s="37"/>
      <c r="C129" s="36"/>
      <c r="D129" s="181" t="s">
        <v>125</v>
      </c>
      <c r="E129" s="36"/>
      <c r="F129" s="182" t="s">
        <v>126</v>
      </c>
      <c r="G129" s="36"/>
      <c r="H129" s="36"/>
      <c r="I129" s="183"/>
      <c r="J129" s="36"/>
      <c r="K129" s="36"/>
      <c r="L129" s="37"/>
      <c r="M129" s="184"/>
      <c r="N129" s="185"/>
      <c r="O129" s="75"/>
      <c r="P129" s="75"/>
      <c r="Q129" s="75"/>
      <c r="R129" s="75"/>
      <c r="S129" s="75"/>
      <c r="T129" s="7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7" t="s">
        <v>125</v>
      </c>
      <c r="AU129" s="17" t="s">
        <v>84</v>
      </c>
    </row>
    <row r="130" s="2" customFormat="1" ht="24.15" customHeight="1">
      <c r="A130" s="36"/>
      <c r="B130" s="166"/>
      <c r="C130" s="167" t="s">
        <v>84</v>
      </c>
      <c r="D130" s="167" t="s">
        <v>120</v>
      </c>
      <c r="E130" s="168" t="s">
        <v>127</v>
      </c>
      <c r="F130" s="169" t="s">
        <v>128</v>
      </c>
      <c r="G130" s="170" t="s">
        <v>129</v>
      </c>
      <c r="H130" s="171">
        <v>52.560000000000002</v>
      </c>
      <c r="I130" s="172"/>
      <c r="J130" s="173">
        <f>ROUND(I130*H130,2)</f>
        <v>0</v>
      </c>
      <c r="K130" s="174"/>
      <c r="L130" s="37"/>
      <c r="M130" s="175" t="s">
        <v>1</v>
      </c>
      <c r="N130" s="176" t="s">
        <v>39</v>
      </c>
      <c r="O130" s="75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9" t="s">
        <v>124</v>
      </c>
      <c r="AT130" s="179" t="s">
        <v>120</v>
      </c>
      <c r="AU130" s="179" t="s">
        <v>84</v>
      </c>
      <c r="AY130" s="17" t="s">
        <v>117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7" t="s">
        <v>82</v>
      </c>
      <c r="BK130" s="180">
        <f>ROUND(I130*H130,2)</f>
        <v>0</v>
      </c>
      <c r="BL130" s="17" t="s">
        <v>124</v>
      </c>
      <c r="BM130" s="179" t="s">
        <v>124</v>
      </c>
    </row>
    <row r="131" s="2" customFormat="1">
      <c r="A131" s="36"/>
      <c r="B131" s="37"/>
      <c r="C131" s="36"/>
      <c r="D131" s="181" t="s">
        <v>125</v>
      </c>
      <c r="E131" s="36"/>
      <c r="F131" s="182" t="s">
        <v>130</v>
      </c>
      <c r="G131" s="36"/>
      <c r="H131" s="36"/>
      <c r="I131" s="183"/>
      <c r="J131" s="36"/>
      <c r="K131" s="36"/>
      <c r="L131" s="37"/>
      <c r="M131" s="184"/>
      <c r="N131" s="185"/>
      <c r="O131" s="75"/>
      <c r="P131" s="75"/>
      <c r="Q131" s="75"/>
      <c r="R131" s="75"/>
      <c r="S131" s="75"/>
      <c r="T131" s="7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7" t="s">
        <v>125</v>
      </c>
      <c r="AU131" s="17" t="s">
        <v>84</v>
      </c>
    </row>
    <row r="132" s="12" customFormat="1" ht="22.8" customHeight="1">
      <c r="A132" s="12"/>
      <c r="B132" s="153"/>
      <c r="C132" s="12"/>
      <c r="D132" s="154" t="s">
        <v>73</v>
      </c>
      <c r="E132" s="164" t="s">
        <v>131</v>
      </c>
      <c r="F132" s="164" t="s">
        <v>132</v>
      </c>
      <c r="G132" s="12"/>
      <c r="H132" s="12"/>
      <c r="I132" s="156"/>
      <c r="J132" s="165">
        <f>BK132</f>
        <v>0</v>
      </c>
      <c r="K132" s="12"/>
      <c r="L132" s="153"/>
      <c r="M132" s="158"/>
      <c r="N132" s="159"/>
      <c r="O132" s="159"/>
      <c r="P132" s="160">
        <f>SUM(P133:P144)</f>
        <v>0</v>
      </c>
      <c r="Q132" s="159"/>
      <c r="R132" s="160">
        <f>SUM(R133:R144)</f>
        <v>0</v>
      </c>
      <c r="S132" s="159"/>
      <c r="T132" s="16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4" t="s">
        <v>82</v>
      </c>
      <c r="AT132" s="162" t="s">
        <v>73</v>
      </c>
      <c r="AU132" s="162" t="s">
        <v>82</v>
      </c>
      <c r="AY132" s="154" t="s">
        <v>117</v>
      </c>
      <c r="BK132" s="163">
        <f>SUM(BK133:BK144)</f>
        <v>0</v>
      </c>
    </row>
    <row r="133" s="2" customFormat="1" ht="24.15" customHeight="1">
      <c r="A133" s="36"/>
      <c r="B133" s="166"/>
      <c r="C133" s="167" t="s">
        <v>133</v>
      </c>
      <c r="D133" s="167" t="s">
        <v>120</v>
      </c>
      <c r="E133" s="168" t="s">
        <v>134</v>
      </c>
      <c r="F133" s="169" t="s">
        <v>135</v>
      </c>
      <c r="G133" s="170" t="s">
        <v>136</v>
      </c>
      <c r="H133" s="171">
        <v>1.1259999999999999</v>
      </c>
      <c r="I133" s="172"/>
      <c r="J133" s="173">
        <f>ROUND(I133*H133,2)</f>
        <v>0</v>
      </c>
      <c r="K133" s="174"/>
      <c r="L133" s="37"/>
      <c r="M133" s="175" t="s">
        <v>1</v>
      </c>
      <c r="N133" s="176" t="s">
        <v>39</v>
      </c>
      <c r="O133" s="75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9" t="s">
        <v>124</v>
      </c>
      <c r="AT133" s="179" t="s">
        <v>120</v>
      </c>
      <c r="AU133" s="179" t="s">
        <v>84</v>
      </c>
      <c r="AY133" s="17" t="s">
        <v>117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17" t="s">
        <v>82</v>
      </c>
      <c r="BK133" s="180">
        <f>ROUND(I133*H133,2)</f>
        <v>0</v>
      </c>
      <c r="BL133" s="17" t="s">
        <v>124</v>
      </c>
      <c r="BM133" s="179" t="s">
        <v>137</v>
      </c>
    </row>
    <row r="134" s="2" customFormat="1">
      <c r="A134" s="36"/>
      <c r="B134" s="37"/>
      <c r="C134" s="36"/>
      <c r="D134" s="181" t="s">
        <v>125</v>
      </c>
      <c r="E134" s="36"/>
      <c r="F134" s="182" t="s">
        <v>138</v>
      </c>
      <c r="G134" s="36"/>
      <c r="H134" s="36"/>
      <c r="I134" s="183"/>
      <c r="J134" s="36"/>
      <c r="K134" s="36"/>
      <c r="L134" s="37"/>
      <c r="M134" s="184"/>
      <c r="N134" s="185"/>
      <c r="O134" s="75"/>
      <c r="P134" s="75"/>
      <c r="Q134" s="75"/>
      <c r="R134" s="75"/>
      <c r="S134" s="75"/>
      <c r="T134" s="7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7" t="s">
        <v>125</v>
      </c>
      <c r="AU134" s="17" t="s">
        <v>84</v>
      </c>
    </row>
    <row r="135" s="2" customFormat="1" ht="24.15" customHeight="1">
      <c r="A135" s="36"/>
      <c r="B135" s="166"/>
      <c r="C135" s="167" t="s">
        <v>124</v>
      </c>
      <c r="D135" s="167" t="s">
        <v>120</v>
      </c>
      <c r="E135" s="168" t="s">
        <v>139</v>
      </c>
      <c r="F135" s="169" t="s">
        <v>140</v>
      </c>
      <c r="G135" s="170" t="s">
        <v>136</v>
      </c>
      <c r="H135" s="171">
        <v>25.920000000000002</v>
      </c>
      <c r="I135" s="172"/>
      <c r="J135" s="173">
        <f>ROUND(I135*H135,2)</f>
        <v>0</v>
      </c>
      <c r="K135" s="174"/>
      <c r="L135" s="37"/>
      <c r="M135" s="175" t="s">
        <v>1</v>
      </c>
      <c r="N135" s="176" t="s">
        <v>39</v>
      </c>
      <c r="O135" s="75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9" t="s">
        <v>124</v>
      </c>
      <c r="AT135" s="179" t="s">
        <v>120</v>
      </c>
      <c r="AU135" s="179" t="s">
        <v>84</v>
      </c>
      <c r="AY135" s="17" t="s">
        <v>117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17" t="s">
        <v>82</v>
      </c>
      <c r="BK135" s="180">
        <f>ROUND(I135*H135,2)</f>
        <v>0</v>
      </c>
      <c r="BL135" s="17" t="s">
        <v>124</v>
      </c>
      <c r="BM135" s="179" t="s">
        <v>141</v>
      </c>
    </row>
    <row r="136" s="2" customFormat="1">
      <c r="A136" s="36"/>
      <c r="B136" s="37"/>
      <c r="C136" s="36"/>
      <c r="D136" s="181" t="s">
        <v>125</v>
      </c>
      <c r="E136" s="36"/>
      <c r="F136" s="182" t="s">
        <v>142</v>
      </c>
      <c r="G136" s="36"/>
      <c r="H136" s="36"/>
      <c r="I136" s="183"/>
      <c r="J136" s="36"/>
      <c r="K136" s="36"/>
      <c r="L136" s="37"/>
      <c r="M136" s="184"/>
      <c r="N136" s="185"/>
      <c r="O136" s="75"/>
      <c r="P136" s="75"/>
      <c r="Q136" s="75"/>
      <c r="R136" s="75"/>
      <c r="S136" s="75"/>
      <c r="T136" s="7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7" t="s">
        <v>125</v>
      </c>
      <c r="AU136" s="17" t="s">
        <v>84</v>
      </c>
    </row>
    <row r="137" s="13" customFormat="1">
      <c r="A137" s="13"/>
      <c r="B137" s="186"/>
      <c r="C137" s="13"/>
      <c r="D137" s="181" t="s">
        <v>143</v>
      </c>
      <c r="E137" s="187" t="s">
        <v>1</v>
      </c>
      <c r="F137" s="188" t="s">
        <v>144</v>
      </c>
      <c r="G137" s="13"/>
      <c r="H137" s="189">
        <v>25.920000000000002</v>
      </c>
      <c r="I137" s="190"/>
      <c r="J137" s="13"/>
      <c r="K137" s="13"/>
      <c r="L137" s="186"/>
      <c r="M137" s="191"/>
      <c r="N137" s="192"/>
      <c r="O137" s="192"/>
      <c r="P137" s="192"/>
      <c r="Q137" s="192"/>
      <c r="R137" s="192"/>
      <c r="S137" s="192"/>
      <c r="T137" s="19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143</v>
      </c>
      <c r="AU137" s="187" t="s">
        <v>84</v>
      </c>
      <c r="AV137" s="13" t="s">
        <v>84</v>
      </c>
      <c r="AW137" s="13" t="s">
        <v>31</v>
      </c>
      <c r="AX137" s="13" t="s">
        <v>74</v>
      </c>
      <c r="AY137" s="187" t="s">
        <v>117</v>
      </c>
    </row>
    <row r="138" s="14" customFormat="1">
      <c r="A138" s="14"/>
      <c r="B138" s="194"/>
      <c r="C138" s="14"/>
      <c r="D138" s="181" t="s">
        <v>143</v>
      </c>
      <c r="E138" s="195" t="s">
        <v>1</v>
      </c>
      <c r="F138" s="196" t="s">
        <v>145</v>
      </c>
      <c r="G138" s="14"/>
      <c r="H138" s="197">
        <v>25.920000000000002</v>
      </c>
      <c r="I138" s="198"/>
      <c r="J138" s="14"/>
      <c r="K138" s="14"/>
      <c r="L138" s="194"/>
      <c r="M138" s="199"/>
      <c r="N138" s="200"/>
      <c r="O138" s="200"/>
      <c r="P138" s="200"/>
      <c r="Q138" s="200"/>
      <c r="R138" s="200"/>
      <c r="S138" s="200"/>
      <c r="T138" s="20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5" t="s">
        <v>143</v>
      </c>
      <c r="AU138" s="195" t="s">
        <v>84</v>
      </c>
      <c r="AV138" s="14" t="s">
        <v>124</v>
      </c>
      <c r="AW138" s="14" t="s">
        <v>31</v>
      </c>
      <c r="AX138" s="14" t="s">
        <v>82</v>
      </c>
      <c r="AY138" s="195" t="s">
        <v>117</v>
      </c>
    </row>
    <row r="139" s="2" customFormat="1" ht="24.15" customHeight="1">
      <c r="A139" s="36"/>
      <c r="B139" s="166"/>
      <c r="C139" s="167" t="s">
        <v>146</v>
      </c>
      <c r="D139" s="167" t="s">
        <v>120</v>
      </c>
      <c r="E139" s="168" t="s">
        <v>147</v>
      </c>
      <c r="F139" s="169" t="s">
        <v>148</v>
      </c>
      <c r="G139" s="170" t="s">
        <v>136</v>
      </c>
      <c r="H139" s="171">
        <v>1.1259999999999999</v>
      </c>
      <c r="I139" s="172"/>
      <c r="J139" s="173">
        <f>ROUND(I139*H139,2)</f>
        <v>0</v>
      </c>
      <c r="K139" s="174"/>
      <c r="L139" s="37"/>
      <c r="M139" s="175" t="s">
        <v>1</v>
      </c>
      <c r="N139" s="176" t="s">
        <v>39</v>
      </c>
      <c r="O139" s="75"/>
      <c r="P139" s="177">
        <f>O139*H139</f>
        <v>0</v>
      </c>
      <c r="Q139" s="177">
        <v>0</v>
      </c>
      <c r="R139" s="177">
        <f>Q139*H139</f>
        <v>0</v>
      </c>
      <c r="S139" s="177">
        <v>0</v>
      </c>
      <c r="T139" s="17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9" t="s">
        <v>124</v>
      </c>
      <c r="AT139" s="179" t="s">
        <v>120</v>
      </c>
      <c r="AU139" s="179" t="s">
        <v>84</v>
      </c>
      <c r="AY139" s="17" t="s">
        <v>117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17" t="s">
        <v>82</v>
      </c>
      <c r="BK139" s="180">
        <f>ROUND(I139*H139,2)</f>
        <v>0</v>
      </c>
      <c r="BL139" s="17" t="s">
        <v>124</v>
      </c>
      <c r="BM139" s="179" t="s">
        <v>149</v>
      </c>
    </row>
    <row r="140" s="2" customFormat="1">
      <c r="A140" s="36"/>
      <c r="B140" s="37"/>
      <c r="C140" s="36"/>
      <c r="D140" s="181" t="s">
        <v>125</v>
      </c>
      <c r="E140" s="36"/>
      <c r="F140" s="182" t="s">
        <v>150</v>
      </c>
      <c r="G140" s="36"/>
      <c r="H140" s="36"/>
      <c r="I140" s="183"/>
      <c r="J140" s="36"/>
      <c r="K140" s="36"/>
      <c r="L140" s="37"/>
      <c r="M140" s="184"/>
      <c r="N140" s="185"/>
      <c r="O140" s="75"/>
      <c r="P140" s="75"/>
      <c r="Q140" s="75"/>
      <c r="R140" s="75"/>
      <c r="S140" s="75"/>
      <c r="T140" s="7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7" t="s">
        <v>125</v>
      </c>
      <c r="AU140" s="17" t="s">
        <v>84</v>
      </c>
    </row>
    <row r="141" s="2" customFormat="1" ht="37.8" customHeight="1">
      <c r="A141" s="36"/>
      <c r="B141" s="166"/>
      <c r="C141" s="167" t="s">
        <v>137</v>
      </c>
      <c r="D141" s="167" t="s">
        <v>120</v>
      </c>
      <c r="E141" s="168" t="s">
        <v>151</v>
      </c>
      <c r="F141" s="169" t="s">
        <v>152</v>
      </c>
      <c r="G141" s="170" t="s">
        <v>136</v>
      </c>
      <c r="H141" s="171">
        <v>1.0800000000000001</v>
      </c>
      <c r="I141" s="172"/>
      <c r="J141" s="173">
        <f>ROUND(I141*H141,2)</f>
        <v>0</v>
      </c>
      <c r="K141" s="174"/>
      <c r="L141" s="37"/>
      <c r="M141" s="175" t="s">
        <v>1</v>
      </c>
      <c r="N141" s="176" t="s">
        <v>39</v>
      </c>
      <c r="O141" s="75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9" t="s">
        <v>124</v>
      </c>
      <c r="AT141" s="179" t="s">
        <v>120</v>
      </c>
      <c r="AU141" s="179" t="s">
        <v>84</v>
      </c>
      <c r="AY141" s="17" t="s">
        <v>117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17" t="s">
        <v>82</v>
      </c>
      <c r="BK141" s="180">
        <f>ROUND(I141*H141,2)</f>
        <v>0</v>
      </c>
      <c r="BL141" s="17" t="s">
        <v>124</v>
      </c>
      <c r="BM141" s="179" t="s">
        <v>8</v>
      </c>
    </row>
    <row r="142" s="2" customFormat="1">
      <c r="A142" s="36"/>
      <c r="B142" s="37"/>
      <c r="C142" s="36"/>
      <c r="D142" s="181" t="s">
        <v>125</v>
      </c>
      <c r="E142" s="36"/>
      <c r="F142" s="182" t="s">
        <v>153</v>
      </c>
      <c r="G142" s="36"/>
      <c r="H142" s="36"/>
      <c r="I142" s="183"/>
      <c r="J142" s="36"/>
      <c r="K142" s="36"/>
      <c r="L142" s="37"/>
      <c r="M142" s="184"/>
      <c r="N142" s="185"/>
      <c r="O142" s="75"/>
      <c r="P142" s="75"/>
      <c r="Q142" s="75"/>
      <c r="R142" s="75"/>
      <c r="S142" s="75"/>
      <c r="T142" s="7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7" t="s">
        <v>125</v>
      </c>
      <c r="AU142" s="17" t="s">
        <v>84</v>
      </c>
    </row>
    <row r="143" s="13" customFormat="1">
      <c r="A143" s="13"/>
      <c r="B143" s="186"/>
      <c r="C143" s="13"/>
      <c r="D143" s="181" t="s">
        <v>143</v>
      </c>
      <c r="E143" s="187" t="s">
        <v>1</v>
      </c>
      <c r="F143" s="188" t="s">
        <v>154</v>
      </c>
      <c r="G143" s="13"/>
      <c r="H143" s="189">
        <v>1.0800000000000001</v>
      </c>
      <c r="I143" s="190"/>
      <c r="J143" s="13"/>
      <c r="K143" s="13"/>
      <c r="L143" s="186"/>
      <c r="M143" s="191"/>
      <c r="N143" s="192"/>
      <c r="O143" s="192"/>
      <c r="P143" s="192"/>
      <c r="Q143" s="192"/>
      <c r="R143" s="192"/>
      <c r="S143" s="192"/>
      <c r="T143" s="19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7" t="s">
        <v>143</v>
      </c>
      <c r="AU143" s="187" t="s">
        <v>84</v>
      </c>
      <c r="AV143" s="13" t="s">
        <v>84</v>
      </c>
      <c r="AW143" s="13" t="s">
        <v>31</v>
      </c>
      <c r="AX143" s="13" t="s">
        <v>74</v>
      </c>
      <c r="AY143" s="187" t="s">
        <v>117</v>
      </c>
    </row>
    <row r="144" s="14" customFormat="1">
      <c r="A144" s="14"/>
      <c r="B144" s="194"/>
      <c r="C144" s="14"/>
      <c r="D144" s="181" t="s">
        <v>143</v>
      </c>
      <c r="E144" s="195" t="s">
        <v>1</v>
      </c>
      <c r="F144" s="196" t="s">
        <v>145</v>
      </c>
      <c r="G144" s="14"/>
      <c r="H144" s="197">
        <v>1.0800000000000001</v>
      </c>
      <c r="I144" s="198"/>
      <c r="J144" s="14"/>
      <c r="K144" s="14"/>
      <c r="L144" s="194"/>
      <c r="M144" s="199"/>
      <c r="N144" s="200"/>
      <c r="O144" s="200"/>
      <c r="P144" s="200"/>
      <c r="Q144" s="200"/>
      <c r="R144" s="200"/>
      <c r="S144" s="200"/>
      <c r="T144" s="20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5" t="s">
        <v>143</v>
      </c>
      <c r="AU144" s="195" t="s">
        <v>84</v>
      </c>
      <c r="AV144" s="14" t="s">
        <v>124</v>
      </c>
      <c r="AW144" s="14" t="s">
        <v>31</v>
      </c>
      <c r="AX144" s="14" t="s">
        <v>82</v>
      </c>
      <c r="AY144" s="195" t="s">
        <v>117</v>
      </c>
    </row>
    <row r="145" s="12" customFormat="1" ht="25.92" customHeight="1">
      <c r="A145" s="12"/>
      <c r="B145" s="153"/>
      <c r="C145" s="12"/>
      <c r="D145" s="154" t="s">
        <v>73</v>
      </c>
      <c r="E145" s="155" t="s">
        <v>155</v>
      </c>
      <c r="F145" s="155" t="s">
        <v>156</v>
      </c>
      <c r="G145" s="12"/>
      <c r="H145" s="12"/>
      <c r="I145" s="156"/>
      <c r="J145" s="157">
        <f>BK145</f>
        <v>0</v>
      </c>
      <c r="K145" s="12"/>
      <c r="L145" s="153"/>
      <c r="M145" s="158"/>
      <c r="N145" s="159"/>
      <c r="O145" s="159"/>
      <c r="P145" s="160">
        <f>P146+P149+P202+P221+P230</f>
        <v>0</v>
      </c>
      <c r="Q145" s="159"/>
      <c r="R145" s="160">
        <f>R146+R149+R202+R221+R230</f>
        <v>0.56461399999999995</v>
      </c>
      <c r="S145" s="159"/>
      <c r="T145" s="161">
        <f>T146+T149+T202+T221+T230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4" t="s">
        <v>84</v>
      </c>
      <c r="AT145" s="162" t="s">
        <v>73</v>
      </c>
      <c r="AU145" s="162" t="s">
        <v>74</v>
      </c>
      <c r="AY145" s="154" t="s">
        <v>117</v>
      </c>
      <c r="BK145" s="163">
        <f>BK146+BK149+BK202+BK221+BK230</f>
        <v>0</v>
      </c>
    </row>
    <row r="146" s="12" customFormat="1" ht="22.8" customHeight="1">
      <c r="A146" s="12"/>
      <c r="B146" s="153"/>
      <c r="C146" s="12"/>
      <c r="D146" s="154" t="s">
        <v>73</v>
      </c>
      <c r="E146" s="164" t="s">
        <v>157</v>
      </c>
      <c r="F146" s="164" t="s">
        <v>158</v>
      </c>
      <c r="G146" s="12"/>
      <c r="H146" s="12"/>
      <c r="I146" s="156"/>
      <c r="J146" s="165">
        <f>BK146</f>
        <v>0</v>
      </c>
      <c r="K146" s="12"/>
      <c r="L146" s="153"/>
      <c r="M146" s="158"/>
      <c r="N146" s="159"/>
      <c r="O146" s="159"/>
      <c r="P146" s="160">
        <f>SUM(P147:P148)</f>
        <v>0</v>
      </c>
      <c r="Q146" s="159"/>
      <c r="R146" s="160">
        <f>SUM(R147:R148)</f>
        <v>0</v>
      </c>
      <c r="S146" s="159"/>
      <c r="T146" s="161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4" t="s">
        <v>84</v>
      </c>
      <c r="AT146" s="162" t="s">
        <v>73</v>
      </c>
      <c r="AU146" s="162" t="s">
        <v>82</v>
      </c>
      <c r="AY146" s="154" t="s">
        <v>117</v>
      </c>
      <c r="BK146" s="163">
        <f>SUM(BK147:BK148)</f>
        <v>0</v>
      </c>
    </row>
    <row r="147" s="2" customFormat="1" ht="24.15" customHeight="1">
      <c r="A147" s="36"/>
      <c r="B147" s="166"/>
      <c r="C147" s="167" t="s">
        <v>159</v>
      </c>
      <c r="D147" s="167" t="s">
        <v>120</v>
      </c>
      <c r="E147" s="168" t="s">
        <v>160</v>
      </c>
      <c r="F147" s="169" t="s">
        <v>161</v>
      </c>
      <c r="G147" s="170" t="s">
        <v>129</v>
      </c>
      <c r="H147" s="171">
        <v>56.939999999999998</v>
      </c>
      <c r="I147" s="172"/>
      <c r="J147" s="173">
        <f>ROUND(I147*H147,2)</f>
        <v>0</v>
      </c>
      <c r="K147" s="174"/>
      <c r="L147" s="37"/>
      <c r="M147" s="175" t="s">
        <v>1</v>
      </c>
      <c r="N147" s="176" t="s">
        <v>39</v>
      </c>
      <c r="O147" s="75"/>
      <c r="P147" s="177">
        <f>O147*H147</f>
        <v>0</v>
      </c>
      <c r="Q147" s="177">
        <v>0</v>
      </c>
      <c r="R147" s="177">
        <f>Q147*H147</f>
        <v>0</v>
      </c>
      <c r="S147" s="177">
        <v>0</v>
      </c>
      <c r="T147" s="17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9" t="s">
        <v>162</v>
      </c>
      <c r="AT147" s="179" t="s">
        <v>120</v>
      </c>
      <c r="AU147" s="179" t="s">
        <v>84</v>
      </c>
      <c r="AY147" s="17" t="s">
        <v>117</v>
      </c>
      <c r="BE147" s="180">
        <f>IF(N147="základní",J147,0)</f>
        <v>0</v>
      </c>
      <c r="BF147" s="180">
        <f>IF(N147="snížená",J147,0)</f>
        <v>0</v>
      </c>
      <c r="BG147" s="180">
        <f>IF(N147="zákl. přenesená",J147,0)</f>
        <v>0</v>
      </c>
      <c r="BH147" s="180">
        <f>IF(N147="sníž. přenesená",J147,0)</f>
        <v>0</v>
      </c>
      <c r="BI147" s="180">
        <f>IF(N147="nulová",J147,0)</f>
        <v>0</v>
      </c>
      <c r="BJ147" s="17" t="s">
        <v>82</v>
      </c>
      <c r="BK147" s="180">
        <f>ROUND(I147*H147,2)</f>
        <v>0</v>
      </c>
      <c r="BL147" s="17" t="s">
        <v>162</v>
      </c>
      <c r="BM147" s="179" t="s">
        <v>163</v>
      </c>
    </row>
    <row r="148" s="2" customFormat="1">
      <c r="A148" s="36"/>
      <c r="B148" s="37"/>
      <c r="C148" s="36"/>
      <c r="D148" s="181" t="s">
        <v>125</v>
      </c>
      <c r="E148" s="36"/>
      <c r="F148" s="182" t="s">
        <v>164</v>
      </c>
      <c r="G148" s="36"/>
      <c r="H148" s="36"/>
      <c r="I148" s="183"/>
      <c r="J148" s="36"/>
      <c r="K148" s="36"/>
      <c r="L148" s="37"/>
      <c r="M148" s="184"/>
      <c r="N148" s="185"/>
      <c r="O148" s="75"/>
      <c r="P148" s="75"/>
      <c r="Q148" s="75"/>
      <c r="R148" s="75"/>
      <c r="S148" s="75"/>
      <c r="T148" s="7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7" t="s">
        <v>125</v>
      </c>
      <c r="AU148" s="17" t="s">
        <v>84</v>
      </c>
    </row>
    <row r="149" s="12" customFormat="1" ht="22.8" customHeight="1">
      <c r="A149" s="12"/>
      <c r="B149" s="153"/>
      <c r="C149" s="12"/>
      <c r="D149" s="154" t="s">
        <v>73</v>
      </c>
      <c r="E149" s="164" t="s">
        <v>165</v>
      </c>
      <c r="F149" s="164" t="s">
        <v>166</v>
      </c>
      <c r="G149" s="12"/>
      <c r="H149" s="12"/>
      <c r="I149" s="156"/>
      <c r="J149" s="165">
        <f>BK149</f>
        <v>0</v>
      </c>
      <c r="K149" s="12"/>
      <c r="L149" s="153"/>
      <c r="M149" s="158"/>
      <c r="N149" s="159"/>
      <c r="O149" s="159"/>
      <c r="P149" s="160">
        <f>SUM(P150:P201)</f>
        <v>0</v>
      </c>
      <c r="Q149" s="159"/>
      <c r="R149" s="160">
        <f>SUM(R150:R201)</f>
        <v>0</v>
      </c>
      <c r="S149" s="159"/>
      <c r="T149" s="161">
        <f>SUM(T150:T201)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4" t="s">
        <v>84</v>
      </c>
      <c r="AT149" s="162" t="s">
        <v>73</v>
      </c>
      <c r="AU149" s="162" t="s">
        <v>82</v>
      </c>
      <c r="AY149" s="154" t="s">
        <v>117</v>
      </c>
      <c r="BK149" s="163">
        <f>SUM(BK150:BK201)</f>
        <v>0</v>
      </c>
    </row>
    <row r="150" s="2" customFormat="1" ht="16.5" customHeight="1">
      <c r="A150" s="36"/>
      <c r="B150" s="166"/>
      <c r="C150" s="167" t="s">
        <v>141</v>
      </c>
      <c r="D150" s="167" t="s">
        <v>120</v>
      </c>
      <c r="E150" s="168" t="s">
        <v>167</v>
      </c>
      <c r="F150" s="169" t="s">
        <v>168</v>
      </c>
      <c r="G150" s="170" t="s">
        <v>169</v>
      </c>
      <c r="H150" s="171">
        <v>46</v>
      </c>
      <c r="I150" s="172"/>
      <c r="J150" s="173">
        <f>ROUND(I150*H150,2)</f>
        <v>0</v>
      </c>
      <c r="K150" s="174"/>
      <c r="L150" s="37"/>
      <c r="M150" s="175" t="s">
        <v>1</v>
      </c>
      <c r="N150" s="176" t="s">
        <v>39</v>
      </c>
      <c r="O150" s="75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9" t="s">
        <v>162</v>
      </c>
      <c r="AT150" s="179" t="s">
        <v>120</v>
      </c>
      <c r="AU150" s="179" t="s">
        <v>84</v>
      </c>
      <c r="AY150" s="17" t="s">
        <v>117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17" t="s">
        <v>82</v>
      </c>
      <c r="BK150" s="180">
        <f>ROUND(I150*H150,2)</f>
        <v>0</v>
      </c>
      <c r="BL150" s="17" t="s">
        <v>162</v>
      </c>
      <c r="BM150" s="179" t="s">
        <v>162</v>
      </c>
    </row>
    <row r="151" s="2" customFormat="1">
      <c r="A151" s="36"/>
      <c r="B151" s="37"/>
      <c r="C151" s="36"/>
      <c r="D151" s="181" t="s">
        <v>125</v>
      </c>
      <c r="E151" s="36"/>
      <c r="F151" s="182" t="s">
        <v>170</v>
      </c>
      <c r="G151" s="36"/>
      <c r="H151" s="36"/>
      <c r="I151" s="183"/>
      <c r="J151" s="36"/>
      <c r="K151" s="36"/>
      <c r="L151" s="37"/>
      <c r="M151" s="184"/>
      <c r="N151" s="185"/>
      <c r="O151" s="75"/>
      <c r="P151" s="75"/>
      <c r="Q151" s="75"/>
      <c r="R151" s="75"/>
      <c r="S151" s="75"/>
      <c r="T151" s="7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7" t="s">
        <v>125</v>
      </c>
      <c r="AU151" s="17" t="s">
        <v>84</v>
      </c>
    </row>
    <row r="152" s="2" customFormat="1" ht="21.75" customHeight="1">
      <c r="A152" s="36"/>
      <c r="B152" s="166"/>
      <c r="C152" s="167" t="s">
        <v>118</v>
      </c>
      <c r="D152" s="167" t="s">
        <v>120</v>
      </c>
      <c r="E152" s="168" t="s">
        <v>171</v>
      </c>
      <c r="F152" s="169" t="s">
        <v>172</v>
      </c>
      <c r="G152" s="170" t="s">
        <v>169</v>
      </c>
      <c r="H152" s="171">
        <v>79</v>
      </c>
      <c r="I152" s="172"/>
      <c r="J152" s="173">
        <f>ROUND(I152*H152,2)</f>
        <v>0</v>
      </c>
      <c r="K152" s="174"/>
      <c r="L152" s="37"/>
      <c r="M152" s="175" t="s">
        <v>1</v>
      </c>
      <c r="N152" s="176" t="s">
        <v>39</v>
      </c>
      <c r="O152" s="75"/>
      <c r="P152" s="177">
        <f>O152*H152</f>
        <v>0</v>
      </c>
      <c r="Q152" s="177">
        <v>0</v>
      </c>
      <c r="R152" s="177">
        <f>Q152*H152</f>
        <v>0</v>
      </c>
      <c r="S152" s="177">
        <v>0</v>
      </c>
      <c r="T152" s="178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9" t="s">
        <v>162</v>
      </c>
      <c r="AT152" s="179" t="s">
        <v>120</v>
      </c>
      <c r="AU152" s="179" t="s">
        <v>84</v>
      </c>
      <c r="AY152" s="17" t="s">
        <v>117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7" t="s">
        <v>82</v>
      </c>
      <c r="BK152" s="180">
        <f>ROUND(I152*H152,2)</f>
        <v>0</v>
      </c>
      <c r="BL152" s="17" t="s">
        <v>162</v>
      </c>
      <c r="BM152" s="179" t="s">
        <v>173</v>
      </c>
    </row>
    <row r="153" s="2" customFormat="1">
      <c r="A153" s="36"/>
      <c r="B153" s="37"/>
      <c r="C153" s="36"/>
      <c r="D153" s="181" t="s">
        <v>125</v>
      </c>
      <c r="E153" s="36"/>
      <c r="F153" s="182" t="s">
        <v>174</v>
      </c>
      <c r="G153" s="36"/>
      <c r="H153" s="36"/>
      <c r="I153" s="183"/>
      <c r="J153" s="36"/>
      <c r="K153" s="36"/>
      <c r="L153" s="37"/>
      <c r="M153" s="184"/>
      <c r="N153" s="185"/>
      <c r="O153" s="75"/>
      <c r="P153" s="75"/>
      <c r="Q153" s="75"/>
      <c r="R153" s="75"/>
      <c r="S153" s="75"/>
      <c r="T153" s="7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7" t="s">
        <v>125</v>
      </c>
      <c r="AU153" s="17" t="s">
        <v>84</v>
      </c>
    </row>
    <row r="154" s="2" customFormat="1" ht="21.75" customHeight="1">
      <c r="A154" s="36"/>
      <c r="B154" s="166"/>
      <c r="C154" s="167" t="s">
        <v>149</v>
      </c>
      <c r="D154" s="167" t="s">
        <v>120</v>
      </c>
      <c r="E154" s="168" t="s">
        <v>175</v>
      </c>
      <c r="F154" s="169" t="s">
        <v>176</v>
      </c>
      <c r="G154" s="170" t="s">
        <v>169</v>
      </c>
      <c r="H154" s="171">
        <v>32</v>
      </c>
      <c r="I154" s="172"/>
      <c r="J154" s="173">
        <f>ROUND(I154*H154,2)</f>
        <v>0</v>
      </c>
      <c r="K154" s="174"/>
      <c r="L154" s="37"/>
      <c r="M154" s="175" t="s">
        <v>1</v>
      </c>
      <c r="N154" s="176" t="s">
        <v>39</v>
      </c>
      <c r="O154" s="75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9" t="s">
        <v>162</v>
      </c>
      <c r="AT154" s="179" t="s">
        <v>120</v>
      </c>
      <c r="AU154" s="179" t="s">
        <v>84</v>
      </c>
      <c r="AY154" s="17" t="s">
        <v>117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17" t="s">
        <v>82</v>
      </c>
      <c r="BK154" s="180">
        <f>ROUND(I154*H154,2)</f>
        <v>0</v>
      </c>
      <c r="BL154" s="17" t="s">
        <v>162</v>
      </c>
      <c r="BM154" s="179" t="s">
        <v>177</v>
      </c>
    </row>
    <row r="155" s="2" customFormat="1">
      <c r="A155" s="36"/>
      <c r="B155" s="37"/>
      <c r="C155" s="36"/>
      <c r="D155" s="181" t="s">
        <v>125</v>
      </c>
      <c r="E155" s="36"/>
      <c r="F155" s="182" t="s">
        <v>178</v>
      </c>
      <c r="G155" s="36"/>
      <c r="H155" s="36"/>
      <c r="I155" s="183"/>
      <c r="J155" s="36"/>
      <c r="K155" s="36"/>
      <c r="L155" s="37"/>
      <c r="M155" s="184"/>
      <c r="N155" s="185"/>
      <c r="O155" s="75"/>
      <c r="P155" s="75"/>
      <c r="Q155" s="75"/>
      <c r="R155" s="75"/>
      <c r="S155" s="75"/>
      <c r="T155" s="7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7" t="s">
        <v>125</v>
      </c>
      <c r="AU155" s="17" t="s">
        <v>84</v>
      </c>
    </row>
    <row r="156" s="2" customFormat="1" ht="24.15" customHeight="1">
      <c r="A156" s="36"/>
      <c r="B156" s="166"/>
      <c r="C156" s="167" t="s">
        <v>179</v>
      </c>
      <c r="D156" s="167" t="s">
        <v>120</v>
      </c>
      <c r="E156" s="168" t="s">
        <v>180</v>
      </c>
      <c r="F156" s="169" t="s">
        <v>181</v>
      </c>
      <c r="G156" s="170" t="s">
        <v>169</v>
      </c>
      <c r="H156" s="171">
        <v>46</v>
      </c>
      <c r="I156" s="172"/>
      <c r="J156" s="173">
        <f>ROUND(I156*H156,2)</f>
        <v>0</v>
      </c>
      <c r="K156" s="174"/>
      <c r="L156" s="37"/>
      <c r="M156" s="175" t="s">
        <v>1</v>
      </c>
      <c r="N156" s="176" t="s">
        <v>39</v>
      </c>
      <c r="O156" s="75"/>
      <c r="P156" s="177">
        <f>O156*H156</f>
        <v>0</v>
      </c>
      <c r="Q156" s="177">
        <v>0</v>
      </c>
      <c r="R156" s="177">
        <f>Q156*H156</f>
        <v>0</v>
      </c>
      <c r="S156" s="177">
        <v>0</v>
      </c>
      <c r="T156" s="17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9" t="s">
        <v>162</v>
      </c>
      <c r="AT156" s="179" t="s">
        <v>120</v>
      </c>
      <c r="AU156" s="179" t="s">
        <v>84</v>
      </c>
      <c r="AY156" s="17" t="s">
        <v>117</v>
      </c>
      <c r="BE156" s="180">
        <f>IF(N156="základní",J156,0)</f>
        <v>0</v>
      </c>
      <c r="BF156" s="180">
        <f>IF(N156="snížená",J156,0)</f>
        <v>0</v>
      </c>
      <c r="BG156" s="180">
        <f>IF(N156="zákl. přenesená",J156,0)</f>
        <v>0</v>
      </c>
      <c r="BH156" s="180">
        <f>IF(N156="sníž. přenesená",J156,0)</f>
        <v>0</v>
      </c>
      <c r="BI156" s="180">
        <f>IF(N156="nulová",J156,0)</f>
        <v>0</v>
      </c>
      <c r="BJ156" s="17" t="s">
        <v>82</v>
      </c>
      <c r="BK156" s="180">
        <f>ROUND(I156*H156,2)</f>
        <v>0</v>
      </c>
      <c r="BL156" s="17" t="s">
        <v>162</v>
      </c>
      <c r="BM156" s="179" t="s">
        <v>182</v>
      </c>
    </row>
    <row r="157" s="2" customFormat="1">
      <c r="A157" s="36"/>
      <c r="B157" s="37"/>
      <c r="C157" s="36"/>
      <c r="D157" s="181" t="s">
        <v>125</v>
      </c>
      <c r="E157" s="36"/>
      <c r="F157" s="182" t="s">
        <v>183</v>
      </c>
      <c r="G157" s="36"/>
      <c r="H157" s="36"/>
      <c r="I157" s="183"/>
      <c r="J157" s="36"/>
      <c r="K157" s="36"/>
      <c r="L157" s="37"/>
      <c r="M157" s="184"/>
      <c r="N157" s="185"/>
      <c r="O157" s="75"/>
      <c r="P157" s="75"/>
      <c r="Q157" s="75"/>
      <c r="R157" s="75"/>
      <c r="S157" s="75"/>
      <c r="T157" s="7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7" t="s">
        <v>125</v>
      </c>
      <c r="AU157" s="17" t="s">
        <v>84</v>
      </c>
    </row>
    <row r="158" s="2" customFormat="1" ht="24.15" customHeight="1">
      <c r="A158" s="36"/>
      <c r="B158" s="166"/>
      <c r="C158" s="202" t="s">
        <v>8</v>
      </c>
      <c r="D158" s="202" t="s">
        <v>184</v>
      </c>
      <c r="E158" s="203" t="s">
        <v>185</v>
      </c>
      <c r="F158" s="204" t="s">
        <v>186</v>
      </c>
      <c r="G158" s="205" t="s">
        <v>169</v>
      </c>
      <c r="H158" s="206">
        <v>40.170000000000002</v>
      </c>
      <c r="I158" s="207"/>
      <c r="J158" s="208">
        <f>ROUND(I158*H158,2)</f>
        <v>0</v>
      </c>
      <c r="K158" s="209"/>
      <c r="L158" s="210"/>
      <c r="M158" s="211" t="s">
        <v>1</v>
      </c>
      <c r="N158" s="212" t="s">
        <v>39</v>
      </c>
      <c r="O158" s="75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9" t="s">
        <v>187</v>
      </c>
      <c r="AT158" s="179" t="s">
        <v>184</v>
      </c>
      <c r="AU158" s="179" t="s">
        <v>84</v>
      </c>
      <c r="AY158" s="17" t="s">
        <v>117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7" t="s">
        <v>82</v>
      </c>
      <c r="BK158" s="180">
        <f>ROUND(I158*H158,2)</f>
        <v>0</v>
      </c>
      <c r="BL158" s="17" t="s">
        <v>162</v>
      </c>
      <c r="BM158" s="179" t="s">
        <v>188</v>
      </c>
    </row>
    <row r="159" s="2" customFormat="1">
      <c r="A159" s="36"/>
      <c r="B159" s="37"/>
      <c r="C159" s="36"/>
      <c r="D159" s="181" t="s">
        <v>125</v>
      </c>
      <c r="E159" s="36"/>
      <c r="F159" s="182" t="s">
        <v>186</v>
      </c>
      <c r="G159" s="36"/>
      <c r="H159" s="36"/>
      <c r="I159" s="183"/>
      <c r="J159" s="36"/>
      <c r="K159" s="36"/>
      <c r="L159" s="37"/>
      <c r="M159" s="184"/>
      <c r="N159" s="185"/>
      <c r="O159" s="75"/>
      <c r="P159" s="75"/>
      <c r="Q159" s="75"/>
      <c r="R159" s="75"/>
      <c r="S159" s="75"/>
      <c r="T159" s="7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7" t="s">
        <v>125</v>
      </c>
      <c r="AU159" s="17" t="s">
        <v>84</v>
      </c>
    </row>
    <row r="160" s="13" customFormat="1">
      <c r="A160" s="13"/>
      <c r="B160" s="186"/>
      <c r="C160" s="13"/>
      <c r="D160" s="181" t="s">
        <v>143</v>
      </c>
      <c r="E160" s="187" t="s">
        <v>1</v>
      </c>
      <c r="F160" s="188" t="s">
        <v>189</v>
      </c>
      <c r="G160" s="13"/>
      <c r="H160" s="189">
        <v>40.170000000000002</v>
      </c>
      <c r="I160" s="190"/>
      <c r="J160" s="13"/>
      <c r="K160" s="13"/>
      <c r="L160" s="186"/>
      <c r="M160" s="191"/>
      <c r="N160" s="192"/>
      <c r="O160" s="192"/>
      <c r="P160" s="192"/>
      <c r="Q160" s="192"/>
      <c r="R160" s="192"/>
      <c r="S160" s="192"/>
      <c r="T160" s="19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143</v>
      </c>
      <c r="AU160" s="187" t="s">
        <v>84</v>
      </c>
      <c r="AV160" s="13" t="s">
        <v>84</v>
      </c>
      <c r="AW160" s="13" t="s">
        <v>31</v>
      </c>
      <c r="AX160" s="13" t="s">
        <v>74</v>
      </c>
      <c r="AY160" s="187" t="s">
        <v>117</v>
      </c>
    </row>
    <row r="161" s="14" customFormat="1">
      <c r="A161" s="14"/>
      <c r="B161" s="194"/>
      <c r="C161" s="14"/>
      <c r="D161" s="181" t="s">
        <v>143</v>
      </c>
      <c r="E161" s="195" t="s">
        <v>1</v>
      </c>
      <c r="F161" s="196" t="s">
        <v>145</v>
      </c>
      <c r="G161" s="14"/>
      <c r="H161" s="197">
        <v>40.170000000000002</v>
      </c>
      <c r="I161" s="198"/>
      <c r="J161" s="14"/>
      <c r="K161" s="14"/>
      <c r="L161" s="194"/>
      <c r="M161" s="199"/>
      <c r="N161" s="200"/>
      <c r="O161" s="200"/>
      <c r="P161" s="200"/>
      <c r="Q161" s="200"/>
      <c r="R161" s="200"/>
      <c r="S161" s="200"/>
      <c r="T161" s="20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5" t="s">
        <v>143</v>
      </c>
      <c r="AU161" s="195" t="s">
        <v>84</v>
      </c>
      <c r="AV161" s="14" t="s">
        <v>124</v>
      </c>
      <c r="AW161" s="14" t="s">
        <v>31</v>
      </c>
      <c r="AX161" s="14" t="s">
        <v>82</v>
      </c>
      <c r="AY161" s="195" t="s">
        <v>117</v>
      </c>
    </row>
    <row r="162" s="2" customFormat="1" ht="24.15" customHeight="1">
      <c r="A162" s="36"/>
      <c r="B162" s="166"/>
      <c r="C162" s="202" t="s">
        <v>190</v>
      </c>
      <c r="D162" s="202" t="s">
        <v>184</v>
      </c>
      <c r="E162" s="203" t="s">
        <v>191</v>
      </c>
      <c r="F162" s="204" t="s">
        <v>192</v>
      </c>
      <c r="G162" s="205" t="s">
        <v>169</v>
      </c>
      <c r="H162" s="206">
        <v>47.380000000000003</v>
      </c>
      <c r="I162" s="207"/>
      <c r="J162" s="208">
        <f>ROUND(I162*H162,2)</f>
        <v>0</v>
      </c>
      <c r="K162" s="209"/>
      <c r="L162" s="210"/>
      <c r="M162" s="211" t="s">
        <v>1</v>
      </c>
      <c r="N162" s="212" t="s">
        <v>39</v>
      </c>
      <c r="O162" s="75"/>
      <c r="P162" s="177">
        <f>O162*H162</f>
        <v>0</v>
      </c>
      <c r="Q162" s="177">
        <v>0</v>
      </c>
      <c r="R162" s="177">
        <f>Q162*H162</f>
        <v>0</v>
      </c>
      <c r="S162" s="177">
        <v>0</v>
      </c>
      <c r="T162" s="17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9" t="s">
        <v>187</v>
      </c>
      <c r="AT162" s="179" t="s">
        <v>184</v>
      </c>
      <c r="AU162" s="179" t="s">
        <v>84</v>
      </c>
      <c r="AY162" s="17" t="s">
        <v>117</v>
      </c>
      <c r="BE162" s="180">
        <f>IF(N162="základní",J162,0)</f>
        <v>0</v>
      </c>
      <c r="BF162" s="180">
        <f>IF(N162="snížená",J162,0)</f>
        <v>0</v>
      </c>
      <c r="BG162" s="180">
        <f>IF(N162="zákl. přenesená",J162,0)</f>
        <v>0</v>
      </c>
      <c r="BH162" s="180">
        <f>IF(N162="sníž. přenesená",J162,0)</f>
        <v>0</v>
      </c>
      <c r="BI162" s="180">
        <f>IF(N162="nulová",J162,0)</f>
        <v>0</v>
      </c>
      <c r="BJ162" s="17" t="s">
        <v>82</v>
      </c>
      <c r="BK162" s="180">
        <f>ROUND(I162*H162,2)</f>
        <v>0</v>
      </c>
      <c r="BL162" s="17" t="s">
        <v>162</v>
      </c>
      <c r="BM162" s="179" t="s">
        <v>193</v>
      </c>
    </row>
    <row r="163" s="2" customFormat="1">
      <c r="A163" s="36"/>
      <c r="B163" s="37"/>
      <c r="C163" s="36"/>
      <c r="D163" s="181" t="s">
        <v>125</v>
      </c>
      <c r="E163" s="36"/>
      <c r="F163" s="182" t="s">
        <v>192</v>
      </c>
      <c r="G163" s="36"/>
      <c r="H163" s="36"/>
      <c r="I163" s="183"/>
      <c r="J163" s="36"/>
      <c r="K163" s="36"/>
      <c r="L163" s="37"/>
      <c r="M163" s="184"/>
      <c r="N163" s="185"/>
      <c r="O163" s="75"/>
      <c r="P163" s="75"/>
      <c r="Q163" s="75"/>
      <c r="R163" s="75"/>
      <c r="S163" s="75"/>
      <c r="T163" s="7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7" t="s">
        <v>125</v>
      </c>
      <c r="AU163" s="17" t="s">
        <v>84</v>
      </c>
    </row>
    <row r="164" s="13" customFormat="1">
      <c r="A164" s="13"/>
      <c r="B164" s="186"/>
      <c r="C164" s="13"/>
      <c r="D164" s="181" t="s">
        <v>143</v>
      </c>
      <c r="E164" s="187" t="s">
        <v>1</v>
      </c>
      <c r="F164" s="188" t="s">
        <v>194</v>
      </c>
      <c r="G164" s="13"/>
      <c r="H164" s="189">
        <v>47.380000000000003</v>
      </c>
      <c r="I164" s="190"/>
      <c r="J164" s="13"/>
      <c r="K164" s="13"/>
      <c r="L164" s="186"/>
      <c r="M164" s="191"/>
      <c r="N164" s="192"/>
      <c r="O164" s="192"/>
      <c r="P164" s="192"/>
      <c r="Q164" s="192"/>
      <c r="R164" s="192"/>
      <c r="S164" s="192"/>
      <c r="T164" s="19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7" t="s">
        <v>143</v>
      </c>
      <c r="AU164" s="187" t="s">
        <v>84</v>
      </c>
      <c r="AV164" s="13" t="s">
        <v>84</v>
      </c>
      <c r="AW164" s="13" t="s">
        <v>31</v>
      </c>
      <c r="AX164" s="13" t="s">
        <v>74</v>
      </c>
      <c r="AY164" s="187" t="s">
        <v>117</v>
      </c>
    </row>
    <row r="165" s="14" customFormat="1">
      <c r="A165" s="14"/>
      <c r="B165" s="194"/>
      <c r="C165" s="14"/>
      <c r="D165" s="181" t="s">
        <v>143</v>
      </c>
      <c r="E165" s="195" t="s">
        <v>1</v>
      </c>
      <c r="F165" s="196" t="s">
        <v>145</v>
      </c>
      <c r="G165" s="14"/>
      <c r="H165" s="197">
        <v>47.380000000000003</v>
      </c>
      <c r="I165" s="198"/>
      <c r="J165" s="14"/>
      <c r="K165" s="14"/>
      <c r="L165" s="194"/>
      <c r="M165" s="199"/>
      <c r="N165" s="200"/>
      <c r="O165" s="200"/>
      <c r="P165" s="200"/>
      <c r="Q165" s="200"/>
      <c r="R165" s="200"/>
      <c r="S165" s="200"/>
      <c r="T165" s="20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5" t="s">
        <v>143</v>
      </c>
      <c r="AU165" s="195" t="s">
        <v>84</v>
      </c>
      <c r="AV165" s="14" t="s">
        <v>124</v>
      </c>
      <c r="AW165" s="14" t="s">
        <v>31</v>
      </c>
      <c r="AX165" s="14" t="s">
        <v>82</v>
      </c>
      <c r="AY165" s="195" t="s">
        <v>117</v>
      </c>
    </row>
    <row r="166" s="2" customFormat="1" ht="24.15" customHeight="1">
      <c r="A166" s="36"/>
      <c r="B166" s="166"/>
      <c r="C166" s="167" t="s">
        <v>163</v>
      </c>
      <c r="D166" s="167" t="s">
        <v>120</v>
      </c>
      <c r="E166" s="168" t="s">
        <v>195</v>
      </c>
      <c r="F166" s="169" t="s">
        <v>196</v>
      </c>
      <c r="G166" s="170" t="s">
        <v>169</v>
      </c>
      <c r="H166" s="171">
        <v>39</v>
      </c>
      <c r="I166" s="172"/>
      <c r="J166" s="173">
        <f>ROUND(I166*H166,2)</f>
        <v>0</v>
      </c>
      <c r="K166" s="174"/>
      <c r="L166" s="37"/>
      <c r="M166" s="175" t="s">
        <v>1</v>
      </c>
      <c r="N166" s="176" t="s">
        <v>39</v>
      </c>
      <c r="O166" s="75"/>
      <c r="P166" s="177">
        <f>O166*H166</f>
        <v>0</v>
      </c>
      <c r="Q166" s="177">
        <v>0</v>
      </c>
      <c r="R166" s="177">
        <f>Q166*H166</f>
        <v>0</v>
      </c>
      <c r="S166" s="177">
        <v>0</v>
      </c>
      <c r="T166" s="17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9" t="s">
        <v>162</v>
      </c>
      <c r="AT166" s="179" t="s">
        <v>120</v>
      </c>
      <c r="AU166" s="179" t="s">
        <v>84</v>
      </c>
      <c r="AY166" s="17" t="s">
        <v>117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17" t="s">
        <v>82</v>
      </c>
      <c r="BK166" s="180">
        <f>ROUND(I166*H166,2)</f>
        <v>0</v>
      </c>
      <c r="BL166" s="17" t="s">
        <v>162</v>
      </c>
      <c r="BM166" s="179" t="s">
        <v>197</v>
      </c>
    </row>
    <row r="167" s="2" customFormat="1">
      <c r="A167" s="36"/>
      <c r="B167" s="37"/>
      <c r="C167" s="36"/>
      <c r="D167" s="181" t="s">
        <v>125</v>
      </c>
      <c r="E167" s="36"/>
      <c r="F167" s="182" t="s">
        <v>198</v>
      </c>
      <c r="G167" s="36"/>
      <c r="H167" s="36"/>
      <c r="I167" s="183"/>
      <c r="J167" s="36"/>
      <c r="K167" s="36"/>
      <c r="L167" s="37"/>
      <c r="M167" s="184"/>
      <c r="N167" s="185"/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7" t="s">
        <v>125</v>
      </c>
      <c r="AU167" s="17" t="s">
        <v>84</v>
      </c>
    </row>
    <row r="168" s="2" customFormat="1" ht="24.15" customHeight="1">
      <c r="A168" s="36"/>
      <c r="B168" s="166"/>
      <c r="C168" s="167" t="s">
        <v>199</v>
      </c>
      <c r="D168" s="167" t="s">
        <v>120</v>
      </c>
      <c r="E168" s="168" t="s">
        <v>200</v>
      </c>
      <c r="F168" s="169" t="s">
        <v>201</v>
      </c>
      <c r="G168" s="170" t="s">
        <v>169</v>
      </c>
      <c r="H168" s="171">
        <v>40</v>
      </c>
      <c r="I168" s="172"/>
      <c r="J168" s="173">
        <f>ROUND(I168*H168,2)</f>
        <v>0</v>
      </c>
      <c r="K168" s="174"/>
      <c r="L168" s="37"/>
      <c r="M168" s="175" t="s">
        <v>1</v>
      </c>
      <c r="N168" s="176" t="s">
        <v>39</v>
      </c>
      <c r="O168" s="75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9" t="s">
        <v>162</v>
      </c>
      <c r="AT168" s="179" t="s">
        <v>120</v>
      </c>
      <c r="AU168" s="179" t="s">
        <v>84</v>
      </c>
      <c r="AY168" s="17" t="s">
        <v>117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7" t="s">
        <v>82</v>
      </c>
      <c r="BK168" s="180">
        <f>ROUND(I168*H168,2)</f>
        <v>0</v>
      </c>
      <c r="BL168" s="17" t="s">
        <v>162</v>
      </c>
      <c r="BM168" s="179" t="s">
        <v>202</v>
      </c>
    </row>
    <row r="169" s="2" customFormat="1">
      <c r="A169" s="36"/>
      <c r="B169" s="37"/>
      <c r="C169" s="36"/>
      <c r="D169" s="181" t="s">
        <v>125</v>
      </c>
      <c r="E169" s="36"/>
      <c r="F169" s="182" t="s">
        <v>203</v>
      </c>
      <c r="G169" s="36"/>
      <c r="H169" s="36"/>
      <c r="I169" s="183"/>
      <c r="J169" s="36"/>
      <c r="K169" s="36"/>
      <c r="L169" s="37"/>
      <c r="M169" s="184"/>
      <c r="N169" s="185"/>
      <c r="O169" s="75"/>
      <c r="P169" s="75"/>
      <c r="Q169" s="75"/>
      <c r="R169" s="75"/>
      <c r="S169" s="75"/>
      <c r="T169" s="7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7" t="s">
        <v>125</v>
      </c>
      <c r="AU169" s="17" t="s">
        <v>84</v>
      </c>
    </row>
    <row r="170" s="2" customFormat="1" ht="24.15" customHeight="1">
      <c r="A170" s="36"/>
      <c r="B170" s="166"/>
      <c r="C170" s="202" t="s">
        <v>162</v>
      </c>
      <c r="D170" s="202" t="s">
        <v>184</v>
      </c>
      <c r="E170" s="203" t="s">
        <v>204</v>
      </c>
      <c r="F170" s="204" t="s">
        <v>205</v>
      </c>
      <c r="G170" s="205" t="s">
        <v>169</v>
      </c>
      <c r="H170" s="206">
        <v>41.200000000000003</v>
      </c>
      <c r="I170" s="207"/>
      <c r="J170" s="208">
        <f>ROUND(I170*H170,2)</f>
        <v>0</v>
      </c>
      <c r="K170" s="209"/>
      <c r="L170" s="210"/>
      <c r="M170" s="211" t="s">
        <v>1</v>
      </c>
      <c r="N170" s="212" t="s">
        <v>39</v>
      </c>
      <c r="O170" s="75"/>
      <c r="P170" s="177">
        <f>O170*H170</f>
        <v>0</v>
      </c>
      <c r="Q170" s="177">
        <v>0</v>
      </c>
      <c r="R170" s="177">
        <f>Q170*H170</f>
        <v>0</v>
      </c>
      <c r="S170" s="177">
        <v>0</v>
      </c>
      <c r="T170" s="17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9" t="s">
        <v>187</v>
      </c>
      <c r="AT170" s="179" t="s">
        <v>184</v>
      </c>
      <c r="AU170" s="179" t="s">
        <v>84</v>
      </c>
      <c r="AY170" s="17" t="s">
        <v>117</v>
      </c>
      <c r="BE170" s="180">
        <f>IF(N170="základní",J170,0)</f>
        <v>0</v>
      </c>
      <c r="BF170" s="180">
        <f>IF(N170="snížená",J170,0)</f>
        <v>0</v>
      </c>
      <c r="BG170" s="180">
        <f>IF(N170="zákl. přenesená",J170,0)</f>
        <v>0</v>
      </c>
      <c r="BH170" s="180">
        <f>IF(N170="sníž. přenesená",J170,0)</f>
        <v>0</v>
      </c>
      <c r="BI170" s="180">
        <f>IF(N170="nulová",J170,0)</f>
        <v>0</v>
      </c>
      <c r="BJ170" s="17" t="s">
        <v>82</v>
      </c>
      <c r="BK170" s="180">
        <f>ROUND(I170*H170,2)</f>
        <v>0</v>
      </c>
      <c r="BL170" s="17" t="s">
        <v>162</v>
      </c>
      <c r="BM170" s="179" t="s">
        <v>187</v>
      </c>
    </row>
    <row r="171" s="2" customFormat="1">
      <c r="A171" s="36"/>
      <c r="B171" s="37"/>
      <c r="C171" s="36"/>
      <c r="D171" s="181" t="s">
        <v>125</v>
      </c>
      <c r="E171" s="36"/>
      <c r="F171" s="182" t="s">
        <v>205</v>
      </c>
      <c r="G171" s="36"/>
      <c r="H171" s="36"/>
      <c r="I171" s="183"/>
      <c r="J171" s="36"/>
      <c r="K171" s="36"/>
      <c r="L171" s="37"/>
      <c r="M171" s="184"/>
      <c r="N171" s="185"/>
      <c r="O171" s="75"/>
      <c r="P171" s="75"/>
      <c r="Q171" s="75"/>
      <c r="R171" s="75"/>
      <c r="S171" s="75"/>
      <c r="T171" s="7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7" t="s">
        <v>125</v>
      </c>
      <c r="AU171" s="17" t="s">
        <v>84</v>
      </c>
    </row>
    <row r="172" s="13" customFormat="1">
      <c r="A172" s="13"/>
      <c r="B172" s="186"/>
      <c r="C172" s="13"/>
      <c r="D172" s="181" t="s">
        <v>143</v>
      </c>
      <c r="E172" s="187" t="s">
        <v>1</v>
      </c>
      <c r="F172" s="188" t="s">
        <v>206</v>
      </c>
      <c r="G172" s="13"/>
      <c r="H172" s="189">
        <v>41.200000000000003</v>
      </c>
      <c r="I172" s="190"/>
      <c r="J172" s="13"/>
      <c r="K172" s="13"/>
      <c r="L172" s="186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143</v>
      </c>
      <c r="AU172" s="187" t="s">
        <v>84</v>
      </c>
      <c r="AV172" s="13" t="s">
        <v>84</v>
      </c>
      <c r="AW172" s="13" t="s">
        <v>31</v>
      </c>
      <c r="AX172" s="13" t="s">
        <v>74</v>
      </c>
      <c r="AY172" s="187" t="s">
        <v>117</v>
      </c>
    </row>
    <row r="173" s="14" customFormat="1">
      <c r="A173" s="14"/>
      <c r="B173" s="194"/>
      <c r="C173" s="14"/>
      <c r="D173" s="181" t="s">
        <v>143</v>
      </c>
      <c r="E173" s="195" t="s">
        <v>1</v>
      </c>
      <c r="F173" s="196" t="s">
        <v>145</v>
      </c>
      <c r="G173" s="14"/>
      <c r="H173" s="197">
        <v>41.200000000000003</v>
      </c>
      <c r="I173" s="198"/>
      <c r="J173" s="14"/>
      <c r="K173" s="14"/>
      <c r="L173" s="194"/>
      <c r="M173" s="199"/>
      <c r="N173" s="200"/>
      <c r="O173" s="200"/>
      <c r="P173" s="200"/>
      <c r="Q173" s="200"/>
      <c r="R173" s="200"/>
      <c r="S173" s="200"/>
      <c r="T173" s="201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5" t="s">
        <v>143</v>
      </c>
      <c r="AU173" s="195" t="s">
        <v>84</v>
      </c>
      <c r="AV173" s="14" t="s">
        <v>124</v>
      </c>
      <c r="AW173" s="14" t="s">
        <v>31</v>
      </c>
      <c r="AX173" s="14" t="s">
        <v>82</v>
      </c>
      <c r="AY173" s="195" t="s">
        <v>117</v>
      </c>
    </row>
    <row r="174" s="2" customFormat="1" ht="24.15" customHeight="1">
      <c r="A174" s="36"/>
      <c r="B174" s="166"/>
      <c r="C174" s="167" t="s">
        <v>207</v>
      </c>
      <c r="D174" s="167" t="s">
        <v>120</v>
      </c>
      <c r="E174" s="168" t="s">
        <v>208</v>
      </c>
      <c r="F174" s="169" t="s">
        <v>209</v>
      </c>
      <c r="G174" s="170" t="s">
        <v>169</v>
      </c>
      <c r="H174" s="171">
        <v>32</v>
      </c>
      <c r="I174" s="172"/>
      <c r="J174" s="173">
        <f>ROUND(I174*H174,2)</f>
        <v>0</v>
      </c>
      <c r="K174" s="174"/>
      <c r="L174" s="37"/>
      <c r="M174" s="175" t="s">
        <v>1</v>
      </c>
      <c r="N174" s="176" t="s">
        <v>39</v>
      </c>
      <c r="O174" s="75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9" t="s">
        <v>162</v>
      </c>
      <c r="AT174" s="179" t="s">
        <v>120</v>
      </c>
      <c r="AU174" s="179" t="s">
        <v>84</v>
      </c>
      <c r="AY174" s="17" t="s">
        <v>117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7" t="s">
        <v>82</v>
      </c>
      <c r="BK174" s="180">
        <f>ROUND(I174*H174,2)</f>
        <v>0</v>
      </c>
      <c r="BL174" s="17" t="s">
        <v>162</v>
      </c>
      <c r="BM174" s="179" t="s">
        <v>210</v>
      </c>
    </row>
    <row r="175" s="2" customFormat="1">
      <c r="A175" s="36"/>
      <c r="B175" s="37"/>
      <c r="C175" s="36"/>
      <c r="D175" s="181" t="s">
        <v>125</v>
      </c>
      <c r="E175" s="36"/>
      <c r="F175" s="182" t="s">
        <v>211</v>
      </c>
      <c r="G175" s="36"/>
      <c r="H175" s="36"/>
      <c r="I175" s="183"/>
      <c r="J175" s="36"/>
      <c r="K175" s="36"/>
      <c r="L175" s="37"/>
      <c r="M175" s="184"/>
      <c r="N175" s="185"/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7" t="s">
        <v>125</v>
      </c>
      <c r="AU175" s="17" t="s">
        <v>84</v>
      </c>
    </row>
    <row r="176" s="2" customFormat="1" ht="24.15" customHeight="1">
      <c r="A176" s="36"/>
      <c r="B176" s="166"/>
      <c r="C176" s="202" t="s">
        <v>173</v>
      </c>
      <c r="D176" s="202" t="s">
        <v>184</v>
      </c>
      <c r="E176" s="203" t="s">
        <v>212</v>
      </c>
      <c r="F176" s="204" t="s">
        <v>213</v>
      </c>
      <c r="G176" s="205" t="s">
        <v>169</v>
      </c>
      <c r="H176" s="206">
        <v>32.960000000000001</v>
      </c>
      <c r="I176" s="207"/>
      <c r="J176" s="208">
        <f>ROUND(I176*H176,2)</f>
        <v>0</v>
      </c>
      <c r="K176" s="209"/>
      <c r="L176" s="210"/>
      <c r="M176" s="211" t="s">
        <v>1</v>
      </c>
      <c r="N176" s="212" t="s">
        <v>39</v>
      </c>
      <c r="O176" s="75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9" t="s">
        <v>187</v>
      </c>
      <c r="AT176" s="179" t="s">
        <v>184</v>
      </c>
      <c r="AU176" s="179" t="s">
        <v>84</v>
      </c>
      <c r="AY176" s="17" t="s">
        <v>117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17" t="s">
        <v>82</v>
      </c>
      <c r="BK176" s="180">
        <f>ROUND(I176*H176,2)</f>
        <v>0</v>
      </c>
      <c r="BL176" s="17" t="s">
        <v>162</v>
      </c>
      <c r="BM176" s="179" t="s">
        <v>214</v>
      </c>
    </row>
    <row r="177" s="2" customFormat="1">
      <c r="A177" s="36"/>
      <c r="B177" s="37"/>
      <c r="C177" s="36"/>
      <c r="D177" s="181" t="s">
        <v>125</v>
      </c>
      <c r="E177" s="36"/>
      <c r="F177" s="182" t="s">
        <v>213</v>
      </c>
      <c r="G177" s="36"/>
      <c r="H177" s="36"/>
      <c r="I177" s="183"/>
      <c r="J177" s="36"/>
      <c r="K177" s="36"/>
      <c r="L177" s="37"/>
      <c r="M177" s="184"/>
      <c r="N177" s="185"/>
      <c r="O177" s="75"/>
      <c r="P177" s="75"/>
      <c r="Q177" s="75"/>
      <c r="R177" s="75"/>
      <c r="S177" s="75"/>
      <c r="T177" s="7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7" t="s">
        <v>125</v>
      </c>
      <c r="AU177" s="17" t="s">
        <v>84</v>
      </c>
    </row>
    <row r="178" s="13" customFormat="1">
      <c r="A178" s="13"/>
      <c r="B178" s="186"/>
      <c r="C178" s="13"/>
      <c r="D178" s="181" t="s">
        <v>143</v>
      </c>
      <c r="E178" s="187" t="s">
        <v>1</v>
      </c>
      <c r="F178" s="188" t="s">
        <v>215</v>
      </c>
      <c r="G178" s="13"/>
      <c r="H178" s="189">
        <v>32.960000000000001</v>
      </c>
      <c r="I178" s="190"/>
      <c r="J178" s="13"/>
      <c r="K178" s="13"/>
      <c r="L178" s="186"/>
      <c r="M178" s="191"/>
      <c r="N178" s="192"/>
      <c r="O178" s="192"/>
      <c r="P178" s="192"/>
      <c r="Q178" s="192"/>
      <c r="R178" s="192"/>
      <c r="S178" s="192"/>
      <c r="T178" s="19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143</v>
      </c>
      <c r="AU178" s="187" t="s">
        <v>84</v>
      </c>
      <c r="AV178" s="13" t="s">
        <v>84</v>
      </c>
      <c r="AW178" s="13" t="s">
        <v>31</v>
      </c>
      <c r="AX178" s="13" t="s">
        <v>74</v>
      </c>
      <c r="AY178" s="187" t="s">
        <v>117</v>
      </c>
    </row>
    <row r="179" s="14" customFormat="1">
      <c r="A179" s="14"/>
      <c r="B179" s="194"/>
      <c r="C179" s="14"/>
      <c r="D179" s="181" t="s">
        <v>143</v>
      </c>
      <c r="E179" s="195" t="s">
        <v>1</v>
      </c>
      <c r="F179" s="196" t="s">
        <v>145</v>
      </c>
      <c r="G179" s="14"/>
      <c r="H179" s="197">
        <v>32.960000000000001</v>
      </c>
      <c r="I179" s="198"/>
      <c r="J179" s="14"/>
      <c r="K179" s="14"/>
      <c r="L179" s="194"/>
      <c r="M179" s="199"/>
      <c r="N179" s="200"/>
      <c r="O179" s="200"/>
      <c r="P179" s="200"/>
      <c r="Q179" s="200"/>
      <c r="R179" s="200"/>
      <c r="S179" s="200"/>
      <c r="T179" s="20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5" t="s">
        <v>143</v>
      </c>
      <c r="AU179" s="195" t="s">
        <v>84</v>
      </c>
      <c r="AV179" s="14" t="s">
        <v>124</v>
      </c>
      <c r="AW179" s="14" t="s">
        <v>31</v>
      </c>
      <c r="AX179" s="14" t="s">
        <v>82</v>
      </c>
      <c r="AY179" s="195" t="s">
        <v>117</v>
      </c>
    </row>
    <row r="180" s="2" customFormat="1" ht="24.15" customHeight="1">
      <c r="A180" s="36"/>
      <c r="B180" s="166"/>
      <c r="C180" s="167" t="s">
        <v>216</v>
      </c>
      <c r="D180" s="167" t="s">
        <v>120</v>
      </c>
      <c r="E180" s="168" t="s">
        <v>217</v>
      </c>
      <c r="F180" s="169" t="s">
        <v>218</v>
      </c>
      <c r="G180" s="170" t="s">
        <v>169</v>
      </c>
      <c r="H180" s="171">
        <v>46</v>
      </c>
      <c r="I180" s="172"/>
      <c r="J180" s="173">
        <f>ROUND(I180*H180,2)</f>
        <v>0</v>
      </c>
      <c r="K180" s="174"/>
      <c r="L180" s="37"/>
      <c r="M180" s="175" t="s">
        <v>1</v>
      </c>
      <c r="N180" s="176" t="s">
        <v>39</v>
      </c>
      <c r="O180" s="75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9" t="s">
        <v>162</v>
      </c>
      <c r="AT180" s="179" t="s">
        <v>120</v>
      </c>
      <c r="AU180" s="179" t="s">
        <v>84</v>
      </c>
      <c r="AY180" s="17" t="s">
        <v>117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17" t="s">
        <v>82</v>
      </c>
      <c r="BK180" s="180">
        <f>ROUND(I180*H180,2)</f>
        <v>0</v>
      </c>
      <c r="BL180" s="17" t="s">
        <v>162</v>
      </c>
      <c r="BM180" s="179" t="s">
        <v>219</v>
      </c>
    </row>
    <row r="181" s="2" customFormat="1">
      <c r="A181" s="36"/>
      <c r="B181" s="37"/>
      <c r="C181" s="36"/>
      <c r="D181" s="181" t="s">
        <v>125</v>
      </c>
      <c r="E181" s="36"/>
      <c r="F181" s="182" t="s">
        <v>220</v>
      </c>
      <c r="G181" s="36"/>
      <c r="H181" s="36"/>
      <c r="I181" s="183"/>
      <c r="J181" s="36"/>
      <c r="K181" s="36"/>
      <c r="L181" s="37"/>
      <c r="M181" s="184"/>
      <c r="N181" s="185"/>
      <c r="O181" s="75"/>
      <c r="P181" s="75"/>
      <c r="Q181" s="75"/>
      <c r="R181" s="75"/>
      <c r="S181" s="75"/>
      <c r="T181" s="7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7" t="s">
        <v>125</v>
      </c>
      <c r="AU181" s="17" t="s">
        <v>84</v>
      </c>
    </row>
    <row r="182" s="2" customFormat="1" ht="24.15" customHeight="1">
      <c r="A182" s="36"/>
      <c r="B182" s="166"/>
      <c r="C182" s="167" t="s">
        <v>177</v>
      </c>
      <c r="D182" s="167" t="s">
        <v>120</v>
      </c>
      <c r="E182" s="168" t="s">
        <v>221</v>
      </c>
      <c r="F182" s="169" t="s">
        <v>222</v>
      </c>
      <c r="G182" s="170" t="s">
        <v>169</v>
      </c>
      <c r="H182" s="171">
        <v>40</v>
      </c>
      <c r="I182" s="172"/>
      <c r="J182" s="173">
        <f>ROUND(I182*H182,2)</f>
        <v>0</v>
      </c>
      <c r="K182" s="174"/>
      <c r="L182" s="37"/>
      <c r="M182" s="175" t="s">
        <v>1</v>
      </c>
      <c r="N182" s="176" t="s">
        <v>39</v>
      </c>
      <c r="O182" s="75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9" t="s">
        <v>162</v>
      </c>
      <c r="AT182" s="179" t="s">
        <v>120</v>
      </c>
      <c r="AU182" s="179" t="s">
        <v>84</v>
      </c>
      <c r="AY182" s="17" t="s">
        <v>117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17" t="s">
        <v>82</v>
      </c>
      <c r="BK182" s="180">
        <f>ROUND(I182*H182,2)</f>
        <v>0</v>
      </c>
      <c r="BL182" s="17" t="s">
        <v>162</v>
      </c>
      <c r="BM182" s="179" t="s">
        <v>223</v>
      </c>
    </row>
    <row r="183" s="2" customFormat="1">
      <c r="A183" s="36"/>
      <c r="B183" s="37"/>
      <c r="C183" s="36"/>
      <c r="D183" s="181" t="s">
        <v>125</v>
      </c>
      <c r="E183" s="36"/>
      <c r="F183" s="182" t="s">
        <v>224</v>
      </c>
      <c r="G183" s="36"/>
      <c r="H183" s="36"/>
      <c r="I183" s="183"/>
      <c r="J183" s="36"/>
      <c r="K183" s="36"/>
      <c r="L183" s="37"/>
      <c r="M183" s="184"/>
      <c r="N183" s="185"/>
      <c r="O183" s="75"/>
      <c r="P183" s="75"/>
      <c r="Q183" s="75"/>
      <c r="R183" s="75"/>
      <c r="S183" s="75"/>
      <c r="T183" s="7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7" t="s">
        <v>125</v>
      </c>
      <c r="AU183" s="17" t="s">
        <v>84</v>
      </c>
    </row>
    <row r="184" s="2" customFormat="1" ht="24.15" customHeight="1">
      <c r="A184" s="36"/>
      <c r="B184" s="166"/>
      <c r="C184" s="167" t="s">
        <v>7</v>
      </c>
      <c r="D184" s="167" t="s">
        <v>120</v>
      </c>
      <c r="E184" s="168" t="s">
        <v>221</v>
      </c>
      <c r="F184" s="169" t="s">
        <v>222</v>
      </c>
      <c r="G184" s="170" t="s">
        <v>169</v>
      </c>
      <c r="H184" s="171">
        <v>39</v>
      </c>
      <c r="I184" s="172"/>
      <c r="J184" s="173">
        <f>ROUND(I184*H184,2)</f>
        <v>0</v>
      </c>
      <c r="K184" s="174"/>
      <c r="L184" s="37"/>
      <c r="M184" s="175" t="s">
        <v>1</v>
      </c>
      <c r="N184" s="176" t="s">
        <v>39</v>
      </c>
      <c r="O184" s="75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9" t="s">
        <v>162</v>
      </c>
      <c r="AT184" s="179" t="s">
        <v>120</v>
      </c>
      <c r="AU184" s="179" t="s">
        <v>84</v>
      </c>
      <c r="AY184" s="17" t="s">
        <v>117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17" t="s">
        <v>82</v>
      </c>
      <c r="BK184" s="180">
        <f>ROUND(I184*H184,2)</f>
        <v>0</v>
      </c>
      <c r="BL184" s="17" t="s">
        <v>162</v>
      </c>
      <c r="BM184" s="179" t="s">
        <v>225</v>
      </c>
    </row>
    <row r="185" s="2" customFormat="1">
      <c r="A185" s="36"/>
      <c r="B185" s="37"/>
      <c r="C185" s="36"/>
      <c r="D185" s="181" t="s">
        <v>125</v>
      </c>
      <c r="E185" s="36"/>
      <c r="F185" s="182" t="s">
        <v>224</v>
      </c>
      <c r="G185" s="36"/>
      <c r="H185" s="36"/>
      <c r="I185" s="183"/>
      <c r="J185" s="36"/>
      <c r="K185" s="36"/>
      <c r="L185" s="37"/>
      <c r="M185" s="184"/>
      <c r="N185" s="185"/>
      <c r="O185" s="75"/>
      <c r="P185" s="75"/>
      <c r="Q185" s="75"/>
      <c r="R185" s="75"/>
      <c r="S185" s="75"/>
      <c r="T185" s="7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7" t="s">
        <v>125</v>
      </c>
      <c r="AU185" s="17" t="s">
        <v>84</v>
      </c>
    </row>
    <row r="186" s="2" customFormat="1" ht="24.15" customHeight="1">
      <c r="A186" s="36"/>
      <c r="B186" s="166"/>
      <c r="C186" s="167" t="s">
        <v>182</v>
      </c>
      <c r="D186" s="167" t="s">
        <v>120</v>
      </c>
      <c r="E186" s="168" t="s">
        <v>226</v>
      </c>
      <c r="F186" s="169" t="s">
        <v>227</v>
      </c>
      <c r="G186" s="170" t="s">
        <v>169</v>
      </c>
      <c r="H186" s="171">
        <v>32</v>
      </c>
      <c r="I186" s="172"/>
      <c r="J186" s="173">
        <f>ROUND(I186*H186,2)</f>
        <v>0</v>
      </c>
      <c r="K186" s="174"/>
      <c r="L186" s="37"/>
      <c r="M186" s="175" t="s">
        <v>1</v>
      </c>
      <c r="N186" s="176" t="s">
        <v>39</v>
      </c>
      <c r="O186" s="75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9" t="s">
        <v>162</v>
      </c>
      <c r="AT186" s="179" t="s">
        <v>120</v>
      </c>
      <c r="AU186" s="179" t="s">
        <v>84</v>
      </c>
      <c r="AY186" s="17" t="s">
        <v>117</v>
      </c>
      <c r="BE186" s="180">
        <f>IF(N186="základní",J186,0)</f>
        <v>0</v>
      </c>
      <c r="BF186" s="180">
        <f>IF(N186="snížená",J186,0)</f>
        <v>0</v>
      </c>
      <c r="BG186" s="180">
        <f>IF(N186="zákl. přenesená",J186,0)</f>
        <v>0</v>
      </c>
      <c r="BH186" s="180">
        <f>IF(N186="sníž. přenesená",J186,0)</f>
        <v>0</v>
      </c>
      <c r="BI186" s="180">
        <f>IF(N186="nulová",J186,0)</f>
        <v>0</v>
      </c>
      <c r="BJ186" s="17" t="s">
        <v>82</v>
      </c>
      <c r="BK186" s="180">
        <f>ROUND(I186*H186,2)</f>
        <v>0</v>
      </c>
      <c r="BL186" s="17" t="s">
        <v>162</v>
      </c>
      <c r="BM186" s="179" t="s">
        <v>228</v>
      </c>
    </row>
    <row r="187" s="2" customFormat="1">
      <c r="A187" s="36"/>
      <c r="B187" s="37"/>
      <c r="C187" s="36"/>
      <c r="D187" s="181" t="s">
        <v>125</v>
      </c>
      <c r="E187" s="36"/>
      <c r="F187" s="182" t="s">
        <v>229</v>
      </c>
      <c r="G187" s="36"/>
      <c r="H187" s="36"/>
      <c r="I187" s="183"/>
      <c r="J187" s="36"/>
      <c r="K187" s="36"/>
      <c r="L187" s="37"/>
      <c r="M187" s="184"/>
      <c r="N187" s="185"/>
      <c r="O187" s="75"/>
      <c r="P187" s="75"/>
      <c r="Q187" s="75"/>
      <c r="R187" s="75"/>
      <c r="S187" s="75"/>
      <c r="T187" s="7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7" t="s">
        <v>125</v>
      </c>
      <c r="AU187" s="17" t="s">
        <v>84</v>
      </c>
    </row>
    <row r="188" s="2" customFormat="1" ht="16.5" customHeight="1">
      <c r="A188" s="36"/>
      <c r="B188" s="166"/>
      <c r="C188" s="167" t="s">
        <v>230</v>
      </c>
      <c r="D188" s="167" t="s">
        <v>120</v>
      </c>
      <c r="E188" s="168" t="s">
        <v>231</v>
      </c>
      <c r="F188" s="169" t="s">
        <v>232</v>
      </c>
      <c r="G188" s="170" t="s">
        <v>233</v>
      </c>
      <c r="H188" s="171">
        <v>8</v>
      </c>
      <c r="I188" s="172"/>
      <c r="J188" s="173">
        <f>ROUND(I188*H188,2)</f>
        <v>0</v>
      </c>
      <c r="K188" s="174"/>
      <c r="L188" s="37"/>
      <c r="M188" s="175" t="s">
        <v>1</v>
      </c>
      <c r="N188" s="176" t="s">
        <v>39</v>
      </c>
      <c r="O188" s="75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9" t="s">
        <v>162</v>
      </c>
      <c r="AT188" s="179" t="s">
        <v>120</v>
      </c>
      <c r="AU188" s="179" t="s">
        <v>84</v>
      </c>
      <c r="AY188" s="17" t="s">
        <v>117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7" t="s">
        <v>82</v>
      </c>
      <c r="BK188" s="180">
        <f>ROUND(I188*H188,2)</f>
        <v>0</v>
      </c>
      <c r="BL188" s="17" t="s">
        <v>162</v>
      </c>
      <c r="BM188" s="179" t="s">
        <v>234</v>
      </c>
    </row>
    <row r="189" s="2" customFormat="1">
      <c r="A189" s="36"/>
      <c r="B189" s="37"/>
      <c r="C189" s="36"/>
      <c r="D189" s="181" t="s">
        <v>125</v>
      </c>
      <c r="E189" s="36"/>
      <c r="F189" s="182" t="s">
        <v>235</v>
      </c>
      <c r="G189" s="36"/>
      <c r="H189" s="36"/>
      <c r="I189" s="183"/>
      <c r="J189" s="36"/>
      <c r="K189" s="36"/>
      <c r="L189" s="37"/>
      <c r="M189" s="184"/>
      <c r="N189" s="185"/>
      <c r="O189" s="75"/>
      <c r="P189" s="75"/>
      <c r="Q189" s="75"/>
      <c r="R189" s="75"/>
      <c r="S189" s="75"/>
      <c r="T189" s="7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7" t="s">
        <v>125</v>
      </c>
      <c r="AU189" s="17" t="s">
        <v>84</v>
      </c>
    </row>
    <row r="190" s="2" customFormat="1" ht="16.5" customHeight="1">
      <c r="A190" s="36"/>
      <c r="B190" s="166"/>
      <c r="C190" s="167" t="s">
        <v>188</v>
      </c>
      <c r="D190" s="167" t="s">
        <v>120</v>
      </c>
      <c r="E190" s="168" t="s">
        <v>236</v>
      </c>
      <c r="F190" s="169" t="s">
        <v>237</v>
      </c>
      <c r="G190" s="170" t="s">
        <v>233</v>
      </c>
      <c r="H190" s="171">
        <v>16</v>
      </c>
      <c r="I190" s="172"/>
      <c r="J190" s="173">
        <f>ROUND(I190*H190,2)</f>
        <v>0</v>
      </c>
      <c r="K190" s="174"/>
      <c r="L190" s="37"/>
      <c r="M190" s="175" t="s">
        <v>1</v>
      </c>
      <c r="N190" s="176" t="s">
        <v>39</v>
      </c>
      <c r="O190" s="75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9" t="s">
        <v>162</v>
      </c>
      <c r="AT190" s="179" t="s">
        <v>120</v>
      </c>
      <c r="AU190" s="179" t="s">
        <v>84</v>
      </c>
      <c r="AY190" s="17" t="s">
        <v>117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7" t="s">
        <v>82</v>
      </c>
      <c r="BK190" s="180">
        <f>ROUND(I190*H190,2)</f>
        <v>0</v>
      </c>
      <c r="BL190" s="17" t="s">
        <v>162</v>
      </c>
      <c r="BM190" s="179" t="s">
        <v>238</v>
      </c>
    </row>
    <row r="191" s="2" customFormat="1">
      <c r="A191" s="36"/>
      <c r="B191" s="37"/>
      <c r="C191" s="36"/>
      <c r="D191" s="181" t="s">
        <v>125</v>
      </c>
      <c r="E191" s="36"/>
      <c r="F191" s="182" t="s">
        <v>239</v>
      </c>
      <c r="G191" s="36"/>
      <c r="H191" s="36"/>
      <c r="I191" s="183"/>
      <c r="J191" s="36"/>
      <c r="K191" s="36"/>
      <c r="L191" s="37"/>
      <c r="M191" s="184"/>
      <c r="N191" s="185"/>
      <c r="O191" s="75"/>
      <c r="P191" s="75"/>
      <c r="Q191" s="75"/>
      <c r="R191" s="75"/>
      <c r="S191" s="75"/>
      <c r="T191" s="7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7" t="s">
        <v>125</v>
      </c>
      <c r="AU191" s="17" t="s">
        <v>84</v>
      </c>
    </row>
    <row r="192" s="2" customFormat="1" ht="21.75" customHeight="1">
      <c r="A192" s="36"/>
      <c r="B192" s="166"/>
      <c r="C192" s="167" t="s">
        <v>240</v>
      </c>
      <c r="D192" s="167" t="s">
        <v>120</v>
      </c>
      <c r="E192" s="168" t="s">
        <v>241</v>
      </c>
      <c r="F192" s="169" t="s">
        <v>242</v>
      </c>
      <c r="G192" s="170" t="s">
        <v>233</v>
      </c>
      <c r="H192" s="171">
        <v>47</v>
      </c>
      <c r="I192" s="172"/>
      <c r="J192" s="173">
        <f>ROUND(I192*H192,2)</f>
        <v>0</v>
      </c>
      <c r="K192" s="174"/>
      <c r="L192" s="37"/>
      <c r="M192" s="175" t="s">
        <v>1</v>
      </c>
      <c r="N192" s="176" t="s">
        <v>39</v>
      </c>
      <c r="O192" s="75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9" t="s">
        <v>162</v>
      </c>
      <c r="AT192" s="179" t="s">
        <v>120</v>
      </c>
      <c r="AU192" s="179" t="s">
        <v>84</v>
      </c>
      <c r="AY192" s="17" t="s">
        <v>117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7" t="s">
        <v>82</v>
      </c>
      <c r="BK192" s="180">
        <f>ROUND(I192*H192,2)</f>
        <v>0</v>
      </c>
      <c r="BL192" s="17" t="s">
        <v>162</v>
      </c>
      <c r="BM192" s="179" t="s">
        <v>243</v>
      </c>
    </row>
    <row r="193" s="2" customFormat="1">
      <c r="A193" s="36"/>
      <c r="B193" s="37"/>
      <c r="C193" s="36"/>
      <c r="D193" s="181" t="s">
        <v>125</v>
      </c>
      <c r="E193" s="36"/>
      <c r="F193" s="182" t="s">
        <v>244</v>
      </c>
      <c r="G193" s="36"/>
      <c r="H193" s="36"/>
      <c r="I193" s="183"/>
      <c r="J193" s="36"/>
      <c r="K193" s="36"/>
      <c r="L193" s="37"/>
      <c r="M193" s="184"/>
      <c r="N193" s="185"/>
      <c r="O193" s="75"/>
      <c r="P193" s="75"/>
      <c r="Q193" s="75"/>
      <c r="R193" s="75"/>
      <c r="S193" s="75"/>
      <c r="T193" s="7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7" t="s">
        <v>125</v>
      </c>
      <c r="AU193" s="17" t="s">
        <v>84</v>
      </c>
    </row>
    <row r="194" s="2" customFormat="1" ht="24.15" customHeight="1">
      <c r="A194" s="36"/>
      <c r="B194" s="166"/>
      <c r="C194" s="167" t="s">
        <v>193</v>
      </c>
      <c r="D194" s="167" t="s">
        <v>120</v>
      </c>
      <c r="E194" s="168" t="s">
        <v>245</v>
      </c>
      <c r="F194" s="169" t="s">
        <v>246</v>
      </c>
      <c r="G194" s="170" t="s">
        <v>169</v>
      </c>
      <c r="H194" s="171">
        <v>157</v>
      </c>
      <c r="I194" s="172"/>
      <c r="J194" s="173">
        <f>ROUND(I194*H194,2)</f>
        <v>0</v>
      </c>
      <c r="K194" s="174"/>
      <c r="L194" s="37"/>
      <c r="M194" s="175" t="s">
        <v>1</v>
      </c>
      <c r="N194" s="176" t="s">
        <v>39</v>
      </c>
      <c r="O194" s="75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9" t="s">
        <v>162</v>
      </c>
      <c r="AT194" s="179" t="s">
        <v>120</v>
      </c>
      <c r="AU194" s="179" t="s">
        <v>84</v>
      </c>
      <c r="AY194" s="17" t="s">
        <v>117</v>
      </c>
      <c r="BE194" s="180">
        <f>IF(N194="základní",J194,0)</f>
        <v>0</v>
      </c>
      <c r="BF194" s="180">
        <f>IF(N194="snížená",J194,0)</f>
        <v>0</v>
      </c>
      <c r="BG194" s="180">
        <f>IF(N194="zákl. přenesená",J194,0)</f>
        <v>0</v>
      </c>
      <c r="BH194" s="180">
        <f>IF(N194="sníž. přenesená",J194,0)</f>
        <v>0</v>
      </c>
      <c r="BI194" s="180">
        <f>IF(N194="nulová",J194,0)</f>
        <v>0</v>
      </c>
      <c r="BJ194" s="17" t="s">
        <v>82</v>
      </c>
      <c r="BK194" s="180">
        <f>ROUND(I194*H194,2)</f>
        <v>0</v>
      </c>
      <c r="BL194" s="17" t="s">
        <v>162</v>
      </c>
      <c r="BM194" s="179" t="s">
        <v>247</v>
      </c>
    </row>
    <row r="195" s="2" customFormat="1">
      <c r="A195" s="36"/>
      <c r="B195" s="37"/>
      <c r="C195" s="36"/>
      <c r="D195" s="181" t="s">
        <v>125</v>
      </c>
      <c r="E195" s="36"/>
      <c r="F195" s="182" t="s">
        <v>248</v>
      </c>
      <c r="G195" s="36"/>
      <c r="H195" s="36"/>
      <c r="I195" s="183"/>
      <c r="J195" s="36"/>
      <c r="K195" s="36"/>
      <c r="L195" s="37"/>
      <c r="M195" s="184"/>
      <c r="N195" s="185"/>
      <c r="O195" s="75"/>
      <c r="P195" s="75"/>
      <c r="Q195" s="75"/>
      <c r="R195" s="75"/>
      <c r="S195" s="75"/>
      <c r="T195" s="7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7" t="s">
        <v>125</v>
      </c>
      <c r="AU195" s="17" t="s">
        <v>84</v>
      </c>
    </row>
    <row r="196" s="13" customFormat="1">
      <c r="A196" s="13"/>
      <c r="B196" s="186"/>
      <c r="C196" s="13"/>
      <c r="D196" s="181" t="s">
        <v>143</v>
      </c>
      <c r="E196" s="187" t="s">
        <v>1</v>
      </c>
      <c r="F196" s="188" t="s">
        <v>249</v>
      </c>
      <c r="G196" s="13"/>
      <c r="H196" s="189">
        <v>157</v>
      </c>
      <c r="I196" s="190"/>
      <c r="J196" s="13"/>
      <c r="K196" s="13"/>
      <c r="L196" s="186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143</v>
      </c>
      <c r="AU196" s="187" t="s">
        <v>84</v>
      </c>
      <c r="AV196" s="13" t="s">
        <v>84</v>
      </c>
      <c r="AW196" s="13" t="s">
        <v>31</v>
      </c>
      <c r="AX196" s="13" t="s">
        <v>74</v>
      </c>
      <c r="AY196" s="187" t="s">
        <v>117</v>
      </c>
    </row>
    <row r="197" s="14" customFormat="1">
      <c r="A197" s="14"/>
      <c r="B197" s="194"/>
      <c r="C197" s="14"/>
      <c r="D197" s="181" t="s">
        <v>143</v>
      </c>
      <c r="E197" s="195" t="s">
        <v>1</v>
      </c>
      <c r="F197" s="196" t="s">
        <v>145</v>
      </c>
      <c r="G197" s="14"/>
      <c r="H197" s="197">
        <v>157</v>
      </c>
      <c r="I197" s="198"/>
      <c r="J197" s="14"/>
      <c r="K197" s="14"/>
      <c r="L197" s="194"/>
      <c r="M197" s="199"/>
      <c r="N197" s="200"/>
      <c r="O197" s="200"/>
      <c r="P197" s="200"/>
      <c r="Q197" s="200"/>
      <c r="R197" s="200"/>
      <c r="S197" s="200"/>
      <c r="T197" s="20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5" t="s">
        <v>143</v>
      </c>
      <c r="AU197" s="195" t="s">
        <v>84</v>
      </c>
      <c r="AV197" s="14" t="s">
        <v>124</v>
      </c>
      <c r="AW197" s="14" t="s">
        <v>31</v>
      </c>
      <c r="AX197" s="14" t="s">
        <v>82</v>
      </c>
      <c r="AY197" s="195" t="s">
        <v>117</v>
      </c>
    </row>
    <row r="198" s="2" customFormat="1" ht="21.75" customHeight="1">
      <c r="A198" s="36"/>
      <c r="B198" s="166"/>
      <c r="C198" s="167" t="s">
        <v>250</v>
      </c>
      <c r="D198" s="167" t="s">
        <v>120</v>
      </c>
      <c r="E198" s="168" t="s">
        <v>251</v>
      </c>
      <c r="F198" s="169" t="s">
        <v>252</v>
      </c>
      <c r="G198" s="170" t="s">
        <v>169</v>
      </c>
      <c r="H198" s="171">
        <v>157</v>
      </c>
      <c r="I198" s="172"/>
      <c r="J198" s="173">
        <f>ROUND(I198*H198,2)</f>
        <v>0</v>
      </c>
      <c r="K198" s="174"/>
      <c r="L198" s="37"/>
      <c r="M198" s="175" t="s">
        <v>1</v>
      </c>
      <c r="N198" s="176" t="s">
        <v>39</v>
      </c>
      <c r="O198" s="75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9" t="s">
        <v>162</v>
      </c>
      <c r="AT198" s="179" t="s">
        <v>120</v>
      </c>
      <c r="AU198" s="179" t="s">
        <v>84</v>
      </c>
      <c r="AY198" s="17" t="s">
        <v>117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17" t="s">
        <v>82</v>
      </c>
      <c r="BK198" s="180">
        <f>ROUND(I198*H198,2)</f>
        <v>0</v>
      </c>
      <c r="BL198" s="17" t="s">
        <v>162</v>
      </c>
      <c r="BM198" s="179" t="s">
        <v>253</v>
      </c>
    </row>
    <row r="199" s="2" customFormat="1">
      <c r="A199" s="36"/>
      <c r="B199" s="37"/>
      <c r="C199" s="36"/>
      <c r="D199" s="181" t="s">
        <v>125</v>
      </c>
      <c r="E199" s="36"/>
      <c r="F199" s="182" t="s">
        <v>254</v>
      </c>
      <c r="G199" s="36"/>
      <c r="H199" s="36"/>
      <c r="I199" s="183"/>
      <c r="J199" s="36"/>
      <c r="K199" s="36"/>
      <c r="L199" s="37"/>
      <c r="M199" s="184"/>
      <c r="N199" s="185"/>
      <c r="O199" s="75"/>
      <c r="P199" s="75"/>
      <c r="Q199" s="75"/>
      <c r="R199" s="75"/>
      <c r="S199" s="75"/>
      <c r="T199" s="7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7" t="s">
        <v>125</v>
      </c>
      <c r="AU199" s="17" t="s">
        <v>84</v>
      </c>
    </row>
    <row r="200" s="13" customFormat="1">
      <c r="A200" s="13"/>
      <c r="B200" s="186"/>
      <c r="C200" s="13"/>
      <c r="D200" s="181" t="s">
        <v>143</v>
      </c>
      <c r="E200" s="187" t="s">
        <v>1</v>
      </c>
      <c r="F200" s="188" t="s">
        <v>249</v>
      </c>
      <c r="G200" s="13"/>
      <c r="H200" s="189">
        <v>157</v>
      </c>
      <c r="I200" s="190"/>
      <c r="J200" s="13"/>
      <c r="K200" s="13"/>
      <c r="L200" s="186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7" t="s">
        <v>143</v>
      </c>
      <c r="AU200" s="187" t="s">
        <v>84</v>
      </c>
      <c r="AV200" s="13" t="s">
        <v>84</v>
      </c>
      <c r="AW200" s="13" t="s">
        <v>31</v>
      </c>
      <c r="AX200" s="13" t="s">
        <v>74</v>
      </c>
      <c r="AY200" s="187" t="s">
        <v>117</v>
      </c>
    </row>
    <row r="201" s="14" customFormat="1">
      <c r="A201" s="14"/>
      <c r="B201" s="194"/>
      <c r="C201" s="14"/>
      <c r="D201" s="181" t="s">
        <v>143</v>
      </c>
      <c r="E201" s="195" t="s">
        <v>1</v>
      </c>
      <c r="F201" s="196" t="s">
        <v>145</v>
      </c>
      <c r="G201" s="14"/>
      <c r="H201" s="197">
        <v>157</v>
      </c>
      <c r="I201" s="198"/>
      <c r="J201" s="14"/>
      <c r="K201" s="14"/>
      <c r="L201" s="194"/>
      <c r="M201" s="199"/>
      <c r="N201" s="200"/>
      <c r="O201" s="200"/>
      <c r="P201" s="200"/>
      <c r="Q201" s="200"/>
      <c r="R201" s="200"/>
      <c r="S201" s="200"/>
      <c r="T201" s="20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5" t="s">
        <v>143</v>
      </c>
      <c r="AU201" s="195" t="s">
        <v>84</v>
      </c>
      <c r="AV201" s="14" t="s">
        <v>124</v>
      </c>
      <c r="AW201" s="14" t="s">
        <v>31</v>
      </c>
      <c r="AX201" s="14" t="s">
        <v>82</v>
      </c>
      <c r="AY201" s="195" t="s">
        <v>117</v>
      </c>
    </row>
    <row r="202" s="12" customFormat="1" ht="22.8" customHeight="1">
      <c r="A202" s="12"/>
      <c r="B202" s="153"/>
      <c r="C202" s="12"/>
      <c r="D202" s="154" t="s">
        <v>73</v>
      </c>
      <c r="E202" s="164" t="s">
        <v>255</v>
      </c>
      <c r="F202" s="164" t="s">
        <v>256</v>
      </c>
      <c r="G202" s="12"/>
      <c r="H202" s="12"/>
      <c r="I202" s="156"/>
      <c r="J202" s="165">
        <f>BK202</f>
        <v>0</v>
      </c>
      <c r="K202" s="12"/>
      <c r="L202" s="153"/>
      <c r="M202" s="158"/>
      <c r="N202" s="159"/>
      <c r="O202" s="159"/>
      <c r="P202" s="160">
        <f>SUM(P203:P220)</f>
        <v>0</v>
      </c>
      <c r="Q202" s="159"/>
      <c r="R202" s="160">
        <f>SUM(R203:R220)</f>
        <v>0</v>
      </c>
      <c r="S202" s="159"/>
      <c r="T202" s="161">
        <f>SUM(T203:T220)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4" t="s">
        <v>84</v>
      </c>
      <c r="AT202" s="162" t="s">
        <v>73</v>
      </c>
      <c r="AU202" s="162" t="s">
        <v>82</v>
      </c>
      <c r="AY202" s="154" t="s">
        <v>117</v>
      </c>
      <c r="BK202" s="163">
        <f>SUM(BK203:BK220)</f>
        <v>0</v>
      </c>
    </row>
    <row r="203" s="2" customFormat="1" ht="21.75" customHeight="1">
      <c r="A203" s="36"/>
      <c r="B203" s="166"/>
      <c r="C203" s="167" t="s">
        <v>197</v>
      </c>
      <c r="D203" s="167" t="s">
        <v>120</v>
      </c>
      <c r="E203" s="168" t="s">
        <v>257</v>
      </c>
      <c r="F203" s="169" t="s">
        <v>258</v>
      </c>
      <c r="G203" s="170" t="s">
        <v>169</v>
      </c>
      <c r="H203" s="171">
        <v>92</v>
      </c>
      <c r="I203" s="172"/>
      <c r="J203" s="173">
        <f>ROUND(I203*H203,2)</f>
        <v>0</v>
      </c>
      <c r="K203" s="174"/>
      <c r="L203" s="37"/>
      <c r="M203" s="175" t="s">
        <v>1</v>
      </c>
      <c r="N203" s="176" t="s">
        <v>39</v>
      </c>
      <c r="O203" s="75"/>
      <c r="P203" s="177">
        <f>O203*H203</f>
        <v>0</v>
      </c>
      <c r="Q203" s="177">
        <v>0</v>
      </c>
      <c r="R203" s="177">
        <f>Q203*H203</f>
        <v>0</v>
      </c>
      <c r="S203" s="177">
        <v>0</v>
      </c>
      <c r="T203" s="17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9" t="s">
        <v>162</v>
      </c>
      <c r="AT203" s="179" t="s">
        <v>120</v>
      </c>
      <c r="AU203" s="179" t="s">
        <v>84</v>
      </c>
      <c r="AY203" s="17" t="s">
        <v>117</v>
      </c>
      <c r="BE203" s="180">
        <f>IF(N203="základní",J203,0)</f>
        <v>0</v>
      </c>
      <c r="BF203" s="180">
        <f>IF(N203="snížená",J203,0)</f>
        <v>0</v>
      </c>
      <c r="BG203" s="180">
        <f>IF(N203="zákl. přenesená",J203,0)</f>
        <v>0</v>
      </c>
      <c r="BH203" s="180">
        <f>IF(N203="sníž. přenesená",J203,0)</f>
        <v>0</v>
      </c>
      <c r="BI203" s="180">
        <f>IF(N203="nulová",J203,0)</f>
        <v>0</v>
      </c>
      <c r="BJ203" s="17" t="s">
        <v>82</v>
      </c>
      <c r="BK203" s="180">
        <f>ROUND(I203*H203,2)</f>
        <v>0</v>
      </c>
      <c r="BL203" s="17" t="s">
        <v>162</v>
      </c>
      <c r="BM203" s="179" t="s">
        <v>259</v>
      </c>
    </row>
    <row r="204" s="2" customFormat="1">
      <c r="A204" s="36"/>
      <c r="B204" s="37"/>
      <c r="C204" s="36"/>
      <c r="D204" s="181" t="s">
        <v>125</v>
      </c>
      <c r="E204" s="36"/>
      <c r="F204" s="182" t="s">
        <v>260</v>
      </c>
      <c r="G204" s="36"/>
      <c r="H204" s="36"/>
      <c r="I204" s="183"/>
      <c r="J204" s="36"/>
      <c r="K204" s="36"/>
      <c r="L204" s="37"/>
      <c r="M204" s="184"/>
      <c r="N204" s="185"/>
      <c r="O204" s="75"/>
      <c r="P204" s="75"/>
      <c r="Q204" s="75"/>
      <c r="R204" s="75"/>
      <c r="S204" s="75"/>
      <c r="T204" s="7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7" t="s">
        <v>125</v>
      </c>
      <c r="AU204" s="17" t="s">
        <v>84</v>
      </c>
    </row>
    <row r="205" s="2" customFormat="1" ht="16.5" customHeight="1">
      <c r="A205" s="36"/>
      <c r="B205" s="166"/>
      <c r="C205" s="202" t="s">
        <v>261</v>
      </c>
      <c r="D205" s="202" t="s">
        <v>184</v>
      </c>
      <c r="E205" s="203" t="s">
        <v>262</v>
      </c>
      <c r="F205" s="204" t="s">
        <v>263</v>
      </c>
      <c r="G205" s="205" t="s">
        <v>169</v>
      </c>
      <c r="H205" s="206">
        <v>96.599999999999994</v>
      </c>
      <c r="I205" s="207"/>
      <c r="J205" s="208">
        <f>ROUND(I205*H205,2)</f>
        <v>0</v>
      </c>
      <c r="K205" s="209"/>
      <c r="L205" s="210"/>
      <c r="M205" s="211" t="s">
        <v>1</v>
      </c>
      <c r="N205" s="212" t="s">
        <v>39</v>
      </c>
      <c r="O205" s="75"/>
      <c r="P205" s="177">
        <f>O205*H205</f>
        <v>0</v>
      </c>
      <c r="Q205" s="177">
        <v>0</v>
      </c>
      <c r="R205" s="177">
        <f>Q205*H205</f>
        <v>0</v>
      </c>
      <c r="S205" s="177">
        <v>0</v>
      </c>
      <c r="T205" s="17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9" t="s">
        <v>187</v>
      </c>
      <c r="AT205" s="179" t="s">
        <v>184</v>
      </c>
      <c r="AU205" s="179" t="s">
        <v>84</v>
      </c>
      <c r="AY205" s="17" t="s">
        <v>117</v>
      </c>
      <c r="BE205" s="180">
        <f>IF(N205="základní",J205,0)</f>
        <v>0</v>
      </c>
      <c r="BF205" s="180">
        <f>IF(N205="snížená",J205,0)</f>
        <v>0</v>
      </c>
      <c r="BG205" s="180">
        <f>IF(N205="zákl. přenesená",J205,0)</f>
        <v>0</v>
      </c>
      <c r="BH205" s="180">
        <f>IF(N205="sníž. přenesená",J205,0)</f>
        <v>0</v>
      </c>
      <c r="BI205" s="180">
        <f>IF(N205="nulová",J205,0)</f>
        <v>0</v>
      </c>
      <c r="BJ205" s="17" t="s">
        <v>82</v>
      </c>
      <c r="BK205" s="180">
        <f>ROUND(I205*H205,2)</f>
        <v>0</v>
      </c>
      <c r="BL205" s="17" t="s">
        <v>162</v>
      </c>
      <c r="BM205" s="179" t="s">
        <v>264</v>
      </c>
    </row>
    <row r="206" s="2" customFormat="1">
      <c r="A206" s="36"/>
      <c r="B206" s="37"/>
      <c r="C206" s="36"/>
      <c r="D206" s="181" t="s">
        <v>125</v>
      </c>
      <c r="E206" s="36"/>
      <c r="F206" s="182" t="s">
        <v>263</v>
      </c>
      <c r="G206" s="36"/>
      <c r="H206" s="36"/>
      <c r="I206" s="183"/>
      <c r="J206" s="36"/>
      <c r="K206" s="36"/>
      <c r="L206" s="37"/>
      <c r="M206" s="184"/>
      <c r="N206" s="185"/>
      <c r="O206" s="75"/>
      <c r="P206" s="75"/>
      <c r="Q206" s="75"/>
      <c r="R206" s="75"/>
      <c r="S206" s="75"/>
      <c r="T206" s="7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7" t="s">
        <v>125</v>
      </c>
      <c r="AU206" s="17" t="s">
        <v>84</v>
      </c>
    </row>
    <row r="207" s="13" customFormat="1">
      <c r="A207" s="13"/>
      <c r="B207" s="186"/>
      <c r="C207" s="13"/>
      <c r="D207" s="181" t="s">
        <v>143</v>
      </c>
      <c r="E207" s="187" t="s">
        <v>1</v>
      </c>
      <c r="F207" s="188" t="s">
        <v>265</v>
      </c>
      <c r="G207" s="13"/>
      <c r="H207" s="189">
        <v>96.599999999999994</v>
      </c>
      <c r="I207" s="190"/>
      <c r="J207" s="13"/>
      <c r="K207" s="13"/>
      <c r="L207" s="186"/>
      <c r="M207" s="191"/>
      <c r="N207" s="192"/>
      <c r="O207" s="192"/>
      <c r="P207" s="192"/>
      <c r="Q207" s="192"/>
      <c r="R207" s="192"/>
      <c r="S207" s="192"/>
      <c r="T207" s="19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7" t="s">
        <v>143</v>
      </c>
      <c r="AU207" s="187" t="s">
        <v>84</v>
      </c>
      <c r="AV207" s="13" t="s">
        <v>84</v>
      </c>
      <c r="AW207" s="13" t="s">
        <v>31</v>
      </c>
      <c r="AX207" s="13" t="s">
        <v>74</v>
      </c>
      <c r="AY207" s="187" t="s">
        <v>117</v>
      </c>
    </row>
    <row r="208" s="14" customFormat="1">
      <c r="A208" s="14"/>
      <c r="B208" s="194"/>
      <c r="C208" s="14"/>
      <c r="D208" s="181" t="s">
        <v>143</v>
      </c>
      <c r="E208" s="195" t="s">
        <v>1</v>
      </c>
      <c r="F208" s="196" t="s">
        <v>145</v>
      </c>
      <c r="G208" s="14"/>
      <c r="H208" s="197">
        <v>96.599999999999994</v>
      </c>
      <c r="I208" s="198"/>
      <c r="J208" s="14"/>
      <c r="K208" s="14"/>
      <c r="L208" s="194"/>
      <c r="M208" s="199"/>
      <c r="N208" s="200"/>
      <c r="O208" s="200"/>
      <c r="P208" s="200"/>
      <c r="Q208" s="200"/>
      <c r="R208" s="200"/>
      <c r="S208" s="200"/>
      <c r="T208" s="20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5" t="s">
        <v>143</v>
      </c>
      <c r="AU208" s="195" t="s">
        <v>84</v>
      </c>
      <c r="AV208" s="14" t="s">
        <v>124</v>
      </c>
      <c r="AW208" s="14" t="s">
        <v>31</v>
      </c>
      <c r="AX208" s="14" t="s">
        <v>82</v>
      </c>
      <c r="AY208" s="195" t="s">
        <v>117</v>
      </c>
    </row>
    <row r="209" s="2" customFormat="1" ht="24.15" customHeight="1">
      <c r="A209" s="36"/>
      <c r="B209" s="166"/>
      <c r="C209" s="167" t="s">
        <v>202</v>
      </c>
      <c r="D209" s="167" t="s">
        <v>120</v>
      </c>
      <c r="E209" s="168" t="s">
        <v>266</v>
      </c>
      <c r="F209" s="169" t="s">
        <v>267</v>
      </c>
      <c r="G209" s="170" t="s">
        <v>233</v>
      </c>
      <c r="H209" s="171">
        <v>30</v>
      </c>
      <c r="I209" s="172"/>
      <c r="J209" s="173">
        <f>ROUND(I209*H209,2)</f>
        <v>0</v>
      </c>
      <c r="K209" s="174"/>
      <c r="L209" s="37"/>
      <c r="M209" s="175" t="s">
        <v>1</v>
      </c>
      <c r="N209" s="176" t="s">
        <v>39</v>
      </c>
      <c r="O209" s="75"/>
      <c r="P209" s="177">
        <f>O209*H209</f>
        <v>0</v>
      </c>
      <c r="Q209" s="177">
        <v>0</v>
      </c>
      <c r="R209" s="177">
        <f>Q209*H209</f>
        <v>0</v>
      </c>
      <c r="S209" s="177">
        <v>0</v>
      </c>
      <c r="T209" s="17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9" t="s">
        <v>162</v>
      </c>
      <c r="AT209" s="179" t="s">
        <v>120</v>
      </c>
      <c r="AU209" s="179" t="s">
        <v>84</v>
      </c>
      <c r="AY209" s="17" t="s">
        <v>117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17" t="s">
        <v>82</v>
      </c>
      <c r="BK209" s="180">
        <f>ROUND(I209*H209,2)</f>
        <v>0</v>
      </c>
      <c r="BL209" s="17" t="s">
        <v>162</v>
      </c>
      <c r="BM209" s="179" t="s">
        <v>268</v>
      </c>
    </row>
    <row r="210" s="2" customFormat="1">
      <c r="A210" s="36"/>
      <c r="B210" s="37"/>
      <c r="C210" s="36"/>
      <c r="D210" s="181" t="s">
        <v>125</v>
      </c>
      <c r="E210" s="36"/>
      <c r="F210" s="182" t="s">
        <v>269</v>
      </c>
      <c r="G210" s="36"/>
      <c r="H210" s="36"/>
      <c r="I210" s="183"/>
      <c r="J210" s="36"/>
      <c r="K210" s="36"/>
      <c r="L210" s="37"/>
      <c r="M210" s="184"/>
      <c r="N210" s="185"/>
      <c r="O210" s="75"/>
      <c r="P210" s="75"/>
      <c r="Q210" s="75"/>
      <c r="R210" s="75"/>
      <c r="S210" s="75"/>
      <c r="T210" s="7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7" t="s">
        <v>125</v>
      </c>
      <c r="AU210" s="17" t="s">
        <v>84</v>
      </c>
    </row>
    <row r="211" s="2" customFormat="1" ht="24.15" customHeight="1">
      <c r="A211" s="36"/>
      <c r="B211" s="166"/>
      <c r="C211" s="167" t="s">
        <v>270</v>
      </c>
      <c r="D211" s="167" t="s">
        <v>120</v>
      </c>
      <c r="E211" s="168" t="s">
        <v>271</v>
      </c>
      <c r="F211" s="169" t="s">
        <v>272</v>
      </c>
      <c r="G211" s="170" t="s">
        <v>233</v>
      </c>
      <c r="H211" s="171">
        <v>6</v>
      </c>
      <c r="I211" s="172"/>
      <c r="J211" s="173">
        <f>ROUND(I211*H211,2)</f>
        <v>0</v>
      </c>
      <c r="K211" s="174"/>
      <c r="L211" s="37"/>
      <c r="M211" s="175" t="s">
        <v>1</v>
      </c>
      <c r="N211" s="176" t="s">
        <v>39</v>
      </c>
      <c r="O211" s="75"/>
      <c r="P211" s="177">
        <f>O211*H211</f>
        <v>0</v>
      </c>
      <c r="Q211" s="177">
        <v>0</v>
      </c>
      <c r="R211" s="177">
        <f>Q211*H211</f>
        <v>0</v>
      </c>
      <c r="S211" s="177">
        <v>0</v>
      </c>
      <c r="T211" s="17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9" t="s">
        <v>162</v>
      </c>
      <c r="AT211" s="179" t="s">
        <v>120</v>
      </c>
      <c r="AU211" s="179" t="s">
        <v>84</v>
      </c>
      <c r="AY211" s="17" t="s">
        <v>117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17" t="s">
        <v>82</v>
      </c>
      <c r="BK211" s="180">
        <f>ROUND(I211*H211,2)</f>
        <v>0</v>
      </c>
      <c r="BL211" s="17" t="s">
        <v>162</v>
      </c>
      <c r="BM211" s="179" t="s">
        <v>273</v>
      </c>
    </row>
    <row r="212" s="2" customFormat="1">
      <c r="A212" s="36"/>
      <c r="B212" s="37"/>
      <c r="C212" s="36"/>
      <c r="D212" s="181" t="s">
        <v>125</v>
      </c>
      <c r="E212" s="36"/>
      <c r="F212" s="182" t="s">
        <v>274</v>
      </c>
      <c r="G212" s="36"/>
      <c r="H212" s="36"/>
      <c r="I212" s="183"/>
      <c r="J212" s="36"/>
      <c r="K212" s="36"/>
      <c r="L212" s="37"/>
      <c r="M212" s="184"/>
      <c r="N212" s="185"/>
      <c r="O212" s="75"/>
      <c r="P212" s="75"/>
      <c r="Q212" s="75"/>
      <c r="R212" s="75"/>
      <c r="S212" s="75"/>
      <c r="T212" s="7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7" t="s">
        <v>125</v>
      </c>
      <c r="AU212" s="17" t="s">
        <v>84</v>
      </c>
    </row>
    <row r="213" s="2" customFormat="1" ht="33" customHeight="1">
      <c r="A213" s="36"/>
      <c r="B213" s="166"/>
      <c r="C213" s="167" t="s">
        <v>187</v>
      </c>
      <c r="D213" s="167" t="s">
        <v>120</v>
      </c>
      <c r="E213" s="168" t="s">
        <v>275</v>
      </c>
      <c r="F213" s="169" t="s">
        <v>276</v>
      </c>
      <c r="G213" s="170" t="s">
        <v>233</v>
      </c>
      <c r="H213" s="171">
        <v>6</v>
      </c>
      <c r="I213" s="172"/>
      <c r="J213" s="173">
        <f>ROUND(I213*H213,2)</f>
        <v>0</v>
      </c>
      <c r="K213" s="174"/>
      <c r="L213" s="37"/>
      <c r="M213" s="175" t="s">
        <v>1</v>
      </c>
      <c r="N213" s="176" t="s">
        <v>39</v>
      </c>
      <c r="O213" s="75"/>
      <c r="P213" s="177">
        <f>O213*H213</f>
        <v>0</v>
      </c>
      <c r="Q213" s="177">
        <v>0</v>
      </c>
      <c r="R213" s="177">
        <f>Q213*H213</f>
        <v>0</v>
      </c>
      <c r="S213" s="177">
        <v>0</v>
      </c>
      <c r="T213" s="17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9" t="s">
        <v>162</v>
      </c>
      <c r="AT213" s="179" t="s">
        <v>120</v>
      </c>
      <c r="AU213" s="179" t="s">
        <v>84</v>
      </c>
      <c r="AY213" s="17" t="s">
        <v>117</v>
      </c>
      <c r="BE213" s="180">
        <f>IF(N213="základní",J213,0)</f>
        <v>0</v>
      </c>
      <c r="BF213" s="180">
        <f>IF(N213="snížená",J213,0)</f>
        <v>0</v>
      </c>
      <c r="BG213" s="180">
        <f>IF(N213="zákl. přenesená",J213,0)</f>
        <v>0</v>
      </c>
      <c r="BH213" s="180">
        <f>IF(N213="sníž. přenesená",J213,0)</f>
        <v>0</v>
      </c>
      <c r="BI213" s="180">
        <f>IF(N213="nulová",J213,0)</f>
        <v>0</v>
      </c>
      <c r="BJ213" s="17" t="s">
        <v>82</v>
      </c>
      <c r="BK213" s="180">
        <f>ROUND(I213*H213,2)</f>
        <v>0</v>
      </c>
      <c r="BL213" s="17" t="s">
        <v>162</v>
      </c>
      <c r="BM213" s="179" t="s">
        <v>277</v>
      </c>
    </row>
    <row r="214" s="2" customFormat="1">
      <c r="A214" s="36"/>
      <c r="B214" s="37"/>
      <c r="C214" s="36"/>
      <c r="D214" s="181" t="s">
        <v>125</v>
      </c>
      <c r="E214" s="36"/>
      <c r="F214" s="182" t="s">
        <v>278</v>
      </c>
      <c r="G214" s="36"/>
      <c r="H214" s="36"/>
      <c r="I214" s="183"/>
      <c r="J214" s="36"/>
      <c r="K214" s="36"/>
      <c r="L214" s="37"/>
      <c r="M214" s="184"/>
      <c r="N214" s="185"/>
      <c r="O214" s="75"/>
      <c r="P214" s="75"/>
      <c r="Q214" s="75"/>
      <c r="R214" s="75"/>
      <c r="S214" s="75"/>
      <c r="T214" s="7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7" t="s">
        <v>125</v>
      </c>
      <c r="AU214" s="17" t="s">
        <v>84</v>
      </c>
    </row>
    <row r="215" s="2" customFormat="1" ht="24.15" customHeight="1">
      <c r="A215" s="36"/>
      <c r="B215" s="166"/>
      <c r="C215" s="167" t="s">
        <v>279</v>
      </c>
      <c r="D215" s="167" t="s">
        <v>120</v>
      </c>
      <c r="E215" s="168" t="s">
        <v>280</v>
      </c>
      <c r="F215" s="169" t="s">
        <v>281</v>
      </c>
      <c r="G215" s="170" t="s">
        <v>233</v>
      </c>
      <c r="H215" s="171">
        <v>16</v>
      </c>
      <c r="I215" s="172"/>
      <c r="J215" s="173">
        <f>ROUND(I215*H215,2)</f>
        <v>0</v>
      </c>
      <c r="K215" s="174"/>
      <c r="L215" s="37"/>
      <c r="M215" s="175" t="s">
        <v>1</v>
      </c>
      <c r="N215" s="176" t="s">
        <v>39</v>
      </c>
      <c r="O215" s="75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9" t="s">
        <v>162</v>
      </c>
      <c r="AT215" s="179" t="s">
        <v>120</v>
      </c>
      <c r="AU215" s="179" t="s">
        <v>84</v>
      </c>
      <c r="AY215" s="17" t="s">
        <v>117</v>
      </c>
      <c r="BE215" s="180">
        <f>IF(N215="základní",J215,0)</f>
        <v>0</v>
      </c>
      <c r="BF215" s="180">
        <f>IF(N215="snížená",J215,0)</f>
        <v>0</v>
      </c>
      <c r="BG215" s="180">
        <f>IF(N215="zákl. přenesená",J215,0)</f>
        <v>0</v>
      </c>
      <c r="BH215" s="180">
        <f>IF(N215="sníž. přenesená",J215,0)</f>
        <v>0</v>
      </c>
      <c r="BI215" s="180">
        <f>IF(N215="nulová",J215,0)</f>
        <v>0</v>
      </c>
      <c r="BJ215" s="17" t="s">
        <v>82</v>
      </c>
      <c r="BK215" s="180">
        <f>ROUND(I215*H215,2)</f>
        <v>0</v>
      </c>
      <c r="BL215" s="17" t="s">
        <v>162</v>
      </c>
      <c r="BM215" s="179" t="s">
        <v>282</v>
      </c>
    </row>
    <row r="216" s="2" customFormat="1">
      <c r="A216" s="36"/>
      <c r="B216" s="37"/>
      <c r="C216" s="36"/>
      <c r="D216" s="181" t="s">
        <v>125</v>
      </c>
      <c r="E216" s="36"/>
      <c r="F216" s="182" t="s">
        <v>283</v>
      </c>
      <c r="G216" s="36"/>
      <c r="H216" s="36"/>
      <c r="I216" s="183"/>
      <c r="J216" s="36"/>
      <c r="K216" s="36"/>
      <c r="L216" s="37"/>
      <c r="M216" s="184"/>
      <c r="N216" s="185"/>
      <c r="O216" s="75"/>
      <c r="P216" s="75"/>
      <c r="Q216" s="75"/>
      <c r="R216" s="75"/>
      <c r="S216" s="75"/>
      <c r="T216" s="7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7" t="s">
        <v>125</v>
      </c>
      <c r="AU216" s="17" t="s">
        <v>84</v>
      </c>
    </row>
    <row r="217" s="2" customFormat="1" ht="37.8" customHeight="1">
      <c r="A217" s="36"/>
      <c r="B217" s="166"/>
      <c r="C217" s="167" t="s">
        <v>210</v>
      </c>
      <c r="D217" s="167" t="s">
        <v>120</v>
      </c>
      <c r="E217" s="168" t="s">
        <v>284</v>
      </c>
      <c r="F217" s="169" t="s">
        <v>285</v>
      </c>
      <c r="G217" s="170" t="s">
        <v>233</v>
      </c>
      <c r="H217" s="171">
        <v>16</v>
      </c>
      <c r="I217" s="172"/>
      <c r="J217" s="173">
        <f>ROUND(I217*H217,2)</f>
        <v>0</v>
      </c>
      <c r="K217" s="174"/>
      <c r="L217" s="37"/>
      <c r="M217" s="175" t="s">
        <v>1</v>
      </c>
      <c r="N217" s="176" t="s">
        <v>39</v>
      </c>
      <c r="O217" s="75"/>
      <c r="P217" s="177">
        <f>O217*H217</f>
        <v>0</v>
      </c>
      <c r="Q217" s="177">
        <v>0</v>
      </c>
      <c r="R217" s="177">
        <f>Q217*H217</f>
        <v>0</v>
      </c>
      <c r="S217" s="177">
        <v>0</v>
      </c>
      <c r="T217" s="178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9" t="s">
        <v>162</v>
      </c>
      <c r="AT217" s="179" t="s">
        <v>120</v>
      </c>
      <c r="AU217" s="179" t="s">
        <v>84</v>
      </c>
      <c r="AY217" s="17" t="s">
        <v>117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17" t="s">
        <v>82</v>
      </c>
      <c r="BK217" s="180">
        <f>ROUND(I217*H217,2)</f>
        <v>0</v>
      </c>
      <c r="BL217" s="17" t="s">
        <v>162</v>
      </c>
      <c r="BM217" s="179" t="s">
        <v>286</v>
      </c>
    </row>
    <row r="218" s="2" customFormat="1">
      <c r="A218" s="36"/>
      <c r="B218" s="37"/>
      <c r="C218" s="36"/>
      <c r="D218" s="181" t="s">
        <v>125</v>
      </c>
      <c r="E218" s="36"/>
      <c r="F218" s="182" t="s">
        <v>287</v>
      </c>
      <c r="G218" s="36"/>
      <c r="H218" s="36"/>
      <c r="I218" s="183"/>
      <c r="J218" s="36"/>
      <c r="K218" s="36"/>
      <c r="L218" s="37"/>
      <c r="M218" s="184"/>
      <c r="N218" s="185"/>
      <c r="O218" s="75"/>
      <c r="P218" s="75"/>
      <c r="Q218" s="75"/>
      <c r="R218" s="75"/>
      <c r="S218" s="75"/>
      <c r="T218" s="7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7" t="s">
        <v>125</v>
      </c>
      <c r="AU218" s="17" t="s">
        <v>84</v>
      </c>
    </row>
    <row r="219" s="13" customFormat="1">
      <c r="A219" s="13"/>
      <c r="B219" s="186"/>
      <c r="C219" s="13"/>
      <c r="D219" s="181" t="s">
        <v>143</v>
      </c>
      <c r="E219" s="187" t="s">
        <v>1</v>
      </c>
      <c r="F219" s="188" t="s">
        <v>162</v>
      </c>
      <c r="G219" s="13"/>
      <c r="H219" s="189">
        <v>16</v>
      </c>
      <c r="I219" s="190"/>
      <c r="J219" s="13"/>
      <c r="K219" s="13"/>
      <c r="L219" s="186"/>
      <c r="M219" s="191"/>
      <c r="N219" s="192"/>
      <c r="O219" s="192"/>
      <c r="P219" s="192"/>
      <c r="Q219" s="192"/>
      <c r="R219" s="192"/>
      <c r="S219" s="192"/>
      <c r="T219" s="19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7" t="s">
        <v>143</v>
      </c>
      <c r="AU219" s="187" t="s">
        <v>84</v>
      </c>
      <c r="AV219" s="13" t="s">
        <v>84</v>
      </c>
      <c r="AW219" s="13" t="s">
        <v>31</v>
      </c>
      <c r="AX219" s="13" t="s">
        <v>74</v>
      </c>
      <c r="AY219" s="187" t="s">
        <v>117</v>
      </c>
    </row>
    <row r="220" s="14" customFormat="1">
      <c r="A220" s="14"/>
      <c r="B220" s="194"/>
      <c r="C220" s="14"/>
      <c r="D220" s="181" t="s">
        <v>143</v>
      </c>
      <c r="E220" s="195" t="s">
        <v>1</v>
      </c>
      <c r="F220" s="196" t="s">
        <v>145</v>
      </c>
      <c r="G220" s="14"/>
      <c r="H220" s="197">
        <v>16</v>
      </c>
      <c r="I220" s="198"/>
      <c r="J220" s="14"/>
      <c r="K220" s="14"/>
      <c r="L220" s="194"/>
      <c r="M220" s="199"/>
      <c r="N220" s="200"/>
      <c r="O220" s="200"/>
      <c r="P220" s="200"/>
      <c r="Q220" s="200"/>
      <c r="R220" s="200"/>
      <c r="S220" s="200"/>
      <c r="T220" s="20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5" t="s">
        <v>143</v>
      </c>
      <c r="AU220" s="195" t="s">
        <v>84</v>
      </c>
      <c r="AV220" s="14" t="s">
        <v>124</v>
      </c>
      <c r="AW220" s="14" t="s">
        <v>31</v>
      </c>
      <c r="AX220" s="14" t="s">
        <v>82</v>
      </c>
      <c r="AY220" s="195" t="s">
        <v>117</v>
      </c>
    </row>
    <row r="221" s="12" customFormat="1" ht="22.8" customHeight="1">
      <c r="A221" s="12"/>
      <c r="B221" s="153"/>
      <c r="C221" s="12"/>
      <c r="D221" s="154" t="s">
        <v>73</v>
      </c>
      <c r="E221" s="164" t="s">
        <v>288</v>
      </c>
      <c r="F221" s="164" t="s">
        <v>289</v>
      </c>
      <c r="G221" s="12"/>
      <c r="H221" s="12"/>
      <c r="I221" s="156"/>
      <c r="J221" s="165">
        <f>BK221</f>
        <v>0</v>
      </c>
      <c r="K221" s="12"/>
      <c r="L221" s="153"/>
      <c r="M221" s="158"/>
      <c r="N221" s="159"/>
      <c r="O221" s="159"/>
      <c r="P221" s="160">
        <f>SUM(P222:P229)</f>
        <v>0</v>
      </c>
      <c r="Q221" s="159"/>
      <c r="R221" s="160">
        <f>SUM(R222:R229)</f>
        <v>0.56461399999999995</v>
      </c>
      <c r="S221" s="159"/>
      <c r="T221" s="161">
        <f>SUM(T222:T229)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4" t="s">
        <v>84</v>
      </c>
      <c r="AT221" s="162" t="s">
        <v>73</v>
      </c>
      <c r="AU221" s="162" t="s">
        <v>82</v>
      </c>
      <c r="AY221" s="154" t="s">
        <v>117</v>
      </c>
      <c r="BK221" s="163">
        <f>SUM(BK222:BK229)</f>
        <v>0</v>
      </c>
    </row>
    <row r="222" s="2" customFormat="1" ht="24.15" customHeight="1">
      <c r="A222" s="36"/>
      <c r="B222" s="166"/>
      <c r="C222" s="167" t="s">
        <v>290</v>
      </c>
      <c r="D222" s="167" t="s">
        <v>120</v>
      </c>
      <c r="E222" s="168" t="s">
        <v>291</v>
      </c>
      <c r="F222" s="169" t="s">
        <v>292</v>
      </c>
      <c r="G222" s="170" t="s">
        <v>129</v>
      </c>
      <c r="H222" s="171">
        <v>56.939999999999998</v>
      </c>
      <c r="I222" s="172"/>
      <c r="J222" s="173">
        <f>ROUND(I222*H222,2)</f>
        <v>0</v>
      </c>
      <c r="K222" s="174"/>
      <c r="L222" s="37"/>
      <c r="M222" s="175" t="s">
        <v>1</v>
      </c>
      <c r="N222" s="176" t="s">
        <v>39</v>
      </c>
      <c r="O222" s="75"/>
      <c r="P222" s="177">
        <f>O222*H222</f>
        <v>0</v>
      </c>
      <c r="Q222" s="177">
        <v>0</v>
      </c>
      <c r="R222" s="177">
        <f>Q222*H222</f>
        <v>0</v>
      </c>
      <c r="S222" s="177">
        <v>0</v>
      </c>
      <c r="T222" s="178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9" t="s">
        <v>162</v>
      </c>
      <c r="AT222" s="179" t="s">
        <v>120</v>
      </c>
      <c r="AU222" s="179" t="s">
        <v>84</v>
      </c>
      <c r="AY222" s="17" t="s">
        <v>117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17" t="s">
        <v>82</v>
      </c>
      <c r="BK222" s="180">
        <f>ROUND(I222*H222,2)</f>
        <v>0</v>
      </c>
      <c r="BL222" s="17" t="s">
        <v>162</v>
      </c>
      <c r="BM222" s="179" t="s">
        <v>293</v>
      </c>
    </row>
    <row r="223" s="2" customFormat="1">
      <c r="A223" s="36"/>
      <c r="B223" s="37"/>
      <c r="C223" s="36"/>
      <c r="D223" s="181" t="s">
        <v>125</v>
      </c>
      <c r="E223" s="36"/>
      <c r="F223" s="182" t="s">
        <v>294</v>
      </c>
      <c r="G223" s="36"/>
      <c r="H223" s="36"/>
      <c r="I223" s="183"/>
      <c r="J223" s="36"/>
      <c r="K223" s="36"/>
      <c r="L223" s="37"/>
      <c r="M223" s="184"/>
      <c r="N223" s="185"/>
      <c r="O223" s="75"/>
      <c r="P223" s="75"/>
      <c r="Q223" s="75"/>
      <c r="R223" s="75"/>
      <c r="S223" s="75"/>
      <c r="T223" s="7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7" t="s">
        <v>125</v>
      </c>
      <c r="AU223" s="17" t="s">
        <v>84</v>
      </c>
    </row>
    <row r="224" s="2" customFormat="1" ht="24.15" customHeight="1">
      <c r="A224" s="36"/>
      <c r="B224" s="166"/>
      <c r="C224" s="167" t="s">
        <v>214</v>
      </c>
      <c r="D224" s="167" t="s">
        <v>120</v>
      </c>
      <c r="E224" s="168" t="s">
        <v>295</v>
      </c>
      <c r="F224" s="169" t="s">
        <v>296</v>
      </c>
      <c r="G224" s="170" t="s">
        <v>129</v>
      </c>
      <c r="H224" s="171">
        <v>56.899999999999999</v>
      </c>
      <c r="I224" s="172"/>
      <c r="J224" s="173">
        <f>ROUND(I224*H224,2)</f>
        <v>0</v>
      </c>
      <c r="K224" s="174"/>
      <c r="L224" s="37"/>
      <c r="M224" s="175" t="s">
        <v>1</v>
      </c>
      <c r="N224" s="176" t="s">
        <v>39</v>
      </c>
      <c r="O224" s="75"/>
      <c r="P224" s="177">
        <f>O224*H224</f>
        <v>0</v>
      </c>
      <c r="Q224" s="177">
        <v>0.0040600000000000002</v>
      </c>
      <c r="R224" s="177">
        <f>Q224*H224</f>
        <v>0.231014</v>
      </c>
      <c r="S224" s="177">
        <v>0</v>
      </c>
      <c r="T224" s="178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9" t="s">
        <v>162</v>
      </c>
      <c r="AT224" s="179" t="s">
        <v>120</v>
      </c>
      <c r="AU224" s="179" t="s">
        <v>84</v>
      </c>
      <c r="AY224" s="17" t="s">
        <v>117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17" t="s">
        <v>82</v>
      </c>
      <c r="BK224" s="180">
        <f>ROUND(I224*H224,2)</f>
        <v>0</v>
      </c>
      <c r="BL224" s="17" t="s">
        <v>162</v>
      </c>
      <c r="BM224" s="179" t="s">
        <v>297</v>
      </c>
    </row>
    <row r="225" s="2" customFormat="1">
      <c r="A225" s="36"/>
      <c r="B225" s="37"/>
      <c r="C225" s="36"/>
      <c r="D225" s="181" t="s">
        <v>125</v>
      </c>
      <c r="E225" s="36"/>
      <c r="F225" s="182" t="s">
        <v>298</v>
      </c>
      <c r="G225" s="36"/>
      <c r="H225" s="36"/>
      <c r="I225" s="183"/>
      <c r="J225" s="36"/>
      <c r="K225" s="36"/>
      <c r="L225" s="37"/>
      <c r="M225" s="184"/>
      <c r="N225" s="185"/>
      <c r="O225" s="75"/>
      <c r="P225" s="75"/>
      <c r="Q225" s="75"/>
      <c r="R225" s="75"/>
      <c r="S225" s="75"/>
      <c r="T225" s="7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7" t="s">
        <v>125</v>
      </c>
      <c r="AU225" s="17" t="s">
        <v>84</v>
      </c>
    </row>
    <row r="226" s="2" customFormat="1" ht="24.15" customHeight="1">
      <c r="A226" s="36"/>
      <c r="B226" s="166"/>
      <c r="C226" s="202" t="s">
        <v>299</v>
      </c>
      <c r="D226" s="202" t="s">
        <v>184</v>
      </c>
      <c r="E226" s="203" t="s">
        <v>300</v>
      </c>
      <c r="F226" s="204" t="s">
        <v>301</v>
      </c>
      <c r="G226" s="205" t="s">
        <v>129</v>
      </c>
      <c r="H226" s="206">
        <v>69.5</v>
      </c>
      <c r="I226" s="207"/>
      <c r="J226" s="208">
        <f>ROUND(I226*H226,2)</f>
        <v>0</v>
      </c>
      <c r="K226" s="209"/>
      <c r="L226" s="210"/>
      <c r="M226" s="211" t="s">
        <v>1</v>
      </c>
      <c r="N226" s="212" t="s">
        <v>39</v>
      </c>
      <c r="O226" s="75"/>
      <c r="P226" s="177">
        <f>O226*H226</f>
        <v>0</v>
      </c>
      <c r="Q226" s="177">
        <v>0.0047999999999999996</v>
      </c>
      <c r="R226" s="177">
        <f>Q226*H226</f>
        <v>0.33359999999999995</v>
      </c>
      <c r="S226" s="177">
        <v>0</v>
      </c>
      <c r="T226" s="17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9" t="s">
        <v>187</v>
      </c>
      <c r="AT226" s="179" t="s">
        <v>184</v>
      </c>
      <c r="AU226" s="179" t="s">
        <v>84</v>
      </c>
      <c r="AY226" s="17" t="s">
        <v>117</v>
      </c>
      <c r="BE226" s="180">
        <f>IF(N226="základní",J226,0)</f>
        <v>0</v>
      </c>
      <c r="BF226" s="180">
        <f>IF(N226="snížená",J226,0)</f>
        <v>0</v>
      </c>
      <c r="BG226" s="180">
        <f>IF(N226="zákl. přenesená",J226,0)</f>
        <v>0</v>
      </c>
      <c r="BH226" s="180">
        <f>IF(N226="sníž. přenesená",J226,0)</f>
        <v>0</v>
      </c>
      <c r="BI226" s="180">
        <f>IF(N226="nulová",J226,0)</f>
        <v>0</v>
      </c>
      <c r="BJ226" s="17" t="s">
        <v>82</v>
      </c>
      <c r="BK226" s="180">
        <f>ROUND(I226*H226,2)</f>
        <v>0</v>
      </c>
      <c r="BL226" s="17" t="s">
        <v>162</v>
      </c>
      <c r="BM226" s="179" t="s">
        <v>302</v>
      </c>
    </row>
    <row r="227" s="2" customFormat="1">
      <c r="A227" s="36"/>
      <c r="B227" s="37"/>
      <c r="C227" s="36"/>
      <c r="D227" s="181" t="s">
        <v>125</v>
      </c>
      <c r="E227" s="36"/>
      <c r="F227" s="182" t="s">
        <v>301</v>
      </c>
      <c r="G227" s="36"/>
      <c r="H227" s="36"/>
      <c r="I227" s="183"/>
      <c r="J227" s="36"/>
      <c r="K227" s="36"/>
      <c r="L227" s="37"/>
      <c r="M227" s="184"/>
      <c r="N227" s="185"/>
      <c r="O227" s="75"/>
      <c r="P227" s="75"/>
      <c r="Q227" s="75"/>
      <c r="R227" s="75"/>
      <c r="S227" s="75"/>
      <c r="T227" s="7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7" t="s">
        <v>125</v>
      </c>
      <c r="AU227" s="17" t="s">
        <v>84</v>
      </c>
    </row>
    <row r="228" s="2" customFormat="1" ht="24.15" customHeight="1">
      <c r="A228" s="36"/>
      <c r="B228" s="166"/>
      <c r="C228" s="167" t="s">
        <v>219</v>
      </c>
      <c r="D228" s="167" t="s">
        <v>120</v>
      </c>
      <c r="E228" s="168" t="s">
        <v>303</v>
      </c>
      <c r="F228" s="169" t="s">
        <v>304</v>
      </c>
      <c r="G228" s="170" t="s">
        <v>136</v>
      </c>
      <c r="H228" s="171">
        <v>0.45200000000000001</v>
      </c>
      <c r="I228" s="172"/>
      <c r="J228" s="173">
        <f>ROUND(I228*H228,2)</f>
        <v>0</v>
      </c>
      <c r="K228" s="174"/>
      <c r="L228" s="37"/>
      <c r="M228" s="175" t="s">
        <v>1</v>
      </c>
      <c r="N228" s="176" t="s">
        <v>39</v>
      </c>
      <c r="O228" s="75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9" t="s">
        <v>162</v>
      </c>
      <c r="AT228" s="179" t="s">
        <v>120</v>
      </c>
      <c r="AU228" s="179" t="s">
        <v>84</v>
      </c>
      <c r="AY228" s="17" t="s">
        <v>117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17" t="s">
        <v>82</v>
      </c>
      <c r="BK228" s="180">
        <f>ROUND(I228*H228,2)</f>
        <v>0</v>
      </c>
      <c r="BL228" s="17" t="s">
        <v>162</v>
      </c>
      <c r="BM228" s="179" t="s">
        <v>305</v>
      </c>
    </row>
    <row r="229" s="2" customFormat="1">
      <c r="A229" s="36"/>
      <c r="B229" s="37"/>
      <c r="C229" s="36"/>
      <c r="D229" s="181" t="s">
        <v>125</v>
      </c>
      <c r="E229" s="36"/>
      <c r="F229" s="182" t="s">
        <v>306</v>
      </c>
      <c r="G229" s="36"/>
      <c r="H229" s="36"/>
      <c r="I229" s="183"/>
      <c r="J229" s="36"/>
      <c r="K229" s="36"/>
      <c r="L229" s="37"/>
      <c r="M229" s="184"/>
      <c r="N229" s="185"/>
      <c r="O229" s="75"/>
      <c r="P229" s="75"/>
      <c r="Q229" s="75"/>
      <c r="R229" s="75"/>
      <c r="S229" s="75"/>
      <c r="T229" s="7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7" t="s">
        <v>125</v>
      </c>
      <c r="AU229" s="17" t="s">
        <v>84</v>
      </c>
    </row>
    <row r="230" s="12" customFormat="1" ht="22.8" customHeight="1">
      <c r="A230" s="12"/>
      <c r="B230" s="153"/>
      <c r="C230" s="12"/>
      <c r="D230" s="154" t="s">
        <v>73</v>
      </c>
      <c r="E230" s="164" t="s">
        <v>307</v>
      </c>
      <c r="F230" s="164" t="s">
        <v>308</v>
      </c>
      <c r="G230" s="12"/>
      <c r="H230" s="12"/>
      <c r="I230" s="156"/>
      <c r="J230" s="165">
        <f>BK230</f>
        <v>0</v>
      </c>
      <c r="K230" s="12"/>
      <c r="L230" s="153"/>
      <c r="M230" s="158"/>
      <c r="N230" s="159"/>
      <c r="O230" s="159"/>
      <c r="P230" s="160">
        <f>SUM(P231:P238)</f>
        <v>0</v>
      </c>
      <c r="Q230" s="159"/>
      <c r="R230" s="160">
        <f>SUM(R231:R238)</f>
        <v>0</v>
      </c>
      <c r="S230" s="159"/>
      <c r="T230" s="161">
        <f>SUM(T231:T238)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4" t="s">
        <v>84</v>
      </c>
      <c r="AT230" s="162" t="s">
        <v>73</v>
      </c>
      <c r="AU230" s="162" t="s">
        <v>82</v>
      </c>
      <c r="AY230" s="154" t="s">
        <v>117</v>
      </c>
      <c r="BK230" s="163">
        <f>SUM(BK231:BK238)</f>
        <v>0</v>
      </c>
    </row>
    <row r="231" s="2" customFormat="1" ht="16.5" customHeight="1">
      <c r="A231" s="36"/>
      <c r="B231" s="166"/>
      <c r="C231" s="167" t="s">
        <v>309</v>
      </c>
      <c r="D231" s="167" t="s">
        <v>120</v>
      </c>
      <c r="E231" s="168" t="s">
        <v>310</v>
      </c>
      <c r="F231" s="169" t="s">
        <v>311</v>
      </c>
      <c r="G231" s="170" t="s">
        <v>129</v>
      </c>
      <c r="H231" s="171">
        <v>56.939999999999998</v>
      </c>
      <c r="I231" s="172"/>
      <c r="J231" s="173">
        <f>ROUND(I231*H231,2)</f>
        <v>0</v>
      </c>
      <c r="K231" s="174"/>
      <c r="L231" s="37"/>
      <c r="M231" s="175" t="s">
        <v>1</v>
      </c>
      <c r="N231" s="176" t="s">
        <v>39</v>
      </c>
      <c r="O231" s="75"/>
      <c r="P231" s="177">
        <f>O231*H231</f>
        <v>0</v>
      </c>
      <c r="Q231" s="177">
        <v>0</v>
      </c>
      <c r="R231" s="177">
        <f>Q231*H231</f>
        <v>0</v>
      </c>
      <c r="S231" s="177">
        <v>0</v>
      </c>
      <c r="T231" s="17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9" t="s">
        <v>162</v>
      </c>
      <c r="AT231" s="179" t="s">
        <v>120</v>
      </c>
      <c r="AU231" s="179" t="s">
        <v>84</v>
      </c>
      <c r="AY231" s="17" t="s">
        <v>117</v>
      </c>
      <c r="BE231" s="180">
        <f>IF(N231="základní",J231,0)</f>
        <v>0</v>
      </c>
      <c r="BF231" s="180">
        <f>IF(N231="snížená",J231,0)</f>
        <v>0</v>
      </c>
      <c r="BG231" s="180">
        <f>IF(N231="zákl. přenesená",J231,0)</f>
        <v>0</v>
      </c>
      <c r="BH231" s="180">
        <f>IF(N231="sníž. přenesená",J231,0)</f>
        <v>0</v>
      </c>
      <c r="BI231" s="180">
        <f>IF(N231="nulová",J231,0)</f>
        <v>0</v>
      </c>
      <c r="BJ231" s="17" t="s">
        <v>82</v>
      </c>
      <c r="BK231" s="180">
        <f>ROUND(I231*H231,2)</f>
        <v>0</v>
      </c>
      <c r="BL231" s="17" t="s">
        <v>162</v>
      </c>
      <c r="BM231" s="179" t="s">
        <v>312</v>
      </c>
    </row>
    <row r="232" s="2" customFormat="1">
      <c r="A232" s="36"/>
      <c r="B232" s="37"/>
      <c r="C232" s="36"/>
      <c r="D232" s="181" t="s">
        <v>125</v>
      </c>
      <c r="E232" s="36"/>
      <c r="F232" s="182" t="s">
        <v>313</v>
      </c>
      <c r="G232" s="36"/>
      <c r="H232" s="36"/>
      <c r="I232" s="183"/>
      <c r="J232" s="36"/>
      <c r="K232" s="36"/>
      <c r="L232" s="37"/>
      <c r="M232" s="184"/>
      <c r="N232" s="185"/>
      <c r="O232" s="75"/>
      <c r="P232" s="75"/>
      <c r="Q232" s="75"/>
      <c r="R232" s="75"/>
      <c r="S232" s="75"/>
      <c r="T232" s="7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7" t="s">
        <v>125</v>
      </c>
      <c r="AU232" s="17" t="s">
        <v>84</v>
      </c>
    </row>
    <row r="233" s="13" customFormat="1">
      <c r="A233" s="13"/>
      <c r="B233" s="186"/>
      <c r="C233" s="13"/>
      <c r="D233" s="181" t="s">
        <v>143</v>
      </c>
      <c r="E233" s="187" t="s">
        <v>1</v>
      </c>
      <c r="F233" s="188" t="s">
        <v>314</v>
      </c>
      <c r="G233" s="13"/>
      <c r="H233" s="189">
        <v>56.939999999999998</v>
      </c>
      <c r="I233" s="190"/>
      <c r="J233" s="13"/>
      <c r="K233" s="13"/>
      <c r="L233" s="186"/>
      <c r="M233" s="191"/>
      <c r="N233" s="192"/>
      <c r="O233" s="192"/>
      <c r="P233" s="192"/>
      <c r="Q233" s="192"/>
      <c r="R233" s="192"/>
      <c r="S233" s="192"/>
      <c r="T233" s="19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7" t="s">
        <v>143</v>
      </c>
      <c r="AU233" s="187" t="s">
        <v>84</v>
      </c>
      <c r="AV233" s="13" t="s">
        <v>84</v>
      </c>
      <c r="AW233" s="13" t="s">
        <v>31</v>
      </c>
      <c r="AX233" s="13" t="s">
        <v>74</v>
      </c>
      <c r="AY233" s="187" t="s">
        <v>117</v>
      </c>
    </row>
    <row r="234" s="14" customFormat="1">
      <c r="A234" s="14"/>
      <c r="B234" s="194"/>
      <c r="C234" s="14"/>
      <c r="D234" s="181" t="s">
        <v>143</v>
      </c>
      <c r="E234" s="195" t="s">
        <v>1</v>
      </c>
      <c r="F234" s="196" t="s">
        <v>145</v>
      </c>
      <c r="G234" s="14"/>
      <c r="H234" s="197">
        <v>56.939999999999998</v>
      </c>
      <c r="I234" s="198"/>
      <c r="J234" s="14"/>
      <c r="K234" s="14"/>
      <c r="L234" s="194"/>
      <c r="M234" s="199"/>
      <c r="N234" s="200"/>
      <c r="O234" s="200"/>
      <c r="P234" s="200"/>
      <c r="Q234" s="200"/>
      <c r="R234" s="200"/>
      <c r="S234" s="200"/>
      <c r="T234" s="20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5" t="s">
        <v>143</v>
      </c>
      <c r="AU234" s="195" t="s">
        <v>84</v>
      </c>
      <c r="AV234" s="14" t="s">
        <v>124</v>
      </c>
      <c r="AW234" s="14" t="s">
        <v>31</v>
      </c>
      <c r="AX234" s="14" t="s">
        <v>82</v>
      </c>
      <c r="AY234" s="195" t="s">
        <v>117</v>
      </c>
    </row>
    <row r="235" s="2" customFormat="1" ht="16.5" customHeight="1">
      <c r="A235" s="36"/>
      <c r="B235" s="166"/>
      <c r="C235" s="202" t="s">
        <v>223</v>
      </c>
      <c r="D235" s="202" t="s">
        <v>184</v>
      </c>
      <c r="E235" s="203" t="s">
        <v>315</v>
      </c>
      <c r="F235" s="204" t="s">
        <v>316</v>
      </c>
      <c r="G235" s="205" t="s">
        <v>129</v>
      </c>
      <c r="H235" s="206">
        <v>59.786999999999999</v>
      </c>
      <c r="I235" s="207"/>
      <c r="J235" s="208">
        <f>ROUND(I235*H235,2)</f>
        <v>0</v>
      </c>
      <c r="K235" s="209"/>
      <c r="L235" s="210"/>
      <c r="M235" s="211" t="s">
        <v>1</v>
      </c>
      <c r="N235" s="212" t="s">
        <v>39</v>
      </c>
      <c r="O235" s="75"/>
      <c r="P235" s="177">
        <f>O235*H235</f>
        <v>0</v>
      </c>
      <c r="Q235" s="177">
        <v>0</v>
      </c>
      <c r="R235" s="177">
        <f>Q235*H235</f>
        <v>0</v>
      </c>
      <c r="S235" s="177">
        <v>0</v>
      </c>
      <c r="T235" s="178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9" t="s">
        <v>187</v>
      </c>
      <c r="AT235" s="179" t="s">
        <v>184</v>
      </c>
      <c r="AU235" s="179" t="s">
        <v>84</v>
      </c>
      <c r="AY235" s="17" t="s">
        <v>117</v>
      </c>
      <c r="BE235" s="180">
        <f>IF(N235="základní",J235,0)</f>
        <v>0</v>
      </c>
      <c r="BF235" s="180">
        <f>IF(N235="snížená",J235,0)</f>
        <v>0</v>
      </c>
      <c r="BG235" s="180">
        <f>IF(N235="zákl. přenesená",J235,0)</f>
        <v>0</v>
      </c>
      <c r="BH235" s="180">
        <f>IF(N235="sníž. přenesená",J235,0)</f>
        <v>0</v>
      </c>
      <c r="BI235" s="180">
        <f>IF(N235="nulová",J235,0)</f>
        <v>0</v>
      </c>
      <c r="BJ235" s="17" t="s">
        <v>82</v>
      </c>
      <c r="BK235" s="180">
        <f>ROUND(I235*H235,2)</f>
        <v>0</v>
      </c>
      <c r="BL235" s="17" t="s">
        <v>162</v>
      </c>
      <c r="BM235" s="179" t="s">
        <v>317</v>
      </c>
    </row>
    <row r="236" s="2" customFormat="1">
      <c r="A236" s="36"/>
      <c r="B236" s="37"/>
      <c r="C236" s="36"/>
      <c r="D236" s="181" t="s">
        <v>125</v>
      </c>
      <c r="E236" s="36"/>
      <c r="F236" s="182" t="s">
        <v>316</v>
      </c>
      <c r="G236" s="36"/>
      <c r="H236" s="36"/>
      <c r="I236" s="183"/>
      <c r="J236" s="36"/>
      <c r="K236" s="36"/>
      <c r="L236" s="37"/>
      <c r="M236" s="184"/>
      <c r="N236" s="185"/>
      <c r="O236" s="75"/>
      <c r="P236" s="75"/>
      <c r="Q236" s="75"/>
      <c r="R236" s="75"/>
      <c r="S236" s="75"/>
      <c r="T236" s="7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7" t="s">
        <v>125</v>
      </c>
      <c r="AU236" s="17" t="s">
        <v>84</v>
      </c>
    </row>
    <row r="237" s="13" customFormat="1">
      <c r="A237" s="13"/>
      <c r="B237" s="186"/>
      <c r="C237" s="13"/>
      <c r="D237" s="181" t="s">
        <v>143</v>
      </c>
      <c r="E237" s="187" t="s">
        <v>1</v>
      </c>
      <c r="F237" s="188" t="s">
        <v>318</v>
      </c>
      <c r="G237" s="13"/>
      <c r="H237" s="189">
        <v>59.786999999999999</v>
      </c>
      <c r="I237" s="190"/>
      <c r="J237" s="13"/>
      <c r="K237" s="13"/>
      <c r="L237" s="186"/>
      <c r="M237" s="191"/>
      <c r="N237" s="192"/>
      <c r="O237" s="192"/>
      <c r="P237" s="192"/>
      <c r="Q237" s="192"/>
      <c r="R237" s="192"/>
      <c r="S237" s="192"/>
      <c r="T237" s="19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7" t="s">
        <v>143</v>
      </c>
      <c r="AU237" s="187" t="s">
        <v>84</v>
      </c>
      <c r="AV237" s="13" t="s">
        <v>84</v>
      </c>
      <c r="AW237" s="13" t="s">
        <v>31</v>
      </c>
      <c r="AX237" s="13" t="s">
        <v>74</v>
      </c>
      <c r="AY237" s="187" t="s">
        <v>117</v>
      </c>
    </row>
    <row r="238" s="14" customFormat="1">
      <c r="A238" s="14"/>
      <c r="B238" s="194"/>
      <c r="C238" s="14"/>
      <c r="D238" s="181" t="s">
        <v>143</v>
      </c>
      <c r="E238" s="195" t="s">
        <v>1</v>
      </c>
      <c r="F238" s="196" t="s">
        <v>145</v>
      </c>
      <c r="G238" s="14"/>
      <c r="H238" s="197">
        <v>59.786999999999999</v>
      </c>
      <c r="I238" s="198"/>
      <c r="J238" s="14"/>
      <c r="K238" s="14"/>
      <c r="L238" s="194"/>
      <c r="M238" s="213"/>
      <c r="N238" s="214"/>
      <c r="O238" s="214"/>
      <c r="P238" s="214"/>
      <c r="Q238" s="214"/>
      <c r="R238" s="214"/>
      <c r="S238" s="214"/>
      <c r="T238" s="21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5" t="s">
        <v>143</v>
      </c>
      <c r="AU238" s="195" t="s">
        <v>84</v>
      </c>
      <c r="AV238" s="14" t="s">
        <v>124</v>
      </c>
      <c r="AW238" s="14" t="s">
        <v>31</v>
      </c>
      <c r="AX238" s="14" t="s">
        <v>82</v>
      </c>
      <c r="AY238" s="195" t="s">
        <v>117</v>
      </c>
    </row>
    <row r="239" s="2" customFormat="1" ht="6.96" customHeight="1">
      <c r="A239" s="36"/>
      <c r="B239" s="58"/>
      <c r="C239" s="59"/>
      <c r="D239" s="59"/>
      <c r="E239" s="59"/>
      <c r="F239" s="59"/>
      <c r="G239" s="59"/>
      <c r="H239" s="59"/>
      <c r="I239" s="59"/>
      <c r="J239" s="59"/>
      <c r="K239" s="59"/>
      <c r="L239" s="37"/>
      <c r="M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</row>
  </sheetData>
  <autoFilter ref="C124:K23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LJ-PC\jarda</dc:creator>
  <cp:lastModifiedBy>LJ-PC\jarda</cp:lastModifiedBy>
  <dcterms:created xsi:type="dcterms:W3CDTF">2025-04-04T04:50:56Z</dcterms:created>
  <dcterms:modified xsi:type="dcterms:W3CDTF">2025-04-04T04:50:59Z</dcterms:modified>
</cp:coreProperties>
</file>