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SO 301, SO 302 Př..." sheetId="2" r:id="rId2"/>
    <sheet name="SO 101 - Zpevněné a manip..." sheetId="3" r:id="rId3"/>
    <sheet name="SO 102 - Veřejné osvětlení" sheetId="4" r:id="rId4"/>
    <sheet name="D.1.4 - SO 104 Fontána - ..." sheetId="5" r:id="rId5"/>
    <sheet name="D.1.5 - SO 201, SO 202 Ob..." sheetId="6" r:id="rId6"/>
    <sheet name="D.1.6.1 - SO 303 Vegetačn..." sheetId="7" r:id="rId7"/>
    <sheet name="D.1.6.2 - SO 304 Vegetačn..." sheetId="8" r:id="rId8"/>
    <sheet name="D.1.6.3 - SO 305 Vegetačn..." sheetId="9" r:id="rId9"/>
    <sheet name="D.1.6.4 - SO 306 - Vegeta..." sheetId="10" r:id="rId10"/>
    <sheet name="D.1.7 - SO 401, SO 402 Os..." sheetId="11" r:id="rId11"/>
    <sheet name="SO 103 Fontána - Technolo..." sheetId="12" r:id="rId12"/>
    <sheet name=" SO 103  Fontána - Elektr..." sheetId="13" r:id="rId13"/>
    <sheet name="00 - Vedlejší rozpočtové ..." sheetId="14" r:id="rId14"/>
    <sheet name="Pokyny pro vyplnění" sheetId="15" r:id="rId15"/>
  </sheets>
  <definedNames>
    <definedName name="_xlnm.Print_Area" localSheetId="0">'Rekapitulace stavby'!$D$4:$AO$36,'Rekapitulace stavby'!$C$42:$AQ$73</definedName>
    <definedName name="_xlnm._FilterDatabase" localSheetId="1" hidden="1">'D.1.1 - SO 301, SO 302 Př...'!$C$83:$L$106</definedName>
    <definedName name="_xlnm.Print_Area" localSheetId="1">'D.1.1 - SO 301, SO 302 Př...'!$C$4:$K$41,'D.1.1 - SO 301, SO 302 Př...'!$C$47:$K$65,'D.1.1 - SO 301, SO 302 Př...'!$C$71:$L$106</definedName>
    <definedName name="_xlnm._FilterDatabase" localSheetId="2" hidden="1">'SO 101 - Zpevněné a manip...'!$C$92:$L$243</definedName>
    <definedName name="_xlnm.Print_Area" localSheetId="2">'SO 101 - Zpevněné a manip...'!$C$4:$K$43,'SO 101 - Zpevněné a manip...'!$C$49:$K$72,'SO 101 - Zpevněné a manip...'!$C$78:$L$243</definedName>
    <definedName name="_xlnm._FilterDatabase" localSheetId="3" hidden="1">'SO 102 - Veřejné osvětlení'!$C$87:$L$245</definedName>
    <definedName name="_xlnm.Print_Area" localSheetId="3">'SO 102 - Veřejné osvětlení'!$C$4:$K$43,'SO 102 - Veřejné osvětlení'!$C$49:$K$67,'SO 102 - Veřejné osvětlení'!$C$73:$L$245</definedName>
    <definedName name="_xlnm._FilterDatabase" localSheetId="4" hidden="1">'D.1.4 - SO 104 Fontána - ...'!$C$97:$L$181</definedName>
    <definedName name="_xlnm.Print_Area" localSheetId="4">'D.1.4 - SO 104 Fontána - ...'!$C$4:$K$43,'D.1.4 - SO 104 Fontána - ...'!$C$49:$K$77,'D.1.4 - SO 104 Fontána - ...'!$C$83:$L$181</definedName>
    <definedName name="_xlnm._FilterDatabase" localSheetId="5" hidden="1">'D.1.5 - SO 201, SO 202 Ob...'!$C$88:$L$223</definedName>
    <definedName name="_xlnm.Print_Area" localSheetId="5">'D.1.5 - SO 201, SO 202 Ob...'!$C$4:$K$41,'D.1.5 - SO 201, SO 202 Ob...'!$C$47:$K$70,'D.1.5 - SO 201, SO 202 Ob...'!$C$76:$L$223</definedName>
    <definedName name="_xlnm._FilterDatabase" localSheetId="6" hidden="1">'D.1.6.1 - SO 303 Vegetačn...'!$C$91:$L$152</definedName>
    <definedName name="_xlnm.Print_Area" localSheetId="6">'D.1.6.1 - SO 303 Vegetačn...'!$C$4:$K$43,'D.1.6.1 - SO 303 Vegetačn...'!$C$49:$K$71,'D.1.6.1 - SO 303 Vegetačn...'!$C$77:$L$152</definedName>
    <definedName name="_xlnm._FilterDatabase" localSheetId="7" hidden="1">'D.1.6.2 - SO 304 Vegetačn...'!$C$91:$L$157</definedName>
    <definedName name="_xlnm.Print_Area" localSheetId="7">'D.1.6.2 - SO 304 Vegetačn...'!$C$4:$K$43,'D.1.6.2 - SO 304 Vegetačn...'!$C$49:$K$71,'D.1.6.2 - SO 304 Vegetačn...'!$C$77:$L$157</definedName>
    <definedName name="_xlnm._FilterDatabase" localSheetId="8" hidden="1">'D.1.6.3 - SO 305 Vegetačn...'!$C$92:$L$231</definedName>
    <definedName name="_xlnm.Print_Area" localSheetId="8">'D.1.6.3 - SO 305 Vegetačn...'!$C$4:$K$43,'D.1.6.3 - SO 305 Vegetačn...'!$C$49:$K$72,'D.1.6.3 - SO 305 Vegetačn...'!$C$78:$L$231</definedName>
    <definedName name="_xlnm._FilterDatabase" localSheetId="9" hidden="1">'D.1.6.4 - SO 306 - Vegeta...'!$C$88:$L$119</definedName>
    <definedName name="_xlnm.Print_Area" localSheetId="9">'D.1.6.4 - SO 306 - Vegeta...'!$C$4:$K$43,'D.1.6.4 - SO 306 - Vegeta...'!$C$49:$K$68,'D.1.6.4 - SO 306 - Vegeta...'!$C$74:$L$119</definedName>
    <definedName name="_xlnm._FilterDatabase" localSheetId="10" hidden="1">'D.1.7 - SO 401, SO 402 Os...'!$C$89:$L$208</definedName>
    <definedName name="_xlnm.Print_Area" localSheetId="10">'D.1.7 - SO 401, SO 402 Os...'!$C$4:$K$41,'D.1.7 - SO 401, SO 402 Os...'!$C$47:$K$71,'D.1.7 - SO 401, SO 402 Os...'!$C$77:$L$208</definedName>
    <definedName name="_xlnm._FilterDatabase" localSheetId="11" hidden="1">'SO 103 Fontána - Technolo...'!$C$90:$L$207</definedName>
    <definedName name="_xlnm.Print_Area" localSheetId="11">'SO 103 Fontána - Technolo...'!$C$4:$K$43,'SO 103 Fontána - Technolo...'!$C$49:$K$70,'SO 103 Fontána - Technolo...'!$C$76:$L$207</definedName>
    <definedName name="_xlnm._FilterDatabase" localSheetId="12" hidden="1">' SO 103  Fontána - Elektr...'!$C$88:$L$179</definedName>
    <definedName name="_xlnm.Print_Area" localSheetId="12">' SO 103  Fontána - Elektr...'!$C$4:$K$43,' SO 103  Fontána - Elektr...'!$C$49:$K$68,' SO 103  Fontána - Elektr...'!$C$74:$L$179</definedName>
    <definedName name="_xlnm._FilterDatabase" localSheetId="13" hidden="1">'00 - Vedlejší rozpočtové ...'!$C$85:$L$105</definedName>
    <definedName name="_xlnm.Print_Area" localSheetId="13">'00 - Vedlejší rozpočtové ...'!$C$4:$K$41,'00 - Vedlejší rozpočtové ...'!$C$47:$K$67,'00 - Vedlejší rozpočtové ...'!$C$73:$L$105</definedName>
    <definedName name="_xlnm.Print_Area" localSheetId="1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2">'SO 101 - Zpevněné a manip...'!$92:$92</definedName>
    <definedName name="_xlnm.Print_Titles" localSheetId="3">'SO 102 - Veřejné osvětlení'!$87:$87</definedName>
    <definedName name="_xlnm.Print_Titles" localSheetId="4">'D.1.4 - SO 104 Fontána - ...'!$97:$97</definedName>
    <definedName name="_xlnm.Print_Titles" localSheetId="6">'D.1.6.1 - SO 303 Vegetačn...'!$91:$91</definedName>
    <definedName name="_xlnm.Print_Titles" localSheetId="7">'D.1.6.2 - SO 304 Vegetačn...'!$91:$91</definedName>
    <definedName name="_xlnm.Print_Titles" localSheetId="8">'D.1.6.3 - SO 305 Vegetačn...'!$92:$92</definedName>
    <definedName name="_xlnm.Print_Titles" localSheetId="9">'D.1.6.4 - SO 306 - Vegeta...'!$88:$88</definedName>
    <definedName name="_xlnm.Print_Titles" localSheetId="11">'SO 103 Fontána - Technolo...'!$90:$90</definedName>
    <definedName name="_xlnm.Print_Titles" localSheetId="12">' SO 103  Fontána - Elektr...'!$88:$88</definedName>
    <definedName name="_xlnm.Print_Titles" localSheetId="13">'00 - Vedlejší rozpočtové ...'!$85:$85</definedName>
  </definedNames>
  <calcPr fullCalcOnLoad="1"/>
</workbook>
</file>

<file path=xl/sharedStrings.xml><?xml version="1.0" encoding="utf-8"?>
<sst xmlns="http://schemas.openxmlformats.org/spreadsheetml/2006/main" count="13029" uniqueCount="2135">
  <si>
    <t>Export Komplet</t>
  </si>
  <si>
    <t>VZ</t>
  </si>
  <si>
    <t>2.0</t>
  </si>
  <si>
    <t>ZAMOK</t>
  </si>
  <si>
    <t>False</t>
  </si>
  <si>
    <t>True</t>
  </si>
  <si>
    <t>{87464d95-3eed-446c-84bd-efd52216e95d}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</si>
  <si>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</si>
  <si>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</si>
  <si>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</si>
  <si>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</si>
  <si>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</si>
  <si>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</si>
  <si>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</si>
  <si>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</si>
  <si>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2020045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</si>
  <si>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</si>
  <si>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</si>
  <si>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Úpravy parkové plochy u č.p. 653, Horní Slavkov</t>
  </si>
  <si>
    <t>KSO:</t>
  </si>
  <si>
    <t/>
  </si>
  <si>
    <t>CC-CZ:</t>
  </si>
  <si>
    <t>Místo:</t>
  </si>
  <si>
    <t>Horní Slavkov</t>
  </si>
  <si>
    <t>Datum:</t>
  </si>
  <si>
    <t>19.4.2020</t>
  </si>
  <si>
    <t>Zadavatel:</t>
  </si>
  <si>
    <t>IČ:</t>
  </si>
  <si>
    <t>00259322</t>
  </si>
  <si>
    <t>Město Horní Slavkov</t>
  </si>
  <si>
    <t>DIČ:</t>
  </si>
  <si>
    <t>Uchazeč:</t>
  </si>
  <si>
    <t>Vyplň údaj</t>
  </si>
  <si>
    <t>Projektant:</t>
  </si>
  <si>
    <t>Ing. Vladimír Dufek</t>
  </si>
  <si>
    <t>Zpracovatel:</t>
  </si>
  <si>
    <t>73403881</t>
  </si>
  <si>
    <t>Ing. Nikola Prinzová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</si>
  <si>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</si>
  <si>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</si>
  <si>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</si>
  <si>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</si>
  <si>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</si>
  <si>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</si>
  <si>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</si>
  <si>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</si>
  <si>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</si>
  <si>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</si>
  <si>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</si>
  <si>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</si>
  <si>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</si>
  <si>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</si>
  <si>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</si>
  <si>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</si>
  <si>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</si>
  <si>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</si>
  <si>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</si>
  <si>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</si>
  <si>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</si>
  <si>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</si>
  <si>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</si>
  <si>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</si>
  <si>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</si>
  <si>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</si>
  <si>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</si>
  <si>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</si>
  <si>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</si>
  <si>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</si>
  <si>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</si>
  <si>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</si>
  <si>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</si>
  <si>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</si>
  <si>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</si>
  <si>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</si>
  <si>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</si>
  <si>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</si>
  <si>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</si>
  <si>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</si>
  <si>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</si>
  <si>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</si>
  <si>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</si>
  <si>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</si>
  <si>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SO 301, SO 302 Příprava staveniště</t>
  </si>
  <si>
    <t>STA</t>
  </si>
  <si>
    <t>1</t>
  </si>
  <si>
    <t>{0985819c-4257-4eef-aab1-6a6d195d495d}</t>
  </si>
  <si>
    <t>2</t>
  </si>
  <si>
    <t>D.1.2</t>
  </si>
  <si>
    <t>SO 101 Zpevněné a manipulační plochy</t>
  </si>
  <si>
    <t>{7eb4e905-f364-4c4c-8b98-1e750be37643}</t>
  </si>
  <si>
    <t>SO 101</t>
  </si>
  <si>
    <t>Zpevněné a manipulační plochy</t>
  </si>
  <si>
    <t>Soupis</t>
  </si>
  <si>
    <t>{a3ba671d-beb6-401c-a2a1-e49631708069}</t>
  </si>
  <si>
    <t>D.1.3</t>
  </si>
  <si>
    <t>SO 102 Elektro a sdělovací objekty - veřejné osvětlení</t>
  </si>
  <si>
    <t>{8fc17920-dc23-458c-a20e-6af26a6c6f1f}</t>
  </si>
  <si>
    <t>SO 102</t>
  </si>
  <si>
    <t>Veřejné osvětlení</t>
  </si>
  <si>
    <t>{9f0a770b-a1a7-48d0-ad7e-cc08e481d94f}</t>
  </si>
  <si>
    <t>D.1.4</t>
  </si>
  <si>
    <t>Objekty podzemních staveb - fontána</t>
  </si>
  <si>
    <t>{a7c3afe9-5ab1-48b8-8a9d-ec4bceeac31e}</t>
  </si>
  <si>
    <t>SO 104 Fontána - stavební část</t>
  </si>
  <si>
    <t>{0dfbb39e-9175-4699-8f8a-341423bcee6e}</t>
  </si>
  <si>
    <t>D.1.5</t>
  </si>
  <si>
    <t>SO 201, SO 202 Objekty pozemních staveb - pergola, dělící stěna</t>
  </si>
  <si>
    <t>{85d94f62-049a-4175-ad59-5d50dcfc6079}</t>
  </si>
  <si>
    <t>D.1.6</t>
  </si>
  <si>
    <t>Objekty úpravy území</t>
  </si>
  <si>
    <t>{ce0e9dbc-368a-4648-a601-86a367c4049d}</t>
  </si>
  <si>
    <t>D.1.6.1</t>
  </si>
  <si>
    <t>SO 303 Vegetační úpravy - plán výsadby stromů</t>
  </si>
  <si>
    <t>{327099f2-c783-49ba-a8ba-99c8e63bb633}</t>
  </si>
  <si>
    <t>D.1.6.2</t>
  </si>
  <si>
    <t>SO 304 Vegetační úpravy - plán výsadby keřů</t>
  </si>
  <si>
    <t>{a8602308-8359-44e4-99a3-8b7169a00587}</t>
  </si>
  <si>
    <t>D.1.6.3</t>
  </si>
  <si>
    <t>SO 305 Vegetační úpravy - plán trvalkových záhonů</t>
  </si>
  <si>
    <t>{59cc8564-7543-47f9-9e7c-b2f30c6fc793}</t>
  </si>
  <si>
    <t>D.1.6.4</t>
  </si>
  <si>
    <t>SO 306 - Vegetační úpravy - plán travnatých ploch</t>
  </si>
  <si>
    <t>{71cf5079-5ae6-45aa-9a55-02d0aea68702}</t>
  </si>
  <si>
    <t>D.1.7</t>
  </si>
  <si>
    <t>SO 401, SO 402 Ostatní stavební objekty - Mobiliář a herní prvky</t>
  </si>
  <si>
    <t>{d41af815-ca18-4d18-8c7b-4d6b7e035939}</t>
  </si>
  <si>
    <t>D.2.1</t>
  </si>
  <si>
    <t>Objekty technologických zařízení</t>
  </si>
  <si>
    <t>{b151f8b1-a06d-4af1-8fcc-c6afa3e66c02}</t>
  </si>
  <si>
    <t>SO 103 Fontána</t>
  </si>
  <si>
    <t>Technologická část</t>
  </si>
  <si>
    <t>{f463b253-fd3f-4a65-86ae-ce5698b7eded}</t>
  </si>
  <si>
    <t xml:space="preserve"> SO 103  Fontána</t>
  </si>
  <si>
    <t>Elektroinstalace</t>
  </si>
  <si>
    <t>{2fd3db4c-d49c-4b12-9c12-711fdd991a99}</t>
  </si>
  <si>
    <t>00</t>
  </si>
  <si>
    <t>Vedlejší rozpočtové náklady</t>
  </si>
  <si>
    <t>{01cf9e1a-52f6-45df-8c4c-33828177266a}</t>
  </si>
  <si>
    <t>KRYCÍ LIST SOUPISU PRACÍ</t>
  </si>
  <si>
    <t>Objekt:</t>
  </si>
  <si>
    <t>D.1.1 - SO 301, SO 302 Příprava staveniště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</si>
  <si>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</si>
  <si>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</si>
  <si>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</si>
  <si>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</si>
  <si>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</si>
  <si>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</si>
  <si>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</si>
  <si>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</si>
  <si>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</si>
  <si>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</si>
  <si>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</si>
  <si>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</si>
  <si>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</si>
  <si>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</si>
  <si>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</si>
  <si>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</si>
  <si>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</si>
  <si>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</si>
  <si>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</si>
  <si>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</si>
  <si>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</si>
  <si>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</si>
  <si>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</si>
  <si>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</si>
  <si>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</si>
  <si>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</si>
  <si>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</si>
  <si>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</si>
  <si>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</si>
  <si>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</si>
  <si>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</si>
  <si>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</si>
  <si>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</t>
  </si>
  <si>
    <t>K</t>
  </si>
  <si>
    <t>184802111</t>
  </si>
  <si>
    <t>Chemické odplevelení před založením kultury nad 20 m2 postřikem na široko v rovině a svahu do 1:5</t>
  </si>
  <si>
    <t>m2</t>
  </si>
  <si>
    <t>CS ÚRS 2020 01</t>
  </si>
  <si>
    <t>4</t>
  </si>
  <si>
    <t>1896490093</t>
  </si>
  <si>
    <t>PP</t>
  </si>
  <si>
    <t>Chemické odplevelení půdy před založením kultury, trávníku nebo zpevněných ploch o výměře jednotlivě přes 20 m2 v rovině nebo na svahu do 1:5 postřikem na široko</t>
  </si>
  <si>
    <t>VV</t>
  </si>
  <si>
    <t>743+306,2</t>
  </si>
  <si>
    <t>8</t>
  </si>
  <si>
    <t>M</t>
  </si>
  <si>
    <t>25234001</t>
  </si>
  <si>
    <t>herbicid totální systémový neselektivní</t>
  </si>
  <si>
    <t>litr</t>
  </si>
  <si>
    <t>216181023</t>
  </si>
  <si>
    <t>((743+306,2)*4)/10000</t>
  </si>
  <si>
    <t>9</t>
  </si>
  <si>
    <t>184818231</t>
  </si>
  <si>
    <t>Ochrana kmene průměru do 300 mm bedněním výšky do 2 m</t>
  </si>
  <si>
    <t>kus</t>
  </si>
  <si>
    <t>-1060938829</t>
  </si>
  <si>
    <t>Ochrana kmene bedněním před poškozením stavebním provozem zřízení včetně odstranění výšky bednění do 2 m průměru kmene do 300 mm</t>
  </si>
  <si>
    <t>10</t>
  </si>
  <si>
    <t>184818232</t>
  </si>
  <si>
    <t>Ochrana kmene průměru přes 300 do 500 mm bedněním výšky do 2 m</t>
  </si>
  <si>
    <t>-1029125474</t>
  </si>
  <si>
    <t>Ochrana kmene bedněním před poškozením stavebním provozem zřízení včetně odstranění výšky bednění do 2 m průměru kmene přes 300 do 500 mm</t>
  </si>
  <si>
    <t>11</t>
  </si>
  <si>
    <t>184818233</t>
  </si>
  <si>
    <t>Ochrana kmene průměru přes 500 do 700 mm bedněním výšky do 2 m</t>
  </si>
  <si>
    <t>1706960843</t>
  </si>
  <si>
    <t>Ochrana kmene bedněním před poškozením stavebním provozem zřízení včetně odstranění výšky bednění do 2 m průměru kmene přes 500 do 700 mm</t>
  </si>
  <si>
    <t>12</t>
  </si>
  <si>
    <t>184852149</t>
  </si>
  <si>
    <t>Řez stromu bezpečnostní o ploše koruny do 480 m2 lezeckou technikou</t>
  </si>
  <si>
    <t>33652491</t>
  </si>
  <si>
    <t>Řez stromů prováděný lezeckou technikou bezpečnostní (S-RB), plocha koruny stromu přes 450 do 480 m2</t>
  </si>
  <si>
    <t>13</t>
  </si>
  <si>
    <t>R1</t>
  </si>
  <si>
    <t>Dynamická bezpečnostní vazba v koruně</t>
  </si>
  <si>
    <t>-1213511516</t>
  </si>
  <si>
    <t>P</t>
  </si>
  <si>
    <t>Poznámka k položce:
strom inv. č. 21, 22</t>
  </si>
  <si>
    <t>998</t>
  </si>
  <si>
    <t>Přesun hmot</t>
  </si>
  <si>
    <t>14</t>
  </si>
  <si>
    <t>998231311</t>
  </si>
  <si>
    <t>Přesun hmot pro sadovnické a krajinářské úpravy vodorovně do 5000 m</t>
  </si>
  <si>
    <t>t</t>
  </si>
  <si>
    <t>6692342</t>
  </si>
  <si>
    <t>Přesun hmot pro sadovnické a krajinářské úpravy - strojně dopravní vzdálenost do 5000 m</t>
  </si>
  <si>
    <t>D.1.2 - SO 101 Zpevněné a manipulační plochy</t>
  </si>
  <si>
    <t>Soupis:</t>
  </si>
  <si>
    <t>SO 101 - Zpevněné a manipulační plochy</t>
  </si>
  <si>
    <t>HSV -  Práce a dodávky HSV</t>
  </si>
  <si>
    <t xml:space="preserve">    1 -  Zemní práce</t>
  </si>
  <si>
    <t xml:space="preserve">    2 -  Zakládání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</si>
  <si>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</si>
  <si>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</si>
  <si>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</si>
  <si>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Práce a dodávky HSV</t>
  </si>
  <si>
    <t xml:space="preserve"> Zemní práce</t>
  </si>
  <si>
    <t>113106111</t>
  </si>
  <si>
    <t>Rozebrání dlažeb z mozaiky komunikací pro pěší ručně</t>
  </si>
  <si>
    <t>-545186121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</si>
  <si>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</si>
  <si>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113106123</t>
  </si>
  <si>
    <t>Rozebrání dlažeb ze zámkových dlaždic komunikací pro pěší ručně</t>
  </si>
  <si>
    <t>318940313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</si>
  <si>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</si>
  <si>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184"rozšiřovaný chodník</t>
  </si>
  <si>
    <t>2,5"přeskládaný chodník</t>
  </si>
  <si>
    <t>589"rušené chodníky a centrální plocha</t>
  </si>
  <si>
    <t>Součet</t>
  </si>
  <si>
    <t>3</t>
  </si>
  <si>
    <t>113107133</t>
  </si>
  <si>
    <t>Odstranění podkladu z betonu prostého tl 400 mm ručně</t>
  </si>
  <si>
    <t>-897532485</t>
  </si>
  <si>
    <t>Odstranění podkladů nebo krytů ručně s přemístěním hmot na skládku na vzdálenost do 3 m nebo s naložením na dopravní prostředek z betonu prostého, o tl. vrstvy přes 300 do 400 mm</t>
  </si>
  <si>
    <t>113107212</t>
  </si>
  <si>
    <t>Odstranění podkladu z kameniva těženého tl 200 mm strojně pl přes 200 m2</t>
  </si>
  <si>
    <t>-626703329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</si>
  <si>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</si>
  <si>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5</t>
  </si>
  <si>
    <t>113204111</t>
  </si>
  <si>
    <t>Vytrhání obrub záhonových</t>
  </si>
  <si>
    <t>m</t>
  </si>
  <si>
    <t>-2140508725</t>
  </si>
  <si>
    <t>Vytrhání obrub s vybouráním lože, s přemístěním hmot na skládku na vzdálenost do 3 m nebo s naložením na dopravní prostředek záhonových</t>
  </si>
  <si>
    <t>6</t>
  </si>
  <si>
    <t>121112003</t>
  </si>
  <si>
    <t>Sejmutí ornice tl vrstvy do 200 mm ručně</t>
  </si>
  <si>
    <t>2248798</t>
  </si>
  <si>
    <t>Sejmutí ornice ručně při souvislé ploše, tl. vrstvy do 200 mm</t>
  </si>
  <si>
    <t>467 "ornice zůstává deponována na stavbě</t>
  </si>
  <si>
    <t>122251105</t>
  </si>
  <si>
    <t>Odkopávky a prokopávky nezapažené v hornině třídy těžitelnosti I, skupiny 3 objem do 1000 m3 strojně</t>
  </si>
  <si>
    <t>m3</t>
  </si>
  <si>
    <t>-2022468936</t>
  </si>
  <si>
    <t>Odkopávky a prokopávky nezapažené strojně v hornině třídy těžitelnosti I skupiny 3 přes 500 do 1 000 m3</t>
  </si>
  <si>
    <t>Poznámka k položce:
z celkového množství zůstává 50 m3 na stavbě, 52,74 m3 - odvoz na městskou deponii</t>
  </si>
  <si>
    <t xml:space="preserve">467*0,22 </t>
  </si>
  <si>
    <t>162251102</t>
  </si>
  <si>
    <t>Vodorovné přemístění do 50 m výkopku/sypaniny z horniny třídy těžitelnosti I, skupiny 1 až 3</t>
  </si>
  <si>
    <t>1061710737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</si>
  <si>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</si>
  <si>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50"zemina použitá na zásypy a obsypy</t>
  </si>
  <si>
    <t>162451105</t>
  </si>
  <si>
    <t>Vodorovné přemístění do 1500 m výkopku/sypaniny z horniny třídy těžitelnosti I, skupiny 1 až 3</t>
  </si>
  <si>
    <t>-696446620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</si>
  <si>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</si>
  <si>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Poznámka k položce:
Deponie investora (Hasičská ul.)</t>
  </si>
  <si>
    <t>(770*0,2)*1,9"štěrky</t>
  </si>
  <si>
    <t>162551107</t>
  </si>
  <si>
    <t>Vodorovné přemístění do 2500 m výkopku/sypaniny z horniny třídy těžitelnosti I, skupiny 1 až 3</t>
  </si>
  <si>
    <t>132880454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</si>
  <si>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</si>
  <si>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Poznámka k položce:
Deponie investora 2,3km</t>
  </si>
  <si>
    <t>102,74 "zemina, odvoz na deponii (vzdálenost 2,3 km)</t>
  </si>
  <si>
    <t>750815908</t>
  </si>
  <si>
    <t xml:space="preserve">50 " zemina na zásyp a obsyp, odvoz z deponie zpět </t>
  </si>
  <si>
    <t>181111131</t>
  </si>
  <si>
    <t>Plošná úprava terénu do 500 m2 zemina tř 1 až 4 nerovnosti do 200 mm v rovinně a svahu do 1:5</t>
  </si>
  <si>
    <t>-1771889027</t>
  </si>
  <si>
    <t>Plošná úprava terénu v zemině tř. 1 až 4 s urovnáním povrchu bez doplnění ornice souvislé plochy do 500 m2 při nerovnostech terénu přes 150 do 200 mm v rovině nebo na svahu do 1:5</t>
  </si>
  <si>
    <t>181351103</t>
  </si>
  <si>
    <t>Rozprostření ornice tl vrstvy do 200 mm pl do 500 m2 v rovině nebo ve svahu do 1:5 strojně</t>
  </si>
  <si>
    <t>-31497217</t>
  </si>
  <si>
    <t>Rozprostření a urovnání ornice v rovině nebo ve svahu sklonu do 1:5 strojně při souvislé ploše přes 100 do 500 m2, tl. vrstvy do 200 mm</t>
  </si>
  <si>
    <t>181951112</t>
  </si>
  <si>
    <t>Úprava pláně v hornině třídy těžitelnosti I, skupiny 1 až 3 se zhutněním</t>
  </si>
  <si>
    <t>1446775333</t>
  </si>
  <si>
    <t>Úprava pláně vyrovnáním výškových rozdílů strojně v hornině třídy těžitelnosti I, skupiny 1 až 3 se zhutněním</t>
  </si>
  <si>
    <t>IP 005</t>
  </si>
  <si>
    <t>Skládkovné výkopků</t>
  </si>
  <si>
    <t>142299859</t>
  </si>
  <si>
    <t>102,74-50 "výkopek bez zemin na zásyp</t>
  </si>
  <si>
    <t>16</t>
  </si>
  <si>
    <t>IP 006</t>
  </si>
  <si>
    <t>Skládkovné kameniva</t>
  </si>
  <si>
    <t>-1720728070</t>
  </si>
  <si>
    <t>770*0,2 "podklady ze starých cest</t>
  </si>
  <si>
    <t>154*1,9 'Přepočtené koeficientem množství</t>
  </si>
  <si>
    <t>17</t>
  </si>
  <si>
    <t>IP 007</t>
  </si>
  <si>
    <t>Skládkovné betonové suti</t>
  </si>
  <si>
    <t>-1105410254</t>
  </si>
  <si>
    <t>62,256 -(2,6+0,15) " bez laviček a odpadkových košů</t>
  </si>
  <si>
    <t xml:space="preserve"> Zakládání</t>
  </si>
  <si>
    <t>18</t>
  </si>
  <si>
    <t>211971121</t>
  </si>
  <si>
    <t>Zřízení opláštění žeber nebo trativodů geotextilií v rýze nebo zářezu sklonu přes 1:2 š do 2,5 m</t>
  </si>
  <si>
    <t>-735164304</t>
  </si>
  <si>
    <t>Zřízení opláštění výplně z geotextilie odvodňovacích žeber nebo trativodů v rýze nebo zářezu se stěnami svislými nebo šikmými o sklonu přes 1:2 při rozvinuté šířce opláštění do 2,5 m</t>
  </si>
  <si>
    <t>47*2</t>
  </si>
  <si>
    <t>19</t>
  </si>
  <si>
    <t>69311199</t>
  </si>
  <si>
    <t>geotextilie netkaná separační, ochranná, filtrační, drenážní PES(70%)+PP(30%) 300g/m2</t>
  </si>
  <si>
    <t>2129767574</t>
  </si>
  <si>
    <t>20</t>
  </si>
  <si>
    <t>28323012</t>
  </si>
  <si>
    <t>lišta ukončovací pro drenážní fólie profilované tl 8mm</t>
  </si>
  <si>
    <t>478508056</t>
  </si>
  <si>
    <t>212750101</t>
  </si>
  <si>
    <t>Trativod z drenážních trubek PVC-U SN 4 perforace 360° včetně lože otevřený výkop DN 100 pro budovy plocha pro vtékání vody min. 80 cm2/m</t>
  </si>
  <si>
    <t>1866201426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</si>
  <si>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</si>
  <si>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22</t>
  </si>
  <si>
    <t>IP 001</t>
  </si>
  <si>
    <t>Montáž nopové folie</t>
  </si>
  <si>
    <t>-2000313</t>
  </si>
  <si>
    <t>23</t>
  </si>
  <si>
    <t>69334152</t>
  </si>
  <si>
    <t>fólie profilovaná (nopová) perforovaná HDPE s hydroakumulační a drenážní funkcí do vegetačních střech s výškou nopů 20mm</t>
  </si>
  <si>
    <t>-1365431240</t>
  </si>
  <si>
    <t xml:space="preserve"> Komunikace pozemní</t>
  </si>
  <si>
    <t>24</t>
  </si>
  <si>
    <t>564861111</t>
  </si>
  <si>
    <t>Podklad ze štěrkodrtě ŠD tl 200 mm</t>
  </si>
  <si>
    <t>-753378291</t>
  </si>
  <si>
    <t>Podklad ze štěrkodrti ŠD s rozprostřením a zhutněním, po zhutnění tl. 200 mm</t>
  </si>
  <si>
    <t>25</t>
  </si>
  <si>
    <t>58381005</t>
  </si>
  <si>
    <t>kostka dlažební mozaika žula 4/6 šedá</t>
  </si>
  <si>
    <t>-2089946764</t>
  </si>
  <si>
    <t>75"včetně ztratného, plocha C</t>
  </si>
  <si>
    <t>26</t>
  </si>
  <si>
    <t>59245004R</t>
  </si>
  <si>
    <t>dlažba skladebná betonová víceformátová, odstín standard colormix arabica</t>
  </si>
  <si>
    <t>1657109672</t>
  </si>
  <si>
    <t>Poznámka k položce:
Formát velký - 300/450/600*300*80 (viz. TZ)
Formát malý - 150/225/300*150*80 (viz. TZ)</t>
  </si>
  <si>
    <t>30"plocha A - velká a malá forma</t>
  </si>
  <si>
    <t>397"plocha B - velká forma</t>
  </si>
  <si>
    <t>57"plocha D - velká a malá forma</t>
  </si>
  <si>
    <t>32,5"plocha E - velká a malá forma</t>
  </si>
  <si>
    <t>(30+397+57+32,5)*0,05"prořez</t>
  </si>
  <si>
    <t>27</t>
  </si>
  <si>
    <t>59245005</t>
  </si>
  <si>
    <t>dlažba skladebná betonová 200/100/80mm, barevná</t>
  </si>
  <si>
    <t>-1951218859</t>
  </si>
  <si>
    <t>dlažba tvar obdélník betonová 200x100x80mm barevná</t>
  </si>
  <si>
    <t>220*1,05"plocha G včetně prořezu</t>
  </si>
  <si>
    <t>28</t>
  </si>
  <si>
    <t>569211111</t>
  </si>
  <si>
    <t>Zpevnění krajnic štěrkopískem nebo kamenivem těženým tl 50 mm</t>
  </si>
  <si>
    <t>-453184257</t>
  </si>
  <si>
    <t>Zpevnění krajnic nebo komunikací pro pěší s rozprostřením a zhutněním, po zhutnění štěrkopískem nebo kamenivem těženým tl. 50 mm</t>
  </si>
  <si>
    <t>35,5"plocha F</t>
  </si>
  <si>
    <t>29</t>
  </si>
  <si>
    <t>591411111</t>
  </si>
  <si>
    <t>Kladení dlažby z mozaiky jednobarevné komunikací pro pěší lože z kameniva</t>
  </si>
  <si>
    <t>-1369511540</t>
  </si>
  <si>
    <t>Kladení dlažby z mozaiky komunikací pro pěší s vyplněním spár, s dvojím beraněním a se smetením přebytečného materiálu na vzdálenost do 3 m jednobarevné, s ložem tl. do 40 mm z kameniva</t>
  </si>
  <si>
    <t>75</t>
  </si>
  <si>
    <t>30</t>
  </si>
  <si>
    <t>596211110</t>
  </si>
  <si>
    <t>Kladení zámkové dlažby komunikací pro pěší tl 60 mm skupiny A pl do 50 m2</t>
  </si>
  <si>
    <t>-1211103580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</si>
  <si>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</si>
  <si>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31</t>
  </si>
  <si>
    <t>596211212</t>
  </si>
  <si>
    <t>Kladení zámkové dlažby komunikací pro pěší tl 80 mm skupiny A pl do 300 m2</t>
  </si>
  <si>
    <t>963824865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</si>
  <si>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</si>
  <si>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220"plocha G</t>
  </si>
  <si>
    <t>32</t>
  </si>
  <si>
    <t>596211220</t>
  </si>
  <si>
    <t>Kladení zámkové dlažby komunikací pro pěší tl 80 mm skupiny B pl do 50 m2</t>
  </si>
  <si>
    <t>1939028899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</si>
  <si>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do 50 m2</t>
  </si>
  <si>
    <t>30"plocha A</t>
  </si>
  <si>
    <t>32,5"plocha E</t>
  </si>
  <si>
    <t>33</t>
  </si>
  <si>
    <t>596211221</t>
  </si>
  <si>
    <t>Kladení zámkové dlažby komunikací pro pěší tl 80 mm skupiny B pl do 100 m2</t>
  </si>
  <si>
    <t>-972244656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</si>
  <si>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50 do 100 m2</t>
  </si>
  <si>
    <t>57"plocha D</t>
  </si>
  <si>
    <t>34</t>
  </si>
  <si>
    <t>596211223</t>
  </si>
  <si>
    <t>Kladení zámkové dlažby komunikací pro pěší tl 80 mm skupiny B pl přes 300 m2</t>
  </si>
  <si>
    <t>-91355118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</si>
  <si>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300 m2</t>
  </si>
  <si>
    <t>397"plocha B</t>
  </si>
  <si>
    <t xml:space="preserve"> Ostatní konstrukce a práce, bourání</t>
  </si>
  <si>
    <t>35</t>
  </si>
  <si>
    <t>916231213</t>
  </si>
  <si>
    <t>Osazení chodníkového obrubníku betonového stojatého s boční opěrou do lože z betonu prostého</t>
  </si>
  <si>
    <t>403270727</t>
  </si>
  <si>
    <t>Osazení chodníkového obrubníku betonového se zřízením lože, s vyplněním a zatřením spár cementovou maltou stojatého s boční opěrou z betonu prostého, do lože z betonu prostého</t>
  </si>
  <si>
    <t>36</t>
  </si>
  <si>
    <t>59217016R</t>
  </si>
  <si>
    <t>obrubník betonový chodníkový 1000x80x250mm - barva pískovcová</t>
  </si>
  <si>
    <t>-764855881</t>
  </si>
  <si>
    <t>37</t>
  </si>
  <si>
    <t>916921191</t>
  </si>
  <si>
    <t>Příplatek k monolitickým příkopům, krajníkům nebo obrubníkům za provedení oblouku r do 20 m</t>
  </si>
  <si>
    <t>-1712211727</t>
  </si>
  <si>
    <t>Monolitické příkopové žlaby, rigoly, krajníky nebo obrubníky Příplatek k cenám za provedení oblouku poloměru do 20 m</t>
  </si>
  <si>
    <t>48</t>
  </si>
  <si>
    <t>38</t>
  </si>
  <si>
    <t>966001211</t>
  </si>
  <si>
    <t>Odstranění lavičky stabilní zabetonované</t>
  </si>
  <si>
    <t>-784986920</t>
  </si>
  <si>
    <t>Odstranění lavičky parkové stabilní zabetonované</t>
  </si>
  <si>
    <t>39</t>
  </si>
  <si>
    <t>966001311</t>
  </si>
  <si>
    <t>Odstranění odpadkového koše s betonovou patkou</t>
  </si>
  <si>
    <t>1698332941</t>
  </si>
  <si>
    <t>Odstranění odpadkového koše s betonovou patkou</t>
  </si>
  <si>
    <t>40</t>
  </si>
  <si>
    <t>966051111</t>
  </si>
  <si>
    <t>Bourání betonových palisád osazovaných v řadě</t>
  </si>
  <si>
    <t>-1146604533</t>
  </si>
  <si>
    <t>Bourání palisád betonových osazených v řadě</t>
  </si>
  <si>
    <t>40,5*0,11*0,6</t>
  </si>
  <si>
    <t>41</t>
  </si>
  <si>
    <t>IP 002</t>
  </si>
  <si>
    <t>Odstranění fontány</t>
  </si>
  <si>
    <t>kpl</t>
  </si>
  <si>
    <t>-1386640326</t>
  </si>
  <si>
    <t>Poznámka k položce:
Odstranění kovové koruny fontány rozřezáním, manipulace s kamenným blokem fontány včetně naložení na dopravní prostředek, odvozu do skladu investora do 1270m a složení z dopravního prostředku.</t>
  </si>
  <si>
    <t>42</t>
  </si>
  <si>
    <t>IP 003</t>
  </si>
  <si>
    <t>Odstranění plastiky</t>
  </si>
  <si>
    <t>-933202969</t>
  </si>
  <si>
    <t>Poznámka k položce:
Odstranění betonového základu, manipulace a odvoz plastiky včetně naložení na dopravní prostředek, odvoz do skladu investora do 1270m a složení z dopravního prostředku</t>
  </si>
  <si>
    <t>43</t>
  </si>
  <si>
    <t>IP 004</t>
  </si>
  <si>
    <t xml:space="preserve">Nakládka laviček a košů k odvozu do skladu investora se složením </t>
  </si>
  <si>
    <t>kpl.</t>
  </si>
  <si>
    <t>2019983618</t>
  </si>
  <si>
    <t>997</t>
  </si>
  <si>
    <t xml:space="preserve"> Přesun sutě</t>
  </si>
  <si>
    <t>44</t>
  </si>
  <si>
    <t>997221561</t>
  </si>
  <si>
    <t>Vodorovná doprava suti z kusových materiálů do 1 km</t>
  </si>
  <si>
    <t>-858089806</t>
  </si>
  <si>
    <t>Vodorovná doprava suti bez naložení, ale se složením a s hrubým urovnáním z kusových materiálů, na vzdálenost do 1 km</t>
  </si>
  <si>
    <t>(4*0,4)*2,2"základ fontány</t>
  </si>
  <si>
    <t>(453*0,05)*2,2"obruby</t>
  </si>
  <si>
    <t>(40,5*0,11*0,6)*2,2"palisády</t>
  </si>
  <si>
    <t>(0,5*0,5*0,5)*2,2"základ plastiky</t>
  </si>
  <si>
    <t>13*0,2"lavičky do skladu investora</t>
  </si>
  <si>
    <t>3*0,05"koše do skladu investora</t>
  </si>
  <si>
    <t>45</t>
  </si>
  <si>
    <t>997221569</t>
  </si>
  <si>
    <t>Příplatek ZKD 1 km u vodorovné dopravy suti z kusových materiálů</t>
  </si>
  <si>
    <t>-899751938</t>
  </si>
  <si>
    <t>Vodorovná doprava suti bez naložení, ale se složením a s hrubým urovnáním Příplatek k ceně za každý další i započatý 1 km přes 1 km</t>
  </si>
  <si>
    <t>D.1.3 - SO 102 Elektro a sdělovací objekty - veřejné osvětlení</t>
  </si>
  <si>
    <t>SO 102 - Veřejné osvětlení</t>
  </si>
  <si>
    <t>M - Veřejné osvětlení</t>
  </si>
  <si>
    <t>M055</t>
  </si>
  <si>
    <t>jistič 20A/B, 500V, PL7-B20/1</t>
  </si>
  <si>
    <t>ks</t>
  </si>
  <si>
    <t>256</t>
  </si>
  <si>
    <t>64</t>
  </si>
  <si>
    <t>257420788</t>
  </si>
  <si>
    <t>M056</t>
  </si>
  <si>
    <t>stožár ocel. konický KOS 60-50+M, manžeta, žár. Zn</t>
  </si>
  <si>
    <t>-1121375914</t>
  </si>
  <si>
    <t>M057</t>
  </si>
  <si>
    <t>stožárová zemní svorka</t>
  </si>
  <si>
    <t>1260586251</t>
  </si>
  <si>
    <t>M058</t>
  </si>
  <si>
    <t>stožárová výzbroj 16.4, průběžná s keramickou pojistkou 5x20/4A</t>
  </si>
  <si>
    <t>479291286</t>
  </si>
  <si>
    <t>M059</t>
  </si>
  <si>
    <t>stožárová výzbroj 16.4, odbočná s keramickou pojistkou 5x20/4A</t>
  </si>
  <si>
    <t>1378098782</t>
  </si>
  <si>
    <t>M060</t>
  </si>
  <si>
    <t>stožárová výzbroj 16.4, průběžná s 2 keramic. pojistkami 4 a 10A</t>
  </si>
  <si>
    <t>543870641</t>
  </si>
  <si>
    <t>M061</t>
  </si>
  <si>
    <t>svítidlo QES-1 Strada-2X2-DNW 827/2385lm/15W</t>
  </si>
  <si>
    <t>2014116705</t>
  </si>
  <si>
    <t>M062</t>
  </si>
  <si>
    <t>svítidlo DIS 1883 MiniFloor 3K; 15W; 1302lm; WW; naklápěcí 15°</t>
  </si>
  <si>
    <t>433152771</t>
  </si>
  <si>
    <t>M063</t>
  </si>
  <si>
    <t>zásuvkový sloupek komplet ABB 2CMA100225R1000</t>
  </si>
  <si>
    <t>-2000860444</t>
  </si>
  <si>
    <t>M064</t>
  </si>
  <si>
    <t>propojovací krabice gelová Abox XT 0,25-2,5 + gel</t>
  </si>
  <si>
    <t>-127608802</t>
  </si>
  <si>
    <t>M065</t>
  </si>
  <si>
    <t>kabel CYKY-J 4x10</t>
  </si>
  <si>
    <t>330700085</t>
  </si>
  <si>
    <t>M066</t>
  </si>
  <si>
    <t>kabel CYKY-J 3x2,5</t>
  </si>
  <si>
    <t>-1139865027</t>
  </si>
  <si>
    <t>M067</t>
  </si>
  <si>
    <t>kabel CYKY-J 3x1,5</t>
  </si>
  <si>
    <t>-1305294134</t>
  </si>
  <si>
    <t>M068</t>
  </si>
  <si>
    <t>chránička KF 09050</t>
  </si>
  <si>
    <t>-762269440</t>
  </si>
  <si>
    <t>M069</t>
  </si>
  <si>
    <t>chránička KF 09040</t>
  </si>
  <si>
    <t>-2121366911</t>
  </si>
  <si>
    <t>M070</t>
  </si>
  <si>
    <t>zemnící pásek FeZn 30x4 mm</t>
  </si>
  <si>
    <t>1986152981</t>
  </si>
  <si>
    <t>M071</t>
  </si>
  <si>
    <t>svorka pro zemnící pásek</t>
  </si>
  <si>
    <t>-1133325819</t>
  </si>
  <si>
    <t>M072</t>
  </si>
  <si>
    <t>krycí deska KAD 15</t>
  </si>
  <si>
    <t>2045593140</t>
  </si>
  <si>
    <t>M073</t>
  </si>
  <si>
    <t>výstražná folie s bleskem</t>
  </si>
  <si>
    <t>-1734405383</t>
  </si>
  <si>
    <t>M074</t>
  </si>
  <si>
    <t>trubka AGROSIL plastová prům. 250 mm/1m</t>
  </si>
  <si>
    <t>1194178063</t>
  </si>
  <si>
    <t>M075</t>
  </si>
  <si>
    <t>beton pro základ ocelového stožáru 5 (0,41)</t>
  </si>
  <si>
    <t>-334655323</t>
  </si>
  <si>
    <t>M076</t>
  </si>
  <si>
    <t>beton pro zásuvkový sloupek (0,01)</t>
  </si>
  <si>
    <t>258926364</t>
  </si>
  <si>
    <t>M077</t>
  </si>
  <si>
    <t>písek jemnozrnný</t>
  </si>
  <si>
    <t>-1345457510</t>
  </si>
  <si>
    <t>M078</t>
  </si>
  <si>
    <t>drobný a pomocný materiál</t>
  </si>
  <si>
    <t>1880728815</t>
  </si>
  <si>
    <t>M079</t>
  </si>
  <si>
    <t>odpojení a demontáž 1f jističe 40A/B, 500V</t>
  </si>
  <si>
    <t>-1769886680</t>
  </si>
  <si>
    <t>M080</t>
  </si>
  <si>
    <t>odpojení vodičů připoj. kabelu svítidla 1,5 (žíly)</t>
  </si>
  <si>
    <t>-1334076036</t>
  </si>
  <si>
    <t>M081</t>
  </si>
  <si>
    <t>demontáž vývodu ke svítidlu, kabel pr. 1,5</t>
  </si>
  <si>
    <t>-195419890</t>
  </si>
  <si>
    <t>M082</t>
  </si>
  <si>
    <t>odpojení vodičů napáj. kabelu ze svorkovnice do 16 (žíly)</t>
  </si>
  <si>
    <t>-1650989184</t>
  </si>
  <si>
    <t>M083</t>
  </si>
  <si>
    <t>odpojení vodičů napáj. kabelu ze svorkovnice do 4 (žíly)</t>
  </si>
  <si>
    <t>-933015136</t>
  </si>
  <si>
    <t>M084</t>
  </si>
  <si>
    <t>demontáž svorkovnice z ocel. stožáru</t>
  </si>
  <si>
    <t>1922568995</t>
  </si>
  <si>
    <t>M085</t>
  </si>
  <si>
    <t>demontáž svítidla z parkového světelného bodu do 4,5m</t>
  </si>
  <si>
    <t>1060143812</t>
  </si>
  <si>
    <t>M086</t>
  </si>
  <si>
    <t>demontáž výložníku z parkového světelného bodu do 4,5m</t>
  </si>
  <si>
    <t>-1711531316</t>
  </si>
  <si>
    <t>M087</t>
  </si>
  <si>
    <t>demontáž ocelového stožáru do  4,5m</t>
  </si>
  <si>
    <t>342609577</t>
  </si>
  <si>
    <t>demontáž ocelového stožáru do 4,5m</t>
  </si>
  <si>
    <t>M088</t>
  </si>
  <si>
    <t>vybourání patky parkového světelného bodu do 4,5 (0,3)</t>
  </si>
  <si>
    <t>754165162</t>
  </si>
  <si>
    <t>M089</t>
  </si>
  <si>
    <t>zahození a zhutnění vybourané patky stožáru do 4,5 (0,3)</t>
  </si>
  <si>
    <t>1128258249</t>
  </si>
  <si>
    <t>M090</t>
  </si>
  <si>
    <t>odkopání stožárové patky</t>
  </si>
  <si>
    <t>-1706668129</t>
  </si>
  <si>
    <t>M091</t>
  </si>
  <si>
    <t>odkop kabelu v zeleném pásu  vč. záhozu (0,3x0,7)</t>
  </si>
  <si>
    <t>-1924782096</t>
  </si>
  <si>
    <t>odkop kabelu v zeleném pásu vč. záhozu (0,3x0,7)</t>
  </si>
  <si>
    <t>M092</t>
  </si>
  <si>
    <t>odkop kabelu v chodníku  vč. záhozu (0,3x0,15)</t>
  </si>
  <si>
    <t>1718384522</t>
  </si>
  <si>
    <t>odkop kabelu v chodníku vč. záhozu (0,3x0,15)</t>
  </si>
  <si>
    <t>M093</t>
  </si>
  <si>
    <t>demontáž podzemního vedení s výkopem</t>
  </si>
  <si>
    <t>-1217399358</t>
  </si>
  <si>
    <t>M094</t>
  </si>
  <si>
    <t>demontáž podzemního vedení bez výkopu</t>
  </si>
  <si>
    <t>-535322391</t>
  </si>
  <si>
    <t>M095</t>
  </si>
  <si>
    <t>montáž a připojení 1f jističe 20A/B, 500V</t>
  </si>
  <si>
    <t>1158445089</t>
  </si>
  <si>
    <t>M096</t>
  </si>
  <si>
    <t>vytýčení nových světelných bodů a zásuvkových sloupků</t>
  </si>
  <si>
    <t>1226787904</t>
  </si>
  <si>
    <t>M097</t>
  </si>
  <si>
    <t>výkop základu pro ocelový stožár 5 (0,46)</t>
  </si>
  <si>
    <t>585300195</t>
  </si>
  <si>
    <t>M098</t>
  </si>
  <si>
    <t>stavba patky pro stožár 5</t>
  </si>
  <si>
    <t>-1456305076</t>
  </si>
  <si>
    <t>M099</t>
  </si>
  <si>
    <t>instalace sloupu světelného bodu (5)</t>
  </si>
  <si>
    <t>-1201878180</t>
  </si>
  <si>
    <t>46</t>
  </si>
  <si>
    <t>M100</t>
  </si>
  <si>
    <t>instalace svítidla světelného bodu (5)</t>
  </si>
  <si>
    <t>1307975685</t>
  </si>
  <si>
    <t>47</t>
  </si>
  <si>
    <t>M101</t>
  </si>
  <si>
    <t>instalace svorkovnice</t>
  </si>
  <si>
    <t>-2104828708</t>
  </si>
  <si>
    <t>M102</t>
  </si>
  <si>
    <t>zatažení kabelu pr. 1,5 do sloupu</t>
  </si>
  <si>
    <t>-167084987</t>
  </si>
  <si>
    <t>49</t>
  </si>
  <si>
    <t>M103</t>
  </si>
  <si>
    <t>připojení kabelu do svorkovnice a svítidla 1,5 (žíly)</t>
  </si>
  <si>
    <t>1947944158</t>
  </si>
  <si>
    <t>50</t>
  </si>
  <si>
    <t>M104</t>
  </si>
  <si>
    <t>výkop základu pro zásuvkový slopupek (0,01)</t>
  </si>
  <si>
    <t>-929158115</t>
  </si>
  <si>
    <t>51</t>
  </si>
  <si>
    <t>M105</t>
  </si>
  <si>
    <t>základ zásuvkového sloupku</t>
  </si>
  <si>
    <t>-1707532152</t>
  </si>
  <si>
    <t>52</t>
  </si>
  <si>
    <t>M106</t>
  </si>
  <si>
    <t>instalace a připojení zásuvkového sloupku</t>
  </si>
  <si>
    <t>-1826654875</t>
  </si>
  <si>
    <t>53</t>
  </si>
  <si>
    <t>M107</t>
  </si>
  <si>
    <t>instalace + zapojení zemního svítidla</t>
  </si>
  <si>
    <t>-1402138538</t>
  </si>
  <si>
    <t>54</t>
  </si>
  <si>
    <t>M108</t>
  </si>
  <si>
    <t>zavedení kabelu do pr. 10 do sloupu</t>
  </si>
  <si>
    <t>-1040379217</t>
  </si>
  <si>
    <t>55</t>
  </si>
  <si>
    <t>M109</t>
  </si>
  <si>
    <t>připojení kabelu do pr. 16 do svorkovnice (žíly)</t>
  </si>
  <si>
    <t>-816773732</t>
  </si>
  <si>
    <t>56</t>
  </si>
  <si>
    <t>M110</t>
  </si>
  <si>
    <t>zavedení kabelu do pr. 4 do sloupu</t>
  </si>
  <si>
    <t>875307983</t>
  </si>
  <si>
    <t>57</t>
  </si>
  <si>
    <t>M111</t>
  </si>
  <si>
    <t>připojení kabelu do pr. 4 do svorkovnice (žíly)</t>
  </si>
  <si>
    <t>-734570779</t>
  </si>
  <si>
    <t>58</t>
  </si>
  <si>
    <t>M112</t>
  </si>
  <si>
    <t>vytýčení trasy kabelového vedení</t>
  </si>
  <si>
    <t>-868011718</t>
  </si>
  <si>
    <t>59</t>
  </si>
  <si>
    <t>M113</t>
  </si>
  <si>
    <t>výkop v zeleném pásu (0,3x0,7)</t>
  </si>
  <si>
    <t>-1513393381</t>
  </si>
  <si>
    <t>60</t>
  </si>
  <si>
    <t>M114</t>
  </si>
  <si>
    <t>výkop v chodníku (0,3x0,35)</t>
  </si>
  <si>
    <t>-1450078221</t>
  </si>
  <si>
    <t>61</t>
  </si>
  <si>
    <t>M115</t>
  </si>
  <si>
    <t>pokládka zemnícího pásku</t>
  </si>
  <si>
    <t>2003324990</t>
  </si>
  <si>
    <t>62</t>
  </si>
  <si>
    <t>M116</t>
  </si>
  <si>
    <t>pokládka kabelů do pr. 16</t>
  </si>
  <si>
    <t>-568718395</t>
  </si>
  <si>
    <t>63</t>
  </si>
  <si>
    <t>M117</t>
  </si>
  <si>
    <t>pokládka kabelů do pr. 4</t>
  </si>
  <si>
    <t>1898043814</t>
  </si>
  <si>
    <t>M118</t>
  </si>
  <si>
    <t>pokládka chrániček</t>
  </si>
  <si>
    <t>673905265</t>
  </si>
  <si>
    <t>65</t>
  </si>
  <si>
    <t>M119</t>
  </si>
  <si>
    <t>příplatek za zatažení kabelu do r. 16 do chráničky</t>
  </si>
  <si>
    <t>-1499690164</t>
  </si>
  <si>
    <t>66</t>
  </si>
  <si>
    <t>M120</t>
  </si>
  <si>
    <t>příplatek za zatažení kabelu do r. 4 do chráničky</t>
  </si>
  <si>
    <t>1298473102</t>
  </si>
  <si>
    <t>67</t>
  </si>
  <si>
    <t>M121</t>
  </si>
  <si>
    <t>násyp pískového lože (0,3x0,2)</t>
  </si>
  <si>
    <t>-515087742</t>
  </si>
  <si>
    <t>68</t>
  </si>
  <si>
    <t>M122</t>
  </si>
  <si>
    <t>pokládka krycích desek CAD</t>
  </si>
  <si>
    <t>2140761698</t>
  </si>
  <si>
    <t>69</t>
  </si>
  <si>
    <t>M123</t>
  </si>
  <si>
    <t>zahození a zhutnění výkopů (0,3x0,5)</t>
  </si>
  <si>
    <t>2119175987</t>
  </si>
  <si>
    <t>70</t>
  </si>
  <si>
    <t>M124</t>
  </si>
  <si>
    <t>zahození a zhutnění výkopů (0,3x0,15)</t>
  </si>
  <si>
    <t>-7612617</t>
  </si>
  <si>
    <t>71</t>
  </si>
  <si>
    <t>M125</t>
  </si>
  <si>
    <t>ostatní montážní a pomocné práce</t>
  </si>
  <si>
    <t>-1163399118</t>
  </si>
  <si>
    <t>72</t>
  </si>
  <si>
    <t>M126</t>
  </si>
  <si>
    <t>odvoz výkopku do 5 km a uložení na skládku vč. poplatku</t>
  </si>
  <si>
    <t>1709741144</t>
  </si>
  <si>
    <t>73</t>
  </si>
  <si>
    <t>M127</t>
  </si>
  <si>
    <t>ekologická likvidace svítidel</t>
  </si>
  <si>
    <t>345229387</t>
  </si>
  <si>
    <t>74</t>
  </si>
  <si>
    <t>M128</t>
  </si>
  <si>
    <t>Revize</t>
  </si>
  <si>
    <t>…</t>
  </si>
  <si>
    <t>2124361308</t>
  </si>
  <si>
    <t>M129</t>
  </si>
  <si>
    <t>doprava</t>
  </si>
  <si>
    <t>-1288290889</t>
  </si>
  <si>
    <t>76</t>
  </si>
  <si>
    <t>M130</t>
  </si>
  <si>
    <t>zákres dle skutečného stavu</t>
  </si>
  <si>
    <t>-521435835</t>
  </si>
  <si>
    <t>77</t>
  </si>
  <si>
    <t>Pozn.</t>
  </si>
  <si>
    <t>Poznámka</t>
  </si>
  <si>
    <t>-</t>
  </si>
  <si>
    <t>1110729606</t>
  </si>
  <si>
    <t xml:space="preserve">Poznámka k položce:
Přesné délky kabelů musí být před zahájením prací ověřeny měřením 
Ve specifikaci není zahrnuto:
 - drobný spojovací a propojovací materiál 
 - odkrytí a konečná úprava povrchů provedené v rámci stavební části
 - geodetické zaměření
Uváděné typy jsou doporučené, které lze nahradit ekvivalenty se stejnými parametry.
</t>
  </si>
  <si>
    <t>0*0 'Přepočtené koeficientem množství</t>
  </si>
  <si>
    <t>D.1.4 - Objekty podzemních staveb - fontána</t>
  </si>
  <si>
    <t>D.1.4 - SO 104 Fontána - stavební část</t>
  </si>
  <si>
    <t>001 - Zemní práce</t>
  </si>
  <si>
    <t>003 - Svislé konstrukce</t>
  </si>
  <si>
    <t>004 - Vodorovné konstrukce</t>
  </si>
  <si>
    <t>005 - Komunikace</t>
  </si>
  <si>
    <t>006 - Úpravy povrchu</t>
  </si>
  <si>
    <t>009 - Ostatní konstrukce a práce</t>
  </si>
  <si>
    <t>711 - Izolace proti vodě</t>
  </si>
  <si>
    <t>PSV - Práce a dodávky PSV</t>
  </si>
  <si>
    <t xml:space="preserve">    772 - Podlahy z kamene</t>
  </si>
  <si>
    <t>001</t>
  </si>
  <si>
    <t>131251103</t>
  </si>
  <si>
    <t>Hloubení jam nezapažených v hornině třídy těžitelnosti I, skupiny 3 objem do 100 m3 strojně</t>
  </si>
  <si>
    <t>Hloubení nezapažených jam a zářezů strojně s urovnáním dna do předepsaného profilu a spádu v hornině třídy těžitelnosti I skupiny 3 přes 50 do 100 m3</t>
  </si>
  <si>
    <t>131201109</t>
  </si>
  <si>
    <t>Příplatek za lepivost u hloubení jam nezapažených v hornině tř. 3</t>
  </si>
  <si>
    <t>132251253</t>
  </si>
  <si>
    <t>Hloubení rýh nezapažených š do 2000 mm v hornině třídy těžitelnosti I, skupiny 3 objem do 100 m3 strojně</t>
  </si>
  <si>
    <t>Hloubení nezapažených rýh šířky přes 800 do 2 000 mm strojně s urovnáním dna do předepsaného profilu a spádu v hornině třídy těžitelnosti I skupiny 3 přes 50 do 100 m3</t>
  </si>
  <si>
    <t>132201209</t>
  </si>
  <si>
    <t>Příplatek za lepivost k hloubení rýh š do 2000 mm v hornině tř. 3</t>
  </si>
  <si>
    <t>139751101</t>
  </si>
  <si>
    <t>Vykopávky v uzavřených prostorech v hornině třídy těžitelnosti I, skupiny 1 až 3 ručně</t>
  </si>
  <si>
    <t>Vykopávka v uzavřených prostorech ručně v hornině třídy těžitelnosti I skupiny 1 až 3</t>
  </si>
  <si>
    <t>174101101</t>
  </si>
  <si>
    <t>Zásyp jam, šachet rýh nebo kolem objektů sypaninou se zhutněním</t>
  </si>
  <si>
    <t>Zásyp sypaninou z jakékoliv horniny strojně s uložením výkopku ve vrstvách se zhutněním jam, šachet, rýh nebo kolem objektů v těchto vykopávkách</t>
  </si>
  <si>
    <t>162351103</t>
  </si>
  <si>
    <t>Vodorovné přemístění do 500 m výkopku/sypaniny z horniny třídy těžitelnosti I, skupiny 1 až 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</si>
  <si>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</si>
  <si>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003</t>
  </si>
  <si>
    <t>Svislé konstrukce</t>
  </si>
  <si>
    <t>310237261</t>
  </si>
  <si>
    <t>Zazdívka otvorů pl do 0,25 m2 ve zdivu nadzákladovém cihlami pálenými tl do 600 mm</t>
  </si>
  <si>
    <t>Zazdívka otvorů ve zdivu nadzákladovém cihlami pálenými plochy přes 0,09 m2 do 0,25 m2, ve zdi tl. přes 450 do 600 mm</t>
  </si>
  <si>
    <t>311113132</t>
  </si>
  <si>
    <t>Nosná zeď tl do 200 mm z hladkých tvárnic ztraceného bednění včetně výplně z betonu tř. C 16/20</t>
  </si>
  <si>
    <t>Nadzákladové zdi z tvárnic ztraceného bednění hladkých, včetně výplně z betonu třídy C 16/20, tloušťky zdiva přes 150 do 200 mm</t>
  </si>
  <si>
    <t>004</t>
  </si>
  <si>
    <t>Vodorovné konstrukce</t>
  </si>
  <si>
    <t>451573111</t>
  </si>
  <si>
    <t>Lože pod potrubí otevřený výkop ze štěrkopísku</t>
  </si>
  <si>
    <t>Lože pod potrubí, stoky a drobné objekty v otevřeném výkopu z písku a štěrkopísku do 63 mm</t>
  </si>
  <si>
    <t>005</t>
  </si>
  <si>
    <t>Komunikace</t>
  </si>
  <si>
    <t>564851111</t>
  </si>
  <si>
    <t>Podklad ze štěrkodrtě ŠD tl 150 mm</t>
  </si>
  <si>
    <t>Podklad ze štěrkodrti ŠD s rozprostřením a zhutněním, po zhutnění tl. 150 mm</t>
  </si>
  <si>
    <t>006</t>
  </si>
  <si>
    <t>Úpravy povrchu</t>
  </si>
  <si>
    <t>631311124</t>
  </si>
  <si>
    <t>Mazanina tl do 120 mm z betonu prostého bez zvýšených nároků na prostředí tř. C 16/20</t>
  </si>
  <si>
    <t>Mazanina z betonu prostého bez zvýšených nároků na prostředí tl. přes 80 do 120 mm tř. C 16/20</t>
  </si>
  <si>
    <t>631319173</t>
  </si>
  <si>
    <t>Příplatek k mazanině tl do 120 mm za stržení povrchu spodní vrstvy před vložením výztuže</t>
  </si>
  <si>
    <t>Příplatek k cenám mazanin za stržení povrchu spodní vrstvy mazaniny latí před vložením výztuže nebo pletiva pro tl. obou vrstev mazaniny přes 80 do 120 mm</t>
  </si>
  <si>
    <t>631362021</t>
  </si>
  <si>
    <t>Výztuž mazanin svařovanými sítěmi Kari</t>
  </si>
  <si>
    <t>Výztuž mazanin ze svařovaných sítí z drátů typu KARI</t>
  </si>
  <si>
    <t>635111241</t>
  </si>
  <si>
    <t>Násyp pod podlahy z hrubého kameniva 8-16 se zhutněním</t>
  </si>
  <si>
    <t>Násyp ze štěrkopísku, písku nebo kameniva pod podlahy se zhutněním z kameniva hrubého 8-16</t>
  </si>
  <si>
    <t>631311134</t>
  </si>
  <si>
    <t>Mazanina tl do 240 mm z betonu prostého bez zvýšených nároků na prostředí tř. C 16/20</t>
  </si>
  <si>
    <t>Mazanina z betonu prostého bez zvýšených nároků na prostředí tl. přes 120 do 240 mm tř. C 16/20</t>
  </si>
  <si>
    <t>631319175</t>
  </si>
  <si>
    <t>Příplatek k mazanině tl do 240 mm za stržení povrchu spodní vrstvy před vložením výztuže</t>
  </si>
  <si>
    <t>Příplatek k cenám mazanin za stržení povrchu spodní vrstvy mazaniny latí před vložením výztuže nebo pletiva pro tl. obou vrstev mazaniny přes 120 do 240 mm</t>
  </si>
  <si>
    <t>K1</t>
  </si>
  <si>
    <t>Položení dlažby do flexibilního lepidla</t>
  </si>
  <si>
    <t>-1027525616</t>
  </si>
  <si>
    <t>X636DGD</t>
  </si>
  <si>
    <t>Betonové dlaždice - velkoformátová, tl. 80 mm</t>
  </si>
  <si>
    <t>1955399871</t>
  </si>
  <si>
    <t>Betonové dlaždice - specifikace v grafické části</t>
  </si>
  <si>
    <t>Poznámka k položce:
velkoformátová dlažba, kombiforma 300 - 450 - 600 mm/300 mm, tl. 80 mm, barva Standard Colormix Arabica</t>
  </si>
  <si>
    <t>009</t>
  </si>
  <si>
    <t>Ostatní konstrukce a práce</t>
  </si>
  <si>
    <t>971042461</t>
  </si>
  <si>
    <t>Vybourání otvorů v betonových příčkách a zdech pl do 0,25 m2 tl do 600 mm</t>
  </si>
  <si>
    <t>Vybourání otvorů v betonových příčkách a zdech základových nebo nadzákladových plochy do 0,25 m2, tl. do 600 mm</t>
  </si>
  <si>
    <t>965042131</t>
  </si>
  <si>
    <t>Bourání podkladů pod dlažby nebo mazanin betonových nebo z litého asfaltu tl do 100 mm pl do 4 m2</t>
  </si>
  <si>
    <t>Bourání mazanin betonových nebo z litého asfaltu tl. do 100 mm, plochy do 4 m2</t>
  </si>
  <si>
    <t>965042231</t>
  </si>
  <si>
    <t>Bourání podkladů pod dlažby nebo mazanin betonových nebo z litého asfaltu tl přes 100 mm pl do 4 m2</t>
  </si>
  <si>
    <t>Bourání mazanin betonových nebo z litého asfaltu tl. přes 100 mm, plochy do 4 m2</t>
  </si>
  <si>
    <t>965049112</t>
  </si>
  <si>
    <t>Příplatek k bourání betonových mazanin za bourání mazanin se svařovanou sítí tl přes 100 mm</t>
  </si>
  <si>
    <t>Bourání mazanin Příplatek k cenám za bourání mazanin betonových se svařovanou sítí, tl. přes 100 mm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</si>
  <si>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</si>
  <si>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</si>
  <si>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</si>
  <si>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997013631</t>
  </si>
  <si>
    <t>Poplatek za uložení na skládce (skládkovné) stavebního odpadu směsného kód odpadu 17 09 04</t>
  </si>
  <si>
    <t>Poplatek za uložení stavebního odpadu na skládce (skládkovné) směsného stavebního a demoličního zatříděného do Katalogu odpadů pod kódem 17 09 04</t>
  </si>
  <si>
    <t>998223011</t>
  </si>
  <si>
    <t>Přesun hmot pro pozemní komunikace s krytem dlážděným</t>
  </si>
  <si>
    <t>-983617182</t>
  </si>
  <si>
    <t>Přesun hmot pro pozemní komunikace s krytem dlážděným dopravní vzdálenost do 200 m jakékoliv délky objektu</t>
  </si>
  <si>
    <t>711</t>
  </si>
  <si>
    <t>Izolace proti vodě</t>
  </si>
  <si>
    <t>711493111</t>
  </si>
  <si>
    <t>Izolace proti podpovrchové a tlakové vodě vodorovná těsnicí hmotou dvousložkovou na bázi cementu</t>
  </si>
  <si>
    <t>Izolace proti podpovrchové a tlakové vodě - ostatní na ploše vodorovné V dvousložkovou na bázi cementu</t>
  </si>
  <si>
    <t>711441559</t>
  </si>
  <si>
    <t>Provedení izolace proti tlakové vodě vodorovné přitavením pásu NAIP</t>
  </si>
  <si>
    <t>Provedení izolace proti povrchové a podpovrchové tlakové vodě pásy přitavením NAIP na ploše vodorovné V</t>
  </si>
  <si>
    <t>X711RAD</t>
  </si>
  <si>
    <t>Hydroizolační pás protiradonový</t>
  </si>
  <si>
    <t>998711201</t>
  </si>
  <si>
    <t>Přesun hmot procentní pro izolace proti vodě, vlhkosti a plynům v objektech v do 6 m</t>
  </si>
  <si>
    <t>%</t>
  </si>
  <si>
    <t>Přesun hmot pro izolace proti vodě, vlhkosti a plynům stanovený procentní sazbou (%) z ceny vodorovná dopravní vzdálenost do 50 m v objektech výšky do 6 m</t>
  </si>
  <si>
    <t>PSV</t>
  </si>
  <si>
    <t>Práce a dodávky PSV</t>
  </si>
  <si>
    <t>772</t>
  </si>
  <si>
    <t>Podlahy z kamene</t>
  </si>
  <si>
    <t>772991422</t>
  </si>
  <si>
    <t>Impregnační nátěr nově položených kamenných dlažeb včetně základní čištění dvouvrstvý</t>
  </si>
  <si>
    <t>1479337452</t>
  </si>
  <si>
    <t>Dlažby z kamene - ostatní práce impregnační nátěr včetně základního čištění dvouvrstvý</t>
  </si>
  <si>
    <t>K2</t>
  </si>
  <si>
    <t>Zalití spár dlažby</t>
  </si>
  <si>
    <t>2053964959</t>
  </si>
  <si>
    <t>Struktura výpočtu: měření délek v elektronické PD</t>
  </si>
  <si>
    <t>120</t>
  </si>
  <si>
    <t>SMB406410002</t>
  </si>
  <si>
    <t>Zpevňovač betonu a potěrů s hydrofobním účinkem</t>
  </si>
  <si>
    <t>l</t>
  </si>
  <si>
    <t>650321740</t>
  </si>
  <si>
    <t>Poznámka k položce:
impregnace dlažby</t>
  </si>
  <si>
    <t>555221003</t>
  </si>
  <si>
    <t>Zálivková hmota do spár</t>
  </si>
  <si>
    <t>kg</t>
  </si>
  <si>
    <t>-493305700</t>
  </si>
  <si>
    <t>D.1.5 - SO 201, SO 202 Objekty pozemních staveb - pergola, dělící stěna</t>
  </si>
  <si>
    <t xml:space="preserve">    2 - Zakládání</t>
  </si>
  <si>
    <t xml:space="preserve">    3 - Svislé a kompletní konstrukce</t>
  </si>
  <si>
    <t xml:space="preserve">    762 - Konstrukce tesařské</t>
  </si>
  <si>
    <t xml:space="preserve">    767 - Konstrukce zámečnické</t>
  </si>
  <si>
    <t>122251103</t>
  </si>
  <si>
    <t>Odkopávky a prokopávky nezapažené v hornině třídy těžitelnosti I, skupiny 3 objem do 100 m3 strojně</t>
  </si>
  <si>
    <t>1076888620</t>
  </si>
  <si>
    <t>Odkopávky a prokopávky nezapažené strojně v hornině třídy těžitelnosti I skupiny 3 přes 50 do 100 m3</t>
  </si>
  <si>
    <t>1,2*0,7*17,09</t>
  </si>
  <si>
    <t>1,1*0,5*10,65</t>
  </si>
  <si>
    <t>(1,1*0,25*8)+(1,2*0,16*8)</t>
  </si>
  <si>
    <t>181907777</t>
  </si>
  <si>
    <t>184911151</t>
  </si>
  <si>
    <t>Mulčování záhonů kačírkem tl. vrstvy do 0,05 m v rovině a svahu do 1:5</t>
  </si>
  <si>
    <t>1787350774</t>
  </si>
  <si>
    <t>Mulčování záhonů kačírkem nebo drceným kamenivem tloušťky mulče přes 20 do 50 mm v rovině nebo na svahu do 1:5</t>
  </si>
  <si>
    <t>58343865</t>
  </si>
  <si>
    <t>kamenivo drcené hrubé frakce 8/11</t>
  </si>
  <si>
    <t>-1619809837</t>
  </si>
  <si>
    <t>2,6*0,03</t>
  </si>
  <si>
    <t>0,078*2 'Přepočtené koeficientem množství</t>
  </si>
  <si>
    <t>Zakládání</t>
  </si>
  <si>
    <t>271532212</t>
  </si>
  <si>
    <t>Podsyp pod základové konstrukce se zhutněním z hrubého kameniva frakce 16 až 32 mm</t>
  </si>
  <si>
    <t>588624705</t>
  </si>
  <si>
    <t>Podsyp pod základové konstrukce se zhutněním a urovnáním povrchu z kameniva hrubého, frakce 16 - 32 mm</t>
  </si>
  <si>
    <t>0,1*0,5*10,63</t>
  </si>
  <si>
    <t>0,1*0,25*8 + 0,1*0,16*8</t>
  </si>
  <si>
    <t>274322511</t>
  </si>
  <si>
    <t>Základové pasy ze ŽB se zvýšenými nároky na prostředí tř. C 25/30</t>
  </si>
  <si>
    <t>2137141</t>
  </si>
  <si>
    <t>Základy z betonu železového (bez výztuže) pasy z betonu se zvýšenými nároky na prostředí tř. C 25/30</t>
  </si>
  <si>
    <t>1*0,7*17,09</t>
  </si>
  <si>
    <t>1*0,5*10,63</t>
  </si>
  <si>
    <t>274361821</t>
  </si>
  <si>
    <t>Výztuž základových pásů betonářskou ocelí 10 505 (R)</t>
  </si>
  <si>
    <t>-365384941</t>
  </si>
  <si>
    <t>Výztuž základů pasů z betonářské oceli 10 505 (R) nebo BSt 500</t>
  </si>
  <si>
    <t>273,44*0,62/1000</t>
  </si>
  <si>
    <t>227,87*0,4/1000</t>
  </si>
  <si>
    <t>275322511</t>
  </si>
  <si>
    <t>Základové patky ze ŽB se zvýšenými nároky na prostředí tř. C 25/30</t>
  </si>
  <si>
    <t>-269882675</t>
  </si>
  <si>
    <t>Základy z betonu železového (bez výztuže) patky z betonu se zvýšenými nároky na prostředí tř. C 25/30</t>
  </si>
  <si>
    <t>1*0,25*8</t>
  </si>
  <si>
    <t>1,1*0,16*8</t>
  </si>
  <si>
    <t>R1.1</t>
  </si>
  <si>
    <t>Osazení plastových KG chrániček do betonu na přesnou výškovou a směrovou niveletu</t>
  </si>
  <si>
    <t>1353131395</t>
  </si>
  <si>
    <t>Poznámka k položce:
sloupy konstrukce pergoly</t>
  </si>
  <si>
    <t>R2</t>
  </si>
  <si>
    <t xml:space="preserve">Dodání plastové KG trubky DN 160mm, délky 700mm (chráničky osazené do betonu pro přesné osazení ocelových trubek ve výškové niveletě)  </t>
  </si>
  <si>
    <t>-1942763959</t>
  </si>
  <si>
    <t>Svislé a kompletní konstrukce</t>
  </si>
  <si>
    <t>311321814</t>
  </si>
  <si>
    <t>Nosná zeď ze ŽB pohledového tř. C 25/30 bez výztuže</t>
  </si>
  <si>
    <t>747748025</t>
  </si>
  <si>
    <t>Nadzákladové zdi z betonu železového (bez výztuže) nosné pohledového (v přírodní barvě drtí a přísad) tř. C 25/30</t>
  </si>
  <si>
    <t>32,71*0,25</t>
  </si>
  <si>
    <t>311351611</t>
  </si>
  <si>
    <t>Zřízení kruhového oboustranného bednění nosných nadzákladových zdí r přes 4 m</t>
  </si>
  <si>
    <t>-222373084</t>
  </si>
  <si>
    <t>Bednění nadzákladových zdí nosných kruhové nebo obloukové oboustranné za každou stranu poloměru přes 4 m zřízení</t>
  </si>
  <si>
    <t>11,8*2</t>
  </si>
  <si>
    <t>15,48*2</t>
  </si>
  <si>
    <t>5,43*2</t>
  </si>
  <si>
    <t>311351612</t>
  </si>
  <si>
    <t>Odstranění kruhového oboustranného bednění nosných nadzákladových zdí r přes 4 m</t>
  </si>
  <si>
    <t>-144719904</t>
  </si>
  <si>
    <t>Bednění nadzákladových zdí nosných kruhové nebo obloukové oboustranné za každou stranu poloměru přes 4 m odstranění</t>
  </si>
  <si>
    <t>311351911</t>
  </si>
  <si>
    <t>Příplatek k cenám bednění nosných nadzákladových zdí za pohledový beton</t>
  </si>
  <si>
    <t>-1213191952</t>
  </si>
  <si>
    <t>Bednění nadzákladových zdí nosných Příplatek k cenám bednění za pohledový beton</t>
  </si>
  <si>
    <t>311361821</t>
  </si>
  <si>
    <t>Výztuž nosných zdí betonářskou ocelí 10 505</t>
  </si>
  <si>
    <t>-2010950811</t>
  </si>
  <si>
    <t>Výztuž nadzákladových zdí nosných svislých nebo odkloněných od svislice, rovných nebo oblých z betonářské oceli 10 505 (R) nebo BSt 500</t>
  </si>
  <si>
    <t>(158,23+198,15+67,45)*(0,4/1000)</t>
  </si>
  <si>
    <t>311362021</t>
  </si>
  <si>
    <t>Výztuž nosných zdí svařovanými sítěmi Kari</t>
  </si>
  <si>
    <t>2118572465</t>
  </si>
  <si>
    <t>Výztuž nadzákladových zdí nosných svislých nebo odkloněných od svislice, rovných nebo oblých ze svařovaných sítí z drátů typu KARI</t>
  </si>
  <si>
    <t>(23,6+30,96+10,86)*0,0054</t>
  </si>
  <si>
    <t>13021102</t>
  </si>
  <si>
    <t>tyč ocelová kruhová jakost 10 216.0 výztuž do betonu D 6mm</t>
  </si>
  <si>
    <t>1006298624</t>
  </si>
  <si>
    <t>998011001</t>
  </si>
  <si>
    <t>Přesun hmot pro budovy zděné v do 6 m</t>
  </si>
  <si>
    <t>965776469</t>
  </si>
  <si>
    <t>Přesun hmot pro budovy občanské výstavby, bydlení, výrobu a služby s nosnou svislou konstrukcí zděnou z cihel, tvárnic nebo kamene vodorovná dopravní vzdálenost do 100 m pro budovy výšky do 6 m</t>
  </si>
  <si>
    <t>762</t>
  </si>
  <si>
    <t>Konstrukce tesařské</t>
  </si>
  <si>
    <t>762713110</t>
  </si>
  <si>
    <t>Montáž prostorové vázané kce z hraněného řeziva průřezové plochy do 120 cm2</t>
  </si>
  <si>
    <t>-1747669386</t>
  </si>
  <si>
    <t>Montáž prostorových vázaných konstrukcí z řeziva hraněného nebo polohraněného průřezové plochy do 120 cm2</t>
  </si>
  <si>
    <t>205,8</t>
  </si>
  <si>
    <t>60512125</t>
  </si>
  <si>
    <t>hranol stavební řezivo průřezu do 120cm2 do dl 6m</t>
  </si>
  <si>
    <t>1967881536</t>
  </si>
  <si>
    <t>R14</t>
  </si>
  <si>
    <t>Kotvení dřevěných trámů do jeklů L-profilem</t>
  </si>
  <si>
    <t>1468880803</t>
  </si>
  <si>
    <t>Poznámka k položce:
4ks/trám, včetně spojovacího materiálu (vrutů do dřeva, samořezných vrutů do železa)</t>
  </si>
  <si>
    <t>49*4</t>
  </si>
  <si>
    <t>998762101</t>
  </si>
  <si>
    <t>Přesun hmot tonážní pro kce tesařské v objektech v do 6 m</t>
  </si>
  <si>
    <t>-1847567210</t>
  </si>
  <si>
    <t>Přesun hmot pro konstrukce tesařské stanovený z hmotnosti přesunovaného materiálu vodorovná dopravní vzdálenost do 50 m v objektech výšky do 6 m</t>
  </si>
  <si>
    <t>767</t>
  </si>
  <si>
    <t>Konstrukce zámečnické</t>
  </si>
  <si>
    <t>767995114</t>
  </si>
  <si>
    <t>Montáž atypických zámečnických konstrukcí hmotnosti do 50 kg</t>
  </si>
  <si>
    <t>-1984174315</t>
  </si>
  <si>
    <t>Montáž ostatních atypických zámečnických konstrukcí hmotnosti přes 20 do 50 kg</t>
  </si>
  <si>
    <t>28,8*14,26</t>
  </si>
  <si>
    <t>29,2*14,26</t>
  </si>
  <si>
    <t>28,3*8,6</t>
  </si>
  <si>
    <t>24,2*8,6</t>
  </si>
  <si>
    <t>30*8,6</t>
  </si>
  <si>
    <t>86*1,8*5,67</t>
  </si>
  <si>
    <t>R4</t>
  </si>
  <si>
    <t xml:space="preserve">Zhotovení povrchové úpravy – zinek + komaxit, odstín antracit (ocelové sloupy) </t>
  </si>
  <si>
    <t>-148066879</t>
  </si>
  <si>
    <t xml:space="preserve">Poznámka k položce:
konstrukce na popínavky (stojny)
průhledný plot </t>
  </si>
  <si>
    <t>14011028</t>
  </si>
  <si>
    <t>trubka ocelová bezešvá hladká jakost 11 353 51x5,0mm</t>
  </si>
  <si>
    <t>140986034</t>
  </si>
  <si>
    <t>86*1,8</t>
  </si>
  <si>
    <t>154,8*1,05 'Přepočtené koeficientem množství</t>
  </si>
  <si>
    <t>14011094</t>
  </si>
  <si>
    <t>trubka ocelová bezešvá hladká jakost 11 353 133x4,5mm</t>
  </si>
  <si>
    <t>99213724</t>
  </si>
  <si>
    <t>3,6*8</t>
  </si>
  <si>
    <t>3,65*8</t>
  </si>
  <si>
    <t>13010310</t>
  </si>
  <si>
    <t>tyč ocelová plochá jakost 11 375 140x12mm</t>
  </si>
  <si>
    <t>768976212</t>
  </si>
  <si>
    <t>Poznámka k položce:
Hmotnost: 13,19 kg/m</t>
  </si>
  <si>
    <t>(4,13+6,5)*13,19/1000</t>
  </si>
  <si>
    <t>R9</t>
  </si>
  <si>
    <t>Spojovací materiál - zámečnické konstrukce</t>
  </si>
  <si>
    <t>-1440551109</t>
  </si>
  <si>
    <t>Poznámka k položce:
matky a další spojovací materiál</t>
  </si>
  <si>
    <t>31197007</t>
  </si>
  <si>
    <t>tyč závitová Pz 4.6 M18</t>
  </si>
  <si>
    <t>512</t>
  </si>
  <si>
    <t>-481980798</t>
  </si>
  <si>
    <t>86*0,3</t>
  </si>
  <si>
    <t>R13</t>
  </si>
  <si>
    <t>Kotvení trubek do betonového základu  - průhledný plot</t>
  </si>
  <si>
    <t>142154937</t>
  </si>
  <si>
    <t>Kotvení trubek do betonového základu - průhledný plot</t>
  </si>
  <si>
    <t>Poznámka k položce:
kotvení trubek průhledného plotu chemickou kotvou, závitovou tyčí M18, matkou na ocelový plech</t>
  </si>
  <si>
    <t>R5</t>
  </si>
  <si>
    <t>Ostatní náklady (dopravné) - zámečnické konstrukce</t>
  </si>
  <si>
    <t>-2027579476</t>
  </si>
  <si>
    <t>998767101</t>
  </si>
  <si>
    <t>Přesun hmot tonážní pro zámečnické konstrukce v objektech v do 6 m</t>
  </si>
  <si>
    <t>-102164901</t>
  </si>
  <si>
    <t>Přesun hmot pro zámečnické konstrukce stanovený z hmotnosti přesunovaného materiálu vodorovná dopravní vzdálenost do 50 m v objektech výšky do 6 m</t>
  </si>
  <si>
    <t>D.1.6 - Objekty úpravy území</t>
  </si>
  <si>
    <t>D.1.6.1 - SO 303 Vegetační úpravy - plán výsadby stromů</t>
  </si>
  <si>
    <t>D 2.1 - Specifikace rostlin</t>
  </si>
  <si>
    <t>D.2.6 - Dopravné</t>
  </si>
  <si>
    <t>183101215</t>
  </si>
  <si>
    <t>Jamky pro výsadbu s výměnou 50 % půdy zeminy tř 1 až 4 objem do 0,4 m3 v rovině a svahu do 1:5</t>
  </si>
  <si>
    <t>274346156</t>
  </si>
  <si>
    <t>Hloubení jamek pro vysazování rostlin v zemině tř.1 až 4 s výměnou půdy z 50% v rovině nebo na svahu do 1:5, objemu přes 0,125 do 0,40 m3</t>
  </si>
  <si>
    <t>183101221</t>
  </si>
  <si>
    <t>Jamky pro výsadbu s výměnou 50 % půdy zeminy tř 1 až 4 objem do 1 m3 v rovině a svahu do 1:5</t>
  </si>
  <si>
    <t>1993148124</t>
  </si>
  <si>
    <t>Hloubení jamek pro vysazování rostlin v zemině tř.1 až 4 s výměnou půdy z 50% v rovině nebo na svahu do 1:5, objemu přes 0,40 do 1,00 m3</t>
  </si>
  <si>
    <t>10321100</t>
  </si>
  <si>
    <t>zahradní substrát pro výsadbu VL</t>
  </si>
  <si>
    <t>1760703090</t>
  </si>
  <si>
    <t>0,2+(0,5*7)</t>
  </si>
  <si>
    <t>184102114</t>
  </si>
  <si>
    <t>Výsadba dřeviny s balem D do 0,5 m do jamky se zalitím v rovině a svahu do 1:5</t>
  </si>
  <si>
    <t>-1011111794</t>
  </si>
  <si>
    <t>Výsadba dřeviny s balem do předem vyhloubené jamky se zalitím v rovině nebo na svahu do 1:5, při průměru balu přes 400 do 500 mm</t>
  </si>
  <si>
    <t>184102115</t>
  </si>
  <si>
    <t>Výsadba dřeviny s balem D do 0,6 m do jamky se zalitím v rovině a svahu do 1:5</t>
  </si>
  <si>
    <t>1009491615</t>
  </si>
  <si>
    <t>Výsadba dřeviny s balem do předem vyhloubené jamky se zalitím v rovině nebo na svahu do 1:5, při průměru balu přes 500 do 600 mm</t>
  </si>
  <si>
    <t>184102116</t>
  </si>
  <si>
    <t>Výsadba dřeviny s balem D do 0,8 m do jamky se zalitím v rovině a svahu do 1:5</t>
  </si>
  <si>
    <t>-2017540660</t>
  </si>
  <si>
    <t>Výsadba dřeviny s balem do předem vyhloubené jamky se zalitím v rovině nebo na svahu do 1:5, při průměru balu přes 600 do 800 mm</t>
  </si>
  <si>
    <t>184215133</t>
  </si>
  <si>
    <t>Ukotvení kmene dřevin třemi kůly D do 0,1 m délky do 3 m</t>
  </si>
  <si>
    <t>861047769</t>
  </si>
  <si>
    <t>Ukotvení dřeviny kůly třemi kůly, délky přes 2 do 3 m</t>
  </si>
  <si>
    <t>Úvazek kotvení stromů</t>
  </si>
  <si>
    <t>-1134693357</t>
  </si>
  <si>
    <t>Poznámka k položce:
1,5 m/ strom</t>
  </si>
  <si>
    <t>8*1,5 'Přepočtené koeficientem množství</t>
  </si>
  <si>
    <t>605912550</t>
  </si>
  <si>
    <t>kůl vyvazovací dřevěný impregnovaný délka 250 cm průměr 6 cm</t>
  </si>
  <si>
    <t>CS ÚRS 2016 02</t>
  </si>
  <si>
    <t>314122195</t>
  </si>
  <si>
    <t>Poznámka k položce:
stromy</t>
  </si>
  <si>
    <t>8*3 'Přepočtené koeficientem množství</t>
  </si>
  <si>
    <t>Příčka z půlené frézované kulatiny</t>
  </si>
  <si>
    <t>-125254193</t>
  </si>
  <si>
    <t>příčka z půlené frézované kulatiny, pr. 8 cm, délka 100 cm</t>
  </si>
  <si>
    <t>Poznámka k položce:
1,5 ks / strom</t>
  </si>
  <si>
    <t>184215412</t>
  </si>
  <si>
    <t>Zhotovení závlahové mísy dřevin D do 1,0 m v rovině nebo na svahu do 1:5</t>
  </si>
  <si>
    <t>2021935218</t>
  </si>
  <si>
    <t>Zhotovení závlahové mísy u solitérních dřevin v rovině nebo na svahu do 1:5, o průměru mísy přes 0,5 do 1 m</t>
  </si>
  <si>
    <t>184501131</t>
  </si>
  <si>
    <t>Zhotovení obalu z juty ve dvou vrstvách v rovině a svahu do 1:5</t>
  </si>
  <si>
    <t>-1058956761</t>
  </si>
  <si>
    <t>Zhotovení obalu kmene a spodních částí větví stromu z juty ve dvou vrstvách v rovině nebo na svahu do 1:5</t>
  </si>
  <si>
    <t>184911421</t>
  </si>
  <si>
    <t>Mulčování rostlin kůrou tl. do 0,1 m v rovině a svahu do 1:5</t>
  </si>
  <si>
    <t>1054905757</t>
  </si>
  <si>
    <t>Mulčování vysazených rostlin mulčovací kůrou, tl. do 100 mm v rovině nebo na svahu do 1:5</t>
  </si>
  <si>
    <t>10391100</t>
  </si>
  <si>
    <t>kůra mulčovací VL</t>
  </si>
  <si>
    <t>1896478075</t>
  </si>
  <si>
    <t>6*0,103 'Přepočtené koeficientem množství</t>
  </si>
  <si>
    <t>-985157308</t>
  </si>
  <si>
    <t>D 2.1</t>
  </si>
  <si>
    <t>Specifikace rostlin</t>
  </si>
  <si>
    <t>S1</t>
  </si>
  <si>
    <t>Magnolia soulangeana, sol. 4X přesazovaný, v.200-225, š.100-150 cm, bal</t>
  </si>
  <si>
    <t>-1956524101</t>
  </si>
  <si>
    <t>Magnolia soulangeana,sol. 4X přesazovaný, v.200-225, š.100-150 cm, bal</t>
  </si>
  <si>
    <t>S2</t>
  </si>
  <si>
    <t>Acer tataricum ´Hot Wings´,  v.200-225, š.100-150 cm, bal</t>
  </si>
  <si>
    <t>1191073047</t>
  </si>
  <si>
    <t>S3</t>
  </si>
  <si>
    <t>Acer rubrum ´Red Sunset´ (vck.) 400-500, zb</t>
  </si>
  <si>
    <t>-1050401637</t>
  </si>
  <si>
    <t>S4</t>
  </si>
  <si>
    <t>Liriodendron tulipifera, ok 20-25, bal</t>
  </si>
  <si>
    <t>-872362309</t>
  </si>
  <si>
    <t>Liriodendron tulipifera,ok 20-25, bal</t>
  </si>
  <si>
    <t>S5</t>
  </si>
  <si>
    <t>Betula pendula ´Youngii´, ok 20/25, zb</t>
  </si>
  <si>
    <t>1734773940</t>
  </si>
  <si>
    <t>S6</t>
  </si>
  <si>
    <t>Amelanchier arborea ´Robin Hill´,14/16, zb</t>
  </si>
  <si>
    <t>-1053055096</t>
  </si>
  <si>
    <t>Amelanchier arborea ´Robin Hill´, 14/16, zb</t>
  </si>
  <si>
    <t>D.2.6</t>
  </si>
  <si>
    <t>Dopravné</t>
  </si>
  <si>
    <t>R3</t>
  </si>
  <si>
    <t>Dopravné - rostliny</t>
  </si>
  <si>
    <t>1157991368</t>
  </si>
  <si>
    <t>Dopravné - ostatní materiál, pracovní síla</t>
  </si>
  <si>
    <t>-2043683196</t>
  </si>
  <si>
    <t>Dopravné - ostatní materiál</t>
  </si>
  <si>
    <t>Poznámka k položce:
substrát, mulčovací kůra, materiál ke kotvení, pracovníci</t>
  </si>
  <si>
    <t>D.1.6.2 - SO 304 Vegetační úpravy - plán výsadby keřů</t>
  </si>
  <si>
    <t>183101114</t>
  </si>
  <si>
    <t>Hloubení jamek bez výměny půdy zeminy tř 1 až 4 objem do 0,125 m3 v rovině a svahu do 1:5</t>
  </si>
  <si>
    <t>-1479923173</t>
  </si>
  <si>
    <t>Hloubení jamek pro vysazování rostlin v zemině tř.1 až 4 bez výměny půdy v rovině nebo na svahu do 1:5, objemu přes 0,05 do 0,125 m3</t>
  </si>
  <si>
    <t>183101115</t>
  </si>
  <si>
    <t>Hloubení jamek bez výměny půdy zeminy tř 1 až 4 objem do 0,4 m3 v rovině a svahu do 1:5</t>
  </si>
  <si>
    <t>1107628972</t>
  </si>
  <si>
    <t>Hloubení jamek pro vysazování rostlin v zemině tř.1 až 4 bez výměny půdy v rovině nebo na svahu do 1:5, objemu přes 0,125 do 0,40 m3</t>
  </si>
  <si>
    <t>183101214</t>
  </si>
  <si>
    <t>Jamky pro výsadbu s výměnou 50 % půdy zeminy tř 1 až 4 objem do 0,125 m3 v rovině a svahu do 1:5</t>
  </si>
  <si>
    <t>564020231</t>
  </si>
  <si>
    <t>Hloubení jamek pro vysazování rostlin v zemině tř.1 až 4 s výměnou půdy z 50% v rovině nebo na svahu do 1:5, objemu přes 0,05 do 0,125 m3</t>
  </si>
  <si>
    <t>90680527</t>
  </si>
  <si>
    <t>10311100</t>
  </si>
  <si>
    <t>rašelina zahradnická   VL</t>
  </si>
  <si>
    <t>394565441</t>
  </si>
  <si>
    <t>(0,125/2)*3</t>
  </si>
  <si>
    <t>(0,4/2)*12</t>
  </si>
  <si>
    <t>2,588*0,2 'Přepočtené koeficientem množství</t>
  </si>
  <si>
    <t>184102112</t>
  </si>
  <si>
    <t>Výsadba dřeviny s balem D do 0,3 m do jamky se zalitím v rovině a svahu do 1:5</t>
  </si>
  <si>
    <t>-1459626781</t>
  </si>
  <si>
    <t>Výsadba dřeviny s balem do předem vyhloubené jamky se zalitím v rovině nebo na svahu do 1:5, při průměru balu přes 200 do 300 mm</t>
  </si>
  <si>
    <t>3+14</t>
  </si>
  <si>
    <t>-1383239465</t>
  </si>
  <si>
    <t>1379582120</t>
  </si>
  <si>
    <t>825730308</t>
  </si>
  <si>
    <t>13*0,103 'Přepočtené koeficientem množství</t>
  </si>
  <si>
    <t>-1962855801</t>
  </si>
  <si>
    <t>Hydrangea paniculata ´Limelight´,sol 3x přesazovaný, 100-125, bal</t>
  </si>
  <si>
    <t>-1946499273</t>
  </si>
  <si>
    <t>Hydrangea quercifolia ´Harmony´,sol 3x přesazovaný, 100-125, bal</t>
  </si>
  <si>
    <t>-1426085821</t>
  </si>
  <si>
    <t>Hydrangea quercifolia ´Harmony´, sol 3x přesazovaný, 100-125, bal</t>
  </si>
  <si>
    <t>K3</t>
  </si>
  <si>
    <t>Rhododendron ´Silberwolke´,80-90, zb</t>
  </si>
  <si>
    <t>1273670509</t>
  </si>
  <si>
    <t>Rhododendron ´Silberwolke´, 80-90, zb</t>
  </si>
  <si>
    <t>K4</t>
  </si>
  <si>
    <t>Rhododendron ´Brigitte´, 80-90, zb</t>
  </si>
  <si>
    <t>987769597</t>
  </si>
  <si>
    <t>K5</t>
  </si>
  <si>
    <t>Hamamelis intermedia 'Arnold Promise´,sol 3x přesazovaný, 125-150, bal</t>
  </si>
  <si>
    <t>891023444</t>
  </si>
  <si>
    <t>Hamamelis intermedia 'Arnold Promise´, sol 3x přesazovaný, 125-150, bal</t>
  </si>
  <si>
    <t>K6</t>
  </si>
  <si>
    <t>Rosa ´Augusta Luise´,Co 7,5</t>
  </si>
  <si>
    <t>-46831242</t>
  </si>
  <si>
    <t>Rosa ´Augusta Luise´, Co 7,5</t>
  </si>
  <si>
    <t>P1</t>
  </si>
  <si>
    <t>Parthenocissus tricuspidata ´Veitchii´, sol.,  C 7,5</t>
  </si>
  <si>
    <t>408736663</t>
  </si>
  <si>
    <t>Parthenocissus tricuspidata ´Veitchii´,  sol.,  C 7,5</t>
  </si>
  <si>
    <t>P2</t>
  </si>
  <si>
    <t>Partehocissus quinquefolia ´Engelmanii´, sol C7,5L</t>
  </si>
  <si>
    <t>1632997971</t>
  </si>
  <si>
    <t>P3</t>
  </si>
  <si>
    <t>Rosa ´Bobby James´, Co7,5</t>
  </si>
  <si>
    <t>828112732</t>
  </si>
  <si>
    <t>P4</t>
  </si>
  <si>
    <t>Rosa ´Aloha´, Co 7,5</t>
  </si>
  <si>
    <t>-110838319</t>
  </si>
  <si>
    <t>P5</t>
  </si>
  <si>
    <t>Rosa ´Hella´, Co 7,5</t>
  </si>
  <si>
    <t>1235456468</t>
  </si>
  <si>
    <t>P6</t>
  </si>
  <si>
    <t>Rosa ´Laguna´, co 7,5</t>
  </si>
  <si>
    <t>738551222</t>
  </si>
  <si>
    <t>P7</t>
  </si>
  <si>
    <t>Clematis 'Avant-Garde TM Evipo033 (N)', Sol C12, 200-250 cm</t>
  </si>
  <si>
    <t>591624130</t>
  </si>
  <si>
    <t>P8</t>
  </si>
  <si>
    <t>Clematis 'First Love' PBR, Sol C12, 200-250 cm</t>
  </si>
  <si>
    <t>-119865347</t>
  </si>
  <si>
    <t>P9</t>
  </si>
  <si>
    <t>Clematis 'Huldine', Sol C12, 200-250 cm</t>
  </si>
  <si>
    <t>1175382003</t>
  </si>
  <si>
    <t>Dopravné - rostlinný materiál</t>
  </si>
  <si>
    <t>-1724717929</t>
  </si>
  <si>
    <t>Dopravné - rašelina</t>
  </si>
  <si>
    <t>-39729977</t>
  </si>
  <si>
    <t>D.1.6.3 - SO 305 Vegetační úpravy - plán trvalkových záhonů</t>
  </si>
  <si>
    <t xml:space="preserve">      OST - Ostatní</t>
  </si>
  <si>
    <t>1056440937</t>
  </si>
  <si>
    <t>Poznámka k položce:
doplnění zahradnického kompostu, tl. 100 mm</t>
  </si>
  <si>
    <t>374871043</t>
  </si>
  <si>
    <t>287,2*0,1</t>
  </si>
  <si>
    <t>183111111</t>
  </si>
  <si>
    <t>Hloubení jamek bez výměny půdy zeminy tř 1 až 4 objem do 0,002 m3 v rovině a svahu do 1:5</t>
  </si>
  <si>
    <t>-1233827393</t>
  </si>
  <si>
    <t>Hloubení jamek pro vysazování rostlin v zemině tř.1 až 4 bez výměny půdy v rovině nebo na svahu do 1:5, objemu do 0,002 m3</t>
  </si>
  <si>
    <t>183111112</t>
  </si>
  <si>
    <t>Hloubení jamek bez výměny půdy zeminy tř 1 až 4 objem do 0,005 m3 v rovině a svahu do 1:5</t>
  </si>
  <si>
    <t>1308530968</t>
  </si>
  <si>
    <t>Hloubení jamek pro vysazování rostlin v zemině tř.1 až 4 bez výměny půdy v rovině nebo na svahu do 1:5, objemu přes 0,002 do 0,005 m3</t>
  </si>
  <si>
    <t>183205112</t>
  </si>
  <si>
    <t>Založení záhonu v rovině a svahu do 1:5 zemina tř 3</t>
  </si>
  <si>
    <t>543684401</t>
  </si>
  <si>
    <t>Založení záhonu pro výsadbu rostlin v rovině nebo na svahu do 1:5 v zemině tř. 3</t>
  </si>
  <si>
    <t>30+10+17+108+58+12,5</t>
  </si>
  <si>
    <t>183211322</t>
  </si>
  <si>
    <t>Výsadba květin hrnkových D květináče do 120 mm</t>
  </si>
  <si>
    <t>285043583</t>
  </si>
  <si>
    <t>Výsadba květin do připravené půdy se zalitím do připravené půdy, se zalitím květin hrnkovaných o průměru květináče přes 80 do 120 mm</t>
  </si>
  <si>
    <t>183211323</t>
  </si>
  <si>
    <t>Výsadba květin hrnkových D květináče do 250 mm</t>
  </si>
  <si>
    <t>-252942695</t>
  </si>
  <si>
    <t>Výsadba květin do připravené půdy se zalitím do připravené půdy, se zalitím květin hrnkovaných o průměru květináče přes 120 do 250 mm</t>
  </si>
  <si>
    <t>183403113</t>
  </si>
  <si>
    <t>Obdělání půdy frézováním v rovině a svahu do 1:5</t>
  </si>
  <si>
    <t>734629597</t>
  </si>
  <si>
    <t>Obdělání půdy frézováním v rovině nebo na svahu do 1:5</t>
  </si>
  <si>
    <t>183403153</t>
  </si>
  <si>
    <t>Obdělání půdy hrabáním v rovině a svahu do 1:5</t>
  </si>
  <si>
    <t>2036685115</t>
  </si>
  <si>
    <t>Obdělání půdy hrabáním v rovině nebo na svahu do 1:5</t>
  </si>
  <si>
    <t>184911161</t>
  </si>
  <si>
    <t>Mulčování záhonů kačírkem tl. vrstvy do 0,1 m v rovině a svahu do 1:5</t>
  </si>
  <si>
    <t>-1859236054</t>
  </si>
  <si>
    <t>Mulčování záhonů kačírkem nebo drceným kamenivem tloušťky mulče přes 50 do 100 mm v rovině nebo na svahu do 1:5</t>
  </si>
  <si>
    <t>15,6+30+13,2+10+17+20,4+56+22</t>
  </si>
  <si>
    <t>1913162240</t>
  </si>
  <si>
    <t>(15,6+30+13,2+10+17+20,4+56+22)*0,06</t>
  </si>
  <si>
    <t>11,052*2,2 'Přepočtené koeficientem množství</t>
  </si>
  <si>
    <t>184911311</t>
  </si>
  <si>
    <t>Položení mulčovací textilie v rovině a svahu do 1:5</t>
  </si>
  <si>
    <t>-948073168</t>
  </si>
  <si>
    <t>Položení mulčovací textilie proti prorůstání plevelů kolem vysázených rostlin v rovině nebo na svahu do 1:5</t>
  </si>
  <si>
    <t>69311080</t>
  </si>
  <si>
    <t>geotextilie netkaná separační, ochranná, filtrační, drenážní PES 200g/m2</t>
  </si>
  <si>
    <t>-2023228519</t>
  </si>
  <si>
    <t>287,2*1,1 'Přepočtené koeficientem množství</t>
  </si>
  <si>
    <t>793171547</t>
  </si>
  <si>
    <t xml:space="preserve"> 2,5+52+36+12,5</t>
  </si>
  <si>
    <t>-474174914</t>
  </si>
  <si>
    <t>103*0,103 'Přepočtené koeficientem množství</t>
  </si>
  <si>
    <t>185804311</t>
  </si>
  <si>
    <t>Zalití rostlin vodou plocha do 20 m2</t>
  </si>
  <si>
    <t>1746008555</t>
  </si>
  <si>
    <t>Zalití rostlin vodou plochy záhonů jednotlivě do 20 m2</t>
  </si>
  <si>
    <t>91,2*0,01</t>
  </si>
  <si>
    <t>185804312</t>
  </si>
  <si>
    <t>Zalití rostlin vodou plocha přes 20 m2</t>
  </si>
  <si>
    <t>1455071870</t>
  </si>
  <si>
    <t>Zalití rostlin vodou plochy záhonů jednotlivě přes 20 m2</t>
  </si>
  <si>
    <t>196*0,01</t>
  </si>
  <si>
    <t>OST</t>
  </si>
  <si>
    <t>Ostatní</t>
  </si>
  <si>
    <t>Osazení zahradního obrubníku ocelového, včetně krácení materiálu a navaření ocelového trnu</t>
  </si>
  <si>
    <t>523111198</t>
  </si>
  <si>
    <t>R6</t>
  </si>
  <si>
    <t xml:space="preserve">Obrubník z ocelové pásoviny 50/6 mm, délka dle potřeby </t>
  </si>
  <si>
    <t>-642942940</t>
  </si>
  <si>
    <t>Poznámka k položce:
+5 %</t>
  </si>
  <si>
    <t>88,35*1,05 'Přepočtené koeficientem množství</t>
  </si>
  <si>
    <t>R7</t>
  </si>
  <si>
    <t>Trny ocelové (roxor) tl. 12mm, délky 70cm (navařené po 80 cm k ocelové pásovině)</t>
  </si>
  <si>
    <t>-589077939</t>
  </si>
  <si>
    <t>((88,35/0,8)+20)*0,7</t>
  </si>
  <si>
    <t xml:space="preserve">Nařezání ocelových trnů (roxorů) </t>
  </si>
  <si>
    <t>-813806953</t>
  </si>
  <si>
    <t>88,35/0,8+20</t>
  </si>
  <si>
    <t>391224989</t>
  </si>
  <si>
    <t>M001</t>
  </si>
  <si>
    <t>Salvia nemorosa ´Marcus´ - k9</t>
  </si>
  <si>
    <t>1704620125</t>
  </si>
  <si>
    <t>M002</t>
  </si>
  <si>
    <t>Geranium x cantabrigiense ´Cambridge´ - k9</t>
  </si>
  <si>
    <t>-499046781</t>
  </si>
  <si>
    <t>M003</t>
  </si>
  <si>
    <t>Aster dumosus ´Mittelmeer´</t>
  </si>
  <si>
    <t>-1387848221</t>
  </si>
  <si>
    <t>M004</t>
  </si>
  <si>
    <t>Phlox divaricata ´White Parfume´- k9</t>
  </si>
  <si>
    <t>553301152</t>
  </si>
  <si>
    <t>M005</t>
  </si>
  <si>
    <t>Arabis caucasica 'Little Treasure Deep Rose' - K9</t>
  </si>
  <si>
    <t>-1559802140</t>
  </si>
  <si>
    <t>M006</t>
  </si>
  <si>
    <t>Iberis sempervirens ´Pink Ice´- k11</t>
  </si>
  <si>
    <t>906485739</t>
  </si>
  <si>
    <t>M007</t>
  </si>
  <si>
    <t>Armeria juniperifolia 'Röschen' - K9</t>
  </si>
  <si>
    <t>-870962908</t>
  </si>
  <si>
    <t>M008</t>
  </si>
  <si>
    <t>Dianthus plumarius ´Dixie White Red Bicolor´ - k9</t>
  </si>
  <si>
    <t>-1884868809</t>
  </si>
  <si>
    <t>M009</t>
  </si>
  <si>
    <t>Aster dumosus ´Rosenwichtel´</t>
  </si>
  <si>
    <t>1178810885</t>
  </si>
  <si>
    <t>M010</t>
  </si>
  <si>
    <t>Coreopsis verticillata ´Zagreb´ - k9</t>
  </si>
  <si>
    <t>-2143085234</t>
  </si>
  <si>
    <t>M011</t>
  </si>
  <si>
    <t>Campanula glomerata ´Dahurica´ - k9</t>
  </si>
  <si>
    <t>-1258304478</t>
  </si>
  <si>
    <t>M012</t>
  </si>
  <si>
    <t>Lavandula angustifolia ´Aromatico Blue´- k9</t>
  </si>
  <si>
    <t>-186058719</t>
  </si>
  <si>
    <t>M013</t>
  </si>
  <si>
    <t>Echinacea ´Amazing Dream´- k13</t>
  </si>
  <si>
    <t>1672896750</t>
  </si>
  <si>
    <t>M014</t>
  </si>
  <si>
    <t>Origanum laevigatum ´Herrenhausen´ - k9</t>
  </si>
  <si>
    <t>1065096243</t>
  </si>
  <si>
    <t>M015</t>
  </si>
  <si>
    <t>Salvia nemorosa ´Mainacht´ - k9</t>
  </si>
  <si>
    <t>526168613</t>
  </si>
  <si>
    <t>M016</t>
  </si>
  <si>
    <t>Achillea millefolium 'Christel' - K9</t>
  </si>
  <si>
    <t>63622250</t>
  </si>
  <si>
    <t>M017</t>
  </si>
  <si>
    <t>Veronica teucrium ´Königsblau´ - k9</t>
  </si>
  <si>
    <t>1753818943</t>
  </si>
  <si>
    <t>M018</t>
  </si>
  <si>
    <t>Penstemon barbatus ´Pinacolada Violet Shades´ k9</t>
  </si>
  <si>
    <t>1936063105</t>
  </si>
  <si>
    <t>M019</t>
  </si>
  <si>
    <t>Geranium cinereum ´Ballerina´- k9</t>
  </si>
  <si>
    <t>-2087309399</t>
  </si>
  <si>
    <t>M020</t>
  </si>
  <si>
    <t>Euphorbia polychorma ´Bonfire´ - k11</t>
  </si>
  <si>
    <t>107018715</t>
  </si>
  <si>
    <t>M021</t>
  </si>
  <si>
    <t>Geranium wallichianum ´Rozanne´ - k11</t>
  </si>
  <si>
    <t>2019350461</t>
  </si>
  <si>
    <t>M022</t>
  </si>
  <si>
    <t>Gaura lindheimerii ´Siskiyou Pink´ - k9</t>
  </si>
  <si>
    <t>-42561980</t>
  </si>
  <si>
    <t>M023</t>
  </si>
  <si>
    <t>Verbena hastana ´Pink Spires´ - k9</t>
  </si>
  <si>
    <t>-231699755</t>
  </si>
  <si>
    <t>M024</t>
  </si>
  <si>
    <t>Hosta sieboldiana ´Elegans´ - k9</t>
  </si>
  <si>
    <t>-1125607075</t>
  </si>
  <si>
    <t>M025</t>
  </si>
  <si>
    <t>Rodgersia aesulifolia - k11</t>
  </si>
  <si>
    <t>750697062</t>
  </si>
  <si>
    <t>M026</t>
  </si>
  <si>
    <t>Rudbeckia fulgida ´Goldsturm´ - k9</t>
  </si>
  <si>
    <t>292807404</t>
  </si>
  <si>
    <t>M027</t>
  </si>
  <si>
    <t>Allium caeruleum - K9</t>
  </si>
  <si>
    <t>431812755</t>
  </si>
  <si>
    <t>M028</t>
  </si>
  <si>
    <t>Anemone japonica ´Honorine Jobert´ - C12</t>
  </si>
  <si>
    <t>919932953</t>
  </si>
  <si>
    <t>M029</t>
  </si>
  <si>
    <t>Molinia caerulea ´Moorhexe´ - k2l</t>
  </si>
  <si>
    <t>1048029154</t>
  </si>
  <si>
    <t>M030</t>
  </si>
  <si>
    <t>Miscanthus sinensis ´Yakushimana Dwarf´- k11</t>
  </si>
  <si>
    <t>-2017371851</t>
  </si>
  <si>
    <t>M031</t>
  </si>
  <si>
    <t>Miscanthus sinensis ´Little Zebra´- k11</t>
  </si>
  <si>
    <t>-1235892773</t>
  </si>
  <si>
    <t>M032</t>
  </si>
  <si>
    <t>Miscanthus sinensis ´Pünktchen´ - k11</t>
  </si>
  <si>
    <t>1725083234</t>
  </si>
  <si>
    <t>M033</t>
  </si>
  <si>
    <t>Miscanthus sinensis ´Rotfeder´ - k2l</t>
  </si>
  <si>
    <t>-81384766</t>
  </si>
  <si>
    <t>M034</t>
  </si>
  <si>
    <t>Miscanthus sinensis ´Kleine Silberspinne´- k11</t>
  </si>
  <si>
    <t>-527676680</t>
  </si>
  <si>
    <t>M035</t>
  </si>
  <si>
    <t>Deschampsia caespitosa ´Schottland´ - k9</t>
  </si>
  <si>
    <t>1960219393</t>
  </si>
  <si>
    <t>1024526750</t>
  </si>
  <si>
    <t>D.1.6.4 - SO 306 - Vegetační úpravy - plán travnatých ploch</t>
  </si>
  <si>
    <t>181111111</t>
  </si>
  <si>
    <t>Plošná úprava terénu do 500 m2 zemina tř 1 až 4 nerovnosti do 100 mm v rovinně a svahu do 1:5</t>
  </si>
  <si>
    <t>-2055058878</t>
  </si>
  <si>
    <t>Plošná úprava terénu v zemině tř. 1 až 4 s urovnáním povrchu bez doplnění ornice souvislé plochy do 500 m2 při nerovnostech terénu přes 50 do 100 mm v rovině nebo na svahu do 1:5</t>
  </si>
  <si>
    <t>181411131</t>
  </si>
  <si>
    <t>Založení parkového trávníku výsevem plochy do 1000 m2 v rovině a ve svahu do 1:5</t>
  </si>
  <si>
    <t>-938430813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</si>
  <si>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</si>
  <si>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</si>
  <si>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</si>
  <si>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2146417807</t>
  </si>
  <si>
    <t>969*0,03 'Přepočtené koeficientem množství</t>
  </si>
  <si>
    <t>-307921393</t>
  </si>
  <si>
    <t>183403152</t>
  </si>
  <si>
    <t>Obdělání půdy vláčením v rovině a svahu do 1:5</t>
  </si>
  <si>
    <t>580670381</t>
  </si>
  <si>
    <t>Obdělání půdy vláčením v rovině nebo na svahu do 1:5</t>
  </si>
  <si>
    <t>-1796187069</t>
  </si>
  <si>
    <t>969*2 'Přepočtené koeficientem množství</t>
  </si>
  <si>
    <t>183403161</t>
  </si>
  <si>
    <t>Obdělání půdy válením v rovině a svahu do 1:5</t>
  </si>
  <si>
    <t>-604941737</t>
  </si>
  <si>
    <t>Obdělání půdy válením v rovině nebo na svahu do 1:5</t>
  </si>
  <si>
    <t>185802113</t>
  </si>
  <si>
    <t>Hnojení půdy umělým hnojivem na široko v rovině a svahu do 1:5</t>
  </si>
  <si>
    <t>-1529574677</t>
  </si>
  <si>
    <t>Hnojení půdy nebo trávníku v rovině nebo na svahu do 1:5 umělým hnojivem na široko</t>
  </si>
  <si>
    <t>25191155</t>
  </si>
  <si>
    <t>hnojivo průmyslové Cererit</t>
  </si>
  <si>
    <t>1105416903</t>
  </si>
  <si>
    <t>969*30/1000</t>
  </si>
  <si>
    <t>185803111</t>
  </si>
  <si>
    <t>Ošetření trávníku shrabáním v rovině a svahu do 1:5</t>
  </si>
  <si>
    <t>-1110049013</t>
  </si>
  <si>
    <t>Ošetření trávníku jednorázové v rovině nebo na svahu do 1:5</t>
  </si>
  <si>
    <t>-1542134054</t>
  </si>
  <si>
    <t>969*0,01</t>
  </si>
  <si>
    <t>9,69*6 'Přepočtené koeficientem množství</t>
  </si>
  <si>
    <t>D.1.7 - SO 401, SO 402 Ostatní stavební objekty - Mobiliář a herní prvky</t>
  </si>
  <si>
    <t xml:space="preserve">    D 2.3 - Mobiliář</t>
  </si>
  <si>
    <t xml:space="preserve">    D.2.4 - Herní prvky</t>
  </si>
  <si>
    <t xml:space="preserve">    783 - Dokončovací práce - nátěry</t>
  </si>
  <si>
    <t>1267122681</t>
  </si>
  <si>
    <t>Poznámka k položce:
základové patky - lavičky L1+L2, herní stolek se židličkami, stojany na kolo, odpadkové koše, vahadlová houpačka, pružinové houpadlo</t>
  </si>
  <si>
    <t>((0,9*0,25*0,25)*2)*9</t>
  </si>
  <si>
    <t>((0,65*0,25*0,25)*2)*2</t>
  </si>
  <si>
    <t>0,5*0,4*0,4</t>
  </si>
  <si>
    <t>((0,9*0,25*0,25)*2)*4</t>
  </si>
  <si>
    <t>0,4*0,3*0,3*2*2</t>
  </si>
  <si>
    <t>0,45*0,45*0,5*5</t>
  </si>
  <si>
    <t>0,5*0,6*0,9</t>
  </si>
  <si>
    <t>0,9*0,5*0,5</t>
  </si>
  <si>
    <t>0,4*0,4*0,7</t>
  </si>
  <si>
    <t>-1807826160</t>
  </si>
  <si>
    <t>1*0,5*0,5</t>
  </si>
  <si>
    <t>-1243629511</t>
  </si>
  <si>
    <t>((0,1*0,25*0,25)*2)*9</t>
  </si>
  <si>
    <t>((0,1*0,25*0,25)*2)*2</t>
  </si>
  <si>
    <t>0,1*0,4*0,4</t>
  </si>
  <si>
    <t>((0,1*0,25*0,25)*2)*4</t>
  </si>
  <si>
    <t>0,1*0,3*0,3*2*2</t>
  </si>
  <si>
    <t>0,45*0,45*0,1*5</t>
  </si>
  <si>
    <t>0,5*0,6*0,1</t>
  </si>
  <si>
    <t>0,9*0,5*0,1</t>
  </si>
  <si>
    <t>0,4*0,4*0,1</t>
  </si>
  <si>
    <t>275313611</t>
  </si>
  <si>
    <t>Základové patky z betonu tř. C 16/20</t>
  </si>
  <si>
    <t>-1312531216</t>
  </si>
  <si>
    <t>Základy z betonu prostého patky a bloky z betonu kamenem neprokládaného tř. C 16/20</t>
  </si>
  <si>
    <t>((0,8*0,25*0,25)*2)*9</t>
  </si>
  <si>
    <t>((0,55*0,25*0,25)*2)*2</t>
  </si>
  <si>
    <t>0,4*0,4*0,4</t>
  </si>
  <si>
    <t>((0,8*0,25*0,25)*2)*4</t>
  </si>
  <si>
    <t>0,3*0,3*0,3*2*2</t>
  </si>
  <si>
    <t>0,45*0,45*0,4*5</t>
  </si>
  <si>
    <t>0,5*0,6*0,8</t>
  </si>
  <si>
    <t>0,9*0,5*0,4</t>
  </si>
  <si>
    <t>0,4*0,4*0,6</t>
  </si>
  <si>
    <t>339338852</t>
  </si>
  <si>
    <t>D 2.3</t>
  </si>
  <si>
    <t>Mobiliář</t>
  </si>
  <si>
    <t>L1</t>
  </si>
  <si>
    <t>Parková lavička s opěrkou a područkou, d 1800 mm</t>
  </si>
  <si>
    <t>1217863291</t>
  </si>
  <si>
    <t>Parková lavička s opěrkou a područkou, d 1800mm, alu slitina + prášková vypalovací barva (RAL 7016), dřevo dub</t>
  </si>
  <si>
    <t>L2</t>
  </si>
  <si>
    <t>Parková lavička bez opěrky, d 1800 mm</t>
  </si>
  <si>
    <t>-1268340002</t>
  </si>
  <si>
    <t>Parková lavička bez opěrky, d 1800 mm, alu slitina + prášková vypalovací barva (RAL 7016), dřevo dub</t>
  </si>
  <si>
    <t>L4</t>
  </si>
  <si>
    <t>Herní stolek s židličkami (4 ks)</t>
  </si>
  <si>
    <t>2042904115</t>
  </si>
  <si>
    <t>Herní stolek s židličkami (4 ks)
, alu slitina + prášková vypalovací barva (RAL 7016), dřevo dub</t>
  </si>
  <si>
    <t>Mobilní nádoba na rostliny</t>
  </si>
  <si>
    <t>192512150</t>
  </si>
  <si>
    <t>SK</t>
  </si>
  <si>
    <t>Stojan na kolo</t>
  </si>
  <si>
    <t>962461408</t>
  </si>
  <si>
    <t>Stojan na kolo, ocel zn. + prášková vypalovací barva (RAL 7016)</t>
  </si>
  <si>
    <t>OK</t>
  </si>
  <si>
    <t>Odpadkový koš se stříškou a s popelníkem - 55 l</t>
  </si>
  <si>
    <t>1268802631</t>
  </si>
  <si>
    <t>Odpadkový koš se stříškou, s popelníkem - 55 l, ocel zn. + prášková vypalovací barva RAL 7016, dřevo dub</t>
  </si>
  <si>
    <t>OK1</t>
  </si>
  <si>
    <t>Odpadkový koš na tříděný odpad - 30+30+50 l</t>
  </si>
  <si>
    <t>-67352034</t>
  </si>
  <si>
    <t>Odpadkový koš na tříděný odpad - 30+30+50 l, ocel zn + prášková barva RAL 7016, dřevo dub</t>
  </si>
  <si>
    <t>SM</t>
  </si>
  <si>
    <t>Stromová mříž 1,6 x 1,6 m</t>
  </si>
  <si>
    <t>-154329957</t>
  </si>
  <si>
    <t>Stromová mříž 1,6 x 1,6 m, ocel žárově zinkovaná, rošt pásovina</t>
  </si>
  <si>
    <t>Dopravné - mobiliář</t>
  </si>
  <si>
    <t>1058399481</t>
  </si>
  <si>
    <t>D.2.4</t>
  </si>
  <si>
    <t>Herní prvky</t>
  </si>
  <si>
    <t>H1</t>
  </si>
  <si>
    <t>Vahadlová houpačka</t>
  </si>
  <si>
    <t>-1107728988</t>
  </si>
  <si>
    <t>H2</t>
  </si>
  <si>
    <t>Pružinové houpadlo</t>
  </si>
  <si>
    <t>-1371105898</t>
  </si>
  <si>
    <t>H3</t>
  </si>
  <si>
    <t>Dopadová plocha pryžová pod herní prvky - pryžová štěpka</t>
  </si>
  <si>
    <t>-607209828</t>
  </si>
  <si>
    <t>Dopravné - herní prvky</t>
  </si>
  <si>
    <t>-248644973</t>
  </si>
  <si>
    <t>762395000</t>
  </si>
  <si>
    <t>Spojovací prostředky krovů, bednění, laťování, nadstřešních konstrukcí</t>
  </si>
  <si>
    <t>-1428685526</t>
  </si>
  <si>
    <t>Spojovací prostředky krovů, bednění a laťování, nadstřešních konstrukcí svory, prkna, hřebíky, pásová ocel, vruty</t>
  </si>
  <si>
    <t>549206910</t>
  </si>
  <si>
    <t>439652000</t>
  </si>
  <si>
    <t>762713120</t>
  </si>
  <si>
    <t>Montáž prostorové vázané kce z hraněného řeziva průřezové plochy do 224 cm2</t>
  </si>
  <si>
    <t>-276751320</t>
  </si>
  <si>
    <t>Montáž prostorových vázaných konstrukcí z řeziva hraněného nebo polohraněného průřezové plochy přes 120 do 224 cm2</t>
  </si>
  <si>
    <t>60512130</t>
  </si>
  <si>
    <t>hranol stavební řezivo průřezu do 224cm2 do dl 6m</t>
  </si>
  <si>
    <t>1075896131</t>
  </si>
  <si>
    <t>762952003</t>
  </si>
  <si>
    <t>Montáž teras z prken š do 135 mm z dřevin měkkých šroubovaných broušených bez povrchové úpravy</t>
  </si>
  <si>
    <t>549910140</t>
  </si>
  <si>
    <t>Montáž terasy nášlapné vrstvy z prken z dřevin velmi měkkých nebo měkkých, s broušením, bez povrchové úpravy, spojovaných šroubováním, šířky přes 120 do 135 mm</t>
  </si>
  <si>
    <t>611981090R</t>
  </si>
  <si>
    <t>prkna oboustranně jemně drážkovaná terasová sibiřský modřín 40 x 140 mm</t>
  </si>
  <si>
    <t>106609982</t>
  </si>
  <si>
    <t>podlahoviny dřevěné podlahy terasové dřeviny evropské prkna rýhovaná terasová sibiřský modřín oboustranně jemně drážkovaná 28 x 140 mm</t>
  </si>
  <si>
    <t>Poznámka k položce:
tl. 40 mm</t>
  </si>
  <si>
    <t>605111200R</t>
  </si>
  <si>
    <t>řezivo stavební prkna prismovaná tloušťky 25 - 37 mm délky 2 - 5 m</t>
  </si>
  <si>
    <t>1917446160</t>
  </si>
  <si>
    <t>řezivo jehličnaté deskové neopracované řezivo obchodní a na stavební konstrukce ČSN EN 1611, třídy G2/4 prismované délka 2,00 - 5,00 m prkna tloušťky 25 - 37 mm</t>
  </si>
  <si>
    <t>Poznámka k položce:
prkna modřínová tl. 30 mm, boční kryt</t>
  </si>
  <si>
    <t>762953002</t>
  </si>
  <si>
    <t>Nátěr dřevěných teras olejový dvojnásobný s očištěním</t>
  </si>
  <si>
    <t>1858338175</t>
  </si>
  <si>
    <t>Montáž terasy nátěr dřevěných teras olejem, včetně očištění dvojnásobně</t>
  </si>
  <si>
    <t>13,7*2</t>
  </si>
  <si>
    <t>-14658565</t>
  </si>
  <si>
    <t>783</t>
  </si>
  <si>
    <t>Dokončovací práce - nátěry</t>
  </si>
  <si>
    <t>783795113R</t>
  </si>
  <si>
    <t>Nátěry vodou ředitelné tesařských konstrukcí barva standardní napuštění, 2x základní a 1x lak</t>
  </si>
  <si>
    <t>1868140478</t>
  </si>
  <si>
    <t>Nátěry tesařských konstrukcí ostatní vodou ředitelné standardními barvami, napuštění, 2x základní a 1x lakování</t>
  </si>
  <si>
    <t>Poznámka k položce:
nátěr lazurou</t>
  </si>
  <si>
    <t>147,4+25,2</t>
  </si>
  <si>
    <t>Betonová dlaždice 250 x 250 x 50 mm</t>
  </si>
  <si>
    <t>580791483</t>
  </si>
  <si>
    <t xml:space="preserve">Poznámka k položce:
atypická lavice pod stromem
</t>
  </si>
  <si>
    <t>Plastový podklad, tl. 20 mm</t>
  </si>
  <si>
    <t>-1642933509</t>
  </si>
  <si>
    <t>D.2.1 - Objekty technologických zařízení</t>
  </si>
  <si>
    <t>SO 103 Fontána - Technologická část</t>
  </si>
  <si>
    <t>1. - Technologické zařízení</t>
  </si>
  <si>
    <t>2. - Nerezové prvky</t>
  </si>
  <si>
    <t>3. - Instalační materiál</t>
  </si>
  <si>
    <t>4. - Montáž a doprava</t>
  </si>
  <si>
    <t>1.</t>
  </si>
  <si>
    <t>Technologické zařízení</t>
  </si>
  <si>
    <t>M131</t>
  </si>
  <si>
    <t>Vícevtokový mokroběžný vodoměr G 1", mosaz</t>
  </si>
  <si>
    <t>743122539</t>
  </si>
  <si>
    <t>M132</t>
  </si>
  <si>
    <t>Jemný potrubní filtr se zpětným proplachem  DN 25, plast</t>
  </si>
  <si>
    <t>841558211</t>
  </si>
  <si>
    <t>M133</t>
  </si>
  <si>
    <t>Elektromagnetický ventil G 1" 230V/50Hz/15W. Dvoucestný vnitřním pilotem řízený ventil. Tělo ventilu a kryt jsou vyrobené z mědi. Ventil je uzavřen, když solenoid není pod napětím.</t>
  </si>
  <si>
    <t>1459302428</t>
  </si>
  <si>
    <t>M134</t>
  </si>
  <si>
    <t>Senzory snímání hladiny</t>
  </si>
  <si>
    <t>-1051543669</t>
  </si>
  <si>
    <t>M135</t>
  </si>
  <si>
    <t>Čerpadlo výtrysků - monoblokové odstředivé čerpadlo s jedním oběhovým kolem. Materiálové provedení - tělo čerpadla z litiny, oběhové kolo z litiny, hřídel z nerezové oceli a mechanická ucpávka keramická s příměsi uhlíku. Třífázový motor z třídou izolace F</t>
  </si>
  <si>
    <t>2110335741</t>
  </si>
  <si>
    <t>M136</t>
  </si>
  <si>
    <t>499177632</t>
  </si>
  <si>
    <t>M137</t>
  </si>
  <si>
    <t>Plastový předfiltr 8-ti litrový  s uzavírací , vypouštěcí zátkou a plastovým záchytným košem. Velikost oka v koši 2,5 mm.</t>
  </si>
  <si>
    <t>-77167070</t>
  </si>
  <si>
    <t>M138</t>
  </si>
  <si>
    <t>Čerpadlo filtrace - monoblokové odstředivé čerpadlo s integrovaným předfiltrem pro zachycení hrubších nečistot. Materiálové provedení - tělo a oběhové kolo čerpadla  z termoplastu, hřídel z nerez oceli, koš filtru z polypropylenu, mechanická ucpávka keram</t>
  </si>
  <si>
    <t>1172332279</t>
  </si>
  <si>
    <t>M139</t>
  </si>
  <si>
    <t>Plastový filtr D 400 v horní a spodní částí polyfúzně svařen. Osazen horní  6  cestným ventilem,  manometrem, ručním odvzdušňovacím ventilkem a výpustí vody a písku. Max pracovní tlak 2,5 kg/cm². Filtrační náplň  křemičitý písek zrnitostí 1- 4 mm a 0,6-1,</t>
  </si>
  <si>
    <t>1919185565</t>
  </si>
  <si>
    <t>M140</t>
  </si>
  <si>
    <t>UV lampa nízkotlaká 110 W, 230 V, plast</t>
  </si>
  <si>
    <t>1134563903</t>
  </si>
  <si>
    <t>M141</t>
  </si>
  <si>
    <t>Automat pro řízení kvality vody. Dávkuje předem nastavené množství desinfekce a udržuje její maximální úroveň podle předem nastaveného redox potencialu. Udržuje zvolenou hodnotu pH. Soucást dodávky: Řídicí a vyhodnovací jednotka, sonda pH, redox sonda, jí</t>
  </si>
  <si>
    <t>-1805422313</t>
  </si>
  <si>
    <t>M142</t>
  </si>
  <si>
    <t>Peristaltické čerpadlo dávkování flokulantu 20W, 230V</t>
  </si>
  <si>
    <t>-730267913</t>
  </si>
  <si>
    <t>M143</t>
  </si>
  <si>
    <t>Plastová zásobní nádrž 20 l, PE a plastové záchytné vany 20 l, PE vč. prvotních náplní</t>
  </si>
  <si>
    <t>298636551</t>
  </si>
  <si>
    <t>M144</t>
  </si>
  <si>
    <t>Plastová akumulační nádrž.  Jedná se o jednoplášťový skelet. Skelet je vyrobený z plastových desek z polypropylénu tl. 15 mm s vnitřními výstuhami a středovou konstrukcí pro nerez síto. Rozměr 3,0 x 1,5 x 1,5 m</t>
  </si>
  <si>
    <t>322437623</t>
  </si>
  <si>
    <t>M145</t>
  </si>
  <si>
    <t>Tryska výtrysku Komet 10-12 Silver</t>
  </si>
  <si>
    <t>1508152653</t>
  </si>
  <si>
    <t>M146</t>
  </si>
  <si>
    <t>Světlo LED nerez s otvorem, bílé, 9x3W, 30degree, 24V DC</t>
  </si>
  <si>
    <t>-1258091043</t>
  </si>
  <si>
    <t>2.</t>
  </si>
  <si>
    <t>Nerezové prvky</t>
  </si>
  <si>
    <t>M147</t>
  </si>
  <si>
    <t>Box výtrysku a světla</t>
  </si>
  <si>
    <t>-1974168122</t>
  </si>
  <si>
    <t>M148</t>
  </si>
  <si>
    <t>Rošt boxu výtrysku oka 25x25 mm, výška 30 mm</t>
  </si>
  <si>
    <t>1307164761</t>
  </si>
  <si>
    <t>M149</t>
  </si>
  <si>
    <t>Krycí zimní plech boxu tl. 2 mm</t>
  </si>
  <si>
    <t>-1262022750</t>
  </si>
  <si>
    <t>M150</t>
  </si>
  <si>
    <t>Síto v akumulační nádrži oka 10 mm</t>
  </si>
  <si>
    <t>-895006337</t>
  </si>
  <si>
    <t>M151</t>
  </si>
  <si>
    <t>Nástavec trysky výtrysku DN 25</t>
  </si>
  <si>
    <t>2084859209</t>
  </si>
  <si>
    <t>M152</t>
  </si>
  <si>
    <t>Držák světla</t>
  </si>
  <si>
    <t>361350610</t>
  </si>
  <si>
    <t>3.</t>
  </si>
  <si>
    <t>Instalační materiál</t>
  </si>
  <si>
    <t>M153</t>
  </si>
  <si>
    <t>Potrubí PVC  PN 10, DA 16 vč. fitinek, atd.</t>
  </si>
  <si>
    <t>-1152031108</t>
  </si>
  <si>
    <t>M154</t>
  </si>
  <si>
    <t>Potrubí PVC  PN 10, DA 32 vč. fitinek, atd.</t>
  </si>
  <si>
    <t>-1176850345</t>
  </si>
  <si>
    <t>M155</t>
  </si>
  <si>
    <t>Potrubí PVC  PN 10, DA 40 vč. fitinek, atd.</t>
  </si>
  <si>
    <t>-589328855</t>
  </si>
  <si>
    <t>M156</t>
  </si>
  <si>
    <t>Potrubí PVC  PN 10, DA 50 vč. fitinek, atd.</t>
  </si>
  <si>
    <t>-1010139945</t>
  </si>
  <si>
    <t>M157</t>
  </si>
  <si>
    <t>Potrubí PVC  PN 10, DA 63 vč. fitinek, atd.</t>
  </si>
  <si>
    <t>782397500</t>
  </si>
  <si>
    <t>M158</t>
  </si>
  <si>
    <t>Potrubí PVC  PN 10, DA 75 vč. fitinek, atd.</t>
  </si>
  <si>
    <t>-2070281344</t>
  </si>
  <si>
    <t>M159</t>
  </si>
  <si>
    <t>Potrubí PVC  PN 10, DA 110 vč. fitinek, atd.</t>
  </si>
  <si>
    <t>-41416656</t>
  </si>
  <si>
    <t>M160</t>
  </si>
  <si>
    <t>Potrubí PVC  PN 10, DA 160 vč. fitinek, atd.</t>
  </si>
  <si>
    <t>-1541391657</t>
  </si>
  <si>
    <t>M161</t>
  </si>
  <si>
    <t>Potrubí PVC  KG SN 4, DA 110 vč. fitinek</t>
  </si>
  <si>
    <t>-580270254</t>
  </si>
  <si>
    <t>M162</t>
  </si>
  <si>
    <t>Potrubí PVC  KG SN 4, DA 160 vč. fitinek</t>
  </si>
  <si>
    <t>-1278736803</t>
  </si>
  <si>
    <t>M163</t>
  </si>
  <si>
    <t>Ventil kulový lepicí  D 015 vypouštěcí</t>
  </si>
  <si>
    <t>859755519</t>
  </si>
  <si>
    <t>M164</t>
  </si>
  <si>
    <t>Ventil kulový lepicí  D 032</t>
  </si>
  <si>
    <t>-1890617644</t>
  </si>
  <si>
    <t>M165</t>
  </si>
  <si>
    <t>Ventil kulový lepicí  D 050</t>
  </si>
  <si>
    <t>2026826223</t>
  </si>
  <si>
    <t>M166</t>
  </si>
  <si>
    <t>Ventil kulový lepicí  D 063</t>
  </si>
  <si>
    <t>2111573628</t>
  </si>
  <si>
    <t>M167</t>
  </si>
  <si>
    <t>Mosazné nožové šoupě D 032</t>
  </si>
  <si>
    <t>-1663975285</t>
  </si>
  <si>
    <t>M168</t>
  </si>
  <si>
    <t>Klapka zpětná pružinová D 032</t>
  </si>
  <si>
    <t>-284638455</t>
  </si>
  <si>
    <t>M169</t>
  </si>
  <si>
    <t>Klapka zpětná pružinová D 050</t>
  </si>
  <si>
    <t>-1311328489</t>
  </si>
  <si>
    <t>M170</t>
  </si>
  <si>
    <t>Klapka zpětná pružinová D 063</t>
  </si>
  <si>
    <t>1176347066</t>
  </si>
  <si>
    <t>M171</t>
  </si>
  <si>
    <t>Klapka ruční  přír. DN 65 FL3 PN 16 vč. přír. spoje</t>
  </si>
  <si>
    <t>1615840924</t>
  </si>
  <si>
    <t>M172</t>
  </si>
  <si>
    <t>Klapka ruční  přír. DN 100 FL3 PN 16 vč. přír. spoje</t>
  </si>
  <si>
    <t>2067848490</t>
  </si>
  <si>
    <t>M173</t>
  </si>
  <si>
    <t>Klapka ruční  přír. DN 150 FL3 PN 16 vč. přír. spoje</t>
  </si>
  <si>
    <t>1070780971</t>
  </si>
  <si>
    <t>M174</t>
  </si>
  <si>
    <t>Klapka zpětná mezipřír DN 65  vč. přír. spoje</t>
  </si>
  <si>
    <t>734009176</t>
  </si>
  <si>
    <t>M175</t>
  </si>
  <si>
    <t>Kotvící a spojovací materiál</t>
  </si>
  <si>
    <t>-31979566</t>
  </si>
  <si>
    <t>M176</t>
  </si>
  <si>
    <t>Lepidlo PVC na bázi tetrahydrofuranu  1 kg</t>
  </si>
  <si>
    <t>1343880011</t>
  </si>
  <si>
    <t>M177</t>
  </si>
  <si>
    <t>Čisticí prostředek pro lepené spoje z PVC  1.0 l</t>
  </si>
  <si>
    <t>45100413</t>
  </si>
  <si>
    <t>M178</t>
  </si>
  <si>
    <t>Ohebná dvouplášťová korugovaná chránička D63</t>
  </si>
  <si>
    <t>-1110172676</t>
  </si>
  <si>
    <t>M179</t>
  </si>
  <si>
    <t>Návlek. izolační trubka z pěnového polyethylenu tl. 15 mm</t>
  </si>
  <si>
    <t>-792914005</t>
  </si>
  <si>
    <t>4.</t>
  </si>
  <si>
    <t>Montáž a doprava</t>
  </si>
  <si>
    <t>M180</t>
  </si>
  <si>
    <t>Tlakové zkoušky potrubí</t>
  </si>
  <si>
    <t>-20748093</t>
  </si>
  <si>
    <t>M181</t>
  </si>
  <si>
    <t>hod</t>
  </si>
  <si>
    <t>1287815050</t>
  </si>
  <si>
    <t>M182</t>
  </si>
  <si>
    <t>Zkušební provoz</t>
  </si>
  <si>
    <t>753013774</t>
  </si>
  <si>
    <t>M183</t>
  </si>
  <si>
    <t>Mimostaveništní doprava</t>
  </si>
  <si>
    <t>2060839410</t>
  </si>
  <si>
    <t>M184</t>
  </si>
  <si>
    <t>Návod pro obsluhu a údržbu</t>
  </si>
  <si>
    <t>-335580749</t>
  </si>
  <si>
    <t>M185</t>
  </si>
  <si>
    <t>Uvedení do provozu zašk. obsluhy</t>
  </si>
  <si>
    <t>-1355007979</t>
  </si>
  <si>
    <t>M186</t>
  </si>
  <si>
    <t>Dokumentace konečného provedení stavby</t>
  </si>
  <si>
    <t>-1433433042</t>
  </si>
  <si>
    <t xml:space="preserve"> SO 103  Fontána - Elektroinstalace</t>
  </si>
  <si>
    <t>6. - Doprava a ostatní</t>
  </si>
  <si>
    <t xml:space="preserve">    5. - Materiál</t>
  </si>
  <si>
    <t>6.</t>
  </si>
  <si>
    <t>Doprava a ostatní</t>
  </si>
  <si>
    <t>M188</t>
  </si>
  <si>
    <t>modulární rozv. IP65 700x500x230</t>
  </si>
  <si>
    <t>1885225848</t>
  </si>
  <si>
    <t>M189</t>
  </si>
  <si>
    <t>PG11------ Vývodka PG11 s maticí</t>
  </si>
  <si>
    <t>1906892532</t>
  </si>
  <si>
    <t>M190</t>
  </si>
  <si>
    <t>PG21------ Vývodka PG21 s maticí</t>
  </si>
  <si>
    <t>1849146639</t>
  </si>
  <si>
    <t>M191</t>
  </si>
  <si>
    <t>Frekvenční měnič, skalární řízení 0,75kW, 3x400V~</t>
  </si>
  <si>
    <t>-409502004</t>
  </si>
  <si>
    <t>M192</t>
  </si>
  <si>
    <t>Frekvenční měnič, skalární řízení 1,5kW, 3x400V~</t>
  </si>
  <si>
    <t>148106570</t>
  </si>
  <si>
    <t>M193</t>
  </si>
  <si>
    <t>DIGITÁLNÍ SPÍNACÍ HODINY - 3 MODUL, denní/týdenní/měsíční/roční/99 letSHT-1 /230 1-kanál, 100 programů, automaticky letní/zimní čas, výstup 1x16A, cívka AC 230 V</t>
  </si>
  <si>
    <t>1194742095</t>
  </si>
  <si>
    <t>M194</t>
  </si>
  <si>
    <t>SONDY k HLADINOVÉMU RELÉ: SHR-2 hladinová sonda - nerezová elektroda uložená v PVC krytu</t>
  </si>
  <si>
    <t>-548109530</t>
  </si>
  <si>
    <t>M195</t>
  </si>
  <si>
    <t>B6/1 Jistič , char B, 1-pólový</t>
  </si>
  <si>
    <t>104070995</t>
  </si>
  <si>
    <t>M196</t>
  </si>
  <si>
    <t>IG542717P- Skříňka Combiester 540x270x171mm</t>
  </si>
  <si>
    <t>1122359056</t>
  </si>
  <si>
    <t>M197</t>
  </si>
  <si>
    <t>Transformátor 230/24V DC,250VA +/-5%</t>
  </si>
  <si>
    <t>-1284354644</t>
  </si>
  <si>
    <t>M198</t>
  </si>
  <si>
    <t>B10/1 , char B, 1-pólový</t>
  </si>
  <si>
    <t>-1937141603</t>
  </si>
  <si>
    <t>M199</t>
  </si>
  <si>
    <t>BM617310-- Jistič C10/3</t>
  </si>
  <si>
    <t>1776481489</t>
  </si>
  <si>
    <t>M200</t>
  </si>
  <si>
    <t>40-3 Páčkový spínač</t>
  </si>
  <si>
    <t>Ks</t>
  </si>
  <si>
    <t>1993247018</t>
  </si>
  <si>
    <t>M201</t>
  </si>
  <si>
    <t>RSI-20-10-A230 Instalační stykač</t>
  </si>
  <si>
    <t>-1631391026</t>
  </si>
  <si>
    <t>M202</t>
  </si>
  <si>
    <t>25/4/003 Chránič Ir=250A, typ AC, 4-pól</t>
  </si>
  <si>
    <t>-1958302259</t>
  </si>
  <si>
    <t>M203</t>
  </si>
  <si>
    <t>ZSE-03 Soklová zásuvka</t>
  </si>
  <si>
    <t>-1517828500</t>
  </si>
  <si>
    <t>M204</t>
  </si>
  <si>
    <t>Relé instalační, 2Z/20A, 230V AC</t>
  </si>
  <si>
    <t>1333069484</t>
  </si>
  <si>
    <t>M205</t>
  </si>
  <si>
    <t>6B-1N-030A -6A</t>
  </si>
  <si>
    <t>1381158803</t>
  </si>
  <si>
    <t>M206</t>
  </si>
  <si>
    <t>HLADINOVÉ RELÉ: HRH-1/230 hlídací hladiny s 1stavovým. i 2stav. hlídáním,hlídání ve dvou nezávislých nádržíchnastav.citlivost i čas.prodleva,měřící frekv. 50Hz</t>
  </si>
  <si>
    <t>220783794</t>
  </si>
  <si>
    <t>M207</t>
  </si>
  <si>
    <t>SVORKOVNICE KRABICOVÁ: 273-102 4x1-2,5mm2</t>
  </si>
  <si>
    <t>-1989678108</t>
  </si>
  <si>
    <t>M208</t>
  </si>
  <si>
    <t>SVORKOVNICE KRABICOVÁ: 273-105 5x1-2,5mm2</t>
  </si>
  <si>
    <t>2002459962</t>
  </si>
  <si>
    <t>M209</t>
  </si>
  <si>
    <t>ŠNŮRA STŘEDNÍ PRYŽOVÁ: H07RN-F-G 3x2.5 mm2 , pevně</t>
  </si>
  <si>
    <t>-1563905014</t>
  </si>
  <si>
    <t>M210</t>
  </si>
  <si>
    <t>KABEL SILOVÝ,IZOLACE PVC S VODIČEM PE: CYKY-J 3x1.5 mm2 , pevně</t>
  </si>
  <si>
    <t>1570950685</t>
  </si>
  <si>
    <t>M211</t>
  </si>
  <si>
    <t>KABEL SILOVÝ,IZOLACE PVC S VODIČEM PE: CYKY-J 5x1.5 mm2 , pevně</t>
  </si>
  <si>
    <t>-119419747</t>
  </si>
  <si>
    <t>M212</t>
  </si>
  <si>
    <t>PVC kabely a vodiče: J-Y(ST)-Y 2x2x0,60 , pevně</t>
  </si>
  <si>
    <t>-105580190</t>
  </si>
  <si>
    <t>M213</t>
  </si>
  <si>
    <t>OHEBNÁ CHRÁNIČKA KOPOFLEX: KF09040 světlost 32mm</t>
  </si>
  <si>
    <t>143890552</t>
  </si>
  <si>
    <t>M214</t>
  </si>
  <si>
    <t>ZÁSUVKA NN, PRAKTIK IP 44 (PLAST): 5518-2929 B Zásuvka jednonásobná IP 44, s ochranným kolíkem, s víčkem; d. Praktik; b. bílá</t>
  </si>
  <si>
    <t>1522271607</t>
  </si>
  <si>
    <t>M215</t>
  </si>
  <si>
    <t>ZÁSUVKA NN, PRAKTIK IP 44 (PLAST): 5518-2029 B Zásuvka dvojnásobná IP 44, s ochrannými kolíky, s víčky; d. Praktik; b. bílá</t>
  </si>
  <si>
    <t>-2052957046</t>
  </si>
  <si>
    <t>M216</t>
  </si>
  <si>
    <t>LV 24X22 LIŠTA VKLÁDACÍ (2m v kartonu)</t>
  </si>
  <si>
    <t>-302121245</t>
  </si>
  <si>
    <t>M217</t>
  </si>
  <si>
    <t>LH 40X40 LIŠTA HRANATÁ (2m v kartonu) - DVOJ. ZÁMEK</t>
  </si>
  <si>
    <t>1170228031</t>
  </si>
  <si>
    <t>M218</t>
  </si>
  <si>
    <t>TRUBKA OHEBNÁ STŘEDNÍ MECHANICKÁ O   DOLNOST: 1220 d 20   mm, pevně</t>
  </si>
  <si>
    <t>-988073196</t>
  </si>
  <si>
    <t>TRUBKA OHEBNÁ STŘEDNÍ MECHANICKÁ O DOLNOST: 1220 d 20 mm, pevně</t>
  </si>
  <si>
    <t>M219</t>
  </si>
  <si>
    <t>ŠŇŮRA PVC: H05VV-F-G 5x1 mm2 , pevně</t>
  </si>
  <si>
    <t>-1564798048</t>
  </si>
  <si>
    <t>M220</t>
  </si>
  <si>
    <t>ŠŇŮRA PVC: H05VV-F-G 3x1 mm2 , pevně</t>
  </si>
  <si>
    <t>533928078</t>
  </si>
  <si>
    <t>M221</t>
  </si>
  <si>
    <t>VODIČ JEDNOŽILOVÝ OHEBNÝ (CYA): H07V-K 1.5 mm2 , pevně</t>
  </si>
  <si>
    <t>256787925</t>
  </si>
  <si>
    <t>M222</t>
  </si>
  <si>
    <t>VODIČ JEDNOŽILOVÝ, IZOLACE PVC: CY 4 , pevně</t>
  </si>
  <si>
    <t>-1603655947</t>
  </si>
  <si>
    <t>M223</t>
  </si>
  <si>
    <t>VODIČ JEDNOŽILOVÝ, IZOLACE PVC: CY 16 , pevně</t>
  </si>
  <si>
    <t>127579697</t>
  </si>
  <si>
    <t>M224</t>
  </si>
  <si>
    <t>A11 Krabice odbočná plastová, šedá, prázdná, IP 54,12 otv.</t>
  </si>
  <si>
    <t>1775421473</t>
  </si>
  <si>
    <t>M225</t>
  </si>
  <si>
    <t>SPÍNAČ DO VLHKA V IZOL. IP44 "PRAKTIK": 3553-01929 1-pólový vypínač</t>
  </si>
  <si>
    <t>-87328718</t>
  </si>
  <si>
    <t>M226</t>
  </si>
  <si>
    <t>OSAZENÍ HMOŽDINKY DO BETONU: HM6</t>
  </si>
  <si>
    <t>-1318106593</t>
  </si>
  <si>
    <t>M227</t>
  </si>
  <si>
    <t>OSAZENÍ HMOŽDINKY DO BETONU: podružný materiál</t>
  </si>
  <si>
    <t>215944525</t>
  </si>
  <si>
    <t>5.</t>
  </si>
  <si>
    <t>M228</t>
  </si>
  <si>
    <t>Seřízení odzkoušení el. technologie</t>
  </si>
  <si>
    <t>49711053</t>
  </si>
  <si>
    <t>M229</t>
  </si>
  <si>
    <t>Tech. dokumentace skutečného stavu</t>
  </si>
  <si>
    <t>156162978</t>
  </si>
  <si>
    <t>M230</t>
  </si>
  <si>
    <t>Celk.prohl.el.zaříz. měření a vyhotovení revizní zprávy</t>
  </si>
  <si>
    <t>-202742719</t>
  </si>
  <si>
    <t>M231</t>
  </si>
  <si>
    <t>-1489031757</t>
  </si>
  <si>
    <t>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</si>
  <si>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</si>
  <si>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</si>
  <si>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</si>
  <si>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</si>
  <si>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</si>
  <si>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</si>
  <si>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VRN1</t>
  </si>
  <si>
    <t>Průzkumné, geodetické a projektové práce</t>
  </si>
  <si>
    <t>012103000</t>
  </si>
  <si>
    <t>Geodetické práce před výstavbou</t>
  </si>
  <si>
    <t>1024</t>
  </si>
  <si>
    <t>992604074</t>
  </si>
  <si>
    <t>013254000</t>
  </si>
  <si>
    <t>Dokumentace skutečného provedení stavby</t>
  </si>
  <si>
    <t>-840734698</t>
  </si>
  <si>
    <t>VRN3</t>
  </si>
  <si>
    <t>Zařízení staveniště</t>
  </si>
  <si>
    <t>032002000</t>
  </si>
  <si>
    <t>Vybavení staveniště</t>
  </si>
  <si>
    <t>-2136976009</t>
  </si>
  <si>
    <t>Zrušení zařízení staveniště</t>
  </si>
  <si>
    <t>-383608841</t>
  </si>
  <si>
    <t>VRN4</t>
  </si>
  <si>
    <t>Inženýrská činnost</t>
  </si>
  <si>
    <t>045203000</t>
  </si>
  <si>
    <t>Kompletační činnost</t>
  </si>
  <si>
    <t>334111459</t>
  </si>
  <si>
    <t>045303000</t>
  </si>
  <si>
    <t>Koordinační činnost</t>
  </si>
  <si>
    <t>-91902974</t>
  </si>
  <si>
    <t>VRN6</t>
  </si>
  <si>
    <t>Územní vlivy</t>
  </si>
  <si>
    <t>065002000</t>
  </si>
  <si>
    <t>Mimostaveništní doprava materiálů</t>
  </si>
  <si>
    <t>-1281056973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</si>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</sst>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4" fontId="30" fillId="0" borderId="14" xfId="0" applyNumberFormat="1" applyFont="1" applyBorder="1" applyAlignment="1" applyProtection="1">
      <alignment horizontal="right" vertical="center"/>
      <protection/>
    </xf>
    <xf numFmtId="4" fontId="3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4" fillId="0" borderId="12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G7" s="32"/>
      <c r="BS7" s="18" t="s">
        <v>7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G8" s="32"/>
      <c r="BS8" s="18" t="s">
        <v>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G10" s="32"/>
      <c r="BS10" s="18" t="s">
        <v>7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20</v>
      </c>
      <c r="AO11" s="23"/>
      <c r="AP11" s="23"/>
      <c r="AQ11" s="23"/>
      <c r="AR11" s="21"/>
      <c r="BG11" s="3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G14" s="3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20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20</v>
      </c>
      <c r="AO17" s="23"/>
      <c r="AP17" s="23"/>
      <c r="AQ17" s="23"/>
      <c r="AR17" s="21"/>
      <c r="BG17" s="3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36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20</v>
      </c>
      <c r="AO20" s="23"/>
      <c r="AP20" s="23"/>
      <c r="AQ20" s="23"/>
      <c r="AR20" s="21"/>
      <c r="BG20" s="3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ROUND(AX54,2)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ROUND(AY54,2)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3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9"/>
    </row>
    <row r="35" spans="1:59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G37" s="39"/>
    </row>
    <row r="41" spans="1:59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G41" s="39"/>
    </row>
    <row r="42" spans="1:59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G42" s="39"/>
    </row>
    <row r="43" spans="1:59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G43" s="39"/>
    </row>
    <row r="44" spans="1:59" s="4" customFormat="1" ht="12" customHeight="1">
      <c r="A44" s="4"/>
      <c r="B44" s="64"/>
      <c r="C44" s="33" t="s">
        <v>14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2020045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G44" s="4"/>
    </row>
    <row r="45" spans="1:59" s="5" customFormat="1" ht="36.95" customHeight="1">
      <c r="A45" s="5"/>
      <c r="B45" s="67"/>
      <c r="C45" s="68" t="s">
        <v>17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Úpravy parkové plochy u č.p. 653, Horní Slavkov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G45" s="5"/>
    </row>
    <row r="46" spans="1:59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G46" s="39"/>
    </row>
    <row r="47" spans="1:59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Horní Slavkov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19.4.2020</v>
      </c>
      <c r="AN47" s="73"/>
      <c r="AO47" s="41"/>
      <c r="AP47" s="41"/>
      <c r="AQ47" s="41"/>
      <c r="AR47" s="45"/>
      <c r="BG47" s="39"/>
    </row>
    <row r="48" spans="1:59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G48" s="39"/>
    </row>
    <row r="49" spans="1:59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Horní Slavkov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Ing. Vladimír Dufek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8"/>
      <c r="BG49" s="39"/>
    </row>
    <row r="50" spans="1:59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Ing. Nikola Prinzová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39"/>
    </row>
    <row r="51" spans="1:59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6"/>
      <c r="BG51" s="39"/>
    </row>
    <row r="52" spans="1:59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4" t="s">
        <v>71</v>
      </c>
      <c r="BE52" s="94" t="s">
        <v>72</v>
      </c>
      <c r="BF52" s="95" t="s">
        <v>73</v>
      </c>
      <c r="BG52" s="39"/>
    </row>
    <row r="53" spans="1:59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8"/>
      <c r="BG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ROUND(AG55+AG56+AG58+AG60+AG62+AG63+AG68+AG69+AG72,2)</f>
        <v>0</v>
      </c>
      <c r="AH54" s="102"/>
      <c r="AI54" s="102"/>
      <c r="AJ54" s="102"/>
      <c r="AK54" s="102"/>
      <c r="AL54" s="102"/>
      <c r="AM54" s="102"/>
      <c r="AN54" s="103">
        <f>SUM(AG54,AV54)</f>
        <v>0</v>
      </c>
      <c r="AO54" s="103"/>
      <c r="AP54" s="103"/>
      <c r="AQ54" s="104" t="s">
        <v>20</v>
      </c>
      <c r="AR54" s="105"/>
      <c r="AS54" s="106">
        <f>ROUND(AS55+AS56+AS58+AS60+AS62+AS63+AS68+AS69+AS72,2)</f>
        <v>0</v>
      </c>
      <c r="AT54" s="107">
        <f>ROUND(AT55+AT56+AT58+AT60+AT62+AT63+AT68+AT69+AT72,2)</f>
        <v>0</v>
      </c>
      <c r="AU54" s="108">
        <f>ROUND(AU55+AU56+AU58+AU60+AU62+AU63+AU68+AU69+AU72,2)</f>
        <v>0</v>
      </c>
      <c r="AV54" s="108">
        <f>ROUND(SUM(AX54:AY54),2)</f>
        <v>0</v>
      </c>
      <c r="AW54" s="109">
        <f>ROUND(AW55+AW56+AW58+AW60+AW62+AW63+AW68+AW69+AW72,5)</f>
        <v>0</v>
      </c>
      <c r="AX54" s="108">
        <f>ROUND(BB54*L29,2)</f>
        <v>0</v>
      </c>
      <c r="AY54" s="108">
        <f>ROUND(BC54*L30,2)</f>
        <v>0</v>
      </c>
      <c r="AZ54" s="108">
        <f>ROUND(BD54*L29,2)</f>
        <v>0</v>
      </c>
      <c r="BA54" s="108">
        <f>ROUND(BE54*L30,2)</f>
        <v>0</v>
      </c>
      <c r="BB54" s="108">
        <f>ROUND(BB55+BB56+BB58+BB60+BB62+BB63+BB68+BB69+BB72,2)</f>
        <v>0</v>
      </c>
      <c r="BC54" s="108">
        <f>ROUND(BC55+BC56+BC58+BC60+BC62+BC63+BC68+BC69+BC72,2)</f>
        <v>0</v>
      </c>
      <c r="BD54" s="108">
        <f>ROUND(BD55+BD56+BD58+BD60+BD62+BD63+BD68+BD69+BD72,2)</f>
        <v>0</v>
      </c>
      <c r="BE54" s="108">
        <f>ROUND(BE55+BE56+BE58+BE60+BE62+BE63+BE68+BE69+BE72,2)</f>
        <v>0</v>
      </c>
      <c r="BF54" s="110">
        <f>ROUND(BF55+BF56+BF58+BF60+BF62+BF63+BF68+BF69+BF72,2)</f>
        <v>0</v>
      </c>
      <c r="BG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6</v>
      </c>
      <c r="BX54" s="111" t="s">
        <v>79</v>
      </c>
      <c r="CL54" s="111" t="s">
        <v>20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'D.1.1 - SO 301, SO 302 Př...'!K32</f>
        <v>0</v>
      </c>
      <c r="AH55" s="117"/>
      <c r="AI55" s="117"/>
      <c r="AJ55" s="117"/>
      <c r="AK55" s="117"/>
      <c r="AL55" s="117"/>
      <c r="AM55" s="117"/>
      <c r="AN55" s="118">
        <f>SUM(AG55,AV55)</f>
        <v>0</v>
      </c>
      <c r="AO55" s="117"/>
      <c r="AP55" s="117"/>
      <c r="AQ55" s="119" t="s">
        <v>83</v>
      </c>
      <c r="AR55" s="120"/>
      <c r="AS55" s="121">
        <f>'D.1.1 - SO 301, SO 302 Př...'!K30</f>
        <v>0</v>
      </c>
      <c r="AT55" s="122">
        <f>'D.1.1 - SO 301, SO 302 Př...'!K31</f>
        <v>0</v>
      </c>
      <c r="AU55" s="122">
        <v>0</v>
      </c>
      <c r="AV55" s="122">
        <f>ROUND(SUM(AX55:AY55),2)</f>
        <v>0</v>
      </c>
      <c r="AW55" s="123">
        <f>'D.1.1 - SO 301, SO 302 Př...'!T84</f>
        <v>0</v>
      </c>
      <c r="AX55" s="122">
        <f>'D.1.1 - SO 301, SO 302 Př...'!K35</f>
        <v>0</v>
      </c>
      <c r="AY55" s="122">
        <f>'D.1.1 - SO 301, SO 302 Př...'!K36</f>
        <v>0</v>
      </c>
      <c r="AZ55" s="122">
        <f>'D.1.1 - SO 301, SO 302 Př...'!K37</f>
        <v>0</v>
      </c>
      <c r="BA55" s="122">
        <f>'D.1.1 - SO 301, SO 302 Př...'!K38</f>
        <v>0</v>
      </c>
      <c r="BB55" s="122">
        <f>'D.1.1 - SO 301, SO 302 Př...'!F35</f>
        <v>0</v>
      </c>
      <c r="BC55" s="122">
        <f>'D.1.1 - SO 301, SO 302 Př...'!F36</f>
        <v>0</v>
      </c>
      <c r="BD55" s="122">
        <f>'D.1.1 - SO 301, SO 302 Př...'!F37</f>
        <v>0</v>
      </c>
      <c r="BE55" s="122">
        <f>'D.1.1 - SO 301, SO 302 Př...'!F38</f>
        <v>0</v>
      </c>
      <c r="BF55" s="124">
        <f>'D.1.1 - SO 301, SO 302 Př...'!F39</f>
        <v>0</v>
      </c>
      <c r="BG55" s="7"/>
      <c r="BT55" s="125" t="s">
        <v>84</v>
      </c>
      <c r="BV55" s="125" t="s">
        <v>78</v>
      </c>
      <c r="BW55" s="125" t="s">
        <v>85</v>
      </c>
      <c r="BX55" s="125" t="s">
        <v>6</v>
      </c>
      <c r="CL55" s="125" t="s">
        <v>20</v>
      </c>
      <c r="CM55" s="125" t="s">
        <v>86</v>
      </c>
    </row>
    <row r="56" spans="1:91" s="7" customFormat="1" ht="16.5" customHeight="1">
      <c r="A56" s="7"/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ROUND(AG57,2)</f>
        <v>0</v>
      </c>
      <c r="AH56" s="117"/>
      <c r="AI56" s="117"/>
      <c r="AJ56" s="117"/>
      <c r="AK56" s="117"/>
      <c r="AL56" s="117"/>
      <c r="AM56" s="117"/>
      <c r="AN56" s="118">
        <f>SUM(AG56,AV56)</f>
        <v>0</v>
      </c>
      <c r="AO56" s="117"/>
      <c r="AP56" s="117"/>
      <c r="AQ56" s="119" t="s">
        <v>83</v>
      </c>
      <c r="AR56" s="120"/>
      <c r="AS56" s="127">
        <f>ROUND(AS57,2)</f>
        <v>0</v>
      </c>
      <c r="AT56" s="128">
        <f>ROUND(AT57,2)</f>
        <v>0</v>
      </c>
      <c r="AU56" s="122">
        <f>ROUND(AU57,2)</f>
        <v>0</v>
      </c>
      <c r="AV56" s="122">
        <f>ROUND(SUM(AX56:AY56),2)</f>
        <v>0</v>
      </c>
      <c r="AW56" s="123">
        <f>ROUND(AW57,5)</f>
        <v>0</v>
      </c>
      <c r="AX56" s="122">
        <f>ROUND(BB56*L29,2)</f>
        <v>0</v>
      </c>
      <c r="AY56" s="122">
        <f>ROUND(BC56*L30,2)</f>
        <v>0</v>
      </c>
      <c r="AZ56" s="122">
        <f>ROUND(BD56*L29,2)</f>
        <v>0</v>
      </c>
      <c r="BA56" s="122">
        <f>ROUND(BE56*L30,2)</f>
        <v>0</v>
      </c>
      <c r="BB56" s="122">
        <f>ROUND(BB57,2)</f>
        <v>0</v>
      </c>
      <c r="BC56" s="122">
        <f>ROUND(BC57,2)</f>
        <v>0</v>
      </c>
      <c r="BD56" s="122">
        <f>ROUND(BD57,2)</f>
        <v>0</v>
      </c>
      <c r="BE56" s="122">
        <f>ROUND(BE57,2)</f>
        <v>0</v>
      </c>
      <c r="BF56" s="124">
        <f>ROUND(BF57,2)</f>
        <v>0</v>
      </c>
      <c r="BG56" s="7"/>
      <c r="BS56" s="125" t="s">
        <v>75</v>
      </c>
      <c r="BT56" s="125" t="s">
        <v>84</v>
      </c>
      <c r="BU56" s="125" t="s">
        <v>77</v>
      </c>
      <c r="BV56" s="125" t="s">
        <v>78</v>
      </c>
      <c r="BW56" s="125" t="s">
        <v>89</v>
      </c>
      <c r="BX56" s="125" t="s">
        <v>6</v>
      </c>
      <c r="CL56" s="125" t="s">
        <v>20</v>
      </c>
      <c r="CM56" s="125" t="s">
        <v>86</v>
      </c>
    </row>
    <row r="57" spans="1:90" s="4" customFormat="1" ht="16.5" customHeight="1">
      <c r="A57" s="113" t="s">
        <v>80</v>
      </c>
      <c r="B57" s="64"/>
      <c r="C57" s="129"/>
      <c r="D57" s="129"/>
      <c r="E57" s="130" t="s">
        <v>90</v>
      </c>
      <c r="F57" s="130"/>
      <c r="G57" s="130"/>
      <c r="H57" s="130"/>
      <c r="I57" s="130"/>
      <c r="J57" s="129"/>
      <c r="K57" s="130" t="s">
        <v>91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1">
        <f>'SO 101 - Zpevněné a manip...'!K34</f>
        <v>0</v>
      </c>
      <c r="AH57" s="129"/>
      <c r="AI57" s="129"/>
      <c r="AJ57" s="129"/>
      <c r="AK57" s="129"/>
      <c r="AL57" s="129"/>
      <c r="AM57" s="129"/>
      <c r="AN57" s="131">
        <f>SUM(AG57,AV57)</f>
        <v>0</v>
      </c>
      <c r="AO57" s="129"/>
      <c r="AP57" s="129"/>
      <c r="AQ57" s="132" t="s">
        <v>92</v>
      </c>
      <c r="AR57" s="66"/>
      <c r="AS57" s="133">
        <f>'SO 101 - Zpevněné a manip...'!K32</f>
        <v>0</v>
      </c>
      <c r="AT57" s="134">
        <f>'SO 101 - Zpevněné a manip...'!K33</f>
        <v>0</v>
      </c>
      <c r="AU57" s="134">
        <v>0</v>
      </c>
      <c r="AV57" s="134">
        <f>ROUND(SUM(AX57:AY57),2)</f>
        <v>0</v>
      </c>
      <c r="AW57" s="135">
        <f>'SO 101 - Zpevněné a manip...'!T93</f>
        <v>0</v>
      </c>
      <c r="AX57" s="134">
        <f>'SO 101 - Zpevněné a manip...'!K37</f>
        <v>0</v>
      </c>
      <c r="AY57" s="134">
        <f>'SO 101 - Zpevněné a manip...'!K38</f>
        <v>0</v>
      </c>
      <c r="AZ57" s="134">
        <f>'SO 101 - Zpevněné a manip...'!K39</f>
        <v>0</v>
      </c>
      <c r="BA57" s="134">
        <f>'SO 101 - Zpevněné a manip...'!K40</f>
        <v>0</v>
      </c>
      <c r="BB57" s="134">
        <f>'SO 101 - Zpevněné a manip...'!F37</f>
        <v>0</v>
      </c>
      <c r="BC57" s="134">
        <f>'SO 101 - Zpevněné a manip...'!F38</f>
        <v>0</v>
      </c>
      <c r="BD57" s="134">
        <f>'SO 101 - Zpevněné a manip...'!F39</f>
        <v>0</v>
      </c>
      <c r="BE57" s="134">
        <f>'SO 101 - Zpevněné a manip...'!F40</f>
        <v>0</v>
      </c>
      <c r="BF57" s="136">
        <f>'SO 101 - Zpevněné a manip...'!F41</f>
        <v>0</v>
      </c>
      <c r="BG57" s="4"/>
      <c r="BT57" s="137" t="s">
        <v>86</v>
      </c>
      <c r="BV57" s="137" t="s">
        <v>78</v>
      </c>
      <c r="BW57" s="137" t="s">
        <v>93</v>
      </c>
      <c r="BX57" s="137" t="s">
        <v>89</v>
      </c>
      <c r="CL57" s="137" t="s">
        <v>20</v>
      </c>
    </row>
    <row r="58" spans="1:91" s="7" customFormat="1" ht="24.75" customHeight="1">
      <c r="A58" s="7"/>
      <c r="B58" s="114"/>
      <c r="C58" s="115"/>
      <c r="D58" s="116" t="s">
        <v>94</v>
      </c>
      <c r="E58" s="116"/>
      <c r="F58" s="116"/>
      <c r="G58" s="116"/>
      <c r="H58" s="116"/>
      <c r="I58" s="117"/>
      <c r="J58" s="116" t="s">
        <v>95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26">
        <f>ROUND(AG59,2)</f>
        <v>0</v>
      </c>
      <c r="AH58" s="117"/>
      <c r="AI58" s="117"/>
      <c r="AJ58" s="117"/>
      <c r="AK58" s="117"/>
      <c r="AL58" s="117"/>
      <c r="AM58" s="117"/>
      <c r="AN58" s="118">
        <f>SUM(AG58,AV58)</f>
        <v>0</v>
      </c>
      <c r="AO58" s="117"/>
      <c r="AP58" s="117"/>
      <c r="AQ58" s="119" t="s">
        <v>83</v>
      </c>
      <c r="AR58" s="120"/>
      <c r="AS58" s="127">
        <f>ROUND(AS59,2)</f>
        <v>0</v>
      </c>
      <c r="AT58" s="128">
        <f>ROUND(AT59,2)</f>
        <v>0</v>
      </c>
      <c r="AU58" s="122">
        <f>ROUND(AU59,2)</f>
        <v>0</v>
      </c>
      <c r="AV58" s="122">
        <f>ROUND(SUM(AX58:AY58),2)</f>
        <v>0</v>
      </c>
      <c r="AW58" s="123">
        <f>ROUND(AW59,5)</f>
        <v>0</v>
      </c>
      <c r="AX58" s="122">
        <f>ROUND(BB58*L29,2)</f>
        <v>0</v>
      </c>
      <c r="AY58" s="122">
        <f>ROUND(BC58*L30,2)</f>
        <v>0</v>
      </c>
      <c r="AZ58" s="122">
        <f>ROUND(BD58*L29,2)</f>
        <v>0</v>
      </c>
      <c r="BA58" s="122">
        <f>ROUND(BE58*L30,2)</f>
        <v>0</v>
      </c>
      <c r="BB58" s="122">
        <f>ROUND(BB59,2)</f>
        <v>0</v>
      </c>
      <c r="BC58" s="122">
        <f>ROUND(BC59,2)</f>
        <v>0</v>
      </c>
      <c r="BD58" s="122">
        <f>ROUND(BD59,2)</f>
        <v>0</v>
      </c>
      <c r="BE58" s="122">
        <f>ROUND(BE59,2)</f>
        <v>0</v>
      </c>
      <c r="BF58" s="124">
        <f>ROUND(BF59,2)</f>
        <v>0</v>
      </c>
      <c r="BG58" s="7"/>
      <c r="BS58" s="125" t="s">
        <v>75</v>
      </c>
      <c r="BT58" s="125" t="s">
        <v>84</v>
      </c>
      <c r="BU58" s="125" t="s">
        <v>77</v>
      </c>
      <c r="BV58" s="125" t="s">
        <v>78</v>
      </c>
      <c r="BW58" s="125" t="s">
        <v>96</v>
      </c>
      <c r="BX58" s="125" t="s">
        <v>6</v>
      </c>
      <c r="CL58" s="125" t="s">
        <v>20</v>
      </c>
      <c r="CM58" s="125" t="s">
        <v>86</v>
      </c>
    </row>
    <row r="59" spans="1:90" s="4" customFormat="1" ht="16.5" customHeight="1">
      <c r="A59" s="113" t="s">
        <v>80</v>
      </c>
      <c r="B59" s="64"/>
      <c r="C59" s="129"/>
      <c r="D59" s="129"/>
      <c r="E59" s="130" t="s">
        <v>97</v>
      </c>
      <c r="F59" s="130"/>
      <c r="G59" s="130"/>
      <c r="H59" s="130"/>
      <c r="I59" s="130"/>
      <c r="J59" s="129"/>
      <c r="K59" s="130" t="s">
        <v>98</v>
      </c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1">
        <f>'SO 102 - Veřejné osvětlení'!K34</f>
        <v>0</v>
      </c>
      <c r="AH59" s="129"/>
      <c r="AI59" s="129"/>
      <c r="AJ59" s="129"/>
      <c r="AK59" s="129"/>
      <c r="AL59" s="129"/>
      <c r="AM59" s="129"/>
      <c r="AN59" s="131">
        <f>SUM(AG59,AV59)</f>
        <v>0</v>
      </c>
      <c r="AO59" s="129"/>
      <c r="AP59" s="129"/>
      <c r="AQ59" s="132" t="s">
        <v>92</v>
      </c>
      <c r="AR59" s="66"/>
      <c r="AS59" s="133">
        <f>'SO 102 - Veřejné osvětlení'!K32</f>
        <v>0</v>
      </c>
      <c r="AT59" s="134">
        <f>'SO 102 - Veřejné osvětlení'!K33</f>
        <v>0</v>
      </c>
      <c r="AU59" s="134">
        <v>0</v>
      </c>
      <c r="AV59" s="134">
        <f>ROUND(SUM(AX59:AY59),2)</f>
        <v>0</v>
      </c>
      <c r="AW59" s="135">
        <f>'SO 102 - Veřejné osvětlení'!T88</f>
        <v>0</v>
      </c>
      <c r="AX59" s="134">
        <f>'SO 102 - Veřejné osvětlení'!K37</f>
        <v>0</v>
      </c>
      <c r="AY59" s="134">
        <f>'SO 102 - Veřejné osvětlení'!K38</f>
        <v>0</v>
      </c>
      <c r="AZ59" s="134">
        <f>'SO 102 - Veřejné osvětlení'!K39</f>
        <v>0</v>
      </c>
      <c r="BA59" s="134">
        <f>'SO 102 - Veřejné osvětlení'!K40</f>
        <v>0</v>
      </c>
      <c r="BB59" s="134">
        <f>'SO 102 - Veřejné osvětlení'!F37</f>
        <v>0</v>
      </c>
      <c r="BC59" s="134">
        <f>'SO 102 - Veřejné osvětlení'!F38</f>
        <v>0</v>
      </c>
      <c r="BD59" s="134">
        <f>'SO 102 - Veřejné osvětlení'!F39</f>
        <v>0</v>
      </c>
      <c r="BE59" s="134">
        <f>'SO 102 - Veřejné osvětlení'!F40</f>
        <v>0</v>
      </c>
      <c r="BF59" s="136">
        <f>'SO 102 - Veřejné osvětlení'!F41</f>
        <v>0</v>
      </c>
      <c r="BG59" s="4"/>
      <c r="BT59" s="137" t="s">
        <v>86</v>
      </c>
      <c r="BV59" s="137" t="s">
        <v>78</v>
      </c>
      <c r="BW59" s="137" t="s">
        <v>99</v>
      </c>
      <c r="BX59" s="137" t="s">
        <v>96</v>
      </c>
      <c r="CL59" s="137" t="s">
        <v>20</v>
      </c>
    </row>
    <row r="60" spans="1:91" s="7" customFormat="1" ht="16.5" customHeight="1">
      <c r="A60" s="7"/>
      <c r="B60" s="114"/>
      <c r="C60" s="115"/>
      <c r="D60" s="116" t="s">
        <v>100</v>
      </c>
      <c r="E60" s="116"/>
      <c r="F60" s="116"/>
      <c r="G60" s="116"/>
      <c r="H60" s="116"/>
      <c r="I60" s="117"/>
      <c r="J60" s="116" t="s">
        <v>101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26">
        <f>ROUND(AG61,2)</f>
        <v>0</v>
      </c>
      <c r="AH60" s="117"/>
      <c r="AI60" s="117"/>
      <c r="AJ60" s="117"/>
      <c r="AK60" s="117"/>
      <c r="AL60" s="117"/>
      <c r="AM60" s="117"/>
      <c r="AN60" s="118">
        <f>SUM(AG60,AV60)</f>
        <v>0</v>
      </c>
      <c r="AO60" s="117"/>
      <c r="AP60" s="117"/>
      <c r="AQ60" s="119" t="s">
        <v>83</v>
      </c>
      <c r="AR60" s="120"/>
      <c r="AS60" s="127">
        <f>ROUND(AS61,2)</f>
        <v>0</v>
      </c>
      <c r="AT60" s="128">
        <f>ROUND(AT61,2)</f>
        <v>0</v>
      </c>
      <c r="AU60" s="122">
        <f>ROUND(AU61,2)</f>
        <v>0</v>
      </c>
      <c r="AV60" s="122">
        <f>ROUND(SUM(AX60:AY60),2)</f>
        <v>0</v>
      </c>
      <c r="AW60" s="123">
        <f>ROUND(AW61,5)</f>
        <v>0</v>
      </c>
      <c r="AX60" s="122">
        <f>ROUND(BB60*L29,2)</f>
        <v>0</v>
      </c>
      <c r="AY60" s="122">
        <f>ROUND(BC60*L30,2)</f>
        <v>0</v>
      </c>
      <c r="AZ60" s="122">
        <f>ROUND(BD60*L29,2)</f>
        <v>0</v>
      </c>
      <c r="BA60" s="122">
        <f>ROUND(BE60*L30,2)</f>
        <v>0</v>
      </c>
      <c r="BB60" s="122">
        <f>ROUND(BB61,2)</f>
        <v>0</v>
      </c>
      <c r="BC60" s="122">
        <f>ROUND(BC61,2)</f>
        <v>0</v>
      </c>
      <c r="BD60" s="122">
        <f>ROUND(BD61,2)</f>
        <v>0</v>
      </c>
      <c r="BE60" s="122">
        <f>ROUND(BE61,2)</f>
        <v>0</v>
      </c>
      <c r="BF60" s="124">
        <f>ROUND(BF61,2)</f>
        <v>0</v>
      </c>
      <c r="BG60" s="7"/>
      <c r="BS60" s="125" t="s">
        <v>75</v>
      </c>
      <c r="BT60" s="125" t="s">
        <v>84</v>
      </c>
      <c r="BU60" s="125" t="s">
        <v>77</v>
      </c>
      <c r="BV60" s="125" t="s">
        <v>78</v>
      </c>
      <c r="BW60" s="125" t="s">
        <v>102</v>
      </c>
      <c r="BX60" s="125" t="s">
        <v>6</v>
      </c>
      <c r="CL60" s="125" t="s">
        <v>20</v>
      </c>
      <c r="CM60" s="125" t="s">
        <v>86</v>
      </c>
    </row>
    <row r="61" spans="1:90" s="4" customFormat="1" ht="16.5" customHeight="1">
      <c r="A61" s="113" t="s">
        <v>80</v>
      </c>
      <c r="B61" s="64"/>
      <c r="C61" s="129"/>
      <c r="D61" s="129"/>
      <c r="E61" s="130" t="s">
        <v>100</v>
      </c>
      <c r="F61" s="130"/>
      <c r="G61" s="130"/>
      <c r="H61" s="130"/>
      <c r="I61" s="130"/>
      <c r="J61" s="129"/>
      <c r="K61" s="130" t="s">
        <v>103</v>
      </c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1">
        <f>'D.1.4 - SO 104 Fontána - ...'!K34</f>
        <v>0</v>
      </c>
      <c r="AH61" s="129"/>
      <c r="AI61" s="129"/>
      <c r="AJ61" s="129"/>
      <c r="AK61" s="129"/>
      <c r="AL61" s="129"/>
      <c r="AM61" s="129"/>
      <c r="AN61" s="131">
        <f>SUM(AG61,AV61)</f>
        <v>0</v>
      </c>
      <c r="AO61" s="129"/>
      <c r="AP61" s="129"/>
      <c r="AQ61" s="132" t="s">
        <v>92</v>
      </c>
      <c r="AR61" s="66"/>
      <c r="AS61" s="133">
        <f>'D.1.4 - SO 104 Fontána - ...'!K32</f>
        <v>0</v>
      </c>
      <c r="AT61" s="134">
        <f>'D.1.4 - SO 104 Fontána - ...'!K33</f>
        <v>0</v>
      </c>
      <c r="AU61" s="134">
        <v>0</v>
      </c>
      <c r="AV61" s="134">
        <f>ROUND(SUM(AX61:AY61),2)</f>
        <v>0</v>
      </c>
      <c r="AW61" s="135">
        <f>'D.1.4 - SO 104 Fontána - ...'!T98</f>
        <v>0</v>
      </c>
      <c r="AX61" s="134">
        <f>'D.1.4 - SO 104 Fontána - ...'!K37</f>
        <v>0</v>
      </c>
      <c r="AY61" s="134">
        <f>'D.1.4 - SO 104 Fontána - ...'!K38</f>
        <v>0</v>
      </c>
      <c r="AZ61" s="134">
        <f>'D.1.4 - SO 104 Fontána - ...'!K39</f>
        <v>0</v>
      </c>
      <c r="BA61" s="134">
        <f>'D.1.4 - SO 104 Fontána - ...'!K40</f>
        <v>0</v>
      </c>
      <c r="BB61" s="134">
        <f>'D.1.4 - SO 104 Fontána - ...'!F37</f>
        <v>0</v>
      </c>
      <c r="BC61" s="134">
        <f>'D.1.4 - SO 104 Fontána - ...'!F38</f>
        <v>0</v>
      </c>
      <c r="BD61" s="134">
        <f>'D.1.4 - SO 104 Fontána - ...'!F39</f>
        <v>0</v>
      </c>
      <c r="BE61" s="134">
        <f>'D.1.4 - SO 104 Fontána - ...'!F40</f>
        <v>0</v>
      </c>
      <c r="BF61" s="136">
        <f>'D.1.4 - SO 104 Fontána - ...'!F41</f>
        <v>0</v>
      </c>
      <c r="BG61" s="4"/>
      <c r="BT61" s="137" t="s">
        <v>86</v>
      </c>
      <c r="BV61" s="137" t="s">
        <v>78</v>
      </c>
      <c r="BW61" s="137" t="s">
        <v>104</v>
      </c>
      <c r="BX61" s="137" t="s">
        <v>102</v>
      </c>
      <c r="CL61" s="137" t="s">
        <v>20</v>
      </c>
    </row>
    <row r="62" spans="1:91" s="7" customFormat="1" ht="24.75" customHeight="1">
      <c r="A62" s="113" t="s">
        <v>80</v>
      </c>
      <c r="B62" s="114"/>
      <c r="C62" s="115"/>
      <c r="D62" s="116" t="s">
        <v>105</v>
      </c>
      <c r="E62" s="116"/>
      <c r="F62" s="116"/>
      <c r="G62" s="116"/>
      <c r="H62" s="116"/>
      <c r="I62" s="117"/>
      <c r="J62" s="116" t="s">
        <v>106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'D.1.5 - SO 201, SO 202 Ob...'!K32</f>
        <v>0</v>
      </c>
      <c r="AH62" s="117"/>
      <c r="AI62" s="117"/>
      <c r="AJ62" s="117"/>
      <c r="AK62" s="117"/>
      <c r="AL62" s="117"/>
      <c r="AM62" s="117"/>
      <c r="AN62" s="118">
        <f>SUM(AG62,AV62)</f>
        <v>0</v>
      </c>
      <c r="AO62" s="117"/>
      <c r="AP62" s="117"/>
      <c r="AQ62" s="119" t="s">
        <v>83</v>
      </c>
      <c r="AR62" s="120"/>
      <c r="AS62" s="121">
        <f>'D.1.5 - SO 201, SO 202 Ob...'!K30</f>
        <v>0</v>
      </c>
      <c r="AT62" s="122">
        <f>'D.1.5 - SO 201, SO 202 Ob...'!K31</f>
        <v>0</v>
      </c>
      <c r="AU62" s="122">
        <v>0</v>
      </c>
      <c r="AV62" s="122">
        <f>ROUND(SUM(AX62:AY62),2)</f>
        <v>0</v>
      </c>
      <c r="AW62" s="123">
        <f>'D.1.5 - SO 201, SO 202 Ob...'!T89</f>
        <v>0</v>
      </c>
      <c r="AX62" s="122">
        <f>'D.1.5 - SO 201, SO 202 Ob...'!K35</f>
        <v>0</v>
      </c>
      <c r="AY62" s="122">
        <f>'D.1.5 - SO 201, SO 202 Ob...'!K36</f>
        <v>0</v>
      </c>
      <c r="AZ62" s="122">
        <f>'D.1.5 - SO 201, SO 202 Ob...'!K37</f>
        <v>0</v>
      </c>
      <c r="BA62" s="122">
        <f>'D.1.5 - SO 201, SO 202 Ob...'!K38</f>
        <v>0</v>
      </c>
      <c r="BB62" s="122">
        <f>'D.1.5 - SO 201, SO 202 Ob...'!F35</f>
        <v>0</v>
      </c>
      <c r="BC62" s="122">
        <f>'D.1.5 - SO 201, SO 202 Ob...'!F36</f>
        <v>0</v>
      </c>
      <c r="BD62" s="122">
        <f>'D.1.5 - SO 201, SO 202 Ob...'!F37</f>
        <v>0</v>
      </c>
      <c r="BE62" s="122">
        <f>'D.1.5 - SO 201, SO 202 Ob...'!F38</f>
        <v>0</v>
      </c>
      <c r="BF62" s="124">
        <f>'D.1.5 - SO 201, SO 202 Ob...'!F39</f>
        <v>0</v>
      </c>
      <c r="BG62" s="7"/>
      <c r="BT62" s="125" t="s">
        <v>84</v>
      </c>
      <c r="BV62" s="125" t="s">
        <v>78</v>
      </c>
      <c r="BW62" s="125" t="s">
        <v>107</v>
      </c>
      <c r="BX62" s="125" t="s">
        <v>6</v>
      </c>
      <c r="CL62" s="125" t="s">
        <v>20</v>
      </c>
      <c r="CM62" s="125" t="s">
        <v>86</v>
      </c>
    </row>
    <row r="63" spans="1:91" s="7" customFormat="1" ht="16.5" customHeight="1">
      <c r="A63" s="7"/>
      <c r="B63" s="114"/>
      <c r="C63" s="115"/>
      <c r="D63" s="116" t="s">
        <v>108</v>
      </c>
      <c r="E63" s="116"/>
      <c r="F63" s="116"/>
      <c r="G63" s="116"/>
      <c r="H63" s="116"/>
      <c r="I63" s="117"/>
      <c r="J63" s="116" t="s">
        <v>109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26">
        <f>ROUND(SUM(AG64:AG67),2)</f>
        <v>0</v>
      </c>
      <c r="AH63" s="117"/>
      <c r="AI63" s="117"/>
      <c r="AJ63" s="117"/>
      <c r="AK63" s="117"/>
      <c r="AL63" s="117"/>
      <c r="AM63" s="117"/>
      <c r="AN63" s="118">
        <f>SUM(AG63,AV63)</f>
        <v>0</v>
      </c>
      <c r="AO63" s="117"/>
      <c r="AP63" s="117"/>
      <c r="AQ63" s="119" t="s">
        <v>83</v>
      </c>
      <c r="AR63" s="120"/>
      <c r="AS63" s="127">
        <f>ROUND(SUM(AS64:AS67),2)</f>
        <v>0</v>
      </c>
      <c r="AT63" s="128">
        <f>ROUND(SUM(AT64:AT67),2)</f>
        <v>0</v>
      </c>
      <c r="AU63" s="122">
        <f>ROUND(SUM(AU64:AU67),2)</f>
        <v>0</v>
      </c>
      <c r="AV63" s="122">
        <f>ROUND(SUM(AX63:AY63),2)</f>
        <v>0</v>
      </c>
      <c r="AW63" s="123">
        <f>ROUND(SUM(AW64:AW67),5)</f>
        <v>0</v>
      </c>
      <c r="AX63" s="122">
        <f>ROUND(BB63*L29,2)</f>
        <v>0</v>
      </c>
      <c r="AY63" s="122">
        <f>ROUND(BC63*L30,2)</f>
        <v>0</v>
      </c>
      <c r="AZ63" s="122">
        <f>ROUND(BD63*L29,2)</f>
        <v>0</v>
      </c>
      <c r="BA63" s="122">
        <f>ROUND(BE63*L30,2)</f>
        <v>0</v>
      </c>
      <c r="BB63" s="122">
        <f>ROUND(SUM(BB64:BB67),2)</f>
        <v>0</v>
      </c>
      <c r="BC63" s="122">
        <f>ROUND(SUM(BC64:BC67),2)</f>
        <v>0</v>
      </c>
      <c r="BD63" s="122">
        <f>ROUND(SUM(BD64:BD67),2)</f>
        <v>0</v>
      </c>
      <c r="BE63" s="122">
        <f>ROUND(SUM(BE64:BE67),2)</f>
        <v>0</v>
      </c>
      <c r="BF63" s="124">
        <f>ROUND(SUM(BF64:BF67),2)</f>
        <v>0</v>
      </c>
      <c r="BG63" s="7"/>
      <c r="BS63" s="125" t="s">
        <v>75</v>
      </c>
      <c r="BT63" s="125" t="s">
        <v>84</v>
      </c>
      <c r="BU63" s="125" t="s">
        <v>77</v>
      </c>
      <c r="BV63" s="125" t="s">
        <v>78</v>
      </c>
      <c r="BW63" s="125" t="s">
        <v>110</v>
      </c>
      <c r="BX63" s="125" t="s">
        <v>6</v>
      </c>
      <c r="CL63" s="125" t="s">
        <v>20</v>
      </c>
      <c r="CM63" s="125" t="s">
        <v>86</v>
      </c>
    </row>
    <row r="64" spans="1:90" s="4" customFormat="1" ht="23.25" customHeight="1">
      <c r="A64" s="113" t="s">
        <v>80</v>
      </c>
      <c r="B64" s="64"/>
      <c r="C64" s="129"/>
      <c r="D64" s="129"/>
      <c r="E64" s="130" t="s">
        <v>111</v>
      </c>
      <c r="F64" s="130"/>
      <c r="G64" s="130"/>
      <c r="H64" s="130"/>
      <c r="I64" s="130"/>
      <c r="J64" s="129"/>
      <c r="K64" s="130" t="s">
        <v>112</v>
      </c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1">
        <f>'D.1.6.1 - SO 303 Vegetačn...'!K34</f>
        <v>0</v>
      </c>
      <c r="AH64" s="129"/>
      <c r="AI64" s="129"/>
      <c r="AJ64" s="129"/>
      <c r="AK64" s="129"/>
      <c r="AL64" s="129"/>
      <c r="AM64" s="129"/>
      <c r="AN64" s="131">
        <f>SUM(AG64,AV64)</f>
        <v>0</v>
      </c>
      <c r="AO64" s="129"/>
      <c r="AP64" s="129"/>
      <c r="AQ64" s="132" t="s">
        <v>92</v>
      </c>
      <c r="AR64" s="66"/>
      <c r="AS64" s="133">
        <f>'D.1.6.1 - SO 303 Vegetačn...'!K32</f>
        <v>0</v>
      </c>
      <c r="AT64" s="134">
        <f>'D.1.6.1 - SO 303 Vegetačn...'!K33</f>
        <v>0</v>
      </c>
      <c r="AU64" s="134">
        <v>0</v>
      </c>
      <c r="AV64" s="134">
        <f>ROUND(SUM(AX64:AY64),2)</f>
        <v>0</v>
      </c>
      <c r="AW64" s="135">
        <f>'D.1.6.1 - SO 303 Vegetačn...'!T92</f>
        <v>0</v>
      </c>
      <c r="AX64" s="134">
        <f>'D.1.6.1 - SO 303 Vegetačn...'!K37</f>
        <v>0</v>
      </c>
      <c r="AY64" s="134">
        <f>'D.1.6.1 - SO 303 Vegetačn...'!K38</f>
        <v>0</v>
      </c>
      <c r="AZ64" s="134">
        <f>'D.1.6.1 - SO 303 Vegetačn...'!K39</f>
        <v>0</v>
      </c>
      <c r="BA64" s="134">
        <f>'D.1.6.1 - SO 303 Vegetačn...'!K40</f>
        <v>0</v>
      </c>
      <c r="BB64" s="134">
        <f>'D.1.6.1 - SO 303 Vegetačn...'!F37</f>
        <v>0</v>
      </c>
      <c r="BC64" s="134">
        <f>'D.1.6.1 - SO 303 Vegetačn...'!F38</f>
        <v>0</v>
      </c>
      <c r="BD64" s="134">
        <f>'D.1.6.1 - SO 303 Vegetačn...'!F39</f>
        <v>0</v>
      </c>
      <c r="BE64" s="134">
        <f>'D.1.6.1 - SO 303 Vegetačn...'!F40</f>
        <v>0</v>
      </c>
      <c r="BF64" s="136">
        <f>'D.1.6.1 - SO 303 Vegetačn...'!F41</f>
        <v>0</v>
      </c>
      <c r="BG64" s="4"/>
      <c r="BT64" s="137" t="s">
        <v>86</v>
      </c>
      <c r="BV64" s="137" t="s">
        <v>78</v>
      </c>
      <c r="BW64" s="137" t="s">
        <v>113</v>
      </c>
      <c r="BX64" s="137" t="s">
        <v>110</v>
      </c>
      <c r="CL64" s="137" t="s">
        <v>20</v>
      </c>
    </row>
    <row r="65" spans="1:90" s="4" customFormat="1" ht="23.25" customHeight="1">
      <c r="A65" s="113" t="s">
        <v>80</v>
      </c>
      <c r="B65" s="64"/>
      <c r="C65" s="129"/>
      <c r="D65" s="129"/>
      <c r="E65" s="130" t="s">
        <v>114</v>
      </c>
      <c r="F65" s="130"/>
      <c r="G65" s="130"/>
      <c r="H65" s="130"/>
      <c r="I65" s="130"/>
      <c r="J65" s="129"/>
      <c r="K65" s="130" t="s">
        <v>115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1">
        <f>'D.1.6.2 - SO 304 Vegetačn...'!K34</f>
        <v>0</v>
      </c>
      <c r="AH65" s="129"/>
      <c r="AI65" s="129"/>
      <c r="AJ65" s="129"/>
      <c r="AK65" s="129"/>
      <c r="AL65" s="129"/>
      <c r="AM65" s="129"/>
      <c r="AN65" s="131">
        <f>SUM(AG65,AV65)</f>
        <v>0</v>
      </c>
      <c r="AO65" s="129"/>
      <c r="AP65" s="129"/>
      <c r="AQ65" s="132" t="s">
        <v>92</v>
      </c>
      <c r="AR65" s="66"/>
      <c r="AS65" s="133">
        <f>'D.1.6.2 - SO 304 Vegetačn...'!K32</f>
        <v>0</v>
      </c>
      <c r="AT65" s="134">
        <f>'D.1.6.2 - SO 304 Vegetačn...'!K33</f>
        <v>0</v>
      </c>
      <c r="AU65" s="134">
        <v>0</v>
      </c>
      <c r="AV65" s="134">
        <f>ROUND(SUM(AX65:AY65),2)</f>
        <v>0</v>
      </c>
      <c r="AW65" s="135">
        <f>'D.1.6.2 - SO 304 Vegetačn...'!T92</f>
        <v>0</v>
      </c>
      <c r="AX65" s="134">
        <f>'D.1.6.2 - SO 304 Vegetačn...'!K37</f>
        <v>0</v>
      </c>
      <c r="AY65" s="134">
        <f>'D.1.6.2 - SO 304 Vegetačn...'!K38</f>
        <v>0</v>
      </c>
      <c r="AZ65" s="134">
        <f>'D.1.6.2 - SO 304 Vegetačn...'!K39</f>
        <v>0</v>
      </c>
      <c r="BA65" s="134">
        <f>'D.1.6.2 - SO 304 Vegetačn...'!K40</f>
        <v>0</v>
      </c>
      <c r="BB65" s="134">
        <f>'D.1.6.2 - SO 304 Vegetačn...'!F37</f>
        <v>0</v>
      </c>
      <c r="BC65" s="134">
        <f>'D.1.6.2 - SO 304 Vegetačn...'!F38</f>
        <v>0</v>
      </c>
      <c r="BD65" s="134">
        <f>'D.1.6.2 - SO 304 Vegetačn...'!F39</f>
        <v>0</v>
      </c>
      <c r="BE65" s="134">
        <f>'D.1.6.2 - SO 304 Vegetačn...'!F40</f>
        <v>0</v>
      </c>
      <c r="BF65" s="136">
        <f>'D.1.6.2 - SO 304 Vegetačn...'!F41</f>
        <v>0</v>
      </c>
      <c r="BG65" s="4"/>
      <c r="BT65" s="137" t="s">
        <v>86</v>
      </c>
      <c r="BV65" s="137" t="s">
        <v>78</v>
      </c>
      <c r="BW65" s="137" t="s">
        <v>116</v>
      </c>
      <c r="BX65" s="137" t="s">
        <v>110</v>
      </c>
      <c r="CL65" s="137" t="s">
        <v>20</v>
      </c>
    </row>
    <row r="66" spans="1:90" s="4" customFormat="1" ht="23.25" customHeight="1">
      <c r="A66" s="113" t="s">
        <v>80</v>
      </c>
      <c r="B66" s="64"/>
      <c r="C66" s="129"/>
      <c r="D66" s="129"/>
      <c r="E66" s="130" t="s">
        <v>117</v>
      </c>
      <c r="F66" s="130"/>
      <c r="G66" s="130"/>
      <c r="H66" s="130"/>
      <c r="I66" s="130"/>
      <c r="J66" s="129"/>
      <c r="K66" s="130" t="s">
        <v>118</v>
      </c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1">
        <f>'D.1.6.3 - SO 305 Vegetačn...'!K34</f>
        <v>0</v>
      </c>
      <c r="AH66" s="129"/>
      <c r="AI66" s="129"/>
      <c r="AJ66" s="129"/>
      <c r="AK66" s="129"/>
      <c r="AL66" s="129"/>
      <c r="AM66" s="129"/>
      <c r="AN66" s="131">
        <f>SUM(AG66,AV66)</f>
        <v>0</v>
      </c>
      <c r="AO66" s="129"/>
      <c r="AP66" s="129"/>
      <c r="AQ66" s="132" t="s">
        <v>92</v>
      </c>
      <c r="AR66" s="66"/>
      <c r="AS66" s="133">
        <f>'D.1.6.3 - SO 305 Vegetačn...'!K32</f>
        <v>0</v>
      </c>
      <c r="AT66" s="134">
        <f>'D.1.6.3 - SO 305 Vegetačn...'!K33</f>
        <v>0</v>
      </c>
      <c r="AU66" s="134">
        <v>0</v>
      </c>
      <c r="AV66" s="134">
        <f>ROUND(SUM(AX66:AY66),2)</f>
        <v>0</v>
      </c>
      <c r="AW66" s="135">
        <f>'D.1.6.3 - SO 305 Vegetačn...'!T93</f>
        <v>0</v>
      </c>
      <c r="AX66" s="134">
        <f>'D.1.6.3 - SO 305 Vegetačn...'!K37</f>
        <v>0</v>
      </c>
      <c r="AY66" s="134">
        <f>'D.1.6.3 - SO 305 Vegetačn...'!K38</f>
        <v>0</v>
      </c>
      <c r="AZ66" s="134">
        <f>'D.1.6.3 - SO 305 Vegetačn...'!K39</f>
        <v>0</v>
      </c>
      <c r="BA66" s="134">
        <f>'D.1.6.3 - SO 305 Vegetačn...'!K40</f>
        <v>0</v>
      </c>
      <c r="BB66" s="134">
        <f>'D.1.6.3 - SO 305 Vegetačn...'!F37</f>
        <v>0</v>
      </c>
      <c r="BC66" s="134">
        <f>'D.1.6.3 - SO 305 Vegetačn...'!F38</f>
        <v>0</v>
      </c>
      <c r="BD66" s="134">
        <f>'D.1.6.3 - SO 305 Vegetačn...'!F39</f>
        <v>0</v>
      </c>
      <c r="BE66" s="134">
        <f>'D.1.6.3 - SO 305 Vegetačn...'!F40</f>
        <v>0</v>
      </c>
      <c r="BF66" s="136">
        <f>'D.1.6.3 - SO 305 Vegetačn...'!F41</f>
        <v>0</v>
      </c>
      <c r="BG66" s="4"/>
      <c r="BT66" s="137" t="s">
        <v>86</v>
      </c>
      <c r="BV66" s="137" t="s">
        <v>78</v>
      </c>
      <c r="BW66" s="137" t="s">
        <v>119</v>
      </c>
      <c r="BX66" s="137" t="s">
        <v>110</v>
      </c>
      <c r="CL66" s="137" t="s">
        <v>20</v>
      </c>
    </row>
    <row r="67" spans="1:90" s="4" customFormat="1" ht="23.25" customHeight="1">
      <c r="A67" s="113" t="s">
        <v>80</v>
      </c>
      <c r="B67" s="64"/>
      <c r="C67" s="129"/>
      <c r="D67" s="129"/>
      <c r="E67" s="130" t="s">
        <v>120</v>
      </c>
      <c r="F67" s="130"/>
      <c r="G67" s="130"/>
      <c r="H67" s="130"/>
      <c r="I67" s="130"/>
      <c r="J67" s="129"/>
      <c r="K67" s="130" t="s">
        <v>121</v>
      </c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1">
        <f>'D.1.6.4 - SO 306 - Vegeta...'!K34</f>
        <v>0</v>
      </c>
      <c r="AH67" s="129"/>
      <c r="AI67" s="129"/>
      <c r="AJ67" s="129"/>
      <c r="AK67" s="129"/>
      <c r="AL67" s="129"/>
      <c r="AM67" s="129"/>
      <c r="AN67" s="131">
        <f>SUM(AG67,AV67)</f>
        <v>0</v>
      </c>
      <c r="AO67" s="129"/>
      <c r="AP67" s="129"/>
      <c r="AQ67" s="132" t="s">
        <v>92</v>
      </c>
      <c r="AR67" s="66"/>
      <c r="AS67" s="133">
        <f>'D.1.6.4 - SO 306 - Vegeta...'!K32</f>
        <v>0</v>
      </c>
      <c r="AT67" s="134">
        <f>'D.1.6.4 - SO 306 - Vegeta...'!K33</f>
        <v>0</v>
      </c>
      <c r="AU67" s="134">
        <v>0</v>
      </c>
      <c r="AV67" s="134">
        <f>ROUND(SUM(AX67:AY67),2)</f>
        <v>0</v>
      </c>
      <c r="AW67" s="135">
        <f>'D.1.6.4 - SO 306 - Vegeta...'!T89</f>
        <v>0</v>
      </c>
      <c r="AX67" s="134">
        <f>'D.1.6.4 - SO 306 - Vegeta...'!K37</f>
        <v>0</v>
      </c>
      <c r="AY67" s="134">
        <f>'D.1.6.4 - SO 306 - Vegeta...'!K38</f>
        <v>0</v>
      </c>
      <c r="AZ67" s="134">
        <f>'D.1.6.4 - SO 306 - Vegeta...'!K39</f>
        <v>0</v>
      </c>
      <c r="BA67" s="134">
        <f>'D.1.6.4 - SO 306 - Vegeta...'!K40</f>
        <v>0</v>
      </c>
      <c r="BB67" s="134">
        <f>'D.1.6.4 - SO 306 - Vegeta...'!F37</f>
        <v>0</v>
      </c>
      <c r="BC67" s="134">
        <f>'D.1.6.4 - SO 306 - Vegeta...'!F38</f>
        <v>0</v>
      </c>
      <c r="BD67" s="134">
        <f>'D.1.6.4 - SO 306 - Vegeta...'!F39</f>
        <v>0</v>
      </c>
      <c r="BE67" s="134">
        <f>'D.1.6.4 - SO 306 - Vegeta...'!F40</f>
        <v>0</v>
      </c>
      <c r="BF67" s="136">
        <f>'D.1.6.4 - SO 306 - Vegeta...'!F41</f>
        <v>0</v>
      </c>
      <c r="BG67" s="4"/>
      <c r="BT67" s="137" t="s">
        <v>86</v>
      </c>
      <c r="BV67" s="137" t="s">
        <v>78</v>
      </c>
      <c r="BW67" s="137" t="s">
        <v>122</v>
      </c>
      <c r="BX67" s="137" t="s">
        <v>110</v>
      </c>
      <c r="CL67" s="137" t="s">
        <v>20</v>
      </c>
    </row>
    <row r="68" spans="1:91" s="7" customFormat="1" ht="24.75" customHeight="1">
      <c r="A68" s="113" t="s">
        <v>80</v>
      </c>
      <c r="B68" s="114"/>
      <c r="C68" s="115"/>
      <c r="D68" s="116" t="s">
        <v>123</v>
      </c>
      <c r="E68" s="116"/>
      <c r="F68" s="116"/>
      <c r="G68" s="116"/>
      <c r="H68" s="116"/>
      <c r="I68" s="117"/>
      <c r="J68" s="116" t="s">
        <v>124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'D.1.7 - SO 401, SO 402 Os...'!K32</f>
        <v>0</v>
      </c>
      <c r="AH68" s="117"/>
      <c r="AI68" s="117"/>
      <c r="AJ68" s="117"/>
      <c r="AK68" s="117"/>
      <c r="AL68" s="117"/>
      <c r="AM68" s="117"/>
      <c r="AN68" s="118">
        <f>SUM(AG68,AV68)</f>
        <v>0</v>
      </c>
      <c r="AO68" s="117"/>
      <c r="AP68" s="117"/>
      <c r="AQ68" s="119" t="s">
        <v>83</v>
      </c>
      <c r="AR68" s="120"/>
      <c r="AS68" s="121">
        <f>'D.1.7 - SO 401, SO 402 Os...'!K30</f>
        <v>0</v>
      </c>
      <c r="AT68" s="122">
        <f>'D.1.7 - SO 401, SO 402 Os...'!K31</f>
        <v>0</v>
      </c>
      <c r="AU68" s="122">
        <v>0</v>
      </c>
      <c r="AV68" s="122">
        <f>ROUND(SUM(AX68:AY68),2)</f>
        <v>0</v>
      </c>
      <c r="AW68" s="123">
        <f>'D.1.7 - SO 401, SO 402 Os...'!T90</f>
        <v>0</v>
      </c>
      <c r="AX68" s="122">
        <f>'D.1.7 - SO 401, SO 402 Os...'!K35</f>
        <v>0</v>
      </c>
      <c r="AY68" s="122">
        <f>'D.1.7 - SO 401, SO 402 Os...'!K36</f>
        <v>0</v>
      </c>
      <c r="AZ68" s="122">
        <f>'D.1.7 - SO 401, SO 402 Os...'!K37</f>
        <v>0</v>
      </c>
      <c r="BA68" s="122">
        <f>'D.1.7 - SO 401, SO 402 Os...'!K38</f>
        <v>0</v>
      </c>
      <c r="BB68" s="122">
        <f>'D.1.7 - SO 401, SO 402 Os...'!F35</f>
        <v>0</v>
      </c>
      <c r="BC68" s="122">
        <f>'D.1.7 - SO 401, SO 402 Os...'!F36</f>
        <v>0</v>
      </c>
      <c r="BD68" s="122">
        <f>'D.1.7 - SO 401, SO 402 Os...'!F37</f>
        <v>0</v>
      </c>
      <c r="BE68" s="122">
        <f>'D.1.7 - SO 401, SO 402 Os...'!F38</f>
        <v>0</v>
      </c>
      <c r="BF68" s="124">
        <f>'D.1.7 - SO 401, SO 402 Os...'!F39</f>
        <v>0</v>
      </c>
      <c r="BG68" s="7"/>
      <c r="BT68" s="125" t="s">
        <v>84</v>
      </c>
      <c r="BV68" s="125" t="s">
        <v>78</v>
      </c>
      <c r="BW68" s="125" t="s">
        <v>125</v>
      </c>
      <c r="BX68" s="125" t="s">
        <v>6</v>
      </c>
      <c r="CL68" s="125" t="s">
        <v>20</v>
      </c>
      <c r="CM68" s="125" t="s">
        <v>86</v>
      </c>
    </row>
    <row r="69" spans="1:91" s="7" customFormat="1" ht="16.5" customHeight="1">
      <c r="A69" s="7"/>
      <c r="B69" s="114"/>
      <c r="C69" s="115"/>
      <c r="D69" s="116" t="s">
        <v>126</v>
      </c>
      <c r="E69" s="116"/>
      <c r="F69" s="116"/>
      <c r="G69" s="116"/>
      <c r="H69" s="116"/>
      <c r="I69" s="117"/>
      <c r="J69" s="116" t="s">
        <v>127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26">
        <f>ROUND(SUM(AG70:AG71),2)</f>
        <v>0</v>
      </c>
      <c r="AH69" s="117"/>
      <c r="AI69" s="117"/>
      <c r="AJ69" s="117"/>
      <c r="AK69" s="117"/>
      <c r="AL69" s="117"/>
      <c r="AM69" s="117"/>
      <c r="AN69" s="118">
        <f>SUM(AG69,AV69)</f>
        <v>0</v>
      </c>
      <c r="AO69" s="117"/>
      <c r="AP69" s="117"/>
      <c r="AQ69" s="119" t="s">
        <v>83</v>
      </c>
      <c r="AR69" s="120"/>
      <c r="AS69" s="127">
        <f>ROUND(SUM(AS70:AS71),2)</f>
        <v>0</v>
      </c>
      <c r="AT69" s="128">
        <f>ROUND(SUM(AT70:AT71),2)</f>
        <v>0</v>
      </c>
      <c r="AU69" s="122">
        <f>ROUND(SUM(AU70:AU71),2)</f>
        <v>0</v>
      </c>
      <c r="AV69" s="122">
        <f>ROUND(SUM(AX69:AY69),2)</f>
        <v>0</v>
      </c>
      <c r="AW69" s="123">
        <f>ROUND(SUM(AW70:AW71),5)</f>
        <v>0</v>
      </c>
      <c r="AX69" s="122">
        <f>ROUND(BB69*L29,2)</f>
        <v>0</v>
      </c>
      <c r="AY69" s="122">
        <f>ROUND(BC69*L30,2)</f>
        <v>0</v>
      </c>
      <c r="AZ69" s="122">
        <f>ROUND(BD69*L29,2)</f>
        <v>0</v>
      </c>
      <c r="BA69" s="122">
        <f>ROUND(BE69*L30,2)</f>
        <v>0</v>
      </c>
      <c r="BB69" s="122">
        <f>ROUND(SUM(BB70:BB71),2)</f>
        <v>0</v>
      </c>
      <c r="BC69" s="122">
        <f>ROUND(SUM(BC70:BC71),2)</f>
        <v>0</v>
      </c>
      <c r="BD69" s="122">
        <f>ROUND(SUM(BD70:BD71),2)</f>
        <v>0</v>
      </c>
      <c r="BE69" s="122">
        <f>ROUND(SUM(BE70:BE71),2)</f>
        <v>0</v>
      </c>
      <c r="BF69" s="124">
        <f>ROUND(SUM(BF70:BF71),2)</f>
        <v>0</v>
      </c>
      <c r="BG69" s="7"/>
      <c r="BS69" s="125" t="s">
        <v>75</v>
      </c>
      <c r="BT69" s="125" t="s">
        <v>84</v>
      </c>
      <c r="BU69" s="125" t="s">
        <v>77</v>
      </c>
      <c r="BV69" s="125" t="s">
        <v>78</v>
      </c>
      <c r="BW69" s="125" t="s">
        <v>128</v>
      </c>
      <c r="BX69" s="125" t="s">
        <v>6</v>
      </c>
      <c r="CL69" s="125" t="s">
        <v>20</v>
      </c>
      <c r="CM69" s="125" t="s">
        <v>86</v>
      </c>
    </row>
    <row r="70" spans="1:90" s="4" customFormat="1" ht="23.25" customHeight="1">
      <c r="A70" s="113" t="s">
        <v>80</v>
      </c>
      <c r="B70" s="64"/>
      <c r="C70" s="129"/>
      <c r="D70" s="129"/>
      <c r="E70" s="130" t="s">
        <v>129</v>
      </c>
      <c r="F70" s="130"/>
      <c r="G70" s="130"/>
      <c r="H70" s="130"/>
      <c r="I70" s="130"/>
      <c r="J70" s="129"/>
      <c r="K70" s="130" t="s">
        <v>130</v>
      </c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1">
        <f>'SO 103 Fontána - Technolo...'!K34</f>
        <v>0</v>
      </c>
      <c r="AH70" s="129"/>
      <c r="AI70" s="129"/>
      <c r="AJ70" s="129"/>
      <c r="AK70" s="129"/>
      <c r="AL70" s="129"/>
      <c r="AM70" s="129"/>
      <c r="AN70" s="131">
        <f>SUM(AG70,AV70)</f>
        <v>0</v>
      </c>
      <c r="AO70" s="129"/>
      <c r="AP70" s="129"/>
      <c r="AQ70" s="132" t="s">
        <v>92</v>
      </c>
      <c r="AR70" s="66"/>
      <c r="AS70" s="133">
        <f>'SO 103 Fontána - Technolo...'!K32</f>
        <v>0</v>
      </c>
      <c r="AT70" s="134">
        <f>'SO 103 Fontána - Technolo...'!K33</f>
        <v>0</v>
      </c>
      <c r="AU70" s="134">
        <v>0</v>
      </c>
      <c r="AV70" s="134">
        <f>ROUND(SUM(AX70:AY70),2)</f>
        <v>0</v>
      </c>
      <c r="AW70" s="135">
        <f>'SO 103 Fontána - Technolo...'!T91</f>
        <v>0</v>
      </c>
      <c r="AX70" s="134">
        <f>'SO 103 Fontána - Technolo...'!K37</f>
        <v>0</v>
      </c>
      <c r="AY70" s="134">
        <f>'SO 103 Fontána - Technolo...'!K38</f>
        <v>0</v>
      </c>
      <c r="AZ70" s="134">
        <f>'SO 103 Fontána - Technolo...'!K39</f>
        <v>0</v>
      </c>
      <c r="BA70" s="134">
        <f>'SO 103 Fontána - Technolo...'!K40</f>
        <v>0</v>
      </c>
      <c r="BB70" s="134">
        <f>'SO 103 Fontána - Technolo...'!F37</f>
        <v>0</v>
      </c>
      <c r="BC70" s="134">
        <f>'SO 103 Fontána - Technolo...'!F38</f>
        <v>0</v>
      </c>
      <c r="BD70" s="134">
        <f>'SO 103 Fontána - Technolo...'!F39</f>
        <v>0</v>
      </c>
      <c r="BE70" s="134">
        <f>'SO 103 Fontána - Technolo...'!F40</f>
        <v>0</v>
      </c>
      <c r="BF70" s="136">
        <f>'SO 103 Fontána - Technolo...'!F41</f>
        <v>0</v>
      </c>
      <c r="BG70" s="4"/>
      <c r="BT70" s="137" t="s">
        <v>86</v>
      </c>
      <c r="BV70" s="137" t="s">
        <v>78</v>
      </c>
      <c r="BW70" s="137" t="s">
        <v>131</v>
      </c>
      <c r="BX70" s="137" t="s">
        <v>128</v>
      </c>
      <c r="CL70" s="137" t="s">
        <v>20</v>
      </c>
    </row>
    <row r="71" spans="1:90" s="4" customFormat="1" ht="35.25" customHeight="1">
      <c r="A71" s="113" t="s">
        <v>80</v>
      </c>
      <c r="B71" s="64"/>
      <c r="C71" s="129"/>
      <c r="D71" s="129"/>
      <c r="E71" s="130" t="s">
        <v>132</v>
      </c>
      <c r="F71" s="130"/>
      <c r="G71" s="130"/>
      <c r="H71" s="130"/>
      <c r="I71" s="130"/>
      <c r="J71" s="129"/>
      <c r="K71" s="130" t="s">
        <v>133</v>
      </c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1">
        <f>' SO 103  Fontána - Elektr...'!K34</f>
        <v>0</v>
      </c>
      <c r="AH71" s="129"/>
      <c r="AI71" s="129"/>
      <c r="AJ71" s="129"/>
      <c r="AK71" s="129"/>
      <c r="AL71" s="129"/>
      <c r="AM71" s="129"/>
      <c r="AN71" s="131">
        <f>SUM(AG71,AV71)</f>
        <v>0</v>
      </c>
      <c r="AO71" s="129"/>
      <c r="AP71" s="129"/>
      <c r="AQ71" s="132" t="s">
        <v>92</v>
      </c>
      <c r="AR71" s="66"/>
      <c r="AS71" s="133">
        <f>' SO 103  Fontána - Elektr...'!K32</f>
        <v>0</v>
      </c>
      <c r="AT71" s="134">
        <f>' SO 103  Fontána - Elektr...'!K33</f>
        <v>0</v>
      </c>
      <c r="AU71" s="134">
        <v>0</v>
      </c>
      <c r="AV71" s="134">
        <f>ROUND(SUM(AX71:AY71),2)</f>
        <v>0</v>
      </c>
      <c r="AW71" s="135">
        <f>' SO 103  Fontána - Elektr...'!T89</f>
        <v>0</v>
      </c>
      <c r="AX71" s="134">
        <f>' SO 103  Fontána - Elektr...'!K37</f>
        <v>0</v>
      </c>
      <c r="AY71" s="134">
        <f>' SO 103  Fontána - Elektr...'!K38</f>
        <v>0</v>
      </c>
      <c r="AZ71" s="134">
        <f>' SO 103  Fontána - Elektr...'!K39</f>
        <v>0</v>
      </c>
      <c r="BA71" s="134">
        <f>' SO 103  Fontána - Elektr...'!K40</f>
        <v>0</v>
      </c>
      <c r="BB71" s="134">
        <f>' SO 103  Fontána - Elektr...'!F37</f>
        <v>0</v>
      </c>
      <c r="BC71" s="134">
        <f>' SO 103  Fontána - Elektr...'!F38</f>
        <v>0</v>
      </c>
      <c r="BD71" s="134">
        <f>' SO 103  Fontána - Elektr...'!F39</f>
        <v>0</v>
      </c>
      <c r="BE71" s="134">
        <f>' SO 103  Fontána - Elektr...'!F40</f>
        <v>0</v>
      </c>
      <c r="BF71" s="136">
        <f>' SO 103  Fontána - Elektr...'!F41</f>
        <v>0</v>
      </c>
      <c r="BG71" s="4"/>
      <c r="BT71" s="137" t="s">
        <v>86</v>
      </c>
      <c r="BV71" s="137" t="s">
        <v>78</v>
      </c>
      <c r="BW71" s="137" t="s">
        <v>134</v>
      </c>
      <c r="BX71" s="137" t="s">
        <v>128</v>
      </c>
      <c r="CL71" s="137" t="s">
        <v>20</v>
      </c>
    </row>
    <row r="72" spans="1:91" s="7" customFormat="1" ht="16.5" customHeight="1">
      <c r="A72" s="113" t="s">
        <v>80</v>
      </c>
      <c r="B72" s="114"/>
      <c r="C72" s="115"/>
      <c r="D72" s="116" t="s">
        <v>135</v>
      </c>
      <c r="E72" s="116"/>
      <c r="F72" s="116"/>
      <c r="G72" s="116"/>
      <c r="H72" s="116"/>
      <c r="I72" s="117"/>
      <c r="J72" s="116" t="s">
        <v>136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8">
        <f>'00 - Vedlejší rozpočtové ...'!K32</f>
        <v>0</v>
      </c>
      <c r="AH72" s="117"/>
      <c r="AI72" s="117"/>
      <c r="AJ72" s="117"/>
      <c r="AK72" s="117"/>
      <c r="AL72" s="117"/>
      <c r="AM72" s="117"/>
      <c r="AN72" s="118">
        <f>SUM(AG72,AV72)</f>
        <v>0</v>
      </c>
      <c r="AO72" s="117"/>
      <c r="AP72" s="117"/>
      <c r="AQ72" s="119" t="s">
        <v>83</v>
      </c>
      <c r="AR72" s="120"/>
      <c r="AS72" s="138">
        <f>'00 - Vedlejší rozpočtové ...'!K30</f>
        <v>0</v>
      </c>
      <c r="AT72" s="139">
        <f>'00 - Vedlejší rozpočtové ...'!K31</f>
        <v>0</v>
      </c>
      <c r="AU72" s="139">
        <v>0</v>
      </c>
      <c r="AV72" s="139">
        <f>ROUND(SUM(AX72:AY72),2)</f>
        <v>0</v>
      </c>
      <c r="AW72" s="140">
        <f>'00 - Vedlejší rozpočtové ...'!T86</f>
        <v>0</v>
      </c>
      <c r="AX72" s="139">
        <f>'00 - Vedlejší rozpočtové ...'!K35</f>
        <v>0</v>
      </c>
      <c r="AY72" s="139">
        <f>'00 - Vedlejší rozpočtové ...'!K36</f>
        <v>0</v>
      </c>
      <c r="AZ72" s="139">
        <f>'00 - Vedlejší rozpočtové ...'!K37</f>
        <v>0</v>
      </c>
      <c r="BA72" s="139">
        <f>'00 - Vedlejší rozpočtové ...'!K38</f>
        <v>0</v>
      </c>
      <c r="BB72" s="139">
        <f>'00 - Vedlejší rozpočtové ...'!F35</f>
        <v>0</v>
      </c>
      <c r="BC72" s="139">
        <f>'00 - Vedlejší rozpočtové ...'!F36</f>
        <v>0</v>
      </c>
      <c r="BD72" s="139">
        <f>'00 - Vedlejší rozpočtové ...'!F37</f>
        <v>0</v>
      </c>
      <c r="BE72" s="139">
        <f>'00 - Vedlejší rozpočtové ...'!F38</f>
        <v>0</v>
      </c>
      <c r="BF72" s="141">
        <f>'00 - Vedlejší rozpočtové ...'!F39</f>
        <v>0</v>
      </c>
      <c r="BG72" s="7"/>
      <c r="BT72" s="125" t="s">
        <v>84</v>
      </c>
      <c r="BV72" s="125" t="s">
        <v>78</v>
      </c>
      <c r="BW72" s="125" t="s">
        <v>137</v>
      </c>
      <c r="BX72" s="125" t="s">
        <v>6</v>
      </c>
      <c r="CL72" s="125" t="s">
        <v>20</v>
      </c>
      <c r="CM72" s="125" t="s">
        <v>86</v>
      </c>
    </row>
    <row r="73" spans="1:59" s="2" customFormat="1" ht="30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5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59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45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</sheetData>
  <sheetProtection password="CC35" sheet="1" objects="1" scenarios="1" formatColumns="0" formatRows="0"/>
  <mergeCells count="110">
    <mergeCell ref="C52:G52"/>
    <mergeCell ref="D60:H60"/>
    <mergeCell ref="D56:H56"/>
    <mergeCell ref="D63:H63"/>
    <mergeCell ref="D55:H55"/>
    <mergeCell ref="D58:H58"/>
    <mergeCell ref="D62:H62"/>
    <mergeCell ref="E61:I61"/>
    <mergeCell ref="E59:I59"/>
    <mergeCell ref="E57:I57"/>
    <mergeCell ref="E64:I64"/>
    <mergeCell ref="I52:AF52"/>
    <mergeCell ref="J55:AF55"/>
    <mergeCell ref="J58:AF58"/>
    <mergeCell ref="J62:AF62"/>
    <mergeCell ref="J63:AF63"/>
    <mergeCell ref="J56:AF56"/>
    <mergeCell ref="J60:AF60"/>
    <mergeCell ref="K57:AF57"/>
    <mergeCell ref="K61:AF61"/>
    <mergeCell ref="K64:AF64"/>
    <mergeCell ref="K59:AF59"/>
    <mergeCell ref="L45:AO45"/>
    <mergeCell ref="E65:I65"/>
    <mergeCell ref="K65:AF65"/>
    <mergeCell ref="E66:I66"/>
    <mergeCell ref="K66:AF66"/>
    <mergeCell ref="E67:I67"/>
    <mergeCell ref="K67:AF67"/>
    <mergeCell ref="D68:H68"/>
    <mergeCell ref="J68:AF68"/>
    <mergeCell ref="D69:H69"/>
    <mergeCell ref="J69:AF69"/>
    <mergeCell ref="E70:I70"/>
    <mergeCell ref="K70:AF70"/>
    <mergeCell ref="E71:I71"/>
    <mergeCell ref="K71:AF71"/>
    <mergeCell ref="D72:H72"/>
    <mergeCell ref="J72:AF72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G2"/>
    <mergeCell ref="AG60:AM60"/>
    <mergeCell ref="AG62:AM62"/>
    <mergeCell ref="AG63:AM63"/>
    <mergeCell ref="AG59:AM59"/>
    <mergeCell ref="AG61:AM61"/>
    <mergeCell ref="AG64:AM64"/>
    <mergeCell ref="AG58:AM58"/>
    <mergeCell ref="AG52:AM52"/>
    <mergeCell ref="AG55:AM55"/>
    <mergeCell ref="AG57:AM57"/>
    <mergeCell ref="AG56:AM56"/>
    <mergeCell ref="AM47:AN47"/>
    <mergeCell ref="AM49:AP49"/>
    <mergeCell ref="AM50:AP50"/>
    <mergeCell ref="AN56:AP56"/>
    <mergeCell ref="AN64:AP64"/>
    <mergeCell ref="AN63:AP63"/>
    <mergeCell ref="AN52:AP52"/>
    <mergeCell ref="AN62:AP62"/>
    <mergeCell ref="AN61:AP61"/>
    <mergeCell ref="AN55:AP55"/>
    <mergeCell ref="AN57:AP57"/>
    <mergeCell ref="AN60:AP60"/>
    <mergeCell ref="AN59:AP59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5" location="'D.1.1 - SO 301, SO 302 Př...'!C2" display="/"/>
    <hyperlink ref="A57" location="'SO 101 - Zpevněné a manip...'!C2" display="/"/>
    <hyperlink ref="A59" location="'SO 102 - Veřejné osvětlení'!C2" display="/"/>
    <hyperlink ref="A61" location="'D.1.4 - SO 104 Fontána - ...'!C2" display="/"/>
    <hyperlink ref="A62" location="'D.1.5 - SO 201, SO 202 Ob...'!C2" display="/"/>
    <hyperlink ref="A64" location="'D.1.6.1 - SO 303 Vegetačn...'!C2" display="/"/>
    <hyperlink ref="A65" location="'D.1.6.2 - SO 304 Vegetačn...'!C2" display="/"/>
    <hyperlink ref="A66" location="'D.1.6.3 - SO 305 Vegetačn...'!C2" display="/"/>
    <hyperlink ref="A67" location="'D.1.6.4 - SO 306 - Vegeta...'!C2" display="/"/>
    <hyperlink ref="A68" location="'D.1.7 - SO 401, SO 402 Os...'!C2" display="/"/>
    <hyperlink ref="A70" location="'SO 103 Fontána - Technolo...'!C2" display="/"/>
    <hyperlink ref="A71" location="' SO 103  Fontána - Elektr...'!C2" display="/"/>
    <hyperlink ref="A72" location="'0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122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1059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1424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ROUND(K89,2)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ROUND((SUM(BE89:BE119)),2)</f>
        <v>0</v>
      </c>
      <c r="G37" s="39"/>
      <c r="H37" s="39"/>
      <c r="I37" s="169">
        <v>0.21</v>
      </c>
      <c r="J37" s="150"/>
      <c r="K37" s="163">
        <f>ROUND(((SUM(BE89:BE119))*I37),2)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ROUND((SUM(BF89:BF119)),2)</f>
        <v>0</v>
      </c>
      <c r="G38" s="39"/>
      <c r="H38" s="39"/>
      <c r="I38" s="169">
        <v>0.15</v>
      </c>
      <c r="J38" s="150"/>
      <c r="K38" s="163">
        <f>ROUND(((SUM(BF89:BF119))*I38),2)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ROUND((SUM(BG89:BG119)),2)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ROUND((SUM(BH89:BH119)),2)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ROUND((SUM(BI89:BI119)),2)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1059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D.1.6.4 - SO 306 - Vegetační úpravy - plán travnatých ploch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Q89</f>
        <v>0</v>
      </c>
      <c r="J65" s="191">
        <f>R89</f>
        <v>0</v>
      </c>
      <c r="K65" s="103">
        <f>K89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149</v>
      </c>
      <c r="E66" s="195"/>
      <c r="F66" s="195"/>
      <c r="G66" s="195"/>
      <c r="H66" s="195"/>
      <c r="I66" s="196">
        <f>Q90</f>
        <v>0</v>
      </c>
      <c r="J66" s="196">
        <f>R90</f>
        <v>0</v>
      </c>
      <c r="K66" s="197">
        <f>K90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9"/>
      <c r="C67" s="129"/>
      <c r="D67" s="200" t="s">
        <v>150</v>
      </c>
      <c r="E67" s="201"/>
      <c r="F67" s="201"/>
      <c r="G67" s="201"/>
      <c r="H67" s="201"/>
      <c r="I67" s="202">
        <f>Q91</f>
        <v>0</v>
      </c>
      <c r="J67" s="202">
        <f>R91</f>
        <v>0</v>
      </c>
      <c r="K67" s="203">
        <f>K91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150"/>
      <c r="J68" s="150"/>
      <c r="K68" s="41"/>
      <c r="L68" s="41"/>
      <c r="M68" s="15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180"/>
      <c r="J69" s="180"/>
      <c r="K69" s="61"/>
      <c r="L69" s="61"/>
      <c r="M69" s="15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183"/>
      <c r="J73" s="183"/>
      <c r="K73" s="63"/>
      <c r="L73" s="63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152</v>
      </c>
      <c r="D74" s="41"/>
      <c r="E74" s="41"/>
      <c r="F74" s="41"/>
      <c r="G74" s="41"/>
      <c r="H74" s="41"/>
      <c r="I74" s="150"/>
      <c r="J74" s="150"/>
      <c r="K74" s="41"/>
      <c r="L74" s="41"/>
      <c r="M74" s="15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50"/>
      <c r="J75" s="150"/>
      <c r="K75" s="41"/>
      <c r="L75" s="41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17</v>
      </c>
      <c r="D76" s="41"/>
      <c r="E76" s="41"/>
      <c r="F76" s="41"/>
      <c r="G76" s="41"/>
      <c r="H76" s="41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84" t="str">
        <f>E7</f>
        <v>Úpravy parkové plochy u č.p. 653, Horní Slavkov</v>
      </c>
      <c r="F77" s="33"/>
      <c r="G77" s="33"/>
      <c r="H77" s="33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3" s="1" customFormat="1" ht="12" customHeight="1">
      <c r="B78" s="22"/>
      <c r="C78" s="33" t="s">
        <v>139</v>
      </c>
      <c r="D78" s="23"/>
      <c r="E78" s="23"/>
      <c r="F78" s="23"/>
      <c r="G78" s="23"/>
      <c r="H78" s="23"/>
      <c r="I78" s="142"/>
      <c r="J78" s="142"/>
      <c r="K78" s="23"/>
      <c r="L78" s="23"/>
      <c r="M78" s="21"/>
    </row>
    <row r="79" spans="1:31" s="2" customFormat="1" ht="16.5" customHeight="1">
      <c r="A79" s="39"/>
      <c r="B79" s="40"/>
      <c r="C79" s="41"/>
      <c r="D79" s="41"/>
      <c r="E79" s="184" t="s">
        <v>1059</v>
      </c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228</v>
      </c>
      <c r="D80" s="41"/>
      <c r="E80" s="41"/>
      <c r="F80" s="41"/>
      <c r="G80" s="41"/>
      <c r="H80" s="41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D.1.6.4 - SO 306 - Vegetační úpravy - plán travnatých ploch</v>
      </c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F14</f>
        <v>Horní Slavkov</v>
      </c>
      <c r="G83" s="41"/>
      <c r="H83" s="41"/>
      <c r="I83" s="153" t="s">
        <v>24</v>
      </c>
      <c r="J83" s="155" t="str">
        <f>IF(J14="","",J14)</f>
        <v>19.4.2020</v>
      </c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26</v>
      </c>
      <c r="D85" s="41"/>
      <c r="E85" s="41"/>
      <c r="F85" s="28" t="str">
        <f>E17</f>
        <v>Město Horní Slavkov</v>
      </c>
      <c r="G85" s="41"/>
      <c r="H85" s="41"/>
      <c r="I85" s="153" t="s">
        <v>33</v>
      </c>
      <c r="J85" s="185" t="str">
        <f>E23</f>
        <v>Ing. Vladimír Dufek</v>
      </c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31</v>
      </c>
      <c r="D86" s="41"/>
      <c r="E86" s="41"/>
      <c r="F86" s="28" t="str">
        <f>IF(E20="","",E20)</f>
        <v>Vyplň údaj</v>
      </c>
      <c r="G86" s="41"/>
      <c r="H86" s="41"/>
      <c r="I86" s="153" t="s">
        <v>35</v>
      </c>
      <c r="J86" s="185" t="str">
        <f>E26</f>
        <v>Ing. Nikola Prinzová</v>
      </c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150"/>
      <c r="J87" s="150"/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205"/>
      <c r="B88" s="206"/>
      <c r="C88" s="207" t="s">
        <v>153</v>
      </c>
      <c r="D88" s="208" t="s">
        <v>59</v>
      </c>
      <c r="E88" s="208" t="s">
        <v>55</v>
      </c>
      <c r="F88" s="208" t="s">
        <v>56</v>
      </c>
      <c r="G88" s="208" t="s">
        <v>154</v>
      </c>
      <c r="H88" s="208" t="s">
        <v>155</v>
      </c>
      <c r="I88" s="209" t="s">
        <v>156</v>
      </c>
      <c r="J88" s="209" t="s">
        <v>157</v>
      </c>
      <c r="K88" s="208" t="s">
        <v>147</v>
      </c>
      <c r="L88" s="210" t="s">
        <v>158</v>
      </c>
      <c r="M88" s="211"/>
      <c r="N88" s="93" t="s">
        <v>20</v>
      </c>
      <c r="O88" s="94" t="s">
        <v>44</v>
      </c>
      <c r="P88" s="94" t="s">
        <v>159</v>
      </c>
      <c r="Q88" s="94" t="s">
        <v>160</v>
      </c>
      <c r="R88" s="94" t="s">
        <v>161</v>
      </c>
      <c r="S88" s="94" t="s">
        <v>162</v>
      </c>
      <c r="T88" s="94" t="s">
        <v>163</v>
      </c>
      <c r="U88" s="94" t="s">
        <v>164</v>
      </c>
      <c r="V88" s="94" t="s">
        <v>165</v>
      </c>
      <c r="W88" s="94" t="s">
        <v>166</v>
      </c>
      <c r="X88" s="95" t="s">
        <v>167</v>
      </c>
      <c r="Y88" s="205"/>
      <c r="Z88" s="205"/>
      <c r="AA88" s="205"/>
      <c r="AB88" s="205"/>
      <c r="AC88" s="205"/>
      <c r="AD88" s="205"/>
      <c r="AE88" s="205"/>
    </row>
    <row r="89" spans="1:63" s="2" customFormat="1" ht="22.8" customHeight="1">
      <c r="A89" s="39"/>
      <c r="B89" s="40"/>
      <c r="C89" s="100" t="s">
        <v>168</v>
      </c>
      <c r="D89" s="41"/>
      <c r="E89" s="41"/>
      <c r="F89" s="41"/>
      <c r="G89" s="41"/>
      <c r="H89" s="41"/>
      <c r="I89" s="150"/>
      <c r="J89" s="150"/>
      <c r="K89" s="212">
        <f>BK89</f>
        <v>0</v>
      </c>
      <c r="L89" s="41"/>
      <c r="M89" s="45"/>
      <c r="N89" s="96"/>
      <c r="O89" s="213"/>
      <c r="P89" s="97"/>
      <c r="Q89" s="214">
        <f>Q90</f>
        <v>0</v>
      </c>
      <c r="R89" s="214">
        <f>R90</f>
        <v>0</v>
      </c>
      <c r="S89" s="97"/>
      <c r="T89" s="215">
        <f>T90</f>
        <v>0</v>
      </c>
      <c r="U89" s="97"/>
      <c r="V89" s="215">
        <f>V90</f>
        <v>0.058140000000000004</v>
      </c>
      <c r="W89" s="97"/>
      <c r="X89" s="216">
        <f>X90</f>
        <v>0</v>
      </c>
      <c r="Y89" s="39"/>
      <c r="Z89" s="39"/>
      <c r="AA89" s="39"/>
      <c r="AB89" s="39"/>
      <c r="AC89" s="39"/>
      <c r="AD89" s="39"/>
      <c r="AE89" s="39"/>
      <c r="AT89" s="18" t="s">
        <v>75</v>
      </c>
      <c r="AU89" s="18" t="s">
        <v>148</v>
      </c>
      <c r="BK89" s="217">
        <f>BK90</f>
        <v>0</v>
      </c>
    </row>
    <row r="90" spans="1:63" s="12" customFormat="1" ht="25.9" customHeight="1">
      <c r="A90" s="12"/>
      <c r="B90" s="218"/>
      <c r="C90" s="219"/>
      <c r="D90" s="220" t="s">
        <v>75</v>
      </c>
      <c r="E90" s="221" t="s">
        <v>169</v>
      </c>
      <c r="F90" s="221" t="s">
        <v>170</v>
      </c>
      <c r="G90" s="219"/>
      <c r="H90" s="219"/>
      <c r="I90" s="222"/>
      <c r="J90" s="222"/>
      <c r="K90" s="223">
        <f>BK90</f>
        <v>0</v>
      </c>
      <c r="L90" s="219"/>
      <c r="M90" s="224"/>
      <c r="N90" s="225"/>
      <c r="O90" s="226"/>
      <c r="P90" s="226"/>
      <c r="Q90" s="227">
        <f>Q91</f>
        <v>0</v>
      </c>
      <c r="R90" s="227">
        <f>R91</f>
        <v>0</v>
      </c>
      <c r="S90" s="226"/>
      <c r="T90" s="228">
        <f>T91</f>
        <v>0</v>
      </c>
      <c r="U90" s="226"/>
      <c r="V90" s="228">
        <f>V91</f>
        <v>0.058140000000000004</v>
      </c>
      <c r="W90" s="226"/>
      <c r="X90" s="229">
        <f>X91</f>
        <v>0</v>
      </c>
      <c r="Y90" s="12"/>
      <c r="Z90" s="12"/>
      <c r="AA90" s="12"/>
      <c r="AB90" s="12"/>
      <c r="AC90" s="12"/>
      <c r="AD90" s="12"/>
      <c r="AE90" s="12"/>
      <c r="AR90" s="230" t="s">
        <v>84</v>
      </c>
      <c r="AT90" s="231" t="s">
        <v>75</v>
      </c>
      <c r="AU90" s="231" t="s">
        <v>76</v>
      </c>
      <c r="AY90" s="230" t="s">
        <v>171</v>
      </c>
      <c r="BK90" s="232">
        <f>BK91</f>
        <v>0</v>
      </c>
    </row>
    <row r="91" spans="1:63" s="12" customFormat="1" ht="22.8" customHeight="1">
      <c r="A91" s="12"/>
      <c r="B91" s="218"/>
      <c r="C91" s="219"/>
      <c r="D91" s="220" t="s">
        <v>75</v>
      </c>
      <c r="E91" s="233" t="s">
        <v>84</v>
      </c>
      <c r="F91" s="233" t="s">
        <v>172</v>
      </c>
      <c r="G91" s="219"/>
      <c r="H91" s="219"/>
      <c r="I91" s="222"/>
      <c r="J91" s="222"/>
      <c r="K91" s="234">
        <f>BK91</f>
        <v>0</v>
      </c>
      <c r="L91" s="219"/>
      <c r="M91" s="224"/>
      <c r="N91" s="225"/>
      <c r="O91" s="226"/>
      <c r="P91" s="226"/>
      <c r="Q91" s="227">
        <f>SUM(Q92:Q119)</f>
        <v>0</v>
      </c>
      <c r="R91" s="227">
        <f>SUM(R92:R119)</f>
        <v>0</v>
      </c>
      <c r="S91" s="226"/>
      <c r="T91" s="228">
        <f>SUM(T92:T119)</f>
        <v>0</v>
      </c>
      <c r="U91" s="226"/>
      <c r="V91" s="228">
        <f>SUM(V92:V119)</f>
        <v>0.058140000000000004</v>
      </c>
      <c r="W91" s="226"/>
      <c r="X91" s="229">
        <f>SUM(X92:X119)</f>
        <v>0</v>
      </c>
      <c r="Y91" s="12"/>
      <c r="Z91" s="12"/>
      <c r="AA91" s="12"/>
      <c r="AB91" s="12"/>
      <c r="AC91" s="12"/>
      <c r="AD91" s="12"/>
      <c r="AE91" s="12"/>
      <c r="AR91" s="230" t="s">
        <v>84</v>
      </c>
      <c r="AT91" s="231" t="s">
        <v>75</v>
      </c>
      <c r="AU91" s="231" t="s">
        <v>84</v>
      </c>
      <c r="AY91" s="230" t="s">
        <v>171</v>
      </c>
      <c r="BK91" s="232">
        <f>SUM(BK92:BK119)</f>
        <v>0</v>
      </c>
    </row>
    <row r="92" spans="1:65" s="2" customFormat="1" ht="21.75" customHeight="1">
      <c r="A92" s="39"/>
      <c r="B92" s="40"/>
      <c r="C92" s="235" t="s">
        <v>84</v>
      </c>
      <c r="D92" s="235" t="s">
        <v>174</v>
      </c>
      <c r="E92" s="236" t="s">
        <v>1425</v>
      </c>
      <c r="F92" s="237" t="s">
        <v>1426</v>
      </c>
      <c r="G92" s="238" t="s">
        <v>177</v>
      </c>
      <c r="H92" s="239">
        <v>969</v>
      </c>
      <c r="I92" s="240"/>
      <c r="J92" s="240"/>
      <c r="K92" s="241">
        <f>ROUND(P92*H92,2)</f>
        <v>0</v>
      </c>
      <c r="L92" s="237" t="s">
        <v>178</v>
      </c>
      <c r="M92" s="45"/>
      <c r="N92" s="242" t="s">
        <v>20</v>
      </c>
      <c r="O92" s="243" t="s">
        <v>45</v>
      </c>
      <c r="P92" s="244">
        <f>I92+J92</f>
        <v>0</v>
      </c>
      <c r="Q92" s="244">
        <f>ROUND(I92*H92,2)</f>
        <v>0</v>
      </c>
      <c r="R92" s="244">
        <f>ROUND(J92*H92,2)</f>
        <v>0</v>
      </c>
      <c r="S92" s="85"/>
      <c r="T92" s="245">
        <f>S92*H92</f>
        <v>0</v>
      </c>
      <c r="U92" s="245">
        <v>0</v>
      </c>
      <c r="V92" s="245">
        <f>U92*H92</f>
        <v>0</v>
      </c>
      <c r="W92" s="245">
        <v>0</v>
      </c>
      <c r="X92" s="246">
        <f>W92*H92</f>
        <v>0</v>
      </c>
      <c r="Y92" s="39"/>
      <c r="Z92" s="39"/>
      <c r="AA92" s="39"/>
      <c r="AB92" s="39"/>
      <c r="AC92" s="39"/>
      <c r="AD92" s="39"/>
      <c r="AE92" s="39"/>
      <c r="AR92" s="247" t="s">
        <v>179</v>
      </c>
      <c r="AT92" s="247" t="s">
        <v>174</v>
      </c>
      <c r="AU92" s="247" t="s">
        <v>86</v>
      </c>
      <c r="AY92" s="18" t="s">
        <v>171</v>
      </c>
      <c r="BE92" s="248">
        <f>IF(O92="základní",K92,0)</f>
        <v>0</v>
      </c>
      <c r="BF92" s="248">
        <f>IF(O92="snížená",K92,0)</f>
        <v>0</v>
      </c>
      <c r="BG92" s="248">
        <f>IF(O92="zákl. přenesená",K92,0)</f>
        <v>0</v>
      </c>
      <c r="BH92" s="248">
        <f>IF(O92="sníž. přenesená",K92,0)</f>
        <v>0</v>
      </c>
      <c r="BI92" s="248">
        <f>IF(O92="nulová",K92,0)</f>
        <v>0</v>
      </c>
      <c r="BJ92" s="18" t="s">
        <v>84</v>
      </c>
      <c r="BK92" s="248">
        <f>ROUND(P92*H92,2)</f>
        <v>0</v>
      </c>
      <c r="BL92" s="18" t="s">
        <v>179</v>
      </c>
      <c r="BM92" s="247" t="s">
        <v>1427</v>
      </c>
    </row>
    <row r="93" spans="1:47" s="2" customFormat="1" ht="12">
      <c r="A93" s="39"/>
      <c r="B93" s="40"/>
      <c r="C93" s="41"/>
      <c r="D93" s="249" t="s">
        <v>181</v>
      </c>
      <c r="E93" s="41"/>
      <c r="F93" s="250" t="s">
        <v>1428</v>
      </c>
      <c r="G93" s="41"/>
      <c r="H93" s="41"/>
      <c r="I93" s="150"/>
      <c r="J93" s="150"/>
      <c r="K93" s="41"/>
      <c r="L93" s="41"/>
      <c r="M93" s="45"/>
      <c r="N93" s="251"/>
      <c r="O93" s="252"/>
      <c r="P93" s="85"/>
      <c r="Q93" s="85"/>
      <c r="R93" s="85"/>
      <c r="S93" s="85"/>
      <c r="T93" s="85"/>
      <c r="U93" s="85"/>
      <c r="V93" s="85"/>
      <c r="W93" s="85"/>
      <c r="X93" s="86"/>
      <c r="Y93" s="39"/>
      <c r="Z93" s="39"/>
      <c r="AA93" s="39"/>
      <c r="AB93" s="39"/>
      <c r="AC93" s="39"/>
      <c r="AD93" s="39"/>
      <c r="AE93" s="39"/>
      <c r="AT93" s="18" t="s">
        <v>181</v>
      </c>
      <c r="AU93" s="18" t="s">
        <v>86</v>
      </c>
    </row>
    <row r="94" spans="1:65" s="2" customFormat="1" ht="21.75" customHeight="1">
      <c r="A94" s="39"/>
      <c r="B94" s="40"/>
      <c r="C94" s="235" t="s">
        <v>86</v>
      </c>
      <c r="D94" s="235" t="s">
        <v>174</v>
      </c>
      <c r="E94" s="236" t="s">
        <v>1429</v>
      </c>
      <c r="F94" s="237" t="s">
        <v>1430</v>
      </c>
      <c r="G94" s="238" t="s">
        <v>177</v>
      </c>
      <c r="H94" s="239">
        <v>969</v>
      </c>
      <c r="I94" s="240"/>
      <c r="J94" s="240"/>
      <c r="K94" s="241">
        <f>ROUND(P94*H94,2)</f>
        <v>0</v>
      </c>
      <c r="L94" s="237" t="s">
        <v>178</v>
      </c>
      <c r="M94" s="45"/>
      <c r="N94" s="242" t="s">
        <v>20</v>
      </c>
      <c r="O94" s="243" t="s">
        <v>45</v>
      </c>
      <c r="P94" s="244">
        <f>I94+J94</f>
        <v>0</v>
      </c>
      <c r="Q94" s="244">
        <f>ROUND(I94*H94,2)</f>
        <v>0</v>
      </c>
      <c r="R94" s="244">
        <f>ROUND(J94*H94,2)</f>
        <v>0</v>
      </c>
      <c r="S94" s="85"/>
      <c r="T94" s="245">
        <f>S94*H94</f>
        <v>0</v>
      </c>
      <c r="U94" s="245">
        <v>0</v>
      </c>
      <c r="V94" s="245">
        <f>U94*H94</f>
        <v>0</v>
      </c>
      <c r="W94" s="245">
        <v>0</v>
      </c>
      <c r="X94" s="246">
        <f>W94*H94</f>
        <v>0</v>
      </c>
      <c r="Y94" s="39"/>
      <c r="Z94" s="39"/>
      <c r="AA94" s="39"/>
      <c r="AB94" s="39"/>
      <c r="AC94" s="39"/>
      <c r="AD94" s="39"/>
      <c r="AE94" s="39"/>
      <c r="AR94" s="247" t="s">
        <v>179</v>
      </c>
      <c r="AT94" s="247" t="s">
        <v>174</v>
      </c>
      <c r="AU94" s="247" t="s">
        <v>86</v>
      </c>
      <c r="AY94" s="18" t="s">
        <v>171</v>
      </c>
      <c r="BE94" s="248">
        <f>IF(O94="základní",K94,0)</f>
        <v>0</v>
      </c>
      <c r="BF94" s="248">
        <f>IF(O94="snížená",K94,0)</f>
        <v>0</v>
      </c>
      <c r="BG94" s="248">
        <f>IF(O94="zákl. přenesená",K94,0)</f>
        <v>0</v>
      </c>
      <c r="BH94" s="248">
        <f>IF(O94="sníž. přenesená",K94,0)</f>
        <v>0</v>
      </c>
      <c r="BI94" s="248">
        <f>IF(O94="nulová",K94,0)</f>
        <v>0</v>
      </c>
      <c r="BJ94" s="18" t="s">
        <v>84</v>
      </c>
      <c r="BK94" s="248">
        <f>ROUND(P94*H94,2)</f>
        <v>0</v>
      </c>
      <c r="BL94" s="18" t="s">
        <v>179</v>
      </c>
      <c r="BM94" s="247" t="s">
        <v>1431</v>
      </c>
    </row>
    <row r="95" spans="1:47" s="2" customFormat="1" ht="12">
      <c r="A95" s="39"/>
      <c r="B95" s="40"/>
      <c r="C95" s="41"/>
      <c r="D95" s="249" t="s">
        <v>181</v>
      </c>
      <c r="E95" s="41"/>
      <c r="F95" s="250" t="s">
        <v>1432</v>
      </c>
      <c r="G95" s="41"/>
      <c r="H95" s="41"/>
      <c r="I95" s="150"/>
      <c r="J95" s="150"/>
      <c r="K95" s="41"/>
      <c r="L95" s="41"/>
      <c r="M95" s="45"/>
      <c r="N95" s="251"/>
      <c r="O95" s="252"/>
      <c r="P95" s="85"/>
      <c r="Q95" s="85"/>
      <c r="R95" s="85"/>
      <c r="S95" s="85"/>
      <c r="T95" s="85"/>
      <c r="U95" s="85"/>
      <c r="V95" s="85"/>
      <c r="W95" s="85"/>
      <c r="X95" s="86"/>
      <c r="Y95" s="39"/>
      <c r="Z95" s="39"/>
      <c r="AA95" s="39"/>
      <c r="AB95" s="39"/>
      <c r="AC95" s="39"/>
      <c r="AD95" s="39"/>
      <c r="AE95" s="39"/>
      <c r="AT95" s="18" t="s">
        <v>181</v>
      </c>
      <c r="AU95" s="18" t="s">
        <v>86</v>
      </c>
    </row>
    <row r="96" spans="1:65" s="2" customFormat="1" ht="21.75" customHeight="1">
      <c r="A96" s="39"/>
      <c r="B96" s="40"/>
      <c r="C96" s="264" t="s">
        <v>250</v>
      </c>
      <c r="D96" s="264" t="s">
        <v>186</v>
      </c>
      <c r="E96" s="265" t="s">
        <v>1433</v>
      </c>
      <c r="F96" s="266" t="s">
        <v>1434</v>
      </c>
      <c r="G96" s="267" t="s">
        <v>894</v>
      </c>
      <c r="H96" s="268">
        <v>29.07</v>
      </c>
      <c r="I96" s="269"/>
      <c r="J96" s="270"/>
      <c r="K96" s="271">
        <f>ROUND(P96*H96,2)</f>
        <v>0</v>
      </c>
      <c r="L96" s="266" t="s">
        <v>178</v>
      </c>
      <c r="M96" s="272"/>
      <c r="N96" s="273" t="s">
        <v>20</v>
      </c>
      <c r="O96" s="243" t="s">
        <v>45</v>
      </c>
      <c r="P96" s="244">
        <f>I96+J96</f>
        <v>0</v>
      </c>
      <c r="Q96" s="244">
        <f>ROUND(I96*H96,2)</f>
        <v>0</v>
      </c>
      <c r="R96" s="244">
        <f>ROUND(J96*H96,2)</f>
        <v>0</v>
      </c>
      <c r="S96" s="85"/>
      <c r="T96" s="245">
        <f>S96*H96</f>
        <v>0</v>
      </c>
      <c r="U96" s="245">
        <v>0.001</v>
      </c>
      <c r="V96" s="245">
        <f>U96*H96</f>
        <v>0.029070000000000002</v>
      </c>
      <c r="W96" s="245">
        <v>0</v>
      </c>
      <c r="X96" s="246">
        <f>W96*H96</f>
        <v>0</v>
      </c>
      <c r="Y96" s="39"/>
      <c r="Z96" s="39"/>
      <c r="AA96" s="39"/>
      <c r="AB96" s="39"/>
      <c r="AC96" s="39"/>
      <c r="AD96" s="39"/>
      <c r="AE96" s="39"/>
      <c r="AR96" s="247" t="s">
        <v>185</v>
      </c>
      <c r="AT96" s="247" t="s">
        <v>186</v>
      </c>
      <c r="AU96" s="247" t="s">
        <v>86</v>
      </c>
      <c r="AY96" s="18" t="s">
        <v>171</v>
      </c>
      <c r="BE96" s="248">
        <f>IF(O96="základní",K96,0)</f>
        <v>0</v>
      </c>
      <c r="BF96" s="248">
        <f>IF(O96="snížená",K96,0)</f>
        <v>0</v>
      </c>
      <c r="BG96" s="248">
        <f>IF(O96="zákl. přenesená",K96,0)</f>
        <v>0</v>
      </c>
      <c r="BH96" s="248">
        <f>IF(O96="sníž. přenesená",K96,0)</f>
        <v>0</v>
      </c>
      <c r="BI96" s="248">
        <f>IF(O96="nulová",K96,0)</f>
        <v>0</v>
      </c>
      <c r="BJ96" s="18" t="s">
        <v>84</v>
      </c>
      <c r="BK96" s="248">
        <f>ROUND(P96*H96,2)</f>
        <v>0</v>
      </c>
      <c r="BL96" s="18" t="s">
        <v>179</v>
      </c>
      <c r="BM96" s="247" t="s">
        <v>1435</v>
      </c>
    </row>
    <row r="97" spans="1:47" s="2" customFormat="1" ht="12">
      <c r="A97" s="39"/>
      <c r="B97" s="40"/>
      <c r="C97" s="41"/>
      <c r="D97" s="249" t="s">
        <v>181</v>
      </c>
      <c r="E97" s="41"/>
      <c r="F97" s="250" t="s">
        <v>1434</v>
      </c>
      <c r="G97" s="41"/>
      <c r="H97" s="41"/>
      <c r="I97" s="150"/>
      <c r="J97" s="150"/>
      <c r="K97" s="41"/>
      <c r="L97" s="41"/>
      <c r="M97" s="45"/>
      <c r="N97" s="251"/>
      <c r="O97" s="252"/>
      <c r="P97" s="85"/>
      <c r="Q97" s="85"/>
      <c r="R97" s="85"/>
      <c r="S97" s="85"/>
      <c r="T97" s="85"/>
      <c r="U97" s="85"/>
      <c r="V97" s="85"/>
      <c r="W97" s="85"/>
      <c r="X97" s="86"/>
      <c r="Y97" s="39"/>
      <c r="Z97" s="39"/>
      <c r="AA97" s="39"/>
      <c r="AB97" s="39"/>
      <c r="AC97" s="39"/>
      <c r="AD97" s="39"/>
      <c r="AE97" s="39"/>
      <c r="AT97" s="18" t="s">
        <v>181</v>
      </c>
      <c r="AU97" s="18" t="s">
        <v>86</v>
      </c>
    </row>
    <row r="98" spans="1:51" s="13" customFormat="1" ht="12">
      <c r="A98" s="13"/>
      <c r="B98" s="253"/>
      <c r="C98" s="254"/>
      <c r="D98" s="249" t="s">
        <v>183</v>
      </c>
      <c r="E98" s="254"/>
      <c r="F98" s="256" t="s">
        <v>1436</v>
      </c>
      <c r="G98" s="254"/>
      <c r="H98" s="257">
        <v>29.07</v>
      </c>
      <c r="I98" s="258"/>
      <c r="J98" s="258"/>
      <c r="K98" s="254"/>
      <c r="L98" s="254"/>
      <c r="M98" s="259"/>
      <c r="N98" s="260"/>
      <c r="O98" s="261"/>
      <c r="P98" s="261"/>
      <c r="Q98" s="261"/>
      <c r="R98" s="261"/>
      <c r="S98" s="261"/>
      <c r="T98" s="261"/>
      <c r="U98" s="261"/>
      <c r="V98" s="261"/>
      <c r="W98" s="261"/>
      <c r="X98" s="262"/>
      <c r="Y98" s="13"/>
      <c r="Z98" s="13"/>
      <c r="AA98" s="13"/>
      <c r="AB98" s="13"/>
      <c r="AC98" s="13"/>
      <c r="AD98" s="13"/>
      <c r="AE98" s="13"/>
      <c r="AT98" s="263" t="s">
        <v>183</v>
      </c>
      <c r="AU98" s="263" t="s">
        <v>86</v>
      </c>
      <c r="AV98" s="13" t="s">
        <v>86</v>
      </c>
      <c r="AW98" s="13" t="s">
        <v>4</v>
      </c>
      <c r="AX98" s="13" t="s">
        <v>84</v>
      </c>
      <c r="AY98" s="263" t="s">
        <v>171</v>
      </c>
    </row>
    <row r="99" spans="1:65" s="2" customFormat="1" ht="21.75" customHeight="1">
      <c r="A99" s="39"/>
      <c r="B99" s="40"/>
      <c r="C99" s="235" t="s">
        <v>179</v>
      </c>
      <c r="D99" s="235" t="s">
        <v>174</v>
      </c>
      <c r="E99" s="236" t="s">
        <v>1263</v>
      </c>
      <c r="F99" s="237" t="s">
        <v>1264</v>
      </c>
      <c r="G99" s="238" t="s">
        <v>177</v>
      </c>
      <c r="H99" s="239">
        <v>969</v>
      </c>
      <c r="I99" s="240"/>
      <c r="J99" s="240"/>
      <c r="K99" s="241">
        <f>ROUND(P99*H99,2)</f>
        <v>0</v>
      </c>
      <c r="L99" s="237" t="s">
        <v>178</v>
      </c>
      <c r="M99" s="45"/>
      <c r="N99" s="242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</v>
      </c>
      <c r="V99" s="245">
        <f>U99*H99</f>
        <v>0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179</v>
      </c>
      <c r="AT99" s="247" t="s">
        <v>174</v>
      </c>
      <c r="AU99" s="247" t="s">
        <v>86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179</v>
      </c>
      <c r="BM99" s="247" t="s">
        <v>1437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1266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86</v>
      </c>
    </row>
    <row r="101" spans="1:65" s="2" customFormat="1" ht="21.75" customHeight="1">
      <c r="A101" s="39"/>
      <c r="B101" s="40"/>
      <c r="C101" s="235" t="s">
        <v>259</v>
      </c>
      <c r="D101" s="235" t="s">
        <v>174</v>
      </c>
      <c r="E101" s="236" t="s">
        <v>1438</v>
      </c>
      <c r="F101" s="237" t="s">
        <v>1439</v>
      </c>
      <c r="G101" s="238" t="s">
        <v>177</v>
      </c>
      <c r="H101" s="239">
        <v>969</v>
      </c>
      <c r="I101" s="240"/>
      <c r="J101" s="240"/>
      <c r="K101" s="241">
        <f>ROUND(P101*H101,2)</f>
        <v>0</v>
      </c>
      <c r="L101" s="237" t="s">
        <v>178</v>
      </c>
      <c r="M101" s="45"/>
      <c r="N101" s="242" t="s">
        <v>20</v>
      </c>
      <c r="O101" s="243" t="s">
        <v>45</v>
      </c>
      <c r="P101" s="244">
        <f>I101+J101</f>
        <v>0</v>
      </c>
      <c r="Q101" s="244">
        <f>ROUND(I101*H101,2)</f>
        <v>0</v>
      </c>
      <c r="R101" s="244">
        <f>ROUND(J101*H101,2)</f>
        <v>0</v>
      </c>
      <c r="S101" s="85"/>
      <c r="T101" s="245">
        <f>S101*H101</f>
        <v>0</v>
      </c>
      <c r="U101" s="245">
        <v>0</v>
      </c>
      <c r="V101" s="245">
        <f>U101*H101</f>
        <v>0</v>
      </c>
      <c r="W101" s="245">
        <v>0</v>
      </c>
      <c r="X101" s="246">
        <f>W101*H101</f>
        <v>0</v>
      </c>
      <c r="Y101" s="39"/>
      <c r="Z101" s="39"/>
      <c r="AA101" s="39"/>
      <c r="AB101" s="39"/>
      <c r="AC101" s="39"/>
      <c r="AD101" s="39"/>
      <c r="AE101" s="39"/>
      <c r="AR101" s="247" t="s">
        <v>179</v>
      </c>
      <c r="AT101" s="247" t="s">
        <v>174</v>
      </c>
      <c r="AU101" s="247" t="s">
        <v>86</v>
      </c>
      <c r="AY101" s="18" t="s">
        <v>171</v>
      </c>
      <c r="BE101" s="248">
        <f>IF(O101="základní",K101,0)</f>
        <v>0</v>
      </c>
      <c r="BF101" s="248">
        <f>IF(O101="snížená",K101,0)</f>
        <v>0</v>
      </c>
      <c r="BG101" s="248">
        <f>IF(O101="zákl. přenesená",K101,0)</f>
        <v>0</v>
      </c>
      <c r="BH101" s="248">
        <f>IF(O101="sníž. přenesená",K101,0)</f>
        <v>0</v>
      </c>
      <c r="BI101" s="248">
        <f>IF(O101="nulová",K101,0)</f>
        <v>0</v>
      </c>
      <c r="BJ101" s="18" t="s">
        <v>84</v>
      </c>
      <c r="BK101" s="248">
        <f>ROUND(P101*H101,2)</f>
        <v>0</v>
      </c>
      <c r="BL101" s="18" t="s">
        <v>179</v>
      </c>
      <c r="BM101" s="247" t="s">
        <v>1440</v>
      </c>
    </row>
    <row r="102" spans="1:47" s="2" customFormat="1" ht="12">
      <c r="A102" s="39"/>
      <c r="B102" s="40"/>
      <c r="C102" s="41"/>
      <c r="D102" s="249" t="s">
        <v>181</v>
      </c>
      <c r="E102" s="41"/>
      <c r="F102" s="250" t="s">
        <v>1441</v>
      </c>
      <c r="G102" s="41"/>
      <c r="H102" s="41"/>
      <c r="I102" s="150"/>
      <c r="J102" s="150"/>
      <c r="K102" s="41"/>
      <c r="L102" s="41"/>
      <c r="M102" s="45"/>
      <c r="N102" s="251"/>
      <c r="O102" s="252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181</v>
      </c>
      <c r="AU102" s="18" t="s">
        <v>86</v>
      </c>
    </row>
    <row r="103" spans="1:65" s="2" customFormat="1" ht="21.75" customHeight="1">
      <c r="A103" s="39"/>
      <c r="B103" s="40"/>
      <c r="C103" s="235" t="s">
        <v>265</v>
      </c>
      <c r="D103" s="235" t="s">
        <v>174</v>
      </c>
      <c r="E103" s="236" t="s">
        <v>1267</v>
      </c>
      <c r="F103" s="237" t="s">
        <v>1268</v>
      </c>
      <c r="G103" s="238" t="s">
        <v>177</v>
      </c>
      <c r="H103" s="239">
        <v>1938</v>
      </c>
      <c r="I103" s="240"/>
      <c r="J103" s="240"/>
      <c r="K103" s="241">
        <f>ROUND(P103*H103,2)</f>
        <v>0</v>
      </c>
      <c r="L103" s="237" t="s">
        <v>178</v>
      </c>
      <c r="M103" s="45"/>
      <c r="N103" s="242" t="s">
        <v>20</v>
      </c>
      <c r="O103" s="243" t="s">
        <v>45</v>
      </c>
      <c r="P103" s="244">
        <f>I103+J103</f>
        <v>0</v>
      </c>
      <c r="Q103" s="244">
        <f>ROUND(I103*H103,2)</f>
        <v>0</v>
      </c>
      <c r="R103" s="244">
        <f>ROUND(J103*H103,2)</f>
        <v>0</v>
      </c>
      <c r="S103" s="85"/>
      <c r="T103" s="245">
        <f>S103*H103</f>
        <v>0</v>
      </c>
      <c r="U103" s="245">
        <v>0</v>
      </c>
      <c r="V103" s="245">
        <f>U103*H103</f>
        <v>0</v>
      </c>
      <c r="W103" s="245">
        <v>0</v>
      </c>
      <c r="X103" s="246">
        <f>W103*H103</f>
        <v>0</v>
      </c>
      <c r="Y103" s="39"/>
      <c r="Z103" s="39"/>
      <c r="AA103" s="39"/>
      <c r="AB103" s="39"/>
      <c r="AC103" s="39"/>
      <c r="AD103" s="39"/>
      <c r="AE103" s="39"/>
      <c r="AR103" s="247" t="s">
        <v>179</v>
      </c>
      <c r="AT103" s="247" t="s">
        <v>174</v>
      </c>
      <c r="AU103" s="247" t="s">
        <v>86</v>
      </c>
      <c r="AY103" s="18" t="s">
        <v>171</v>
      </c>
      <c r="BE103" s="248">
        <f>IF(O103="základní",K103,0)</f>
        <v>0</v>
      </c>
      <c r="BF103" s="248">
        <f>IF(O103="snížená",K103,0)</f>
        <v>0</v>
      </c>
      <c r="BG103" s="248">
        <f>IF(O103="zákl. přenesená",K103,0)</f>
        <v>0</v>
      </c>
      <c r="BH103" s="248">
        <f>IF(O103="sníž. přenesená",K103,0)</f>
        <v>0</v>
      </c>
      <c r="BI103" s="248">
        <f>IF(O103="nulová",K103,0)</f>
        <v>0</v>
      </c>
      <c r="BJ103" s="18" t="s">
        <v>84</v>
      </c>
      <c r="BK103" s="248">
        <f>ROUND(P103*H103,2)</f>
        <v>0</v>
      </c>
      <c r="BL103" s="18" t="s">
        <v>179</v>
      </c>
      <c r="BM103" s="247" t="s">
        <v>1442</v>
      </c>
    </row>
    <row r="104" spans="1:47" s="2" customFormat="1" ht="12">
      <c r="A104" s="39"/>
      <c r="B104" s="40"/>
      <c r="C104" s="41"/>
      <c r="D104" s="249" t="s">
        <v>181</v>
      </c>
      <c r="E104" s="41"/>
      <c r="F104" s="250" t="s">
        <v>1270</v>
      </c>
      <c r="G104" s="41"/>
      <c r="H104" s="41"/>
      <c r="I104" s="150"/>
      <c r="J104" s="150"/>
      <c r="K104" s="41"/>
      <c r="L104" s="41"/>
      <c r="M104" s="45"/>
      <c r="N104" s="251"/>
      <c r="O104" s="252"/>
      <c r="P104" s="85"/>
      <c r="Q104" s="85"/>
      <c r="R104" s="85"/>
      <c r="S104" s="85"/>
      <c r="T104" s="85"/>
      <c r="U104" s="85"/>
      <c r="V104" s="85"/>
      <c r="W104" s="85"/>
      <c r="X104" s="86"/>
      <c r="Y104" s="39"/>
      <c r="Z104" s="39"/>
      <c r="AA104" s="39"/>
      <c r="AB104" s="39"/>
      <c r="AC104" s="39"/>
      <c r="AD104" s="39"/>
      <c r="AE104" s="39"/>
      <c r="AT104" s="18" t="s">
        <v>181</v>
      </c>
      <c r="AU104" s="18" t="s">
        <v>86</v>
      </c>
    </row>
    <row r="105" spans="1:51" s="13" customFormat="1" ht="12">
      <c r="A105" s="13"/>
      <c r="B105" s="253"/>
      <c r="C105" s="254"/>
      <c r="D105" s="249" t="s">
        <v>183</v>
      </c>
      <c r="E105" s="254"/>
      <c r="F105" s="256" t="s">
        <v>1443</v>
      </c>
      <c r="G105" s="254"/>
      <c r="H105" s="257">
        <v>1938</v>
      </c>
      <c r="I105" s="258"/>
      <c r="J105" s="258"/>
      <c r="K105" s="254"/>
      <c r="L105" s="254"/>
      <c r="M105" s="259"/>
      <c r="N105" s="260"/>
      <c r="O105" s="261"/>
      <c r="P105" s="261"/>
      <c r="Q105" s="261"/>
      <c r="R105" s="261"/>
      <c r="S105" s="261"/>
      <c r="T105" s="261"/>
      <c r="U105" s="261"/>
      <c r="V105" s="261"/>
      <c r="W105" s="261"/>
      <c r="X105" s="262"/>
      <c r="Y105" s="13"/>
      <c r="Z105" s="13"/>
      <c r="AA105" s="13"/>
      <c r="AB105" s="13"/>
      <c r="AC105" s="13"/>
      <c r="AD105" s="13"/>
      <c r="AE105" s="13"/>
      <c r="AT105" s="263" t="s">
        <v>183</v>
      </c>
      <c r="AU105" s="263" t="s">
        <v>86</v>
      </c>
      <c r="AV105" s="13" t="s">
        <v>86</v>
      </c>
      <c r="AW105" s="13" t="s">
        <v>4</v>
      </c>
      <c r="AX105" s="13" t="s">
        <v>84</v>
      </c>
      <c r="AY105" s="263" t="s">
        <v>171</v>
      </c>
    </row>
    <row r="106" spans="1:65" s="2" customFormat="1" ht="21.75" customHeight="1">
      <c r="A106" s="39"/>
      <c r="B106" s="40"/>
      <c r="C106" s="235" t="s">
        <v>173</v>
      </c>
      <c r="D106" s="235" t="s">
        <v>174</v>
      </c>
      <c r="E106" s="236" t="s">
        <v>1444</v>
      </c>
      <c r="F106" s="237" t="s">
        <v>1445</v>
      </c>
      <c r="G106" s="238" t="s">
        <v>177</v>
      </c>
      <c r="H106" s="239">
        <v>1938</v>
      </c>
      <c r="I106" s="240"/>
      <c r="J106" s="240"/>
      <c r="K106" s="241">
        <f>ROUND(P106*H106,2)</f>
        <v>0</v>
      </c>
      <c r="L106" s="237" t="s">
        <v>178</v>
      </c>
      <c r="M106" s="45"/>
      <c r="N106" s="242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179</v>
      </c>
      <c r="AT106" s="247" t="s">
        <v>174</v>
      </c>
      <c r="AU106" s="247" t="s">
        <v>86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1446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1447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86</v>
      </c>
    </row>
    <row r="108" spans="1:51" s="13" customFormat="1" ht="12">
      <c r="A108" s="13"/>
      <c r="B108" s="253"/>
      <c r="C108" s="254"/>
      <c r="D108" s="249" t="s">
        <v>183</v>
      </c>
      <c r="E108" s="254"/>
      <c r="F108" s="256" t="s">
        <v>1443</v>
      </c>
      <c r="G108" s="254"/>
      <c r="H108" s="257">
        <v>1938</v>
      </c>
      <c r="I108" s="258"/>
      <c r="J108" s="258"/>
      <c r="K108" s="254"/>
      <c r="L108" s="254"/>
      <c r="M108" s="259"/>
      <c r="N108" s="260"/>
      <c r="O108" s="261"/>
      <c r="P108" s="261"/>
      <c r="Q108" s="261"/>
      <c r="R108" s="261"/>
      <c r="S108" s="261"/>
      <c r="T108" s="261"/>
      <c r="U108" s="261"/>
      <c r="V108" s="261"/>
      <c r="W108" s="261"/>
      <c r="X108" s="262"/>
      <c r="Y108" s="13"/>
      <c r="Z108" s="13"/>
      <c r="AA108" s="13"/>
      <c r="AB108" s="13"/>
      <c r="AC108" s="13"/>
      <c r="AD108" s="13"/>
      <c r="AE108" s="13"/>
      <c r="AT108" s="263" t="s">
        <v>183</v>
      </c>
      <c r="AU108" s="263" t="s">
        <v>86</v>
      </c>
      <c r="AV108" s="13" t="s">
        <v>86</v>
      </c>
      <c r="AW108" s="13" t="s">
        <v>4</v>
      </c>
      <c r="AX108" s="13" t="s">
        <v>84</v>
      </c>
      <c r="AY108" s="263" t="s">
        <v>171</v>
      </c>
    </row>
    <row r="109" spans="1:65" s="2" customFormat="1" ht="21.75" customHeight="1">
      <c r="A109" s="39"/>
      <c r="B109" s="40"/>
      <c r="C109" s="235" t="s">
        <v>185</v>
      </c>
      <c r="D109" s="235" t="s">
        <v>174</v>
      </c>
      <c r="E109" s="236" t="s">
        <v>1448</v>
      </c>
      <c r="F109" s="237" t="s">
        <v>1449</v>
      </c>
      <c r="G109" s="238" t="s">
        <v>224</v>
      </c>
      <c r="H109" s="239">
        <v>0.029</v>
      </c>
      <c r="I109" s="240"/>
      <c r="J109" s="240"/>
      <c r="K109" s="241">
        <f>ROUND(P109*H109,2)</f>
        <v>0</v>
      </c>
      <c r="L109" s="237" t="s">
        <v>178</v>
      </c>
      <c r="M109" s="45"/>
      <c r="N109" s="242" t="s">
        <v>20</v>
      </c>
      <c r="O109" s="243" t="s">
        <v>45</v>
      </c>
      <c r="P109" s="244">
        <f>I109+J109</f>
        <v>0</v>
      </c>
      <c r="Q109" s="244">
        <f>ROUND(I109*H109,2)</f>
        <v>0</v>
      </c>
      <c r="R109" s="244">
        <f>ROUND(J109*H109,2)</f>
        <v>0</v>
      </c>
      <c r="S109" s="85"/>
      <c r="T109" s="245">
        <f>S109*H109</f>
        <v>0</v>
      </c>
      <c r="U109" s="245">
        <v>0</v>
      </c>
      <c r="V109" s="245">
        <f>U109*H109</f>
        <v>0</v>
      </c>
      <c r="W109" s="245">
        <v>0</v>
      </c>
      <c r="X109" s="246">
        <f>W109*H109</f>
        <v>0</v>
      </c>
      <c r="Y109" s="39"/>
      <c r="Z109" s="39"/>
      <c r="AA109" s="39"/>
      <c r="AB109" s="39"/>
      <c r="AC109" s="39"/>
      <c r="AD109" s="39"/>
      <c r="AE109" s="39"/>
      <c r="AR109" s="247" t="s">
        <v>179</v>
      </c>
      <c r="AT109" s="247" t="s">
        <v>174</v>
      </c>
      <c r="AU109" s="247" t="s">
        <v>86</v>
      </c>
      <c r="AY109" s="18" t="s">
        <v>171</v>
      </c>
      <c r="BE109" s="248">
        <f>IF(O109="základní",K109,0)</f>
        <v>0</v>
      </c>
      <c r="BF109" s="248">
        <f>IF(O109="snížená",K109,0)</f>
        <v>0</v>
      </c>
      <c r="BG109" s="248">
        <f>IF(O109="zákl. přenesená",K109,0)</f>
        <v>0</v>
      </c>
      <c r="BH109" s="248">
        <f>IF(O109="sníž. přenesená",K109,0)</f>
        <v>0</v>
      </c>
      <c r="BI109" s="248">
        <f>IF(O109="nulová",K109,0)</f>
        <v>0</v>
      </c>
      <c r="BJ109" s="18" t="s">
        <v>84</v>
      </c>
      <c r="BK109" s="248">
        <f>ROUND(P109*H109,2)</f>
        <v>0</v>
      </c>
      <c r="BL109" s="18" t="s">
        <v>179</v>
      </c>
      <c r="BM109" s="247" t="s">
        <v>1450</v>
      </c>
    </row>
    <row r="110" spans="1:47" s="2" customFormat="1" ht="12">
      <c r="A110" s="39"/>
      <c r="B110" s="40"/>
      <c r="C110" s="41"/>
      <c r="D110" s="249" t="s">
        <v>181</v>
      </c>
      <c r="E110" s="41"/>
      <c r="F110" s="250" t="s">
        <v>1451</v>
      </c>
      <c r="G110" s="41"/>
      <c r="H110" s="41"/>
      <c r="I110" s="150"/>
      <c r="J110" s="150"/>
      <c r="K110" s="41"/>
      <c r="L110" s="41"/>
      <c r="M110" s="45"/>
      <c r="N110" s="251"/>
      <c r="O110" s="252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181</v>
      </c>
      <c r="AU110" s="18" t="s">
        <v>86</v>
      </c>
    </row>
    <row r="111" spans="1:65" s="2" customFormat="1" ht="21.75" customHeight="1">
      <c r="A111" s="39"/>
      <c r="B111" s="40"/>
      <c r="C111" s="264" t="s">
        <v>192</v>
      </c>
      <c r="D111" s="264" t="s">
        <v>186</v>
      </c>
      <c r="E111" s="265" t="s">
        <v>1452</v>
      </c>
      <c r="F111" s="266" t="s">
        <v>1453</v>
      </c>
      <c r="G111" s="267" t="s">
        <v>894</v>
      </c>
      <c r="H111" s="268">
        <v>29.07</v>
      </c>
      <c r="I111" s="269"/>
      <c r="J111" s="270"/>
      <c r="K111" s="271">
        <f>ROUND(P111*H111,2)</f>
        <v>0</v>
      </c>
      <c r="L111" s="266" t="s">
        <v>178</v>
      </c>
      <c r="M111" s="272"/>
      <c r="N111" s="273" t="s">
        <v>20</v>
      </c>
      <c r="O111" s="243" t="s">
        <v>45</v>
      </c>
      <c r="P111" s="244">
        <f>I111+J111</f>
        <v>0</v>
      </c>
      <c r="Q111" s="244">
        <f>ROUND(I111*H111,2)</f>
        <v>0</v>
      </c>
      <c r="R111" s="244">
        <f>ROUND(J111*H111,2)</f>
        <v>0</v>
      </c>
      <c r="S111" s="85"/>
      <c r="T111" s="245">
        <f>S111*H111</f>
        <v>0</v>
      </c>
      <c r="U111" s="245">
        <v>0.001</v>
      </c>
      <c r="V111" s="245">
        <f>U111*H111</f>
        <v>0.029070000000000002</v>
      </c>
      <c r="W111" s="245">
        <v>0</v>
      </c>
      <c r="X111" s="246">
        <f>W111*H111</f>
        <v>0</v>
      </c>
      <c r="Y111" s="39"/>
      <c r="Z111" s="39"/>
      <c r="AA111" s="39"/>
      <c r="AB111" s="39"/>
      <c r="AC111" s="39"/>
      <c r="AD111" s="39"/>
      <c r="AE111" s="39"/>
      <c r="AR111" s="247" t="s">
        <v>185</v>
      </c>
      <c r="AT111" s="247" t="s">
        <v>186</v>
      </c>
      <c r="AU111" s="247" t="s">
        <v>86</v>
      </c>
      <c r="AY111" s="18" t="s">
        <v>171</v>
      </c>
      <c r="BE111" s="248">
        <f>IF(O111="základní",K111,0)</f>
        <v>0</v>
      </c>
      <c r="BF111" s="248">
        <f>IF(O111="snížená",K111,0)</f>
        <v>0</v>
      </c>
      <c r="BG111" s="248">
        <f>IF(O111="zákl. přenesená",K111,0)</f>
        <v>0</v>
      </c>
      <c r="BH111" s="248">
        <f>IF(O111="sníž. přenesená",K111,0)</f>
        <v>0</v>
      </c>
      <c r="BI111" s="248">
        <f>IF(O111="nulová",K111,0)</f>
        <v>0</v>
      </c>
      <c r="BJ111" s="18" t="s">
        <v>84</v>
      </c>
      <c r="BK111" s="248">
        <f>ROUND(P111*H111,2)</f>
        <v>0</v>
      </c>
      <c r="BL111" s="18" t="s">
        <v>179</v>
      </c>
      <c r="BM111" s="247" t="s">
        <v>1454</v>
      </c>
    </row>
    <row r="112" spans="1:47" s="2" customFormat="1" ht="12">
      <c r="A112" s="39"/>
      <c r="B112" s="40"/>
      <c r="C112" s="41"/>
      <c r="D112" s="249" t="s">
        <v>181</v>
      </c>
      <c r="E112" s="41"/>
      <c r="F112" s="250" t="s">
        <v>1453</v>
      </c>
      <c r="G112" s="41"/>
      <c r="H112" s="41"/>
      <c r="I112" s="150"/>
      <c r="J112" s="150"/>
      <c r="K112" s="41"/>
      <c r="L112" s="41"/>
      <c r="M112" s="45"/>
      <c r="N112" s="251"/>
      <c r="O112" s="252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181</v>
      </c>
      <c r="AU112" s="18" t="s">
        <v>86</v>
      </c>
    </row>
    <row r="113" spans="1:51" s="13" customFormat="1" ht="12">
      <c r="A113" s="13"/>
      <c r="B113" s="253"/>
      <c r="C113" s="254"/>
      <c r="D113" s="249" t="s">
        <v>183</v>
      </c>
      <c r="E113" s="255" t="s">
        <v>20</v>
      </c>
      <c r="F113" s="256" t="s">
        <v>1455</v>
      </c>
      <c r="G113" s="254"/>
      <c r="H113" s="257">
        <v>29.07</v>
      </c>
      <c r="I113" s="258"/>
      <c r="J113" s="258"/>
      <c r="K113" s="254"/>
      <c r="L113" s="254"/>
      <c r="M113" s="259"/>
      <c r="N113" s="260"/>
      <c r="O113" s="261"/>
      <c r="P113" s="261"/>
      <c r="Q113" s="261"/>
      <c r="R113" s="261"/>
      <c r="S113" s="261"/>
      <c r="T113" s="261"/>
      <c r="U113" s="261"/>
      <c r="V113" s="261"/>
      <c r="W113" s="261"/>
      <c r="X113" s="262"/>
      <c r="Y113" s="13"/>
      <c r="Z113" s="13"/>
      <c r="AA113" s="13"/>
      <c r="AB113" s="13"/>
      <c r="AC113" s="13"/>
      <c r="AD113" s="13"/>
      <c r="AE113" s="13"/>
      <c r="AT113" s="263" t="s">
        <v>183</v>
      </c>
      <c r="AU113" s="263" t="s">
        <v>86</v>
      </c>
      <c r="AV113" s="13" t="s">
        <v>86</v>
      </c>
      <c r="AW113" s="13" t="s">
        <v>5</v>
      </c>
      <c r="AX113" s="13" t="s">
        <v>84</v>
      </c>
      <c r="AY113" s="263" t="s">
        <v>171</v>
      </c>
    </row>
    <row r="114" spans="1:65" s="2" customFormat="1" ht="21.75" customHeight="1">
      <c r="A114" s="39"/>
      <c r="B114" s="40"/>
      <c r="C114" s="235" t="s">
        <v>198</v>
      </c>
      <c r="D114" s="235" t="s">
        <v>174</v>
      </c>
      <c r="E114" s="236" t="s">
        <v>1456</v>
      </c>
      <c r="F114" s="237" t="s">
        <v>1457</v>
      </c>
      <c r="G114" s="238" t="s">
        <v>177</v>
      </c>
      <c r="H114" s="239">
        <v>969</v>
      </c>
      <c r="I114" s="240"/>
      <c r="J114" s="240"/>
      <c r="K114" s="241">
        <f>ROUND(P114*H114,2)</f>
        <v>0</v>
      </c>
      <c r="L114" s="237" t="s">
        <v>178</v>
      </c>
      <c r="M114" s="45"/>
      <c r="N114" s="242" t="s">
        <v>20</v>
      </c>
      <c r="O114" s="243" t="s">
        <v>45</v>
      </c>
      <c r="P114" s="244">
        <f>I114+J114</f>
        <v>0</v>
      </c>
      <c r="Q114" s="244">
        <f>ROUND(I114*H114,2)</f>
        <v>0</v>
      </c>
      <c r="R114" s="244">
        <f>ROUND(J114*H114,2)</f>
        <v>0</v>
      </c>
      <c r="S114" s="85"/>
      <c r="T114" s="245">
        <f>S114*H114</f>
        <v>0</v>
      </c>
      <c r="U114" s="245">
        <v>0</v>
      </c>
      <c r="V114" s="245">
        <f>U114*H114</f>
        <v>0</v>
      </c>
      <c r="W114" s="245">
        <v>0</v>
      </c>
      <c r="X114" s="246">
        <f>W114*H114</f>
        <v>0</v>
      </c>
      <c r="Y114" s="39"/>
      <c r="Z114" s="39"/>
      <c r="AA114" s="39"/>
      <c r="AB114" s="39"/>
      <c r="AC114" s="39"/>
      <c r="AD114" s="39"/>
      <c r="AE114" s="39"/>
      <c r="AR114" s="247" t="s">
        <v>179</v>
      </c>
      <c r="AT114" s="247" t="s">
        <v>174</v>
      </c>
      <c r="AU114" s="247" t="s">
        <v>86</v>
      </c>
      <c r="AY114" s="18" t="s">
        <v>171</v>
      </c>
      <c r="BE114" s="248">
        <f>IF(O114="základní",K114,0)</f>
        <v>0</v>
      </c>
      <c r="BF114" s="248">
        <f>IF(O114="snížená",K114,0)</f>
        <v>0</v>
      </c>
      <c r="BG114" s="248">
        <f>IF(O114="zákl. přenesená",K114,0)</f>
        <v>0</v>
      </c>
      <c r="BH114" s="248">
        <f>IF(O114="sníž. přenesená",K114,0)</f>
        <v>0</v>
      </c>
      <c r="BI114" s="248">
        <f>IF(O114="nulová",K114,0)</f>
        <v>0</v>
      </c>
      <c r="BJ114" s="18" t="s">
        <v>84</v>
      </c>
      <c r="BK114" s="248">
        <f>ROUND(P114*H114,2)</f>
        <v>0</v>
      </c>
      <c r="BL114" s="18" t="s">
        <v>179</v>
      </c>
      <c r="BM114" s="247" t="s">
        <v>1458</v>
      </c>
    </row>
    <row r="115" spans="1:47" s="2" customFormat="1" ht="12">
      <c r="A115" s="39"/>
      <c r="B115" s="40"/>
      <c r="C115" s="41"/>
      <c r="D115" s="249" t="s">
        <v>181</v>
      </c>
      <c r="E115" s="41"/>
      <c r="F115" s="250" t="s">
        <v>1459</v>
      </c>
      <c r="G115" s="41"/>
      <c r="H115" s="41"/>
      <c r="I115" s="150"/>
      <c r="J115" s="150"/>
      <c r="K115" s="41"/>
      <c r="L115" s="41"/>
      <c r="M115" s="45"/>
      <c r="N115" s="251"/>
      <c r="O115" s="252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181</v>
      </c>
      <c r="AU115" s="18" t="s">
        <v>86</v>
      </c>
    </row>
    <row r="116" spans="1:65" s="2" customFormat="1" ht="21.75" customHeight="1">
      <c r="A116" s="39"/>
      <c r="B116" s="40"/>
      <c r="C116" s="235" t="s">
        <v>203</v>
      </c>
      <c r="D116" s="235" t="s">
        <v>174</v>
      </c>
      <c r="E116" s="236" t="s">
        <v>1296</v>
      </c>
      <c r="F116" s="237" t="s">
        <v>1297</v>
      </c>
      <c r="G116" s="238" t="s">
        <v>273</v>
      </c>
      <c r="H116" s="239">
        <v>58.14</v>
      </c>
      <c r="I116" s="240"/>
      <c r="J116" s="240"/>
      <c r="K116" s="241">
        <f>ROUND(P116*H116,2)</f>
        <v>0</v>
      </c>
      <c r="L116" s="237" t="s">
        <v>178</v>
      </c>
      <c r="M116" s="45"/>
      <c r="N116" s="242" t="s">
        <v>20</v>
      </c>
      <c r="O116" s="243" t="s">
        <v>45</v>
      </c>
      <c r="P116" s="244">
        <f>I116+J116</f>
        <v>0</v>
      </c>
      <c r="Q116" s="244">
        <f>ROUND(I116*H116,2)</f>
        <v>0</v>
      </c>
      <c r="R116" s="244">
        <f>ROUND(J116*H116,2)</f>
        <v>0</v>
      </c>
      <c r="S116" s="85"/>
      <c r="T116" s="245">
        <f>S116*H116</f>
        <v>0</v>
      </c>
      <c r="U116" s="245">
        <v>0</v>
      </c>
      <c r="V116" s="245">
        <f>U116*H116</f>
        <v>0</v>
      </c>
      <c r="W116" s="245">
        <v>0</v>
      </c>
      <c r="X116" s="246">
        <f>W116*H116</f>
        <v>0</v>
      </c>
      <c r="Y116" s="39"/>
      <c r="Z116" s="39"/>
      <c r="AA116" s="39"/>
      <c r="AB116" s="39"/>
      <c r="AC116" s="39"/>
      <c r="AD116" s="39"/>
      <c r="AE116" s="39"/>
      <c r="AR116" s="247" t="s">
        <v>179</v>
      </c>
      <c r="AT116" s="247" t="s">
        <v>174</v>
      </c>
      <c r="AU116" s="247" t="s">
        <v>86</v>
      </c>
      <c r="AY116" s="18" t="s">
        <v>171</v>
      </c>
      <c r="BE116" s="248">
        <f>IF(O116="základní",K116,0)</f>
        <v>0</v>
      </c>
      <c r="BF116" s="248">
        <f>IF(O116="snížená",K116,0)</f>
        <v>0</v>
      </c>
      <c r="BG116" s="248">
        <f>IF(O116="zákl. přenesená",K116,0)</f>
        <v>0</v>
      </c>
      <c r="BH116" s="248">
        <f>IF(O116="sníž. přenesená",K116,0)</f>
        <v>0</v>
      </c>
      <c r="BI116" s="248">
        <f>IF(O116="nulová",K116,0)</f>
        <v>0</v>
      </c>
      <c r="BJ116" s="18" t="s">
        <v>84</v>
      </c>
      <c r="BK116" s="248">
        <f>ROUND(P116*H116,2)</f>
        <v>0</v>
      </c>
      <c r="BL116" s="18" t="s">
        <v>179</v>
      </c>
      <c r="BM116" s="247" t="s">
        <v>1460</v>
      </c>
    </row>
    <row r="117" spans="1:47" s="2" customFormat="1" ht="12">
      <c r="A117" s="39"/>
      <c r="B117" s="40"/>
      <c r="C117" s="41"/>
      <c r="D117" s="249" t="s">
        <v>181</v>
      </c>
      <c r="E117" s="41"/>
      <c r="F117" s="250" t="s">
        <v>1299</v>
      </c>
      <c r="G117" s="41"/>
      <c r="H117" s="41"/>
      <c r="I117" s="150"/>
      <c r="J117" s="150"/>
      <c r="K117" s="41"/>
      <c r="L117" s="41"/>
      <c r="M117" s="45"/>
      <c r="N117" s="251"/>
      <c r="O117" s="252"/>
      <c r="P117" s="85"/>
      <c r="Q117" s="85"/>
      <c r="R117" s="85"/>
      <c r="S117" s="85"/>
      <c r="T117" s="85"/>
      <c r="U117" s="85"/>
      <c r="V117" s="85"/>
      <c r="W117" s="85"/>
      <c r="X117" s="86"/>
      <c r="Y117" s="39"/>
      <c r="Z117" s="39"/>
      <c r="AA117" s="39"/>
      <c r="AB117" s="39"/>
      <c r="AC117" s="39"/>
      <c r="AD117" s="39"/>
      <c r="AE117" s="39"/>
      <c r="AT117" s="18" t="s">
        <v>181</v>
      </c>
      <c r="AU117" s="18" t="s">
        <v>86</v>
      </c>
    </row>
    <row r="118" spans="1:51" s="13" customFormat="1" ht="12">
      <c r="A118" s="13"/>
      <c r="B118" s="253"/>
      <c r="C118" s="254"/>
      <c r="D118" s="249" t="s">
        <v>183</v>
      </c>
      <c r="E118" s="255" t="s">
        <v>20</v>
      </c>
      <c r="F118" s="256" t="s">
        <v>1461</v>
      </c>
      <c r="G118" s="254"/>
      <c r="H118" s="257">
        <v>9.69</v>
      </c>
      <c r="I118" s="258"/>
      <c r="J118" s="258"/>
      <c r="K118" s="254"/>
      <c r="L118" s="254"/>
      <c r="M118" s="259"/>
      <c r="N118" s="260"/>
      <c r="O118" s="261"/>
      <c r="P118" s="261"/>
      <c r="Q118" s="261"/>
      <c r="R118" s="261"/>
      <c r="S118" s="261"/>
      <c r="T118" s="261"/>
      <c r="U118" s="261"/>
      <c r="V118" s="261"/>
      <c r="W118" s="261"/>
      <c r="X118" s="262"/>
      <c r="Y118" s="13"/>
      <c r="Z118" s="13"/>
      <c r="AA118" s="13"/>
      <c r="AB118" s="13"/>
      <c r="AC118" s="13"/>
      <c r="AD118" s="13"/>
      <c r="AE118" s="13"/>
      <c r="AT118" s="263" t="s">
        <v>183</v>
      </c>
      <c r="AU118" s="263" t="s">
        <v>86</v>
      </c>
      <c r="AV118" s="13" t="s">
        <v>86</v>
      </c>
      <c r="AW118" s="13" t="s">
        <v>5</v>
      </c>
      <c r="AX118" s="13" t="s">
        <v>84</v>
      </c>
      <c r="AY118" s="263" t="s">
        <v>171</v>
      </c>
    </row>
    <row r="119" spans="1:51" s="13" customFormat="1" ht="12">
      <c r="A119" s="13"/>
      <c r="B119" s="253"/>
      <c r="C119" s="254"/>
      <c r="D119" s="249" t="s">
        <v>183</v>
      </c>
      <c r="E119" s="254"/>
      <c r="F119" s="256" t="s">
        <v>1462</v>
      </c>
      <c r="G119" s="254"/>
      <c r="H119" s="257">
        <v>58.14</v>
      </c>
      <c r="I119" s="258"/>
      <c r="J119" s="258"/>
      <c r="K119" s="254"/>
      <c r="L119" s="254"/>
      <c r="M119" s="259"/>
      <c r="N119" s="293"/>
      <c r="O119" s="294"/>
      <c r="P119" s="294"/>
      <c r="Q119" s="294"/>
      <c r="R119" s="294"/>
      <c r="S119" s="294"/>
      <c r="T119" s="294"/>
      <c r="U119" s="294"/>
      <c r="V119" s="294"/>
      <c r="W119" s="294"/>
      <c r="X119" s="295"/>
      <c r="Y119" s="13"/>
      <c r="Z119" s="13"/>
      <c r="AA119" s="13"/>
      <c r="AB119" s="13"/>
      <c r="AC119" s="13"/>
      <c r="AD119" s="13"/>
      <c r="AE119" s="13"/>
      <c r="AT119" s="263" t="s">
        <v>183</v>
      </c>
      <c r="AU119" s="263" t="s">
        <v>86</v>
      </c>
      <c r="AV119" s="13" t="s">
        <v>86</v>
      </c>
      <c r="AW119" s="13" t="s">
        <v>4</v>
      </c>
      <c r="AX119" s="13" t="s">
        <v>84</v>
      </c>
      <c r="AY119" s="263" t="s">
        <v>171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180"/>
      <c r="J120" s="180"/>
      <c r="K120" s="61"/>
      <c r="L120" s="61"/>
      <c r="M120" s="45"/>
      <c r="N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88:L119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7:H77"/>
    <mergeCell ref="E79:H79"/>
    <mergeCell ref="E81:H8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125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1:31" s="2" customFormat="1" ht="12" customHeight="1">
      <c r="A8" s="39"/>
      <c r="B8" s="45"/>
      <c r="C8" s="39"/>
      <c r="D8" s="148" t="s">
        <v>139</v>
      </c>
      <c r="E8" s="39"/>
      <c r="F8" s="39"/>
      <c r="G8" s="39"/>
      <c r="H8" s="39"/>
      <c r="I8" s="150"/>
      <c r="J8" s="150"/>
      <c r="K8" s="39"/>
      <c r="L8" s="39"/>
      <c r="M8" s="15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52" t="s">
        <v>1463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8" t="s">
        <v>19</v>
      </c>
      <c r="E11" s="39"/>
      <c r="F11" s="137" t="s">
        <v>20</v>
      </c>
      <c r="G11" s="39"/>
      <c r="H11" s="39"/>
      <c r="I11" s="153" t="s">
        <v>21</v>
      </c>
      <c r="J11" s="154" t="s">
        <v>20</v>
      </c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8" t="s">
        <v>22</v>
      </c>
      <c r="E12" s="39"/>
      <c r="F12" s="137" t="s">
        <v>23</v>
      </c>
      <c r="G12" s="39"/>
      <c r="H12" s="39"/>
      <c r="I12" s="153" t="s">
        <v>24</v>
      </c>
      <c r="J12" s="155" t="str">
        <f>'Rekapitulace stavby'!AN8</f>
        <v>19.4.2020</v>
      </c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0"/>
      <c r="J13" s="150"/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26</v>
      </c>
      <c r="E14" s="39"/>
      <c r="F14" s="39"/>
      <c r="G14" s="39"/>
      <c r="H14" s="39"/>
      <c r="I14" s="153" t="s">
        <v>27</v>
      </c>
      <c r="J14" s="154" t="s">
        <v>28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53" t="s">
        <v>30</v>
      </c>
      <c r="J15" s="154" t="s">
        <v>20</v>
      </c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0"/>
      <c r="J16" s="150"/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8" t="s">
        <v>31</v>
      </c>
      <c r="E17" s="39"/>
      <c r="F17" s="39"/>
      <c r="G17" s="39"/>
      <c r="H17" s="39"/>
      <c r="I17" s="153" t="s">
        <v>27</v>
      </c>
      <c r="J17" s="34" t="str">
        <f>'Rekapitulace stavby'!AN13</f>
        <v>Vyplň údaj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53" t="s">
        <v>30</v>
      </c>
      <c r="J18" s="34" t="str">
        <f>'Rekapitulace stavby'!AN14</f>
        <v>Vyplň údaj</v>
      </c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0"/>
      <c r="J19" s="150"/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8" t="s">
        <v>33</v>
      </c>
      <c r="E20" s="39"/>
      <c r="F20" s="39"/>
      <c r="G20" s="39"/>
      <c r="H20" s="39"/>
      <c r="I20" s="153" t="s">
        <v>27</v>
      </c>
      <c r="J20" s="154" t="s">
        <v>20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53" t="s">
        <v>30</v>
      </c>
      <c r="J21" s="154" t="s">
        <v>20</v>
      </c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0"/>
      <c r="J22" s="150"/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8" t="s">
        <v>35</v>
      </c>
      <c r="E23" s="39"/>
      <c r="F23" s="39"/>
      <c r="G23" s="39"/>
      <c r="H23" s="39"/>
      <c r="I23" s="153" t="s">
        <v>27</v>
      </c>
      <c r="J23" s="154" t="s">
        <v>36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53" t="s">
        <v>30</v>
      </c>
      <c r="J24" s="154" t="s">
        <v>20</v>
      </c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0"/>
      <c r="J25" s="150"/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8" t="s">
        <v>38</v>
      </c>
      <c r="E26" s="39"/>
      <c r="F26" s="39"/>
      <c r="G26" s="39"/>
      <c r="H26" s="39"/>
      <c r="I26" s="150"/>
      <c r="J26" s="150"/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20</v>
      </c>
      <c r="F27" s="158"/>
      <c r="G27" s="158"/>
      <c r="H27" s="158"/>
      <c r="I27" s="159"/>
      <c r="J27" s="159"/>
      <c r="K27" s="156"/>
      <c r="L27" s="156"/>
      <c r="M27" s="160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2"/>
      <c r="J29" s="162"/>
      <c r="K29" s="161"/>
      <c r="L29" s="161"/>
      <c r="M29" s="15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48" t="s">
        <v>141</v>
      </c>
      <c r="F30" s="39"/>
      <c r="G30" s="39"/>
      <c r="H30" s="39"/>
      <c r="I30" s="150"/>
      <c r="J30" s="150"/>
      <c r="K30" s="163">
        <f>I61</f>
        <v>0</v>
      </c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48" t="s">
        <v>142</v>
      </c>
      <c r="F31" s="39"/>
      <c r="G31" s="39"/>
      <c r="H31" s="39"/>
      <c r="I31" s="150"/>
      <c r="J31" s="150"/>
      <c r="K31" s="163">
        <f>J61</f>
        <v>0</v>
      </c>
      <c r="L31" s="39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4" t="s">
        <v>40</v>
      </c>
      <c r="E32" s="39"/>
      <c r="F32" s="39"/>
      <c r="G32" s="39"/>
      <c r="H32" s="39"/>
      <c r="I32" s="150"/>
      <c r="J32" s="150"/>
      <c r="K32" s="165">
        <f>ROUND(K90,2)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2"/>
      <c r="J33" s="162"/>
      <c r="K33" s="161"/>
      <c r="L33" s="161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6" t="s">
        <v>42</v>
      </c>
      <c r="G34" s="39"/>
      <c r="H34" s="39"/>
      <c r="I34" s="167" t="s">
        <v>41</v>
      </c>
      <c r="J34" s="150"/>
      <c r="K34" s="166" t="s">
        <v>43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8" t="s">
        <v>44</v>
      </c>
      <c r="E35" s="148" t="s">
        <v>45</v>
      </c>
      <c r="F35" s="163">
        <f>ROUND((SUM(BE90:BE208)),2)</f>
        <v>0</v>
      </c>
      <c r="G35" s="39"/>
      <c r="H35" s="39"/>
      <c r="I35" s="169">
        <v>0.21</v>
      </c>
      <c r="J35" s="150"/>
      <c r="K35" s="163">
        <f>ROUND(((SUM(BE90:BE208))*I35),2)</f>
        <v>0</v>
      </c>
      <c r="L35" s="39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8" t="s">
        <v>46</v>
      </c>
      <c r="F36" s="163">
        <f>ROUND((SUM(BF90:BF208)),2)</f>
        <v>0</v>
      </c>
      <c r="G36" s="39"/>
      <c r="H36" s="39"/>
      <c r="I36" s="169">
        <v>0.15</v>
      </c>
      <c r="J36" s="150"/>
      <c r="K36" s="163">
        <f>ROUND(((SUM(BF90:BF208))*I36),2)</f>
        <v>0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8" t="s">
        <v>47</v>
      </c>
      <c r="F37" s="163">
        <f>ROUND((SUM(BG90:BG208)),2)</f>
        <v>0</v>
      </c>
      <c r="G37" s="39"/>
      <c r="H37" s="39"/>
      <c r="I37" s="169">
        <v>0.21</v>
      </c>
      <c r="J37" s="150"/>
      <c r="K37" s="163">
        <f>0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8" t="s">
        <v>48</v>
      </c>
      <c r="F38" s="163">
        <f>ROUND((SUM(BH90:BH208)),2)</f>
        <v>0</v>
      </c>
      <c r="G38" s="39"/>
      <c r="H38" s="39"/>
      <c r="I38" s="169">
        <v>0.15</v>
      </c>
      <c r="J38" s="150"/>
      <c r="K38" s="163">
        <f>0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49</v>
      </c>
      <c r="F39" s="163">
        <f>ROUND((SUM(BI90:BI208)),2)</f>
        <v>0</v>
      </c>
      <c r="G39" s="39"/>
      <c r="H39" s="39"/>
      <c r="I39" s="169">
        <v>0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0"/>
      <c r="J40" s="150"/>
      <c r="K40" s="39"/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0"/>
      <c r="D41" s="171" t="s">
        <v>50</v>
      </c>
      <c r="E41" s="172"/>
      <c r="F41" s="172"/>
      <c r="G41" s="173" t="s">
        <v>51</v>
      </c>
      <c r="H41" s="174" t="s">
        <v>52</v>
      </c>
      <c r="I41" s="175"/>
      <c r="J41" s="175"/>
      <c r="K41" s="176">
        <f>SUM(K32:K39)</f>
        <v>0</v>
      </c>
      <c r="L41" s="177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8"/>
      <c r="C42" s="179"/>
      <c r="D42" s="179"/>
      <c r="E42" s="179"/>
      <c r="F42" s="179"/>
      <c r="G42" s="179"/>
      <c r="H42" s="179"/>
      <c r="I42" s="180"/>
      <c r="J42" s="180"/>
      <c r="K42" s="179"/>
      <c r="L42" s="17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81"/>
      <c r="C46" s="182"/>
      <c r="D46" s="182"/>
      <c r="E46" s="182"/>
      <c r="F46" s="182"/>
      <c r="G46" s="182"/>
      <c r="H46" s="182"/>
      <c r="I46" s="183"/>
      <c r="J46" s="183"/>
      <c r="K46" s="182"/>
      <c r="L46" s="182"/>
      <c r="M46" s="15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143</v>
      </c>
      <c r="D47" s="41"/>
      <c r="E47" s="41"/>
      <c r="F47" s="41"/>
      <c r="G47" s="41"/>
      <c r="H47" s="41"/>
      <c r="I47" s="150"/>
      <c r="J47" s="150"/>
      <c r="K47" s="41"/>
      <c r="L47" s="41"/>
      <c r="M47" s="15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50"/>
      <c r="J48" s="150"/>
      <c r="K48" s="41"/>
      <c r="L48" s="41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4" t="str">
        <f>E7</f>
        <v>Úpravy parkové plochy u č.p. 653, Horní Slavkov</v>
      </c>
      <c r="F50" s="33"/>
      <c r="G50" s="33"/>
      <c r="H50" s="33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139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24.75" customHeight="1">
      <c r="A52" s="39"/>
      <c r="B52" s="40"/>
      <c r="C52" s="41"/>
      <c r="D52" s="41"/>
      <c r="E52" s="70" t="str">
        <f>E9</f>
        <v>D.1.7 - SO 401, SO 402 Ostatní stavební objekty - Mobiliář a herní prvky</v>
      </c>
      <c r="F52" s="41"/>
      <c r="G52" s="41"/>
      <c r="H52" s="41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50"/>
      <c r="J53" s="150"/>
      <c r="K53" s="41"/>
      <c r="L53" s="41"/>
      <c r="M53" s="15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22</v>
      </c>
      <c r="D54" s="41"/>
      <c r="E54" s="41"/>
      <c r="F54" s="28" t="str">
        <f>F12</f>
        <v>Horní Slavkov</v>
      </c>
      <c r="G54" s="41"/>
      <c r="H54" s="41"/>
      <c r="I54" s="153" t="s">
        <v>24</v>
      </c>
      <c r="J54" s="155" t="str">
        <f>IF(J12="","",J12)</f>
        <v>19.4.2020</v>
      </c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15" customHeight="1">
      <c r="A56" s="39"/>
      <c r="B56" s="40"/>
      <c r="C56" s="33" t="s">
        <v>26</v>
      </c>
      <c r="D56" s="41"/>
      <c r="E56" s="41"/>
      <c r="F56" s="28" t="str">
        <f>E15</f>
        <v>Město Horní Slavkov</v>
      </c>
      <c r="G56" s="41"/>
      <c r="H56" s="41"/>
      <c r="I56" s="153" t="s">
        <v>33</v>
      </c>
      <c r="J56" s="185" t="str">
        <f>E21</f>
        <v>Ing. Vladimír Dufek</v>
      </c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5.15" customHeight="1">
      <c r="A57" s="39"/>
      <c r="B57" s="40"/>
      <c r="C57" s="33" t="s">
        <v>31</v>
      </c>
      <c r="D57" s="41"/>
      <c r="E57" s="41"/>
      <c r="F57" s="28" t="str">
        <f>IF(E18="","",E18)</f>
        <v>Vyplň údaj</v>
      </c>
      <c r="G57" s="41"/>
      <c r="H57" s="41"/>
      <c r="I57" s="153" t="s">
        <v>35</v>
      </c>
      <c r="J57" s="185" t="str">
        <f>E24</f>
        <v>Ing. Nikola Prinzová</v>
      </c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50"/>
      <c r="J58" s="150"/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86" t="s">
        <v>144</v>
      </c>
      <c r="D59" s="187"/>
      <c r="E59" s="187"/>
      <c r="F59" s="187"/>
      <c r="G59" s="187"/>
      <c r="H59" s="187"/>
      <c r="I59" s="188" t="s">
        <v>145</v>
      </c>
      <c r="J59" s="188" t="s">
        <v>146</v>
      </c>
      <c r="K59" s="189" t="s">
        <v>147</v>
      </c>
      <c r="L59" s="187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50"/>
      <c r="J60" s="150"/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90" t="s">
        <v>74</v>
      </c>
      <c r="D61" s="41"/>
      <c r="E61" s="41"/>
      <c r="F61" s="41"/>
      <c r="G61" s="41"/>
      <c r="H61" s="41"/>
      <c r="I61" s="191">
        <f>Q90</f>
        <v>0</v>
      </c>
      <c r="J61" s="191">
        <f>R90</f>
        <v>0</v>
      </c>
      <c r="K61" s="103">
        <f>K90</f>
        <v>0</v>
      </c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148</v>
      </c>
    </row>
    <row r="62" spans="1:31" s="9" customFormat="1" ht="24.95" customHeight="1">
      <c r="A62" s="9"/>
      <c r="B62" s="192"/>
      <c r="C62" s="193"/>
      <c r="D62" s="194" t="s">
        <v>149</v>
      </c>
      <c r="E62" s="195"/>
      <c r="F62" s="195"/>
      <c r="G62" s="195"/>
      <c r="H62" s="195"/>
      <c r="I62" s="196">
        <f>Q91</f>
        <v>0</v>
      </c>
      <c r="J62" s="196">
        <f>R91</f>
        <v>0</v>
      </c>
      <c r="K62" s="197">
        <f>K91</f>
        <v>0</v>
      </c>
      <c r="L62" s="193"/>
      <c r="M62" s="19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99"/>
      <c r="C63" s="129"/>
      <c r="D63" s="200" t="s">
        <v>150</v>
      </c>
      <c r="E63" s="201"/>
      <c r="F63" s="201"/>
      <c r="G63" s="201"/>
      <c r="H63" s="201"/>
      <c r="I63" s="202">
        <f>Q92</f>
        <v>0</v>
      </c>
      <c r="J63" s="202">
        <f>R92</f>
        <v>0</v>
      </c>
      <c r="K63" s="203">
        <f>K92</f>
        <v>0</v>
      </c>
      <c r="L63" s="129"/>
      <c r="M63" s="20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9"/>
      <c r="C64" s="129"/>
      <c r="D64" s="200" t="s">
        <v>897</v>
      </c>
      <c r="E64" s="201"/>
      <c r="F64" s="201"/>
      <c r="G64" s="201"/>
      <c r="H64" s="201"/>
      <c r="I64" s="202">
        <f>Q118</f>
        <v>0</v>
      </c>
      <c r="J64" s="202">
        <f>R118</f>
        <v>0</v>
      </c>
      <c r="K64" s="203">
        <f>K118</f>
        <v>0</v>
      </c>
      <c r="L64" s="129"/>
      <c r="M64" s="20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9"/>
      <c r="C65" s="129"/>
      <c r="D65" s="200" t="s">
        <v>151</v>
      </c>
      <c r="E65" s="201"/>
      <c r="F65" s="201"/>
      <c r="G65" s="201"/>
      <c r="H65" s="201"/>
      <c r="I65" s="202">
        <f>Q143</f>
        <v>0</v>
      </c>
      <c r="J65" s="202">
        <f>R143</f>
        <v>0</v>
      </c>
      <c r="K65" s="203">
        <f>K143</f>
        <v>0</v>
      </c>
      <c r="L65" s="129"/>
      <c r="M65" s="20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9"/>
      <c r="C66" s="129"/>
      <c r="D66" s="200" t="s">
        <v>1464</v>
      </c>
      <c r="E66" s="201"/>
      <c r="F66" s="201"/>
      <c r="G66" s="201"/>
      <c r="H66" s="201"/>
      <c r="I66" s="202">
        <f>Q146</f>
        <v>0</v>
      </c>
      <c r="J66" s="202">
        <f>R146</f>
        <v>0</v>
      </c>
      <c r="K66" s="203">
        <f>K146</f>
        <v>0</v>
      </c>
      <c r="L66" s="129"/>
      <c r="M66" s="20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9"/>
      <c r="C67" s="129"/>
      <c r="D67" s="200" t="s">
        <v>1465</v>
      </c>
      <c r="E67" s="201"/>
      <c r="F67" s="201"/>
      <c r="G67" s="201"/>
      <c r="H67" s="201"/>
      <c r="I67" s="202">
        <f>Q165</f>
        <v>0</v>
      </c>
      <c r="J67" s="202">
        <f>R165</f>
        <v>0</v>
      </c>
      <c r="K67" s="203">
        <f>K165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92"/>
      <c r="C68" s="193"/>
      <c r="D68" s="194" t="s">
        <v>768</v>
      </c>
      <c r="E68" s="195"/>
      <c r="F68" s="195"/>
      <c r="G68" s="195"/>
      <c r="H68" s="195"/>
      <c r="I68" s="196">
        <f>Q174</f>
        <v>0</v>
      </c>
      <c r="J68" s="196">
        <f>R174</f>
        <v>0</v>
      </c>
      <c r="K68" s="197">
        <f>K174</f>
        <v>0</v>
      </c>
      <c r="L68" s="193"/>
      <c r="M68" s="19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9"/>
      <c r="C69" s="129"/>
      <c r="D69" s="200" t="s">
        <v>899</v>
      </c>
      <c r="E69" s="201"/>
      <c r="F69" s="201"/>
      <c r="G69" s="201"/>
      <c r="H69" s="201"/>
      <c r="I69" s="202">
        <f>Q175</f>
        <v>0</v>
      </c>
      <c r="J69" s="202">
        <f>R175</f>
        <v>0</v>
      </c>
      <c r="K69" s="203">
        <f>K175</f>
        <v>0</v>
      </c>
      <c r="L69" s="129"/>
      <c r="M69" s="20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9"/>
      <c r="C70" s="129"/>
      <c r="D70" s="200" t="s">
        <v>1466</v>
      </c>
      <c r="E70" s="201"/>
      <c r="F70" s="201"/>
      <c r="G70" s="201"/>
      <c r="H70" s="201"/>
      <c r="I70" s="202">
        <f>Q199</f>
        <v>0</v>
      </c>
      <c r="J70" s="202">
        <f>R199</f>
        <v>0</v>
      </c>
      <c r="K70" s="203">
        <f>K199</f>
        <v>0</v>
      </c>
      <c r="L70" s="129"/>
      <c r="M70" s="20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150"/>
      <c r="J71" s="150"/>
      <c r="K71" s="41"/>
      <c r="L71" s="41"/>
      <c r="M71" s="15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180"/>
      <c r="J72" s="180"/>
      <c r="K72" s="61"/>
      <c r="L72" s="61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183"/>
      <c r="J76" s="183"/>
      <c r="K76" s="63"/>
      <c r="L76" s="63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152</v>
      </c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</v>
      </c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84" t="str">
        <f>E7</f>
        <v>Úpravy parkové plochy u č.p. 653, Horní Slavkov</v>
      </c>
      <c r="F80" s="33"/>
      <c r="G80" s="33"/>
      <c r="H80" s="33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139</v>
      </c>
      <c r="D81" s="41"/>
      <c r="E81" s="41"/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75" customHeight="1">
      <c r="A82" s="39"/>
      <c r="B82" s="40"/>
      <c r="C82" s="41"/>
      <c r="D82" s="41"/>
      <c r="E82" s="70" t="str">
        <f>E9</f>
        <v>D.1.7 - SO 401, SO 402 Ostatní stavební objekty - Mobiliář a herní prvky</v>
      </c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</v>
      </c>
      <c r="D84" s="41"/>
      <c r="E84" s="41"/>
      <c r="F84" s="28" t="str">
        <f>F12</f>
        <v>Horní Slavkov</v>
      </c>
      <c r="G84" s="41"/>
      <c r="H84" s="41"/>
      <c r="I84" s="153" t="s">
        <v>24</v>
      </c>
      <c r="J84" s="155" t="str">
        <f>IF(J12="","",J12)</f>
        <v>19.4.2020</v>
      </c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50"/>
      <c r="J85" s="150"/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26</v>
      </c>
      <c r="D86" s="41"/>
      <c r="E86" s="41"/>
      <c r="F86" s="28" t="str">
        <f>E15</f>
        <v>Město Horní Slavkov</v>
      </c>
      <c r="G86" s="41"/>
      <c r="H86" s="41"/>
      <c r="I86" s="153" t="s">
        <v>33</v>
      </c>
      <c r="J86" s="185" t="str">
        <f>E21</f>
        <v>Ing. Vladimír Dufek</v>
      </c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153" t="s">
        <v>35</v>
      </c>
      <c r="J87" s="185" t="str">
        <f>E24</f>
        <v>Ing. Nikola Prinzová</v>
      </c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150"/>
      <c r="J88" s="150"/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205"/>
      <c r="B89" s="206"/>
      <c r="C89" s="207" t="s">
        <v>153</v>
      </c>
      <c r="D89" s="208" t="s">
        <v>59</v>
      </c>
      <c r="E89" s="208" t="s">
        <v>55</v>
      </c>
      <c r="F89" s="208" t="s">
        <v>56</v>
      </c>
      <c r="G89" s="208" t="s">
        <v>154</v>
      </c>
      <c r="H89" s="208" t="s">
        <v>155</v>
      </c>
      <c r="I89" s="209" t="s">
        <v>156</v>
      </c>
      <c r="J89" s="209" t="s">
        <v>157</v>
      </c>
      <c r="K89" s="208" t="s">
        <v>147</v>
      </c>
      <c r="L89" s="210" t="s">
        <v>158</v>
      </c>
      <c r="M89" s="211"/>
      <c r="N89" s="93" t="s">
        <v>20</v>
      </c>
      <c r="O89" s="94" t="s">
        <v>44</v>
      </c>
      <c r="P89" s="94" t="s">
        <v>159</v>
      </c>
      <c r="Q89" s="94" t="s">
        <v>160</v>
      </c>
      <c r="R89" s="94" t="s">
        <v>161</v>
      </c>
      <c r="S89" s="94" t="s">
        <v>162</v>
      </c>
      <c r="T89" s="94" t="s">
        <v>163</v>
      </c>
      <c r="U89" s="94" t="s">
        <v>164</v>
      </c>
      <c r="V89" s="94" t="s">
        <v>165</v>
      </c>
      <c r="W89" s="94" t="s">
        <v>166</v>
      </c>
      <c r="X89" s="95" t="s">
        <v>167</v>
      </c>
      <c r="Y89" s="205"/>
      <c r="Z89" s="205"/>
      <c r="AA89" s="205"/>
      <c r="AB89" s="205"/>
      <c r="AC89" s="205"/>
      <c r="AD89" s="205"/>
      <c r="AE89" s="205"/>
    </row>
    <row r="90" spans="1:63" s="2" customFormat="1" ht="22.8" customHeight="1">
      <c r="A90" s="39"/>
      <c r="B90" s="40"/>
      <c r="C90" s="100" t="s">
        <v>168</v>
      </c>
      <c r="D90" s="41"/>
      <c r="E90" s="41"/>
      <c r="F90" s="41"/>
      <c r="G90" s="41"/>
      <c r="H90" s="41"/>
      <c r="I90" s="150"/>
      <c r="J90" s="150"/>
      <c r="K90" s="212">
        <f>BK90</f>
        <v>0</v>
      </c>
      <c r="L90" s="41"/>
      <c r="M90" s="45"/>
      <c r="N90" s="96"/>
      <c r="O90" s="213"/>
      <c r="P90" s="97"/>
      <c r="Q90" s="214">
        <f>Q91+Q174</f>
        <v>0</v>
      </c>
      <c r="R90" s="214">
        <f>R91+R174</f>
        <v>0</v>
      </c>
      <c r="S90" s="97"/>
      <c r="T90" s="215">
        <f>T91+T174</f>
        <v>0</v>
      </c>
      <c r="U90" s="97"/>
      <c r="V90" s="215">
        <f>V91+V174</f>
        <v>7.584736979999999</v>
      </c>
      <c r="W90" s="97"/>
      <c r="X90" s="216">
        <f>X91+X174</f>
        <v>0</v>
      </c>
      <c r="Y90" s="39"/>
      <c r="Z90" s="39"/>
      <c r="AA90" s="39"/>
      <c r="AB90" s="39"/>
      <c r="AC90" s="39"/>
      <c r="AD90" s="39"/>
      <c r="AE90" s="39"/>
      <c r="AT90" s="18" t="s">
        <v>75</v>
      </c>
      <c r="AU90" s="18" t="s">
        <v>148</v>
      </c>
      <c r="BK90" s="217">
        <f>BK91+BK174</f>
        <v>0</v>
      </c>
    </row>
    <row r="91" spans="1:63" s="12" customFormat="1" ht="25.9" customHeight="1">
      <c r="A91" s="12"/>
      <c r="B91" s="218"/>
      <c r="C91" s="219"/>
      <c r="D91" s="220" t="s">
        <v>75</v>
      </c>
      <c r="E91" s="221" t="s">
        <v>169</v>
      </c>
      <c r="F91" s="221" t="s">
        <v>170</v>
      </c>
      <c r="G91" s="219"/>
      <c r="H91" s="219"/>
      <c r="I91" s="222"/>
      <c r="J91" s="222"/>
      <c r="K91" s="223">
        <f>BK91</f>
        <v>0</v>
      </c>
      <c r="L91" s="219"/>
      <c r="M91" s="224"/>
      <c r="N91" s="225"/>
      <c r="O91" s="226"/>
      <c r="P91" s="226"/>
      <c r="Q91" s="227">
        <f>Q92+Q118+Q143+Q146+Q165</f>
        <v>0</v>
      </c>
      <c r="R91" s="227">
        <f>R92+R118+R143+R146+R165</f>
        <v>0</v>
      </c>
      <c r="S91" s="226"/>
      <c r="T91" s="228">
        <f>T92+T118+T143+T146+T165</f>
        <v>0</v>
      </c>
      <c r="U91" s="226"/>
      <c r="V91" s="228">
        <f>V92+V118+V143+V146+V165</f>
        <v>6.643916539999999</v>
      </c>
      <c r="W91" s="226"/>
      <c r="X91" s="229">
        <f>X92+X118+X143+X146+X165</f>
        <v>0</v>
      </c>
      <c r="Y91" s="12"/>
      <c r="Z91" s="12"/>
      <c r="AA91" s="12"/>
      <c r="AB91" s="12"/>
      <c r="AC91" s="12"/>
      <c r="AD91" s="12"/>
      <c r="AE91" s="12"/>
      <c r="AR91" s="230" t="s">
        <v>84</v>
      </c>
      <c r="AT91" s="231" t="s">
        <v>75</v>
      </c>
      <c r="AU91" s="231" t="s">
        <v>76</v>
      </c>
      <c r="AY91" s="230" t="s">
        <v>171</v>
      </c>
      <c r="BK91" s="232">
        <f>BK92+BK118+BK143+BK146+BK165</f>
        <v>0</v>
      </c>
    </row>
    <row r="92" spans="1:63" s="12" customFormat="1" ht="22.8" customHeight="1">
      <c r="A92" s="12"/>
      <c r="B92" s="218"/>
      <c r="C92" s="219"/>
      <c r="D92" s="220" t="s">
        <v>75</v>
      </c>
      <c r="E92" s="233" t="s">
        <v>84</v>
      </c>
      <c r="F92" s="233" t="s">
        <v>172</v>
      </c>
      <c r="G92" s="219"/>
      <c r="H92" s="219"/>
      <c r="I92" s="222"/>
      <c r="J92" s="222"/>
      <c r="K92" s="234">
        <f>BK92</f>
        <v>0</v>
      </c>
      <c r="L92" s="219"/>
      <c r="M92" s="224"/>
      <c r="N92" s="225"/>
      <c r="O92" s="226"/>
      <c r="P92" s="226"/>
      <c r="Q92" s="227">
        <f>SUM(Q93:Q117)</f>
        <v>0</v>
      </c>
      <c r="R92" s="227">
        <f>SUM(R93:R117)</f>
        <v>0</v>
      </c>
      <c r="S92" s="226"/>
      <c r="T92" s="228">
        <f>SUM(T93:T117)</f>
        <v>0</v>
      </c>
      <c r="U92" s="226"/>
      <c r="V92" s="228">
        <f>SUM(V93:V117)</f>
        <v>0</v>
      </c>
      <c r="W92" s="226"/>
      <c r="X92" s="229">
        <f>SUM(X93:X117)</f>
        <v>0</v>
      </c>
      <c r="Y92" s="12"/>
      <c r="Z92" s="12"/>
      <c r="AA92" s="12"/>
      <c r="AB92" s="12"/>
      <c r="AC92" s="12"/>
      <c r="AD92" s="12"/>
      <c r="AE92" s="12"/>
      <c r="AR92" s="230" t="s">
        <v>84</v>
      </c>
      <c r="AT92" s="231" t="s">
        <v>75</v>
      </c>
      <c r="AU92" s="231" t="s">
        <v>84</v>
      </c>
      <c r="AY92" s="230" t="s">
        <v>171</v>
      </c>
      <c r="BK92" s="232">
        <f>SUM(BK93:BK117)</f>
        <v>0</v>
      </c>
    </row>
    <row r="93" spans="1:65" s="2" customFormat="1" ht="21.75" customHeight="1">
      <c r="A93" s="39"/>
      <c r="B93" s="40"/>
      <c r="C93" s="235" t="s">
        <v>84</v>
      </c>
      <c r="D93" s="235" t="s">
        <v>174</v>
      </c>
      <c r="E93" s="236" t="s">
        <v>901</v>
      </c>
      <c r="F93" s="237" t="s">
        <v>902</v>
      </c>
      <c r="G93" s="238" t="s">
        <v>273</v>
      </c>
      <c r="H93" s="239">
        <v>2.963</v>
      </c>
      <c r="I93" s="240"/>
      <c r="J93" s="240"/>
      <c r="K93" s="241">
        <f>ROUND(P93*H93,2)</f>
        <v>0</v>
      </c>
      <c r="L93" s="237" t="s">
        <v>178</v>
      </c>
      <c r="M93" s="45"/>
      <c r="N93" s="242" t="s">
        <v>20</v>
      </c>
      <c r="O93" s="243" t="s">
        <v>45</v>
      </c>
      <c r="P93" s="244">
        <f>I93+J93</f>
        <v>0</v>
      </c>
      <c r="Q93" s="244">
        <f>ROUND(I93*H93,2)</f>
        <v>0</v>
      </c>
      <c r="R93" s="244">
        <f>ROUND(J93*H93,2)</f>
        <v>0</v>
      </c>
      <c r="S93" s="85"/>
      <c r="T93" s="245">
        <f>S93*H93</f>
        <v>0</v>
      </c>
      <c r="U93" s="245">
        <v>0</v>
      </c>
      <c r="V93" s="245">
        <f>U93*H93</f>
        <v>0</v>
      </c>
      <c r="W93" s="245">
        <v>0</v>
      </c>
      <c r="X93" s="246">
        <f>W93*H93</f>
        <v>0</v>
      </c>
      <c r="Y93" s="39"/>
      <c r="Z93" s="39"/>
      <c r="AA93" s="39"/>
      <c r="AB93" s="39"/>
      <c r="AC93" s="39"/>
      <c r="AD93" s="39"/>
      <c r="AE93" s="39"/>
      <c r="AR93" s="247" t="s">
        <v>179</v>
      </c>
      <c r="AT93" s="247" t="s">
        <v>174</v>
      </c>
      <c r="AU93" s="247" t="s">
        <v>86</v>
      </c>
      <c r="AY93" s="18" t="s">
        <v>171</v>
      </c>
      <c r="BE93" s="248">
        <f>IF(O93="základní",K93,0)</f>
        <v>0</v>
      </c>
      <c r="BF93" s="248">
        <f>IF(O93="snížená",K93,0)</f>
        <v>0</v>
      </c>
      <c r="BG93" s="248">
        <f>IF(O93="zákl. přenesená",K93,0)</f>
        <v>0</v>
      </c>
      <c r="BH93" s="248">
        <f>IF(O93="sníž. přenesená",K93,0)</f>
        <v>0</v>
      </c>
      <c r="BI93" s="248">
        <f>IF(O93="nulová",K93,0)</f>
        <v>0</v>
      </c>
      <c r="BJ93" s="18" t="s">
        <v>84</v>
      </c>
      <c r="BK93" s="248">
        <f>ROUND(P93*H93,2)</f>
        <v>0</v>
      </c>
      <c r="BL93" s="18" t="s">
        <v>179</v>
      </c>
      <c r="BM93" s="247" t="s">
        <v>1467</v>
      </c>
    </row>
    <row r="94" spans="1:47" s="2" customFormat="1" ht="12">
      <c r="A94" s="39"/>
      <c r="B94" s="40"/>
      <c r="C94" s="41"/>
      <c r="D94" s="249" t="s">
        <v>181</v>
      </c>
      <c r="E94" s="41"/>
      <c r="F94" s="250" t="s">
        <v>904</v>
      </c>
      <c r="G94" s="41"/>
      <c r="H94" s="41"/>
      <c r="I94" s="150"/>
      <c r="J94" s="150"/>
      <c r="K94" s="41"/>
      <c r="L94" s="41"/>
      <c r="M94" s="45"/>
      <c r="N94" s="251"/>
      <c r="O94" s="252"/>
      <c r="P94" s="85"/>
      <c r="Q94" s="85"/>
      <c r="R94" s="85"/>
      <c r="S94" s="85"/>
      <c r="T94" s="85"/>
      <c r="U94" s="85"/>
      <c r="V94" s="85"/>
      <c r="W94" s="85"/>
      <c r="X94" s="86"/>
      <c r="Y94" s="39"/>
      <c r="Z94" s="39"/>
      <c r="AA94" s="39"/>
      <c r="AB94" s="39"/>
      <c r="AC94" s="39"/>
      <c r="AD94" s="39"/>
      <c r="AE94" s="39"/>
      <c r="AT94" s="18" t="s">
        <v>181</v>
      </c>
      <c r="AU94" s="18" t="s">
        <v>86</v>
      </c>
    </row>
    <row r="95" spans="1:47" s="2" customFormat="1" ht="12">
      <c r="A95" s="39"/>
      <c r="B95" s="40"/>
      <c r="C95" s="41"/>
      <c r="D95" s="249" t="s">
        <v>217</v>
      </c>
      <c r="E95" s="41"/>
      <c r="F95" s="274" t="s">
        <v>1468</v>
      </c>
      <c r="G95" s="41"/>
      <c r="H95" s="41"/>
      <c r="I95" s="150"/>
      <c r="J95" s="150"/>
      <c r="K95" s="41"/>
      <c r="L95" s="41"/>
      <c r="M95" s="45"/>
      <c r="N95" s="251"/>
      <c r="O95" s="252"/>
      <c r="P95" s="85"/>
      <c r="Q95" s="85"/>
      <c r="R95" s="85"/>
      <c r="S95" s="85"/>
      <c r="T95" s="85"/>
      <c r="U95" s="85"/>
      <c r="V95" s="85"/>
      <c r="W95" s="85"/>
      <c r="X95" s="86"/>
      <c r="Y95" s="39"/>
      <c r="Z95" s="39"/>
      <c r="AA95" s="39"/>
      <c r="AB95" s="39"/>
      <c r="AC95" s="39"/>
      <c r="AD95" s="39"/>
      <c r="AE95" s="39"/>
      <c r="AT95" s="18" t="s">
        <v>217</v>
      </c>
      <c r="AU95" s="18" t="s">
        <v>86</v>
      </c>
    </row>
    <row r="96" spans="1:51" s="13" customFormat="1" ht="12">
      <c r="A96" s="13"/>
      <c r="B96" s="253"/>
      <c r="C96" s="254"/>
      <c r="D96" s="249" t="s">
        <v>183</v>
      </c>
      <c r="E96" s="255" t="s">
        <v>20</v>
      </c>
      <c r="F96" s="256" t="s">
        <v>1469</v>
      </c>
      <c r="G96" s="254"/>
      <c r="H96" s="257">
        <v>1.013</v>
      </c>
      <c r="I96" s="258"/>
      <c r="J96" s="258"/>
      <c r="K96" s="254"/>
      <c r="L96" s="254"/>
      <c r="M96" s="259"/>
      <c r="N96" s="260"/>
      <c r="O96" s="261"/>
      <c r="P96" s="261"/>
      <c r="Q96" s="261"/>
      <c r="R96" s="261"/>
      <c r="S96" s="261"/>
      <c r="T96" s="261"/>
      <c r="U96" s="261"/>
      <c r="V96" s="261"/>
      <c r="W96" s="261"/>
      <c r="X96" s="262"/>
      <c r="Y96" s="13"/>
      <c r="Z96" s="13"/>
      <c r="AA96" s="13"/>
      <c r="AB96" s="13"/>
      <c r="AC96" s="13"/>
      <c r="AD96" s="13"/>
      <c r="AE96" s="13"/>
      <c r="AT96" s="263" t="s">
        <v>183</v>
      </c>
      <c r="AU96" s="263" t="s">
        <v>86</v>
      </c>
      <c r="AV96" s="13" t="s">
        <v>86</v>
      </c>
      <c r="AW96" s="13" t="s">
        <v>5</v>
      </c>
      <c r="AX96" s="13" t="s">
        <v>76</v>
      </c>
      <c r="AY96" s="263" t="s">
        <v>171</v>
      </c>
    </row>
    <row r="97" spans="1:51" s="13" customFormat="1" ht="12">
      <c r="A97" s="13"/>
      <c r="B97" s="253"/>
      <c r="C97" s="254"/>
      <c r="D97" s="249" t="s">
        <v>183</v>
      </c>
      <c r="E97" s="255" t="s">
        <v>20</v>
      </c>
      <c r="F97" s="256" t="s">
        <v>1470</v>
      </c>
      <c r="G97" s="254"/>
      <c r="H97" s="257">
        <v>0.163</v>
      </c>
      <c r="I97" s="258"/>
      <c r="J97" s="258"/>
      <c r="K97" s="254"/>
      <c r="L97" s="254"/>
      <c r="M97" s="259"/>
      <c r="N97" s="260"/>
      <c r="O97" s="261"/>
      <c r="P97" s="261"/>
      <c r="Q97" s="261"/>
      <c r="R97" s="261"/>
      <c r="S97" s="261"/>
      <c r="T97" s="261"/>
      <c r="U97" s="261"/>
      <c r="V97" s="261"/>
      <c r="W97" s="261"/>
      <c r="X97" s="262"/>
      <c r="Y97" s="13"/>
      <c r="Z97" s="13"/>
      <c r="AA97" s="13"/>
      <c r="AB97" s="13"/>
      <c r="AC97" s="13"/>
      <c r="AD97" s="13"/>
      <c r="AE97" s="13"/>
      <c r="AT97" s="263" t="s">
        <v>183</v>
      </c>
      <c r="AU97" s="263" t="s">
        <v>86</v>
      </c>
      <c r="AV97" s="13" t="s">
        <v>86</v>
      </c>
      <c r="AW97" s="13" t="s">
        <v>5</v>
      </c>
      <c r="AX97" s="13" t="s">
        <v>76</v>
      </c>
      <c r="AY97" s="263" t="s">
        <v>171</v>
      </c>
    </row>
    <row r="98" spans="1:51" s="13" customFormat="1" ht="12">
      <c r="A98" s="13"/>
      <c r="B98" s="253"/>
      <c r="C98" s="254"/>
      <c r="D98" s="249" t="s">
        <v>183</v>
      </c>
      <c r="E98" s="255" t="s">
        <v>20</v>
      </c>
      <c r="F98" s="256" t="s">
        <v>1471</v>
      </c>
      <c r="G98" s="254"/>
      <c r="H98" s="257">
        <v>0.08</v>
      </c>
      <c r="I98" s="258"/>
      <c r="J98" s="258"/>
      <c r="K98" s="254"/>
      <c r="L98" s="254"/>
      <c r="M98" s="259"/>
      <c r="N98" s="260"/>
      <c r="O98" s="261"/>
      <c r="P98" s="261"/>
      <c r="Q98" s="261"/>
      <c r="R98" s="261"/>
      <c r="S98" s="261"/>
      <c r="T98" s="261"/>
      <c r="U98" s="261"/>
      <c r="V98" s="261"/>
      <c r="W98" s="261"/>
      <c r="X98" s="262"/>
      <c r="Y98" s="13"/>
      <c r="Z98" s="13"/>
      <c r="AA98" s="13"/>
      <c r="AB98" s="13"/>
      <c r="AC98" s="13"/>
      <c r="AD98" s="13"/>
      <c r="AE98" s="13"/>
      <c r="AT98" s="263" t="s">
        <v>183</v>
      </c>
      <c r="AU98" s="263" t="s">
        <v>86</v>
      </c>
      <c r="AV98" s="13" t="s">
        <v>86</v>
      </c>
      <c r="AW98" s="13" t="s">
        <v>5</v>
      </c>
      <c r="AX98" s="13" t="s">
        <v>76</v>
      </c>
      <c r="AY98" s="263" t="s">
        <v>171</v>
      </c>
    </row>
    <row r="99" spans="1:51" s="13" customFormat="1" ht="12">
      <c r="A99" s="13"/>
      <c r="B99" s="253"/>
      <c r="C99" s="254"/>
      <c r="D99" s="249" t="s">
        <v>183</v>
      </c>
      <c r="E99" s="255" t="s">
        <v>20</v>
      </c>
      <c r="F99" s="256" t="s">
        <v>1472</v>
      </c>
      <c r="G99" s="254"/>
      <c r="H99" s="257">
        <v>0.45</v>
      </c>
      <c r="I99" s="258"/>
      <c r="J99" s="258"/>
      <c r="K99" s="254"/>
      <c r="L99" s="254"/>
      <c r="M99" s="259"/>
      <c r="N99" s="260"/>
      <c r="O99" s="261"/>
      <c r="P99" s="261"/>
      <c r="Q99" s="261"/>
      <c r="R99" s="261"/>
      <c r="S99" s="261"/>
      <c r="T99" s="261"/>
      <c r="U99" s="261"/>
      <c r="V99" s="261"/>
      <c r="W99" s="261"/>
      <c r="X99" s="262"/>
      <c r="Y99" s="13"/>
      <c r="Z99" s="13"/>
      <c r="AA99" s="13"/>
      <c r="AB99" s="13"/>
      <c r="AC99" s="13"/>
      <c r="AD99" s="13"/>
      <c r="AE99" s="13"/>
      <c r="AT99" s="263" t="s">
        <v>183</v>
      </c>
      <c r="AU99" s="263" t="s">
        <v>86</v>
      </c>
      <c r="AV99" s="13" t="s">
        <v>86</v>
      </c>
      <c r="AW99" s="13" t="s">
        <v>5</v>
      </c>
      <c r="AX99" s="13" t="s">
        <v>76</v>
      </c>
      <c r="AY99" s="263" t="s">
        <v>171</v>
      </c>
    </row>
    <row r="100" spans="1:51" s="13" customFormat="1" ht="12">
      <c r="A100" s="13"/>
      <c r="B100" s="253"/>
      <c r="C100" s="254"/>
      <c r="D100" s="249" t="s">
        <v>183</v>
      </c>
      <c r="E100" s="255" t="s">
        <v>20</v>
      </c>
      <c r="F100" s="256" t="s">
        <v>1473</v>
      </c>
      <c r="G100" s="254"/>
      <c r="H100" s="257">
        <v>0.144</v>
      </c>
      <c r="I100" s="258"/>
      <c r="J100" s="258"/>
      <c r="K100" s="254"/>
      <c r="L100" s="254"/>
      <c r="M100" s="259"/>
      <c r="N100" s="260"/>
      <c r="O100" s="261"/>
      <c r="P100" s="261"/>
      <c r="Q100" s="261"/>
      <c r="R100" s="261"/>
      <c r="S100" s="261"/>
      <c r="T100" s="261"/>
      <c r="U100" s="261"/>
      <c r="V100" s="261"/>
      <c r="W100" s="261"/>
      <c r="X100" s="262"/>
      <c r="Y100" s="13"/>
      <c r="Z100" s="13"/>
      <c r="AA100" s="13"/>
      <c r="AB100" s="13"/>
      <c r="AC100" s="13"/>
      <c r="AD100" s="13"/>
      <c r="AE100" s="13"/>
      <c r="AT100" s="263" t="s">
        <v>183</v>
      </c>
      <c r="AU100" s="263" t="s">
        <v>86</v>
      </c>
      <c r="AV100" s="13" t="s">
        <v>86</v>
      </c>
      <c r="AW100" s="13" t="s">
        <v>5</v>
      </c>
      <c r="AX100" s="13" t="s">
        <v>76</v>
      </c>
      <c r="AY100" s="263" t="s">
        <v>171</v>
      </c>
    </row>
    <row r="101" spans="1:51" s="13" customFormat="1" ht="12">
      <c r="A101" s="13"/>
      <c r="B101" s="253"/>
      <c r="C101" s="254"/>
      <c r="D101" s="249" t="s">
        <v>183</v>
      </c>
      <c r="E101" s="255" t="s">
        <v>20</v>
      </c>
      <c r="F101" s="256" t="s">
        <v>1474</v>
      </c>
      <c r="G101" s="254"/>
      <c r="H101" s="257">
        <v>0.506</v>
      </c>
      <c r="I101" s="258"/>
      <c r="J101" s="258"/>
      <c r="K101" s="254"/>
      <c r="L101" s="254"/>
      <c r="M101" s="259"/>
      <c r="N101" s="260"/>
      <c r="O101" s="261"/>
      <c r="P101" s="261"/>
      <c r="Q101" s="261"/>
      <c r="R101" s="261"/>
      <c r="S101" s="261"/>
      <c r="T101" s="261"/>
      <c r="U101" s="261"/>
      <c r="V101" s="261"/>
      <c r="W101" s="261"/>
      <c r="X101" s="262"/>
      <c r="Y101" s="13"/>
      <c r="Z101" s="13"/>
      <c r="AA101" s="13"/>
      <c r="AB101" s="13"/>
      <c r="AC101" s="13"/>
      <c r="AD101" s="13"/>
      <c r="AE101" s="13"/>
      <c r="AT101" s="263" t="s">
        <v>183</v>
      </c>
      <c r="AU101" s="263" t="s">
        <v>86</v>
      </c>
      <c r="AV101" s="13" t="s">
        <v>86</v>
      </c>
      <c r="AW101" s="13" t="s">
        <v>5</v>
      </c>
      <c r="AX101" s="13" t="s">
        <v>76</v>
      </c>
      <c r="AY101" s="263" t="s">
        <v>171</v>
      </c>
    </row>
    <row r="102" spans="1:51" s="13" customFormat="1" ht="12">
      <c r="A102" s="13"/>
      <c r="B102" s="253"/>
      <c r="C102" s="254"/>
      <c r="D102" s="249" t="s">
        <v>183</v>
      </c>
      <c r="E102" s="255" t="s">
        <v>20</v>
      </c>
      <c r="F102" s="256" t="s">
        <v>1475</v>
      </c>
      <c r="G102" s="254"/>
      <c r="H102" s="257">
        <v>0.27</v>
      </c>
      <c r="I102" s="258"/>
      <c r="J102" s="258"/>
      <c r="K102" s="254"/>
      <c r="L102" s="254"/>
      <c r="M102" s="259"/>
      <c r="N102" s="260"/>
      <c r="O102" s="261"/>
      <c r="P102" s="261"/>
      <c r="Q102" s="261"/>
      <c r="R102" s="261"/>
      <c r="S102" s="261"/>
      <c r="T102" s="261"/>
      <c r="U102" s="261"/>
      <c r="V102" s="261"/>
      <c r="W102" s="261"/>
      <c r="X102" s="262"/>
      <c r="Y102" s="13"/>
      <c r="Z102" s="13"/>
      <c r="AA102" s="13"/>
      <c r="AB102" s="13"/>
      <c r="AC102" s="13"/>
      <c r="AD102" s="13"/>
      <c r="AE102" s="13"/>
      <c r="AT102" s="263" t="s">
        <v>183</v>
      </c>
      <c r="AU102" s="263" t="s">
        <v>86</v>
      </c>
      <c r="AV102" s="13" t="s">
        <v>86</v>
      </c>
      <c r="AW102" s="13" t="s">
        <v>5</v>
      </c>
      <c r="AX102" s="13" t="s">
        <v>76</v>
      </c>
      <c r="AY102" s="263" t="s">
        <v>171</v>
      </c>
    </row>
    <row r="103" spans="1:51" s="13" customFormat="1" ht="12">
      <c r="A103" s="13"/>
      <c r="B103" s="253"/>
      <c r="C103" s="254"/>
      <c r="D103" s="249" t="s">
        <v>183</v>
      </c>
      <c r="E103" s="255" t="s">
        <v>20</v>
      </c>
      <c r="F103" s="256" t="s">
        <v>1476</v>
      </c>
      <c r="G103" s="254"/>
      <c r="H103" s="257">
        <v>0.225</v>
      </c>
      <c r="I103" s="258"/>
      <c r="J103" s="258"/>
      <c r="K103" s="254"/>
      <c r="L103" s="254"/>
      <c r="M103" s="259"/>
      <c r="N103" s="260"/>
      <c r="O103" s="261"/>
      <c r="P103" s="261"/>
      <c r="Q103" s="261"/>
      <c r="R103" s="261"/>
      <c r="S103" s="261"/>
      <c r="T103" s="261"/>
      <c r="U103" s="261"/>
      <c r="V103" s="261"/>
      <c r="W103" s="261"/>
      <c r="X103" s="262"/>
      <c r="Y103" s="13"/>
      <c r="Z103" s="13"/>
      <c r="AA103" s="13"/>
      <c r="AB103" s="13"/>
      <c r="AC103" s="13"/>
      <c r="AD103" s="13"/>
      <c r="AE103" s="13"/>
      <c r="AT103" s="263" t="s">
        <v>183</v>
      </c>
      <c r="AU103" s="263" t="s">
        <v>86</v>
      </c>
      <c r="AV103" s="13" t="s">
        <v>86</v>
      </c>
      <c r="AW103" s="13" t="s">
        <v>5</v>
      </c>
      <c r="AX103" s="13" t="s">
        <v>76</v>
      </c>
      <c r="AY103" s="263" t="s">
        <v>171</v>
      </c>
    </row>
    <row r="104" spans="1:51" s="13" customFormat="1" ht="12">
      <c r="A104" s="13"/>
      <c r="B104" s="253"/>
      <c r="C104" s="254"/>
      <c r="D104" s="249" t="s">
        <v>183</v>
      </c>
      <c r="E104" s="255" t="s">
        <v>20</v>
      </c>
      <c r="F104" s="256" t="s">
        <v>1477</v>
      </c>
      <c r="G104" s="254"/>
      <c r="H104" s="257">
        <v>0.112</v>
      </c>
      <c r="I104" s="258"/>
      <c r="J104" s="258"/>
      <c r="K104" s="254"/>
      <c r="L104" s="254"/>
      <c r="M104" s="259"/>
      <c r="N104" s="260"/>
      <c r="O104" s="261"/>
      <c r="P104" s="261"/>
      <c r="Q104" s="261"/>
      <c r="R104" s="261"/>
      <c r="S104" s="261"/>
      <c r="T104" s="261"/>
      <c r="U104" s="261"/>
      <c r="V104" s="261"/>
      <c r="W104" s="261"/>
      <c r="X104" s="262"/>
      <c r="Y104" s="13"/>
      <c r="Z104" s="13"/>
      <c r="AA104" s="13"/>
      <c r="AB104" s="13"/>
      <c r="AC104" s="13"/>
      <c r="AD104" s="13"/>
      <c r="AE104" s="13"/>
      <c r="AT104" s="263" t="s">
        <v>183</v>
      </c>
      <c r="AU104" s="263" t="s">
        <v>86</v>
      </c>
      <c r="AV104" s="13" t="s">
        <v>86</v>
      </c>
      <c r="AW104" s="13" t="s">
        <v>5</v>
      </c>
      <c r="AX104" s="13" t="s">
        <v>76</v>
      </c>
      <c r="AY104" s="263" t="s">
        <v>171</v>
      </c>
    </row>
    <row r="105" spans="1:51" s="14" customFormat="1" ht="12">
      <c r="A105" s="14"/>
      <c r="B105" s="279"/>
      <c r="C105" s="280"/>
      <c r="D105" s="249" t="s">
        <v>183</v>
      </c>
      <c r="E105" s="281" t="s">
        <v>20</v>
      </c>
      <c r="F105" s="282" t="s">
        <v>249</v>
      </c>
      <c r="G105" s="280"/>
      <c r="H105" s="283">
        <v>2.963</v>
      </c>
      <c r="I105" s="284"/>
      <c r="J105" s="284"/>
      <c r="K105" s="280"/>
      <c r="L105" s="280"/>
      <c r="M105" s="285"/>
      <c r="N105" s="286"/>
      <c r="O105" s="287"/>
      <c r="P105" s="287"/>
      <c r="Q105" s="287"/>
      <c r="R105" s="287"/>
      <c r="S105" s="287"/>
      <c r="T105" s="287"/>
      <c r="U105" s="287"/>
      <c r="V105" s="287"/>
      <c r="W105" s="287"/>
      <c r="X105" s="288"/>
      <c r="Y105" s="14"/>
      <c r="Z105" s="14"/>
      <c r="AA105" s="14"/>
      <c r="AB105" s="14"/>
      <c r="AC105" s="14"/>
      <c r="AD105" s="14"/>
      <c r="AE105" s="14"/>
      <c r="AT105" s="289" t="s">
        <v>183</v>
      </c>
      <c r="AU105" s="289" t="s">
        <v>86</v>
      </c>
      <c r="AV105" s="14" t="s">
        <v>179</v>
      </c>
      <c r="AW105" s="14" t="s">
        <v>5</v>
      </c>
      <c r="AX105" s="14" t="s">
        <v>84</v>
      </c>
      <c r="AY105" s="289" t="s">
        <v>171</v>
      </c>
    </row>
    <row r="106" spans="1:65" s="2" customFormat="1" ht="21.75" customHeight="1">
      <c r="A106" s="39"/>
      <c r="B106" s="40"/>
      <c r="C106" s="235" t="s">
        <v>86</v>
      </c>
      <c r="D106" s="235" t="s">
        <v>174</v>
      </c>
      <c r="E106" s="236" t="s">
        <v>289</v>
      </c>
      <c r="F106" s="237" t="s">
        <v>290</v>
      </c>
      <c r="G106" s="238" t="s">
        <v>273</v>
      </c>
      <c r="H106" s="239">
        <v>2.988</v>
      </c>
      <c r="I106" s="240"/>
      <c r="J106" s="240"/>
      <c r="K106" s="241">
        <f>ROUND(P106*H106,2)</f>
        <v>0</v>
      </c>
      <c r="L106" s="237" t="s">
        <v>178</v>
      </c>
      <c r="M106" s="45"/>
      <c r="N106" s="242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179</v>
      </c>
      <c r="AT106" s="247" t="s">
        <v>174</v>
      </c>
      <c r="AU106" s="247" t="s">
        <v>86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1478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292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86</v>
      </c>
    </row>
    <row r="108" spans="1:51" s="13" customFormat="1" ht="12">
      <c r="A108" s="13"/>
      <c r="B108" s="253"/>
      <c r="C108" s="254"/>
      <c r="D108" s="249" t="s">
        <v>183</v>
      </c>
      <c r="E108" s="255" t="s">
        <v>20</v>
      </c>
      <c r="F108" s="256" t="s">
        <v>1469</v>
      </c>
      <c r="G108" s="254"/>
      <c r="H108" s="257">
        <v>1.013</v>
      </c>
      <c r="I108" s="258"/>
      <c r="J108" s="258"/>
      <c r="K108" s="254"/>
      <c r="L108" s="254"/>
      <c r="M108" s="259"/>
      <c r="N108" s="260"/>
      <c r="O108" s="261"/>
      <c r="P108" s="261"/>
      <c r="Q108" s="261"/>
      <c r="R108" s="261"/>
      <c r="S108" s="261"/>
      <c r="T108" s="261"/>
      <c r="U108" s="261"/>
      <c r="V108" s="261"/>
      <c r="W108" s="261"/>
      <c r="X108" s="262"/>
      <c r="Y108" s="13"/>
      <c r="Z108" s="13"/>
      <c r="AA108" s="13"/>
      <c r="AB108" s="13"/>
      <c r="AC108" s="13"/>
      <c r="AD108" s="13"/>
      <c r="AE108" s="13"/>
      <c r="AT108" s="263" t="s">
        <v>183</v>
      </c>
      <c r="AU108" s="263" t="s">
        <v>86</v>
      </c>
      <c r="AV108" s="13" t="s">
        <v>86</v>
      </c>
      <c r="AW108" s="13" t="s">
        <v>5</v>
      </c>
      <c r="AX108" s="13" t="s">
        <v>76</v>
      </c>
      <c r="AY108" s="263" t="s">
        <v>171</v>
      </c>
    </row>
    <row r="109" spans="1:51" s="13" customFormat="1" ht="12">
      <c r="A109" s="13"/>
      <c r="B109" s="253"/>
      <c r="C109" s="254"/>
      <c r="D109" s="249" t="s">
        <v>183</v>
      </c>
      <c r="E109" s="255" t="s">
        <v>20</v>
      </c>
      <c r="F109" s="256" t="s">
        <v>1470</v>
      </c>
      <c r="G109" s="254"/>
      <c r="H109" s="257">
        <v>0.163</v>
      </c>
      <c r="I109" s="258"/>
      <c r="J109" s="258"/>
      <c r="K109" s="254"/>
      <c r="L109" s="254"/>
      <c r="M109" s="259"/>
      <c r="N109" s="260"/>
      <c r="O109" s="261"/>
      <c r="P109" s="261"/>
      <c r="Q109" s="261"/>
      <c r="R109" s="261"/>
      <c r="S109" s="261"/>
      <c r="T109" s="261"/>
      <c r="U109" s="261"/>
      <c r="V109" s="261"/>
      <c r="W109" s="261"/>
      <c r="X109" s="262"/>
      <c r="Y109" s="13"/>
      <c r="Z109" s="13"/>
      <c r="AA109" s="13"/>
      <c r="AB109" s="13"/>
      <c r="AC109" s="13"/>
      <c r="AD109" s="13"/>
      <c r="AE109" s="13"/>
      <c r="AT109" s="263" t="s">
        <v>183</v>
      </c>
      <c r="AU109" s="263" t="s">
        <v>86</v>
      </c>
      <c r="AV109" s="13" t="s">
        <v>86</v>
      </c>
      <c r="AW109" s="13" t="s">
        <v>5</v>
      </c>
      <c r="AX109" s="13" t="s">
        <v>76</v>
      </c>
      <c r="AY109" s="263" t="s">
        <v>171</v>
      </c>
    </row>
    <row r="110" spans="1:51" s="13" customFormat="1" ht="12">
      <c r="A110" s="13"/>
      <c r="B110" s="253"/>
      <c r="C110" s="254"/>
      <c r="D110" s="249" t="s">
        <v>183</v>
      </c>
      <c r="E110" s="255" t="s">
        <v>20</v>
      </c>
      <c r="F110" s="256" t="s">
        <v>1471</v>
      </c>
      <c r="G110" s="254"/>
      <c r="H110" s="257">
        <v>0.08</v>
      </c>
      <c r="I110" s="258"/>
      <c r="J110" s="258"/>
      <c r="K110" s="254"/>
      <c r="L110" s="254"/>
      <c r="M110" s="259"/>
      <c r="N110" s="260"/>
      <c r="O110" s="261"/>
      <c r="P110" s="261"/>
      <c r="Q110" s="261"/>
      <c r="R110" s="261"/>
      <c r="S110" s="261"/>
      <c r="T110" s="261"/>
      <c r="U110" s="261"/>
      <c r="V110" s="261"/>
      <c r="W110" s="261"/>
      <c r="X110" s="262"/>
      <c r="Y110" s="13"/>
      <c r="Z110" s="13"/>
      <c r="AA110" s="13"/>
      <c r="AB110" s="13"/>
      <c r="AC110" s="13"/>
      <c r="AD110" s="13"/>
      <c r="AE110" s="13"/>
      <c r="AT110" s="263" t="s">
        <v>183</v>
      </c>
      <c r="AU110" s="263" t="s">
        <v>86</v>
      </c>
      <c r="AV110" s="13" t="s">
        <v>86</v>
      </c>
      <c r="AW110" s="13" t="s">
        <v>5</v>
      </c>
      <c r="AX110" s="13" t="s">
        <v>76</v>
      </c>
      <c r="AY110" s="263" t="s">
        <v>171</v>
      </c>
    </row>
    <row r="111" spans="1:51" s="13" customFormat="1" ht="12">
      <c r="A111" s="13"/>
      <c r="B111" s="253"/>
      <c r="C111" s="254"/>
      <c r="D111" s="249" t="s">
        <v>183</v>
      </c>
      <c r="E111" s="255" t="s">
        <v>20</v>
      </c>
      <c r="F111" s="256" t="s">
        <v>1472</v>
      </c>
      <c r="G111" s="254"/>
      <c r="H111" s="257">
        <v>0.45</v>
      </c>
      <c r="I111" s="258"/>
      <c r="J111" s="258"/>
      <c r="K111" s="254"/>
      <c r="L111" s="254"/>
      <c r="M111" s="259"/>
      <c r="N111" s="260"/>
      <c r="O111" s="261"/>
      <c r="P111" s="261"/>
      <c r="Q111" s="261"/>
      <c r="R111" s="261"/>
      <c r="S111" s="261"/>
      <c r="T111" s="261"/>
      <c r="U111" s="261"/>
      <c r="V111" s="261"/>
      <c r="W111" s="261"/>
      <c r="X111" s="262"/>
      <c r="Y111" s="13"/>
      <c r="Z111" s="13"/>
      <c r="AA111" s="13"/>
      <c r="AB111" s="13"/>
      <c r="AC111" s="13"/>
      <c r="AD111" s="13"/>
      <c r="AE111" s="13"/>
      <c r="AT111" s="263" t="s">
        <v>183</v>
      </c>
      <c r="AU111" s="263" t="s">
        <v>86</v>
      </c>
      <c r="AV111" s="13" t="s">
        <v>86</v>
      </c>
      <c r="AW111" s="13" t="s">
        <v>5</v>
      </c>
      <c r="AX111" s="13" t="s">
        <v>76</v>
      </c>
      <c r="AY111" s="263" t="s">
        <v>171</v>
      </c>
    </row>
    <row r="112" spans="1:51" s="13" customFormat="1" ht="12">
      <c r="A112" s="13"/>
      <c r="B112" s="253"/>
      <c r="C112" s="254"/>
      <c r="D112" s="249" t="s">
        <v>183</v>
      </c>
      <c r="E112" s="255" t="s">
        <v>20</v>
      </c>
      <c r="F112" s="256" t="s">
        <v>1473</v>
      </c>
      <c r="G112" s="254"/>
      <c r="H112" s="257">
        <v>0.144</v>
      </c>
      <c r="I112" s="258"/>
      <c r="J112" s="258"/>
      <c r="K112" s="254"/>
      <c r="L112" s="254"/>
      <c r="M112" s="259"/>
      <c r="N112" s="260"/>
      <c r="O112" s="261"/>
      <c r="P112" s="261"/>
      <c r="Q112" s="261"/>
      <c r="R112" s="261"/>
      <c r="S112" s="261"/>
      <c r="T112" s="261"/>
      <c r="U112" s="261"/>
      <c r="V112" s="261"/>
      <c r="W112" s="261"/>
      <c r="X112" s="262"/>
      <c r="Y112" s="13"/>
      <c r="Z112" s="13"/>
      <c r="AA112" s="13"/>
      <c r="AB112" s="13"/>
      <c r="AC112" s="13"/>
      <c r="AD112" s="13"/>
      <c r="AE112" s="13"/>
      <c r="AT112" s="263" t="s">
        <v>183</v>
      </c>
      <c r="AU112" s="263" t="s">
        <v>86</v>
      </c>
      <c r="AV112" s="13" t="s">
        <v>86</v>
      </c>
      <c r="AW112" s="13" t="s">
        <v>5</v>
      </c>
      <c r="AX112" s="13" t="s">
        <v>76</v>
      </c>
      <c r="AY112" s="263" t="s">
        <v>171</v>
      </c>
    </row>
    <row r="113" spans="1:51" s="13" customFormat="1" ht="12">
      <c r="A113" s="13"/>
      <c r="B113" s="253"/>
      <c r="C113" s="254"/>
      <c r="D113" s="249" t="s">
        <v>183</v>
      </c>
      <c r="E113" s="255" t="s">
        <v>20</v>
      </c>
      <c r="F113" s="256" t="s">
        <v>1474</v>
      </c>
      <c r="G113" s="254"/>
      <c r="H113" s="257">
        <v>0.506</v>
      </c>
      <c r="I113" s="258"/>
      <c r="J113" s="258"/>
      <c r="K113" s="254"/>
      <c r="L113" s="254"/>
      <c r="M113" s="259"/>
      <c r="N113" s="260"/>
      <c r="O113" s="261"/>
      <c r="P113" s="261"/>
      <c r="Q113" s="261"/>
      <c r="R113" s="261"/>
      <c r="S113" s="261"/>
      <c r="T113" s="261"/>
      <c r="U113" s="261"/>
      <c r="V113" s="261"/>
      <c r="W113" s="261"/>
      <c r="X113" s="262"/>
      <c r="Y113" s="13"/>
      <c r="Z113" s="13"/>
      <c r="AA113" s="13"/>
      <c r="AB113" s="13"/>
      <c r="AC113" s="13"/>
      <c r="AD113" s="13"/>
      <c r="AE113" s="13"/>
      <c r="AT113" s="263" t="s">
        <v>183</v>
      </c>
      <c r="AU113" s="263" t="s">
        <v>86</v>
      </c>
      <c r="AV113" s="13" t="s">
        <v>86</v>
      </c>
      <c r="AW113" s="13" t="s">
        <v>5</v>
      </c>
      <c r="AX113" s="13" t="s">
        <v>76</v>
      </c>
      <c r="AY113" s="263" t="s">
        <v>171</v>
      </c>
    </row>
    <row r="114" spans="1:51" s="13" customFormat="1" ht="12">
      <c r="A114" s="13"/>
      <c r="B114" s="253"/>
      <c r="C114" s="254"/>
      <c r="D114" s="249" t="s">
        <v>183</v>
      </c>
      <c r="E114" s="255" t="s">
        <v>20</v>
      </c>
      <c r="F114" s="256" t="s">
        <v>1475</v>
      </c>
      <c r="G114" s="254"/>
      <c r="H114" s="257">
        <v>0.27</v>
      </c>
      <c r="I114" s="258"/>
      <c r="J114" s="258"/>
      <c r="K114" s="254"/>
      <c r="L114" s="254"/>
      <c r="M114" s="259"/>
      <c r="N114" s="260"/>
      <c r="O114" s="261"/>
      <c r="P114" s="261"/>
      <c r="Q114" s="261"/>
      <c r="R114" s="261"/>
      <c r="S114" s="261"/>
      <c r="T114" s="261"/>
      <c r="U114" s="261"/>
      <c r="V114" s="261"/>
      <c r="W114" s="261"/>
      <c r="X114" s="262"/>
      <c r="Y114" s="13"/>
      <c r="Z114" s="13"/>
      <c r="AA114" s="13"/>
      <c r="AB114" s="13"/>
      <c r="AC114" s="13"/>
      <c r="AD114" s="13"/>
      <c r="AE114" s="13"/>
      <c r="AT114" s="263" t="s">
        <v>183</v>
      </c>
      <c r="AU114" s="263" t="s">
        <v>86</v>
      </c>
      <c r="AV114" s="13" t="s">
        <v>86</v>
      </c>
      <c r="AW114" s="13" t="s">
        <v>5</v>
      </c>
      <c r="AX114" s="13" t="s">
        <v>76</v>
      </c>
      <c r="AY114" s="263" t="s">
        <v>171</v>
      </c>
    </row>
    <row r="115" spans="1:51" s="13" customFormat="1" ht="12">
      <c r="A115" s="13"/>
      <c r="B115" s="253"/>
      <c r="C115" s="254"/>
      <c r="D115" s="249" t="s">
        <v>183</v>
      </c>
      <c r="E115" s="255" t="s">
        <v>20</v>
      </c>
      <c r="F115" s="256" t="s">
        <v>1479</v>
      </c>
      <c r="G115" s="254"/>
      <c r="H115" s="257">
        <v>0.25</v>
      </c>
      <c r="I115" s="258"/>
      <c r="J115" s="258"/>
      <c r="K115" s="254"/>
      <c r="L115" s="254"/>
      <c r="M115" s="259"/>
      <c r="N115" s="260"/>
      <c r="O115" s="261"/>
      <c r="P115" s="261"/>
      <c r="Q115" s="261"/>
      <c r="R115" s="261"/>
      <c r="S115" s="261"/>
      <c r="T115" s="261"/>
      <c r="U115" s="261"/>
      <c r="V115" s="261"/>
      <c r="W115" s="261"/>
      <c r="X115" s="262"/>
      <c r="Y115" s="13"/>
      <c r="Z115" s="13"/>
      <c r="AA115" s="13"/>
      <c r="AB115" s="13"/>
      <c r="AC115" s="13"/>
      <c r="AD115" s="13"/>
      <c r="AE115" s="13"/>
      <c r="AT115" s="263" t="s">
        <v>183</v>
      </c>
      <c r="AU115" s="263" t="s">
        <v>86</v>
      </c>
      <c r="AV115" s="13" t="s">
        <v>86</v>
      </c>
      <c r="AW115" s="13" t="s">
        <v>5</v>
      </c>
      <c r="AX115" s="13" t="s">
        <v>76</v>
      </c>
      <c r="AY115" s="263" t="s">
        <v>171</v>
      </c>
    </row>
    <row r="116" spans="1:51" s="13" customFormat="1" ht="12">
      <c r="A116" s="13"/>
      <c r="B116" s="253"/>
      <c r="C116" s="254"/>
      <c r="D116" s="249" t="s">
        <v>183</v>
      </c>
      <c r="E116" s="255" t="s">
        <v>20</v>
      </c>
      <c r="F116" s="256" t="s">
        <v>1477</v>
      </c>
      <c r="G116" s="254"/>
      <c r="H116" s="257">
        <v>0.112</v>
      </c>
      <c r="I116" s="258"/>
      <c r="J116" s="258"/>
      <c r="K116" s="254"/>
      <c r="L116" s="254"/>
      <c r="M116" s="259"/>
      <c r="N116" s="260"/>
      <c r="O116" s="261"/>
      <c r="P116" s="261"/>
      <c r="Q116" s="261"/>
      <c r="R116" s="261"/>
      <c r="S116" s="261"/>
      <c r="T116" s="261"/>
      <c r="U116" s="261"/>
      <c r="V116" s="261"/>
      <c r="W116" s="261"/>
      <c r="X116" s="262"/>
      <c r="Y116" s="13"/>
      <c r="Z116" s="13"/>
      <c r="AA116" s="13"/>
      <c r="AB116" s="13"/>
      <c r="AC116" s="13"/>
      <c r="AD116" s="13"/>
      <c r="AE116" s="13"/>
      <c r="AT116" s="263" t="s">
        <v>183</v>
      </c>
      <c r="AU116" s="263" t="s">
        <v>86</v>
      </c>
      <c r="AV116" s="13" t="s">
        <v>86</v>
      </c>
      <c r="AW116" s="13" t="s">
        <v>5</v>
      </c>
      <c r="AX116" s="13" t="s">
        <v>76</v>
      </c>
      <c r="AY116" s="263" t="s">
        <v>171</v>
      </c>
    </row>
    <row r="117" spans="1:51" s="14" customFormat="1" ht="12">
      <c r="A117" s="14"/>
      <c r="B117" s="279"/>
      <c r="C117" s="280"/>
      <c r="D117" s="249" t="s">
        <v>183</v>
      </c>
      <c r="E117" s="281" t="s">
        <v>20</v>
      </c>
      <c r="F117" s="282" t="s">
        <v>249</v>
      </c>
      <c r="G117" s="280"/>
      <c r="H117" s="283">
        <v>2.988</v>
      </c>
      <c r="I117" s="284"/>
      <c r="J117" s="284"/>
      <c r="K117" s="280"/>
      <c r="L117" s="280"/>
      <c r="M117" s="285"/>
      <c r="N117" s="286"/>
      <c r="O117" s="287"/>
      <c r="P117" s="287"/>
      <c r="Q117" s="287"/>
      <c r="R117" s="287"/>
      <c r="S117" s="287"/>
      <c r="T117" s="287"/>
      <c r="U117" s="287"/>
      <c r="V117" s="287"/>
      <c r="W117" s="287"/>
      <c r="X117" s="288"/>
      <c r="Y117" s="14"/>
      <c r="Z117" s="14"/>
      <c r="AA117" s="14"/>
      <c r="AB117" s="14"/>
      <c r="AC117" s="14"/>
      <c r="AD117" s="14"/>
      <c r="AE117" s="14"/>
      <c r="AT117" s="289" t="s">
        <v>183</v>
      </c>
      <c r="AU117" s="289" t="s">
        <v>86</v>
      </c>
      <c r="AV117" s="14" t="s">
        <v>179</v>
      </c>
      <c r="AW117" s="14" t="s">
        <v>5</v>
      </c>
      <c r="AX117" s="14" t="s">
        <v>84</v>
      </c>
      <c r="AY117" s="289" t="s">
        <v>171</v>
      </c>
    </row>
    <row r="118" spans="1:63" s="12" customFormat="1" ht="22.8" customHeight="1">
      <c r="A118" s="12"/>
      <c r="B118" s="218"/>
      <c r="C118" s="219"/>
      <c r="D118" s="220" t="s">
        <v>75</v>
      </c>
      <c r="E118" s="233" t="s">
        <v>86</v>
      </c>
      <c r="F118" s="233" t="s">
        <v>918</v>
      </c>
      <c r="G118" s="219"/>
      <c r="H118" s="219"/>
      <c r="I118" s="222"/>
      <c r="J118" s="222"/>
      <c r="K118" s="234">
        <f>BK118</f>
        <v>0</v>
      </c>
      <c r="L118" s="219"/>
      <c r="M118" s="224"/>
      <c r="N118" s="225"/>
      <c r="O118" s="226"/>
      <c r="P118" s="226"/>
      <c r="Q118" s="227">
        <f>SUM(Q119:Q142)</f>
        <v>0</v>
      </c>
      <c r="R118" s="227">
        <f>SUM(R119:R142)</f>
        <v>0</v>
      </c>
      <c r="S118" s="226"/>
      <c r="T118" s="228">
        <f>SUM(T119:T142)</f>
        <v>0</v>
      </c>
      <c r="U118" s="226"/>
      <c r="V118" s="228">
        <f>SUM(V119:V142)</f>
        <v>6.643916539999999</v>
      </c>
      <c r="W118" s="226"/>
      <c r="X118" s="229">
        <f>SUM(X119:X142)</f>
        <v>0</v>
      </c>
      <c r="Y118" s="12"/>
      <c r="Z118" s="12"/>
      <c r="AA118" s="12"/>
      <c r="AB118" s="12"/>
      <c r="AC118" s="12"/>
      <c r="AD118" s="12"/>
      <c r="AE118" s="12"/>
      <c r="AR118" s="230" t="s">
        <v>84</v>
      </c>
      <c r="AT118" s="231" t="s">
        <v>75</v>
      </c>
      <c r="AU118" s="231" t="s">
        <v>84</v>
      </c>
      <c r="AY118" s="230" t="s">
        <v>171</v>
      </c>
      <c r="BK118" s="232">
        <f>SUM(BK119:BK142)</f>
        <v>0</v>
      </c>
    </row>
    <row r="119" spans="1:65" s="2" customFormat="1" ht="21.75" customHeight="1">
      <c r="A119" s="39"/>
      <c r="B119" s="40"/>
      <c r="C119" s="235" t="s">
        <v>250</v>
      </c>
      <c r="D119" s="235" t="s">
        <v>174</v>
      </c>
      <c r="E119" s="236" t="s">
        <v>919</v>
      </c>
      <c r="F119" s="237" t="s">
        <v>920</v>
      </c>
      <c r="G119" s="238" t="s">
        <v>273</v>
      </c>
      <c r="H119" s="239">
        <v>0.432</v>
      </c>
      <c r="I119" s="240"/>
      <c r="J119" s="240"/>
      <c r="K119" s="241">
        <f>ROUND(P119*H119,2)</f>
        <v>0</v>
      </c>
      <c r="L119" s="237" t="s">
        <v>178</v>
      </c>
      <c r="M119" s="45"/>
      <c r="N119" s="242" t="s">
        <v>20</v>
      </c>
      <c r="O119" s="243" t="s">
        <v>45</v>
      </c>
      <c r="P119" s="244">
        <f>I119+J119</f>
        <v>0</v>
      </c>
      <c r="Q119" s="244">
        <f>ROUND(I119*H119,2)</f>
        <v>0</v>
      </c>
      <c r="R119" s="244">
        <f>ROUND(J119*H119,2)</f>
        <v>0</v>
      </c>
      <c r="S119" s="85"/>
      <c r="T119" s="245">
        <f>S119*H119</f>
        <v>0</v>
      </c>
      <c r="U119" s="245">
        <v>2.16</v>
      </c>
      <c r="V119" s="245">
        <f>U119*H119</f>
        <v>0.9331200000000001</v>
      </c>
      <c r="W119" s="245">
        <v>0</v>
      </c>
      <c r="X119" s="246">
        <f>W119*H119</f>
        <v>0</v>
      </c>
      <c r="Y119" s="39"/>
      <c r="Z119" s="39"/>
      <c r="AA119" s="39"/>
      <c r="AB119" s="39"/>
      <c r="AC119" s="39"/>
      <c r="AD119" s="39"/>
      <c r="AE119" s="39"/>
      <c r="AR119" s="247" t="s">
        <v>179</v>
      </c>
      <c r="AT119" s="247" t="s">
        <v>174</v>
      </c>
      <c r="AU119" s="247" t="s">
        <v>86</v>
      </c>
      <c r="AY119" s="18" t="s">
        <v>171</v>
      </c>
      <c r="BE119" s="248">
        <f>IF(O119="základní",K119,0)</f>
        <v>0</v>
      </c>
      <c r="BF119" s="248">
        <f>IF(O119="snížená",K119,0)</f>
        <v>0</v>
      </c>
      <c r="BG119" s="248">
        <f>IF(O119="zákl. přenesená",K119,0)</f>
        <v>0</v>
      </c>
      <c r="BH119" s="248">
        <f>IF(O119="sníž. přenesená",K119,0)</f>
        <v>0</v>
      </c>
      <c r="BI119" s="248">
        <f>IF(O119="nulová",K119,0)</f>
        <v>0</v>
      </c>
      <c r="BJ119" s="18" t="s">
        <v>84</v>
      </c>
      <c r="BK119" s="248">
        <f>ROUND(P119*H119,2)</f>
        <v>0</v>
      </c>
      <c r="BL119" s="18" t="s">
        <v>179</v>
      </c>
      <c r="BM119" s="247" t="s">
        <v>1480</v>
      </c>
    </row>
    <row r="120" spans="1:47" s="2" customFormat="1" ht="12">
      <c r="A120" s="39"/>
      <c r="B120" s="40"/>
      <c r="C120" s="41"/>
      <c r="D120" s="249" t="s">
        <v>181</v>
      </c>
      <c r="E120" s="41"/>
      <c r="F120" s="250" t="s">
        <v>922</v>
      </c>
      <c r="G120" s="41"/>
      <c r="H120" s="41"/>
      <c r="I120" s="150"/>
      <c r="J120" s="150"/>
      <c r="K120" s="41"/>
      <c r="L120" s="41"/>
      <c r="M120" s="45"/>
      <c r="N120" s="251"/>
      <c r="O120" s="252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181</v>
      </c>
      <c r="AU120" s="18" t="s">
        <v>86</v>
      </c>
    </row>
    <row r="121" spans="1:51" s="13" customFormat="1" ht="12">
      <c r="A121" s="13"/>
      <c r="B121" s="253"/>
      <c r="C121" s="254"/>
      <c r="D121" s="249" t="s">
        <v>183</v>
      </c>
      <c r="E121" s="255" t="s">
        <v>20</v>
      </c>
      <c r="F121" s="256" t="s">
        <v>1481</v>
      </c>
      <c r="G121" s="254"/>
      <c r="H121" s="257">
        <v>0.113</v>
      </c>
      <c r="I121" s="258"/>
      <c r="J121" s="258"/>
      <c r="K121" s="254"/>
      <c r="L121" s="254"/>
      <c r="M121" s="259"/>
      <c r="N121" s="260"/>
      <c r="O121" s="261"/>
      <c r="P121" s="261"/>
      <c r="Q121" s="261"/>
      <c r="R121" s="261"/>
      <c r="S121" s="261"/>
      <c r="T121" s="261"/>
      <c r="U121" s="261"/>
      <c r="V121" s="261"/>
      <c r="W121" s="261"/>
      <c r="X121" s="262"/>
      <c r="Y121" s="13"/>
      <c r="Z121" s="13"/>
      <c r="AA121" s="13"/>
      <c r="AB121" s="13"/>
      <c r="AC121" s="13"/>
      <c r="AD121" s="13"/>
      <c r="AE121" s="13"/>
      <c r="AT121" s="263" t="s">
        <v>183</v>
      </c>
      <c r="AU121" s="263" t="s">
        <v>86</v>
      </c>
      <c r="AV121" s="13" t="s">
        <v>86</v>
      </c>
      <c r="AW121" s="13" t="s">
        <v>5</v>
      </c>
      <c r="AX121" s="13" t="s">
        <v>76</v>
      </c>
      <c r="AY121" s="263" t="s">
        <v>171</v>
      </c>
    </row>
    <row r="122" spans="1:51" s="13" customFormat="1" ht="12">
      <c r="A122" s="13"/>
      <c r="B122" s="253"/>
      <c r="C122" s="254"/>
      <c r="D122" s="249" t="s">
        <v>183</v>
      </c>
      <c r="E122" s="255" t="s">
        <v>20</v>
      </c>
      <c r="F122" s="256" t="s">
        <v>1482</v>
      </c>
      <c r="G122" s="254"/>
      <c r="H122" s="257">
        <v>0.025</v>
      </c>
      <c r="I122" s="258"/>
      <c r="J122" s="258"/>
      <c r="K122" s="254"/>
      <c r="L122" s="254"/>
      <c r="M122" s="259"/>
      <c r="N122" s="260"/>
      <c r="O122" s="261"/>
      <c r="P122" s="261"/>
      <c r="Q122" s="261"/>
      <c r="R122" s="261"/>
      <c r="S122" s="261"/>
      <c r="T122" s="261"/>
      <c r="U122" s="261"/>
      <c r="V122" s="261"/>
      <c r="W122" s="261"/>
      <c r="X122" s="262"/>
      <c r="Y122" s="13"/>
      <c r="Z122" s="13"/>
      <c r="AA122" s="13"/>
      <c r="AB122" s="13"/>
      <c r="AC122" s="13"/>
      <c r="AD122" s="13"/>
      <c r="AE122" s="13"/>
      <c r="AT122" s="263" t="s">
        <v>183</v>
      </c>
      <c r="AU122" s="263" t="s">
        <v>86</v>
      </c>
      <c r="AV122" s="13" t="s">
        <v>86</v>
      </c>
      <c r="AW122" s="13" t="s">
        <v>5</v>
      </c>
      <c r="AX122" s="13" t="s">
        <v>76</v>
      </c>
      <c r="AY122" s="263" t="s">
        <v>171</v>
      </c>
    </row>
    <row r="123" spans="1:51" s="13" customFormat="1" ht="12">
      <c r="A123" s="13"/>
      <c r="B123" s="253"/>
      <c r="C123" s="254"/>
      <c r="D123" s="249" t="s">
        <v>183</v>
      </c>
      <c r="E123" s="255" t="s">
        <v>20</v>
      </c>
      <c r="F123" s="256" t="s">
        <v>1483</v>
      </c>
      <c r="G123" s="254"/>
      <c r="H123" s="257">
        <v>0.016</v>
      </c>
      <c r="I123" s="258"/>
      <c r="J123" s="258"/>
      <c r="K123" s="254"/>
      <c r="L123" s="254"/>
      <c r="M123" s="259"/>
      <c r="N123" s="260"/>
      <c r="O123" s="261"/>
      <c r="P123" s="261"/>
      <c r="Q123" s="261"/>
      <c r="R123" s="261"/>
      <c r="S123" s="261"/>
      <c r="T123" s="261"/>
      <c r="U123" s="261"/>
      <c r="V123" s="261"/>
      <c r="W123" s="261"/>
      <c r="X123" s="262"/>
      <c r="Y123" s="13"/>
      <c r="Z123" s="13"/>
      <c r="AA123" s="13"/>
      <c r="AB123" s="13"/>
      <c r="AC123" s="13"/>
      <c r="AD123" s="13"/>
      <c r="AE123" s="13"/>
      <c r="AT123" s="263" t="s">
        <v>183</v>
      </c>
      <c r="AU123" s="263" t="s">
        <v>86</v>
      </c>
      <c r="AV123" s="13" t="s">
        <v>86</v>
      </c>
      <c r="AW123" s="13" t="s">
        <v>5</v>
      </c>
      <c r="AX123" s="13" t="s">
        <v>76</v>
      </c>
      <c r="AY123" s="263" t="s">
        <v>171</v>
      </c>
    </row>
    <row r="124" spans="1:51" s="13" customFormat="1" ht="12">
      <c r="A124" s="13"/>
      <c r="B124" s="253"/>
      <c r="C124" s="254"/>
      <c r="D124" s="249" t="s">
        <v>183</v>
      </c>
      <c r="E124" s="255" t="s">
        <v>20</v>
      </c>
      <c r="F124" s="256" t="s">
        <v>1484</v>
      </c>
      <c r="G124" s="254"/>
      <c r="H124" s="257">
        <v>0.05</v>
      </c>
      <c r="I124" s="258"/>
      <c r="J124" s="258"/>
      <c r="K124" s="254"/>
      <c r="L124" s="254"/>
      <c r="M124" s="259"/>
      <c r="N124" s="260"/>
      <c r="O124" s="261"/>
      <c r="P124" s="261"/>
      <c r="Q124" s="261"/>
      <c r="R124" s="261"/>
      <c r="S124" s="261"/>
      <c r="T124" s="261"/>
      <c r="U124" s="261"/>
      <c r="V124" s="261"/>
      <c r="W124" s="261"/>
      <c r="X124" s="262"/>
      <c r="Y124" s="13"/>
      <c r="Z124" s="13"/>
      <c r="AA124" s="13"/>
      <c r="AB124" s="13"/>
      <c r="AC124" s="13"/>
      <c r="AD124" s="13"/>
      <c r="AE124" s="13"/>
      <c r="AT124" s="263" t="s">
        <v>183</v>
      </c>
      <c r="AU124" s="263" t="s">
        <v>86</v>
      </c>
      <c r="AV124" s="13" t="s">
        <v>86</v>
      </c>
      <c r="AW124" s="13" t="s">
        <v>5</v>
      </c>
      <c r="AX124" s="13" t="s">
        <v>76</v>
      </c>
      <c r="AY124" s="263" t="s">
        <v>171</v>
      </c>
    </row>
    <row r="125" spans="1:51" s="13" customFormat="1" ht="12">
      <c r="A125" s="13"/>
      <c r="B125" s="253"/>
      <c r="C125" s="254"/>
      <c r="D125" s="249" t="s">
        <v>183</v>
      </c>
      <c r="E125" s="255" t="s">
        <v>20</v>
      </c>
      <c r="F125" s="256" t="s">
        <v>1485</v>
      </c>
      <c r="G125" s="254"/>
      <c r="H125" s="257">
        <v>0.036</v>
      </c>
      <c r="I125" s="258"/>
      <c r="J125" s="258"/>
      <c r="K125" s="254"/>
      <c r="L125" s="254"/>
      <c r="M125" s="259"/>
      <c r="N125" s="260"/>
      <c r="O125" s="261"/>
      <c r="P125" s="261"/>
      <c r="Q125" s="261"/>
      <c r="R125" s="261"/>
      <c r="S125" s="261"/>
      <c r="T125" s="261"/>
      <c r="U125" s="261"/>
      <c r="V125" s="261"/>
      <c r="W125" s="261"/>
      <c r="X125" s="262"/>
      <c r="Y125" s="13"/>
      <c r="Z125" s="13"/>
      <c r="AA125" s="13"/>
      <c r="AB125" s="13"/>
      <c r="AC125" s="13"/>
      <c r="AD125" s="13"/>
      <c r="AE125" s="13"/>
      <c r="AT125" s="263" t="s">
        <v>183</v>
      </c>
      <c r="AU125" s="263" t="s">
        <v>86</v>
      </c>
      <c r="AV125" s="13" t="s">
        <v>86</v>
      </c>
      <c r="AW125" s="13" t="s">
        <v>5</v>
      </c>
      <c r="AX125" s="13" t="s">
        <v>76</v>
      </c>
      <c r="AY125" s="263" t="s">
        <v>171</v>
      </c>
    </row>
    <row r="126" spans="1:51" s="13" customFormat="1" ht="12">
      <c r="A126" s="13"/>
      <c r="B126" s="253"/>
      <c r="C126" s="254"/>
      <c r="D126" s="249" t="s">
        <v>183</v>
      </c>
      <c r="E126" s="255" t="s">
        <v>20</v>
      </c>
      <c r="F126" s="256" t="s">
        <v>1486</v>
      </c>
      <c r="G126" s="254"/>
      <c r="H126" s="257">
        <v>0.101</v>
      </c>
      <c r="I126" s="258"/>
      <c r="J126" s="258"/>
      <c r="K126" s="254"/>
      <c r="L126" s="254"/>
      <c r="M126" s="259"/>
      <c r="N126" s="260"/>
      <c r="O126" s="261"/>
      <c r="P126" s="261"/>
      <c r="Q126" s="261"/>
      <c r="R126" s="261"/>
      <c r="S126" s="261"/>
      <c r="T126" s="261"/>
      <c r="U126" s="261"/>
      <c r="V126" s="261"/>
      <c r="W126" s="261"/>
      <c r="X126" s="262"/>
      <c r="Y126" s="13"/>
      <c r="Z126" s="13"/>
      <c r="AA126" s="13"/>
      <c r="AB126" s="13"/>
      <c r="AC126" s="13"/>
      <c r="AD126" s="13"/>
      <c r="AE126" s="13"/>
      <c r="AT126" s="263" t="s">
        <v>183</v>
      </c>
      <c r="AU126" s="263" t="s">
        <v>86</v>
      </c>
      <c r="AV126" s="13" t="s">
        <v>86</v>
      </c>
      <c r="AW126" s="13" t="s">
        <v>5</v>
      </c>
      <c r="AX126" s="13" t="s">
        <v>76</v>
      </c>
      <c r="AY126" s="263" t="s">
        <v>171</v>
      </c>
    </row>
    <row r="127" spans="1:51" s="13" customFormat="1" ht="12">
      <c r="A127" s="13"/>
      <c r="B127" s="253"/>
      <c r="C127" s="254"/>
      <c r="D127" s="249" t="s">
        <v>183</v>
      </c>
      <c r="E127" s="255" t="s">
        <v>20</v>
      </c>
      <c r="F127" s="256" t="s">
        <v>1487</v>
      </c>
      <c r="G127" s="254"/>
      <c r="H127" s="257">
        <v>0.03</v>
      </c>
      <c r="I127" s="258"/>
      <c r="J127" s="258"/>
      <c r="K127" s="254"/>
      <c r="L127" s="254"/>
      <c r="M127" s="259"/>
      <c r="N127" s="260"/>
      <c r="O127" s="261"/>
      <c r="P127" s="261"/>
      <c r="Q127" s="261"/>
      <c r="R127" s="261"/>
      <c r="S127" s="261"/>
      <c r="T127" s="261"/>
      <c r="U127" s="261"/>
      <c r="V127" s="261"/>
      <c r="W127" s="261"/>
      <c r="X127" s="262"/>
      <c r="Y127" s="13"/>
      <c r="Z127" s="13"/>
      <c r="AA127" s="13"/>
      <c r="AB127" s="13"/>
      <c r="AC127" s="13"/>
      <c r="AD127" s="13"/>
      <c r="AE127" s="13"/>
      <c r="AT127" s="263" t="s">
        <v>183</v>
      </c>
      <c r="AU127" s="263" t="s">
        <v>86</v>
      </c>
      <c r="AV127" s="13" t="s">
        <v>86</v>
      </c>
      <c r="AW127" s="13" t="s">
        <v>5</v>
      </c>
      <c r="AX127" s="13" t="s">
        <v>76</v>
      </c>
      <c r="AY127" s="263" t="s">
        <v>171</v>
      </c>
    </row>
    <row r="128" spans="1:51" s="13" customFormat="1" ht="12">
      <c r="A128" s="13"/>
      <c r="B128" s="253"/>
      <c r="C128" s="254"/>
      <c r="D128" s="249" t="s">
        <v>183</v>
      </c>
      <c r="E128" s="255" t="s">
        <v>20</v>
      </c>
      <c r="F128" s="256" t="s">
        <v>1488</v>
      </c>
      <c r="G128" s="254"/>
      <c r="H128" s="257">
        <v>0.045</v>
      </c>
      <c r="I128" s="258"/>
      <c r="J128" s="258"/>
      <c r="K128" s="254"/>
      <c r="L128" s="254"/>
      <c r="M128" s="259"/>
      <c r="N128" s="260"/>
      <c r="O128" s="261"/>
      <c r="P128" s="261"/>
      <c r="Q128" s="261"/>
      <c r="R128" s="261"/>
      <c r="S128" s="261"/>
      <c r="T128" s="261"/>
      <c r="U128" s="261"/>
      <c r="V128" s="261"/>
      <c r="W128" s="261"/>
      <c r="X128" s="262"/>
      <c r="Y128" s="13"/>
      <c r="Z128" s="13"/>
      <c r="AA128" s="13"/>
      <c r="AB128" s="13"/>
      <c r="AC128" s="13"/>
      <c r="AD128" s="13"/>
      <c r="AE128" s="13"/>
      <c r="AT128" s="263" t="s">
        <v>183</v>
      </c>
      <c r="AU128" s="263" t="s">
        <v>86</v>
      </c>
      <c r="AV128" s="13" t="s">
        <v>86</v>
      </c>
      <c r="AW128" s="13" t="s">
        <v>5</v>
      </c>
      <c r="AX128" s="13" t="s">
        <v>76</v>
      </c>
      <c r="AY128" s="263" t="s">
        <v>171</v>
      </c>
    </row>
    <row r="129" spans="1:51" s="13" customFormat="1" ht="12">
      <c r="A129" s="13"/>
      <c r="B129" s="253"/>
      <c r="C129" s="254"/>
      <c r="D129" s="249" t="s">
        <v>183</v>
      </c>
      <c r="E129" s="255" t="s">
        <v>20</v>
      </c>
      <c r="F129" s="256" t="s">
        <v>1489</v>
      </c>
      <c r="G129" s="254"/>
      <c r="H129" s="257">
        <v>0.016</v>
      </c>
      <c r="I129" s="258"/>
      <c r="J129" s="258"/>
      <c r="K129" s="254"/>
      <c r="L129" s="254"/>
      <c r="M129" s="259"/>
      <c r="N129" s="260"/>
      <c r="O129" s="261"/>
      <c r="P129" s="261"/>
      <c r="Q129" s="261"/>
      <c r="R129" s="261"/>
      <c r="S129" s="261"/>
      <c r="T129" s="261"/>
      <c r="U129" s="261"/>
      <c r="V129" s="261"/>
      <c r="W129" s="261"/>
      <c r="X129" s="262"/>
      <c r="Y129" s="13"/>
      <c r="Z129" s="13"/>
      <c r="AA129" s="13"/>
      <c r="AB129" s="13"/>
      <c r="AC129" s="13"/>
      <c r="AD129" s="13"/>
      <c r="AE129" s="13"/>
      <c r="AT129" s="263" t="s">
        <v>183</v>
      </c>
      <c r="AU129" s="263" t="s">
        <v>86</v>
      </c>
      <c r="AV129" s="13" t="s">
        <v>86</v>
      </c>
      <c r="AW129" s="13" t="s">
        <v>5</v>
      </c>
      <c r="AX129" s="13" t="s">
        <v>76</v>
      </c>
      <c r="AY129" s="263" t="s">
        <v>171</v>
      </c>
    </row>
    <row r="130" spans="1:51" s="14" customFormat="1" ht="12">
      <c r="A130" s="14"/>
      <c r="B130" s="279"/>
      <c r="C130" s="280"/>
      <c r="D130" s="249" t="s">
        <v>183</v>
      </c>
      <c r="E130" s="281" t="s">
        <v>20</v>
      </c>
      <c r="F130" s="282" t="s">
        <v>249</v>
      </c>
      <c r="G130" s="280"/>
      <c r="H130" s="283">
        <v>0.432</v>
      </c>
      <c r="I130" s="284"/>
      <c r="J130" s="284"/>
      <c r="K130" s="280"/>
      <c r="L130" s="280"/>
      <c r="M130" s="285"/>
      <c r="N130" s="286"/>
      <c r="O130" s="287"/>
      <c r="P130" s="287"/>
      <c r="Q130" s="287"/>
      <c r="R130" s="287"/>
      <c r="S130" s="287"/>
      <c r="T130" s="287"/>
      <c r="U130" s="287"/>
      <c r="V130" s="287"/>
      <c r="W130" s="287"/>
      <c r="X130" s="288"/>
      <c r="Y130" s="14"/>
      <c r="Z130" s="14"/>
      <c r="AA130" s="14"/>
      <c r="AB130" s="14"/>
      <c r="AC130" s="14"/>
      <c r="AD130" s="14"/>
      <c r="AE130" s="14"/>
      <c r="AT130" s="289" t="s">
        <v>183</v>
      </c>
      <c r="AU130" s="289" t="s">
        <v>86</v>
      </c>
      <c r="AV130" s="14" t="s">
        <v>179</v>
      </c>
      <c r="AW130" s="14" t="s">
        <v>5</v>
      </c>
      <c r="AX130" s="14" t="s">
        <v>84</v>
      </c>
      <c r="AY130" s="289" t="s">
        <v>171</v>
      </c>
    </row>
    <row r="131" spans="1:65" s="2" customFormat="1" ht="21.75" customHeight="1">
      <c r="A131" s="39"/>
      <c r="B131" s="40"/>
      <c r="C131" s="235" t="s">
        <v>179</v>
      </c>
      <c r="D131" s="235" t="s">
        <v>174</v>
      </c>
      <c r="E131" s="236" t="s">
        <v>1490</v>
      </c>
      <c r="F131" s="237" t="s">
        <v>1491</v>
      </c>
      <c r="G131" s="238" t="s">
        <v>273</v>
      </c>
      <c r="H131" s="239">
        <v>2.531</v>
      </c>
      <c r="I131" s="240"/>
      <c r="J131" s="240"/>
      <c r="K131" s="241">
        <f>ROUND(P131*H131,2)</f>
        <v>0</v>
      </c>
      <c r="L131" s="237" t="s">
        <v>178</v>
      </c>
      <c r="M131" s="45"/>
      <c r="N131" s="242" t="s">
        <v>20</v>
      </c>
      <c r="O131" s="243" t="s">
        <v>45</v>
      </c>
      <c r="P131" s="244">
        <f>I131+J131</f>
        <v>0</v>
      </c>
      <c r="Q131" s="244">
        <f>ROUND(I131*H131,2)</f>
        <v>0</v>
      </c>
      <c r="R131" s="244">
        <f>ROUND(J131*H131,2)</f>
        <v>0</v>
      </c>
      <c r="S131" s="85"/>
      <c r="T131" s="245">
        <f>S131*H131</f>
        <v>0</v>
      </c>
      <c r="U131" s="245">
        <v>2.25634</v>
      </c>
      <c r="V131" s="245">
        <f>U131*H131</f>
        <v>5.71079654</v>
      </c>
      <c r="W131" s="245">
        <v>0</v>
      </c>
      <c r="X131" s="246">
        <f>W131*H131</f>
        <v>0</v>
      </c>
      <c r="Y131" s="39"/>
      <c r="Z131" s="39"/>
      <c r="AA131" s="39"/>
      <c r="AB131" s="39"/>
      <c r="AC131" s="39"/>
      <c r="AD131" s="39"/>
      <c r="AE131" s="39"/>
      <c r="AR131" s="247" t="s">
        <v>179</v>
      </c>
      <c r="AT131" s="247" t="s">
        <v>174</v>
      </c>
      <c r="AU131" s="247" t="s">
        <v>86</v>
      </c>
      <c r="AY131" s="18" t="s">
        <v>171</v>
      </c>
      <c r="BE131" s="248">
        <f>IF(O131="základní",K131,0)</f>
        <v>0</v>
      </c>
      <c r="BF131" s="248">
        <f>IF(O131="snížená",K131,0)</f>
        <v>0</v>
      </c>
      <c r="BG131" s="248">
        <f>IF(O131="zákl. přenesená",K131,0)</f>
        <v>0</v>
      </c>
      <c r="BH131" s="248">
        <f>IF(O131="sníž. přenesená",K131,0)</f>
        <v>0</v>
      </c>
      <c r="BI131" s="248">
        <f>IF(O131="nulová",K131,0)</f>
        <v>0</v>
      </c>
      <c r="BJ131" s="18" t="s">
        <v>84</v>
      </c>
      <c r="BK131" s="248">
        <f>ROUND(P131*H131,2)</f>
        <v>0</v>
      </c>
      <c r="BL131" s="18" t="s">
        <v>179</v>
      </c>
      <c r="BM131" s="247" t="s">
        <v>1492</v>
      </c>
    </row>
    <row r="132" spans="1:47" s="2" customFormat="1" ht="12">
      <c r="A132" s="39"/>
      <c r="B132" s="40"/>
      <c r="C132" s="41"/>
      <c r="D132" s="249" t="s">
        <v>181</v>
      </c>
      <c r="E132" s="41"/>
      <c r="F132" s="250" t="s">
        <v>1493</v>
      </c>
      <c r="G132" s="41"/>
      <c r="H132" s="41"/>
      <c r="I132" s="150"/>
      <c r="J132" s="150"/>
      <c r="K132" s="41"/>
      <c r="L132" s="41"/>
      <c r="M132" s="45"/>
      <c r="N132" s="251"/>
      <c r="O132" s="252"/>
      <c r="P132" s="85"/>
      <c r="Q132" s="85"/>
      <c r="R132" s="85"/>
      <c r="S132" s="85"/>
      <c r="T132" s="85"/>
      <c r="U132" s="85"/>
      <c r="V132" s="85"/>
      <c r="W132" s="85"/>
      <c r="X132" s="86"/>
      <c r="Y132" s="39"/>
      <c r="Z132" s="39"/>
      <c r="AA132" s="39"/>
      <c r="AB132" s="39"/>
      <c r="AC132" s="39"/>
      <c r="AD132" s="39"/>
      <c r="AE132" s="39"/>
      <c r="AT132" s="18" t="s">
        <v>181</v>
      </c>
      <c r="AU132" s="18" t="s">
        <v>86</v>
      </c>
    </row>
    <row r="133" spans="1:51" s="13" customFormat="1" ht="12">
      <c r="A133" s="13"/>
      <c r="B133" s="253"/>
      <c r="C133" s="254"/>
      <c r="D133" s="249" t="s">
        <v>183</v>
      </c>
      <c r="E133" s="255" t="s">
        <v>20</v>
      </c>
      <c r="F133" s="256" t="s">
        <v>1494</v>
      </c>
      <c r="G133" s="254"/>
      <c r="H133" s="257">
        <v>0.9</v>
      </c>
      <c r="I133" s="258"/>
      <c r="J133" s="258"/>
      <c r="K133" s="254"/>
      <c r="L133" s="254"/>
      <c r="M133" s="259"/>
      <c r="N133" s="260"/>
      <c r="O133" s="261"/>
      <c r="P133" s="261"/>
      <c r="Q133" s="261"/>
      <c r="R133" s="261"/>
      <c r="S133" s="261"/>
      <c r="T133" s="261"/>
      <c r="U133" s="261"/>
      <c r="V133" s="261"/>
      <c r="W133" s="261"/>
      <c r="X133" s="262"/>
      <c r="Y133" s="13"/>
      <c r="Z133" s="13"/>
      <c r="AA133" s="13"/>
      <c r="AB133" s="13"/>
      <c r="AC133" s="13"/>
      <c r="AD133" s="13"/>
      <c r="AE133" s="13"/>
      <c r="AT133" s="263" t="s">
        <v>183</v>
      </c>
      <c r="AU133" s="263" t="s">
        <v>86</v>
      </c>
      <c r="AV133" s="13" t="s">
        <v>86</v>
      </c>
      <c r="AW133" s="13" t="s">
        <v>5</v>
      </c>
      <c r="AX133" s="13" t="s">
        <v>76</v>
      </c>
      <c r="AY133" s="263" t="s">
        <v>171</v>
      </c>
    </row>
    <row r="134" spans="1:51" s="13" customFormat="1" ht="12">
      <c r="A134" s="13"/>
      <c r="B134" s="253"/>
      <c r="C134" s="254"/>
      <c r="D134" s="249" t="s">
        <v>183</v>
      </c>
      <c r="E134" s="255" t="s">
        <v>20</v>
      </c>
      <c r="F134" s="256" t="s">
        <v>1495</v>
      </c>
      <c r="G134" s="254"/>
      <c r="H134" s="257">
        <v>0.138</v>
      </c>
      <c r="I134" s="258"/>
      <c r="J134" s="258"/>
      <c r="K134" s="254"/>
      <c r="L134" s="254"/>
      <c r="M134" s="259"/>
      <c r="N134" s="260"/>
      <c r="O134" s="261"/>
      <c r="P134" s="261"/>
      <c r="Q134" s="261"/>
      <c r="R134" s="261"/>
      <c r="S134" s="261"/>
      <c r="T134" s="261"/>
      <c r="U134" s="261"/>
      <c r="V134" s="261"/>
      <c r="W134" s="261"/>
      <c r="X134" s="262"/>
      <c r="Y134" s="13"/>
      <c r="Z134" s="13"/>
      <c r="AA134" s="13"/>
      <c r="AB134" s="13"/>
      <c r="AC134" s="13"/>
      <c r="AD134" s="13"/>
      <c r="AE134" s="13"/>
      <c r="AT134" s="263" t="s">
        <v>183</v>
      </c>
      <c r="AU134" s="263" t="s">
        <v>86</v>
      </c>
      <c r="AV134" s="13" t="s">
        <v>86</v>
      </c>
      <c r="AW134" s="13" t="s">
        <v>5</v>
      </c>
      <c r="AX134" s="13" t="s">
        <v>76</v>
      </c>
      <c r="AY134" s="263" t="s">
        <v>171</v>
      </c>
    </row>
    <row r="135" spans="1:51" s="13" customFormat="1" ht="12">
      <c r="A135" s="13"/>
      <c r="B135" s="253"/>
      <c r="C135" s="254"/>
      <c r="D135" s="249" t="s">
        <v>183</v>
      </c>
      <c r="E135" s="255" t="s">
        <v>20</v>
      </c>
      <c r="F135" s="256" t="s">
        <v>1496</v>
      </c>
      <c r="G135" s="254"/>
      <c r="H135" s="257">
        <v>0.064</v>
      </c>
      <c r="I135" s="258"/>
      <c r="J135" s="258"/>
      <c r="K135" s="254"/>
      <c r="L135" s="254"/>
      <c r="M135" s="259"/>
      <c r="N135" s="260"/>
      <c r="O135" s="261"/>
      <c r="P135" s="261"/>
      <c r="Q135" s="261"/>
      <c r="R135" s="261"/>
      <c r="S135" s="261"/>
      <c r="T135" s="261"/>
      <c r="U135" s="261"/>
      <c r="V135" s="261"/>
      <c r="W135" s="261"/>
      <c r="X135" s="262"/>
      <c r="Y135" s="13"/>
      <c r="Z135" s="13"/>
      <c r="AA135" s="13"/>
      <c r="AB135" s="13"/>
      <c r="AC135" s="13"/>
      <c r="AD135" s="13"/>
      <c r="AE135" s="13"/>
      <c r="AT135" s="263" t="s">
        <v>183</v>
      </c>
      <c r="AU135" s="263" t="s">
        <v>86</v>
      </c>
      <c r="AV135" s="13" t="s">
        <v>86</v>
      </c>
      <c r="AW135" s="13" t="s">
        <v>5</v>
      </c>
      <c r="AX135" s="13" t="s">
        <v>76</v>
      </c>
      <c r="AY135" s="263" t="s">
        <v>171</v>
      </c>
    </row>
    <row r="136" spans="1:51" s="13" customFormat="1" ht="12">
      <c r="A136" s="13"/>
      <c r="B136" s="253"/>
      <c r="C136" s="254"/>
      <c r="D136" s="249" t="s">
        <v>183</v>
      </c>
      <c r="E136" s="255" t="s">
        <v>20</v>
      </c>
      <c r="F136" s="256" t="s">
        <v>1497</v>
      </c>
      <c r="G136" s="254"/>
      <c r="H136" s="257">
        <v>0.4</v>
      </c>
      <c r="I136" s="258"/>
      <c r="J136" s="258"/>
      <c r="K136" s="254"/>
      <c r="L136" s="254"/>
      <c r="M136" s="259"/>
      <c r="N136" s="260"/>
      <c r="O136" s="261"/>
      <c r="P136" s="261"/>
      <c r="Q136" s="261"/>
      <c r="R136" s="261"/>
      <c r="S136" s="261"/>
      <c r="T136" s="261"/>
      <c r="U136" s="261"/>
      <c r="V136" s="261"/>
      <c r="W136" s="261"/>
      <c r="X136" s="262"/>
      <c r="Y136" s="13"/>
      <c r="Z136" s="13"/>
      <c r="AA136" s="13"/>
      <c r="AB136" s="13"/>
      <c r="AC136" s="13"/>
      <c r="AD136" s="13"/>
      <c r="AE136" s="13"/>
      <c r="AT136" s="263" t="s">
        <v>183</v>
      </c>
      <c r="AU136" s="263" t="s">
        <v>86</v>
      </c>
      <c r="AV136" s="13" t="s">
        <v>86</v>
      </c>
      <c r="AW136" s="13" t="s">
        <v>5</v>
      </c>
      <c r="AX136" s="13" t="s">
        <v>76</v>
      </c>
      <c r="AY136" s="263" t="s">
        <v>171</v>
      </c>
    </row>
    <row r="137" spans="1:51" s="13" customFormat="1" ht="12">
      <c r="A137" s="13"/>
      <c r="B137" s="253"/>
      <c r="C137" s="254"/>
      <c r="D137" s="249" t="s">
        <v>183</v>
      </c>
      <c r="E137" s="255" t="s">
        <v>20</v>
      </c>
      <c r="F137" s="256" t="s">
        <v>1498</v>
      </c>
      <c r="G137" s="254"/>
      <c r="H137" s="257">
        <v>0.108</v>
      </c>
      <c r="I137" s="258"/>
      <c r="J137" s="258"/>
      <c r="K137" s="254"/>
      <c r="L137" s="254"/>
      <c r="M137" s="259"/>
      <c r="N137" s="260"/>
      <c r="O137" s="261"/>
      <c r="P137" s="261"/>
      <c r="Q137" s="261"/>
      <c r="R137" s="261"/>
      <c r="S137" s="261"/>
      <c r="T137" s="261"/>
      <c r="U137" s="261"/>
      <c r="V137" s="261"/>
      <c r="W137" s="261"/>
      <c r="X137" s="262"/>
      <c r="Y137" s="13"/>
      <c r="Z137" s="13"/>
      <c r="AA137" s="13"/>
      <c r="AB137" s="13"/>
      <c r="AC137" s="13"/>
      <c r="AD137" s="13"/>
      <c r="AE137" s="13"/>
      <c r="AT137" s="263" t="s">
        <v>183</v>
      </c>
      <c r="AU137" s="263" t="s">
        <v>86</v>
      </c>
      <c r="AV137" s="13" t="s">
        <v>86</v>
      </c>
      <c r="AW137" s="13" t="s">
        <v>5</v>
      </c>
      <c r="AX137" s="13" t="s">
        <v>76</v>
      </c>
      <c r="AY137" s="263" t="s">
        <v>171</v>
      </c>
    </row>
    <row r="138" spans="1:51" s="13" customFormat="1" ht="12">
      <c r="A138" s="13"/>
      <c r="B138" s="253"/>
      <c r="C138" s="254"/>
      <c r="D138" s="249" t="s">
        <v>183</v>
      </c>
      <c r="E138" s="255" t="s">
        <v>20</v>
      </c>
      <c r="F138" s="256" t="s">
        <v>1499</v>
      </c>
      <c r="G138" s="254"/>
      <c r="H138" s="257">
        <v>0.405</v>
      </c>
      <c r="I138" s="258"/>
      <c r="J138" s="258"/>
      <c r="K138" s="254"/>
      <c r="L138" s="254"/>
      <c r="M138" s="259"/>
      <c r="N138" s="260"/>
      <c r="O138" s="261"/>
      <c r="P138" s="261"/>
      <c r="Q138" s="261"/>
      <c r="R138" s="261"/>
      <c r="S138" s="261"/>
      <c r="T138" s="261"/>
      <c r="U138" s="261"/>
      <c r="V138" s="261"/>
      <c r="W138" s="261"/>
      <c r="X138" s="262"/>
      <c r="Y138" s="13"/>
      <c r="Z138" s="13"/>
      <c r="AA138" s="13"/>
      <c r="AB138" s="13"/>
      <c r="AC138" s="13"/>
      <c r="AD138" s="13"/>
      <c r="AE138" s="13"/>
      <c r="AT138" s="263" t="s">
        <v>183</v>
      </c>
      <c r="AU138" s="263" t="s">
        <v>86</v>
      </c>
      <c r="AV138" s="13" t="s">
        <v>86</v>
      </c>
      <c r="AW138" s="13" t="s">
        <v>5</v>
      </c>
      <c r="AX138" s="13" t="s">
        <v>76</v>
      </c>
      <c r="AY138" s="263" t="s">
        <v>171</v>
      </c>
    </row>
    <row r="139" spans="1:51" s="13" customFormat="1" ht="12">
      <c r="A139" s="13"/>
      <c r="B139" s="253"/>
      <c r="C139" s="254"/>
      <c r="D139" s="249" t="s">
        <v>183</v>
      </c>
      <c r="E139" s="255" t="s">
        <v>20</v>
      </c>
      <c r="F139" s="256" t="s">
        <v>1500</v>
      </c>
      <c r="G139" s="254"/>
      <c r="H139" s="257">
        <v>0.24</v>
      </c>
      <c r="I139" s="258"/>
      <c r="J139" s="258"/>
      <c r="K139" s="254"/>
      <c r="L139" s="254"/>
      <c r="M139" s="259"/>
      <c r="N139" s="260"/>
      <c r="O139" s="261"/>
      <c r="P139" s="261"/>
      <c r="Q139" s="261"/>
      <c r="R139" s="261"/>
      <c r="S139" s="261"/>
      <c r="T139" s="261"/>
      <c r="U139" s="261"/>
      <c r="V139" s="261"/>
      <c r="W139" s="261"/>
      <c r="X139" s="262"/>
      <c r="Y139" s="13"/>
      <c r="Z139" s="13"/>
      <c r="AA139" s="13"/>
      <c r="AB139" s="13"/>
      <c r="AC139" s="13"/>
      <c r="AD139" s="13"/>
      <c r="AE139" s="13"/>
      <c r="AT139" s="263" t="s">
        <v>183</v>
      </c>
      <c r="AU139" s="263" t="s">
        <v>86</v>
      </c>
      <c r="AV139" s="13" t="s">
        <v>86</v>
      </c>
      <c r="AW139" s="13" t="s">
        <v>5</v>
      </c>
      <c r="AX139" s="13" t="s">
        <v>76</v>
      </c>
      <c r="AY139" s="263" t="s">
        <v>171</v>
      </c>
    </row>
    <row r="140" spans="1:51" s="13" customFormat="1" ht="12">
      <c r="A140" s="13"/>
      <c r="B140" s="253"/>
      <c r="C140" s="254"/>
      <c r="D140" s="249" t="s">
        <v>183</v>
      </c>
      <c r="E140" s="255" t="s">
        <v>20</v>
      </c>
      <c r="F140" s="256" t="s">
        <v>1501</v>
      </c>
      <c r="G140" s="254"/>
      <c r="H140" s="257">
        <v>0.18</v>
      </c>
      <c r="I140" s="258"/>
      <c r="J140" s="258"/>
      <c r="K140" s="254"/>
      <c r="L140" s="254"/>
      <c r="M140" s="259"/>
      <c r="N140" s="260"/>
      <c r="O140" s="261"/>
      <c r="P140" s="261"/>
      <c r="Q140" s="261"/>
      <c r="R140" s="261"/>
      <c r="S140" s="261"/>
      <c r="T140" s="261"/>
      <c r="U140" s="261"/>
      <c r="V140" s="261"/>
      <c r="W140" s="261"/>
      <c r="X140" s="262"/>
      <c r="Y140" s="13"/>
      <c r="Z140" s="13"/>
      <c r="AA140" s="13"/>
      <c r="AB140" s="13"/>
      <c r="AC140" s="13"/>
      <c r="AD140" s="13"/>
      <c r="AE140" s="13"/>
      <c r="AT140" s="263" t="s">
        <v>183</v>
      </c>
      <c r="AU140" s="263" t="s">
        <v>86</v>
      </c>
      <c r="AV140" s="13" t="s">
        <v>86</v>
      </c>
      <c r="AW140" s="13" t="s">
        <v>5</v>
      </c>
      <c r="AX140" s="13" t="s">
        <v>76</v>
      </c>
      <c r="AY140" s="263" t="s">
        <v>171</v>
      </c>
    </row>
    <row r="141" spans="1:51" s="13" customFormat="1" ht="12">
      <c r="A141" s="13"/>
      <c r="B141" s="253"/>
      <c r="C141" s="254"/>
      <c r="D141" s="249" t="s">
        <v>183</v>
      </c>
      <c r="E141" s="255" t="s">
        <v>20</v>
      </c>
      <c r="F141" s="256" t="s">
        <v>1502</v>
      </c>
      <c r="G141" s="254"/>
      <c r="H141" s="257">
        <v>0.096</v>
      </c>
      <c r="I141" s="258"/>
      <c r="J141" s="258"/>
      <c r="K141" s="254"/>
      <c r="L141" s="254"/>
      <c r="M141" s="259"/>
      <c r="N141" s="260"/>
      <c r="O141" s="261"/>
      <c r="P141" s="261"/>
      <c r="Q141" s="261"/>
      <c r="R141" s="261"/>
      <c r="S141" s="261"/>
      <c r="T141" s="261"/>
      <c r="U141" s="261"/>
      <c r="V141" s="261"/>
      <c r="W141" s="261"/>
      <c r="X141" s="262"/>
      <c r="Y141" s="13"/>
      <c r="Z141" s="13"/>
      <c r="AA141" s="13"/>
      <c r="AB141" s="13"/>
      <c r="AC141" s="13"/>
      <c r="AD141" s="13"/>
      <c r="AE141" s="13"/>
      <c r="AT141" s="263" t="s">
        <v>183</v>
      </c>
      <c r="AU141" s="263" t="s">
        <v>86</v>
      </c>
      <c r="AV141" s="13" t="s">
        <v>86</v>
      </c>
      <c r="AW141" s="13" t="s">
        <v>5</v>
      </c>
      <c r="AX141" s="13" t="s">
        <v>76</v>
      </c>
      <c r="AY141" s="263" t="s">
        <v>171</v>
      </c>
    </row>
    <row r="142" spans="1:51" s="14" customFormat="1" ht="12">
      <c r="A142" s="14"/>
      <c r="B142" s="279"/>
      <c r="C142" s="280"/>
      <c r="D142" s="249" t="s">
        <v>183</v>
      </c>
      <c r="E142" s="281" t="s">
        <v>20</v>
      </c>
      <c r="F142" s="282" t="s">
        <v>249</v>
      </c>
      <c r="G142" s="280"/>
      <c r="H142" s="283">
        <v>2.531</v>
      </c>
      <c r="I142" s="284"/>
      <c r="J142" s="284"/>
      <c r="K142" s="280"/>
      <c r="L142" s="280"/>
      <c r="M142" s="285"/>
      <c r="N142" s="286"/>
      <c r="O142" s="287"/>
      <c r="P142" s="287"/>
      <c r="Q142" s="287"/>
      <c r="R142" s="287"/>
      <c r="S142" s="287"/>
      <c r="T142" s="287"/>
      <c r="U142" s="287"/>
      <c r="V142" s="287"/>
      <c r="W142" s="287"/>
      <c r="X142" s="288"/>
      <c r="Y142" s="14"/>
      <c r="Z142" s="14"/>
      <c r="AA142" s="14"/>
      <c r="AB142" s="14"/>
      <c r="AC142" s="14"/>
      <c r="AD142" s="14"/>
      <c r="AE142" s="14"/>
      <c r="AT142" s="289" t="s">
        <v>183</v>
      </c>
      <c r="AU142" s="289" t="s">
        <v>86</v>
      </c>
      <c r="AV142" s="14" t="s">
        <v>179</v>
      </c>
      <c r="AW142" s="14" t="s">
        <v>5</v>
      </c>
      <c r="AX142" s="14" t="s">
        <v>84</v>
      </c>
      <c r="AY142" s="289" t="s">
        <v>171</v>
      </c>
    </row>
    <row r="143" spans="1:63" s="12" customFormat="1" ht="22.8" customHeight="1">
      <c r="A143" s="12"/>
      <c r="B143" s="218"/>
      <c r="C143" s="219"/>
      <c r="D143" s="220" t="s">
        <v>75</v>
      </c>
      <c r="E143" s="233" t="s">
        <v>219</v>
      </c>
      <c r="F143" s="233" t="s">
        <v>220</v>
      </c>
      <c r="G143" s="219"/>
      <c r="H143" s="219"/>
      <c r="I143" s="222"/>
      <c r="J143" s="222"/>
      <c r="K143" s="234">
        <f>BK143</f>
        <v>0</v>
      </c>
      <c r="L143" s="219"/>
      <c r="M143" s="224"/>
      <c r="N143" s="225"/>
      <c r="O143" s="226"/>
      <c r="P143" s="226"/>
      <c r="Q143" s="227">
        <f>SUM(Q144:Q145)</f>
        <v>0</v>
      </c>
      <c r="R143" s="227">
        <f>SUM(R144:R145)</f>
        <v>0</v>
      </c>
      <c r="S143" s="226"/>
      <c r="T143" s="228">
        <f>SUM(T144:T145)</f>
        <v>0</v>
      </c>
      <c r="U143" s="226"/>
      <c r="V143" s="228">
        <f>SUM(V144:V145)</f>
        <v>0</v>
      </c>
      <c r="W143" s="226"/>
      <c r="X143" s="229">
        <f>SUM(X144:X145)</f>
        <v>0</v>
      </c>
      <c r="Y143" s="12"/>
      <c r="Z143" s="12"/>
      <c r="AA143" s="12"/>
      <c r="AB143" s="12"/>
      <c r="AC143" s="12"/>
      <c r="AD143" s="12"/>
      <c r="AE143" s="12"/>
      <c r="AR143" s="230" t="s">
        <v>84</v>
      </c>
      <c r="AT143" s="231" t="s">
        <v>75</v>
      </c>
      <c r="AU143" s="231" t="s">
        <v>84</v>
      </c>
      <c r="AY143" s="230" t="s">
        <v>171</v>
      </c>
      <c r="BK143" s="232">
        <f>SUM(BK144:BK145)</f>
        <v>0</v>
      </c>
    </row>
    <row r="144" spans="1:65" s="2" customFormat="1" ht="21.75" customHeight="1">
      <c r="A144" s="39"/>
      <c r="B144" s="40"/>
      <c r="C144" s="235" t="s">
        <v>259</v>
      </c>
      <c r="D144" s="235" t="s">
        <v>174</v>
      </c>
      <c r="E144" s="236" t="s">
        <v>984</v>
      </c>
      <c r="F144" s="237" t="s">
        <v>985</v>
      </c>
      <c r="G144" s="238" t="s">
        <v>224</v>
      </c>
      <c r="H144" s="239">
        <v>6.644</v>
      </c>
      <c r="I144" s="240"/>
      <c r="J144" s="240"/>
      <c r="K144" s="241">
        <f>ROUND(P144*H144,2)</f>
        <v>0</v>
      </c>
      <c r="L144" s="237" t="s">
        <v>178</v>
      </c>
      <c r="M144" s="45"/>
      <c r="N144" s="242" t="s">
        <v>20</v>
      </c>
      <c r="O144" s="243" t="s">
        <v>45</v>
      </c>
      <c r="P144" s="244">
        <f>I144+J144</f>
        <v>0</v>
      </c>
      <c r="Q144" s="244">
        <f>ROUND(I144*H144,2)</f>
        <v>0</v>
      </c>
      <c r="R144" s="244">
        <f>ROUND(J144*H144,2)</f>
        <v>0</v>
      </c>
      <c r="S144" s="85"/>
      <c r="T144" s="245">
        <f>S144*H144</f>
        <v>0</v>
      </c>
      <c r="U144" s="245">
        <v>0</v>
      </c>
      <c r="V144" s="245">
        <f>U144*H144</f>
        <v>0</v>
      </c>
      <c r="W144" s="245">
        <v>0</v>
      </c>
      <c r="X144" s="246">
        <f>W144*H144</f>
        <v>0</v>
      </c>
      <c r="Y144" s="39"/>
      <c r="Z144" s="39"/>
      <c r="AA144" s="39"/>
      <c r="AB144" s="39"/>
      <c r="AC144" s="39"/>
      <c r="AD144" s="39"/>
      <c r="AE144" s="39"/>
      <c r="AR144" s="247" t="s">
        <v>179</v>
      </c>
      <c r="AT144" s="247" t="s">
        <v>174</v>
      </c>
      <c r="AU144" s="247" t="s">
        <v>86</v>
      </c>
      <c r="AY144" s="18" t="s">
        <v>171</v>
      </c>
      <c r="BE144" s="248">
        <f>IF(O144="základní",K144,0)</f>
        <v>0</v>
      </c>
      <c r="BF144" s="248">
        <f>IF(O144="snížená",K144,0)</f>
        <v>0</v>
      </c>
      <c r="BG144" s="248">
        <f>IF(O144="zákl. přenesená",K144,0)</f>
        <v>0</v>
      </c>
      <c r="BH144" s="248">
        <f>IF(O144="sníž. přenesená",K144,0)</f>
        <v>0</v>
      </c>
      <c r="BI144" s="248">
        <f>IF(O144="nulová",K144,0)</f>
        <v>0</v>
      </c>
      <c r="BJ144" s="18" t="s">
        <v>84</v>
      </c>
      <c r="BK144" s="248">
        <f>ROUND(P144*H144,2)</f>
        <v>0</v>
      </c>
      <c r="BL144" s="18" t="s">
        <v>179</v>
      </c>
      <c r="BM144" s="247" t="s">
        <v>1503</v>
      </c>
    </row>
    <row r="145" spans="1:47" s="2" customFormat="1" ht="12">
      <c r="A145" s="39"/>
      <c r="B145" s="40"/>
      <c r="C145" s="41"/>
      <c r="D145" s="249" t="s">
        <v>181</v>
      </c>
      <c r="E145" s="41"/>
      <c r="F145" s="250" t="s">
        <v>987</v>
      </c>
      <c r="G145" s="41"/>
      <c r="H145" s="41"/>
      <c r="I145" s="150"/>
      <c r="J145" s="150"/>
      <c r="K145" s="41"/>
      <c r="L145" s="41"/>
      <c r="M145" s="45"/>
      <c r="N145" s="251"/>
      <c r="O145" s="252"/>
      <c r="P145" s="85"/>
      <c r="Q145" s="85"/>
      <c r="R145" s="85"/>
      <c r="S145" s="85"/>
      <c r="T145" s="85"/>
      <c r="U145" s="85"/>
      <c r="V145" s="85"/>
      <c r="W145" s="85"/>
      <c r="X145" s="86"/>
      <c r="Y145" s="39"/>
      <c r="Z145" s="39"/>
      <c r="AA145" s="39"/>
      <c r="AB145" s="39"/>
      <c r="AC145" s="39"/>
      <c r="AD145" s="39"/>
      <c r="AE145" s="39"/>
      <c r="AT145" s="18" t="s">
        <v>181</v>
      </c>
      <c r="AU145" s="18" t="s">
        <v>86</v>
      </c>
    </row>
    <row r="146" spans="1:63" s="12" customFormat="1" ht="22.8" customHeight="1">
      <c r="A146" s="12"/>
      <c r="B146" s="218"/>
      <c r="C146" s="219"/>
      <c r="D146" s="220" t="s">
        <v>75</v>
      </c>
      <c r="E146" s="233" t="s">
        <v>1504</v>
      </c>
      <c r="F146" s="233" t="s">
        <v>1505</v>
      </c>
      <c r="G146" s="219"/>
      <c r="H146" s="219"/>
      <c r="I146" s="222"/>
      <c r="J146" s="222"/>
      <c r="K146" s="234">
        <f>BK146</f>
        <v>0</v>
      </c>
      <c r="L146" s="219"/>
      <c r="M146" s="224"/>
      <c r="N146" s="225"/>
      <c r="O146" s="226"/>
      <c r="P146" s="226"/>
      <c r="Q146" s="227">
        <f>SUM(Q147:Q164)</f>
        <v>0</v>
      </c>
      <c r="R146" s="227">
        <f>SUM(R147:R164)</f>
        <v>0</v>
      </c>
      <c r="S146" s="226"/>
      <c r="T146" s="228">
        <f>SUM(T147:T164)</f>
        <v>0</v>
      </c>
      <c r="U146" s="226"/>
      <c r="V146" s="228">
        <f>SUM(V147:V164)</f>
        <v>0</v>
      </c>
      <c r="W146" s="226"/>
      <c r="X146" s="229">
        <f>SUM(X147:X164)</f>
        <v>0</v>
      </c>
      <c r="Y146" s="12"/>
      <c r="Z146" s="12"/>
      <c r="AA146" s="12"/>
      <c r="AB146" s="12"/>
      <c r="AC146" s="12"/>
      <c r="AD146" s="12"/>
      <c r="AE146" s="12"/>
      <c r="AR146" s="230" t="s">
        <v>84</v>
      </c>
      <c r="AT146" s="231" t="s">
        <v>75</v>
      </c>
      <c r="AU146" s="231" t="s">
        <v>84</v>
      </c>
      <c r="AY146" s="230" t="s">
        <v>171</v>
      </c>
      <c r="BK146" s="232">
        <f>SUM(BK147:BK164)</f>
        <v>0</v>
      </c>
    </row>
    <row r="147" spans="1:65" s="2" customFormat="1" ht="16.5" customHeight="1">
      <c r="A147" s="39"/>
      <c r="B147" s="40"/>
      <c r="C147" s="264" t="s">
        <v>265</v>
      </c>
      <c r="D147" s="264" t="s">
        <v>186</v>
      </c>
      <c r="E147" s="265" t="s">
        <v>1506</v>
      </c>
      <c r="F147" s="266" t="s">
        <v>1507</v>
      </c>
      <c r="G147" s="267" t="s">
        <v>195</v>
      </c>
      <c r="H147" s="268">
        <v>9</v>
      </c>
      <c r="I147" s="269"/>
      <c r="J147" s="270"/>
      <c r="K147" s="271">
        <f>ROUND(P147*H147,2)</f>
        <v>0</v>
      </c>
      <c r="L147" s="266" t="s">
        <v>20</v>
      </c>
      <c r="M147" s="272"/>
      <c r="N147" s="273" t="s">
        <v>20</v>
      </c>
      <c r="O147" s="243" t="s">
        <v>45</v>
      </c>
      <c r="P147" s="244">
        <f>I147+J147</f>
        <v>0</v>
      </c>
      <c r="Q147" s="244">
        <f>ROUND(I147*H147,2)</f>
        <v>0</v>
      </c>
      <c r="R147" s="244">
        <f>ROUND(J147*H147,2)</f>
        <v>0</v>
      </c>
      <c r="S147" s="85"/>
      <c r="T147" s="245">
        <f>S147*H147</f>
        <v>0</v>
      </c>
      <c r="U147" s="245">
        <v>0</v>
      </c>
      <c r="V147" s="245">
        <f>U147*H147</f>
        <v>0</v>
      </c>
      <c r="W147" s="245">
        <v>0</v>
      </c>
      <c r="X147" s="246">
        <f>W147*H147</f>
        <v>0</v>
      </c>
      <c r="Y147" s="39"/>
      <c r="Z147" s="39"/>
      <c r="AA147" s="39"/>
      <c r="AB147" s="39"/>
      <c r="AC147" s="39"/>
      <c r="AD147" s="39"/>
      <c r="AE147" s="39"/>
      <c r="AR147" s="247" t="s">
        <v>185</v>
      </c>
      <c r="AT147" s="247" t="s">
        <v>186</v>
      </c>
      <c r="AU147" s="247" t="s">
        <v>86</v>
      </c>
      <c r="AY147" s="18" t="s">
        <v>171</v>
      </c>
      <c r="BE147" s="248">
        <f>IF(O147="základní",K147,0)</f>
        <v>0</v>
      </c>
      <c r="BF147" s="248">
        <f>IF(O147="snížená",K147,0)</f>
        <v>0</v>
      </c>
      <c r="BG147" s="248">
        <f>IF(O147="zákl. přenesená",K147,0)</f>
        <v>0</v>
      </c>
      <c r="BH147" s="248">
        <f>IF(O147="sníž. přenesená",K147,0)</f>
        <v>0</v>
      </c>
      <c r="BI147" s="248">
        <f>IF(O147="nulová",K147,0)</f>
        <v>0</v>
      </c>
      <c r="BJ147" s="18" t="s">
        <v>84</v>
      </c>
      <c r="BK147" s="248">
        <f>ROUND(P147*H147,2)</f>
        <v>0</v>
      </c>
      <c r="BL147" s="18" t="s">
        <v>179</v>
      </c>
      <c r="BM147" s="247" t="s">
        <v>1508</v>
      </c>
    </row>
    <row r="148" spans="1:47" s="2" customFormat="1" ht="12">
      <c r="A148" s="39"/>
      <c r="B148" s="40"/>
      <c r="C148" s="41"/>
      <c r="D148" s="249" t="s">
        <v>181</v>
      </c>
      <c r="E148" s="41"/>
      <c r="F148" s="250" t="s">
        <v>1509</v>
      </c>
      <c r="G148" s="41"/>
      <c r="H148" s="41"/>
      <c r="I148" s="150"/>
      <c r="J148" s="150"/>
      <c r="K148" s="41"/>
      <c r="L148" s="41"/>
      <c r="M148" s="45"/>
      <c r="N148" s="251"/>
      <c r="O148" s="252"/>
      <c r="P148" s="85"/>
      <c r="Q148" s="85"/>
      <c r="R148" s="85"/>
      <c r="S148" s="85"/>
      <c r="T148" s="85"/>
      <c r="U148" s="85"/>
      <c r="V148" s="85"/>
      <c r="W148" s="85"/>
      <c r="X148" s="86"/>
      <c r="Y148" s="39"/>
      <c r="Z148" s="39"/>
      <c r="AA148" s="39"/>
      <c r="AB148" s="39"/>
      <c r="AC148" s="39"/>
      <c r="AD148" s="39"/>
      <c r="AE148" s="39"/>
      <c r="AT148" s="18" t="s">
        <v>181</v>
      </c>
      <c r="AU148" s="18" t="s">
        <v>86</v>
      </c>
    </row>
    <row r="149" spans="1:65" s="2" customFormat="1" ht="16.5" customHeight="1">
      <c r="A149" s="39"/>
      <c r="B149" s="40"/>
      <c r="C149" s="264" t="s">
        <v>173</v>
      </c>
      <c r="D149" s="264" t="s">
        <v>186</v>
      </c>
      <c r="E149" s="265" t="s">
        <v>1510</v>
      </c>
      <c r="F149" s="266" t="s">
        <v>1511</v>
      </c>
      <c r="G149" s="267" t="s">
        <v>195</v>
      </c>
      <c r="H149" s="268">
        <v>5</v>
      </c>
      <c r="I149" s="269"/>
      <c r="J149" s="270"/>
      <c r="K149" s="271">
        <f>ROUND(P149*H149,2)</f>
        <v>0</v>
      </c>
      <c r="L149" s="266" t="s">
        <v>20</v>
      </c>
      <c r="M149" s="272"/>
      <c r="N149" s="273" t="s">
        <v>20</v>
      </c>
      <c r="O149" s="243" t="s">
        <v>45</v>
      </c>
      <c r="P149" s="244">
        <f>I149+J149</f>
        <v>0</v>
      </c>
      <c r="Q149" s="244">
        <f>ROUND(I149*H149,2)</f>
        <v>0</v>
      </c>
      <c r="R149" s="244">
        <f>ROUND(J149*H149,2)</f>
        <v>0</v>
      </c>
      <c r="S149" s="85"/>
      <c r="T149" s="245">
        <f>S149*H149</f>
        <v>0</v>
      </c>
      <c r="U149" s="245">
        <v>0</v>
      </c>
      <c r="V149" s="245">
        <f>U149*H149</f>
        <v>0</v>
      </c>
      <c r="W149" s="245">
        <v>0</v>
      </c>
      <c r="X149" s="246">
        <f>W149*H149</f>
        <v>0</v>
      </c>
      <c r="Y149" s="39"/>
      <c r="Z149" s="39"/>
      <c r="AA149" s="39"/>
      <c r="AB149" s="39"/>
      <c r="AC149" s="39"/>
      <c r="AD149" s="39"/>
      <c r="AE149" s="39"/>
      <c r="AR149" s="247" t="s">
        <v>185</v>
      </c>
      <c r="AT149" s="247" t="s">
        <v>186</v>
      </c>
      <c r="AU149" s="247" t="s">
        <v>86</v>
      </c>
      <c r="AY149" s="18" t="s">
        <v>171</v>
      </c>
      <c r="BE149" s="248">
        <f>IF(O149="základní",K149,0)</f>
        <v>0</v>
      </c>
      <c r="BF149" s="248">
        <f>IF(O149="snížená",K149,0)</f>
        <v>0</v>
      </c>
      <c r="BG149" s="248">
        <f>IF(O149="zákl. přenesená",K149,0)</f>
        <v>0</v>
      </c>
      <c r="BH149" s="248">
        <f>IF(O149="sníž. přenesená",K149,0)</f>
        <v>0</v>
      </c>
      <c r="BI149" s="248">
        <f>IF(O149="nulová",K149,0)</f>
        <v>0</v>
      </c>
      <c r="BJ149" s="18" t="s">
        <v>84</v>
      </c>
      <c r="BK149" s="248">
        <f>ROUND(P149*H149,2)</f>
        <v>0</v>
      </c>
      <c r="BL149" s="18" t="s">
        <v>179</v>
      </c>
      <c r="BM149" s="247" t="s">
        <v>1512</v>
      </c>
    </row>
    <row r="150" spans="1:47" s="2" customFormat="1" ht="12">
      <c r="A150" s="39"/>
      <c r="B150" s="40"/>
      <c r="C150" s="41"/>
      <c r="D150" s="249" t="s">
        <v>181</v>
      </c>
      <c r="E150" s="41"/>
      <c r="F150" s="250" t="s">
        <v>1513</v>
      </c>
      <c r="G150" s="41"/>
      <c r="H150" s="41"/>
      <c r="I150" s="150"/>
      <c r="J150" s="150"/>
      <c r="K150" s="41"/>
      <c r="L150" s="41"/>
      <c r="M150" s="45"/>
      <c r="N150" s="251"/>
      <c r="O150" s="252"/>
      <c r="P150" s="85"/>
      <c r="Q150" s="85"/>
      <c r="R150" s="85"/>
      <c r="S150" s="85"/>
      <c r="T150" s="85"/>
      <c r="U150" s="85"/>
      <c r="V150" s="85"/>
      <c r="W150" s="85"/>
      <c r="X150" s="86"/>
      <c r="Y150" s="39"/>
      <c r="Z150" s="39"/>
      <c r="AA150" s="39"/>
      <c r="AB150" s="39"/>
      <c r="AC150" s="39"/>
      <c r="AD150" s="39"/>
      <c r="AE150" s="39"/>
      <c r="AT150" s="18" t="s">
        <v>181</v>
      </c>
      <c r="AU150" s="18" t="s">
        <v>86</v>
      </c>
    </row>
    <row r="151" spans="1:65" s="2" customFormat="1" ht="16.5" customHeight="1">
      <c r="A151" s="39"/>
      <c r="B151" s="40"/>
      <c r="C151" s="264" t="s">
        <v>185</v>
      </c>
      <c r="D151" s="264" t="s">
        <v>186</v>
      </c>
      <c r="E151" s="265" t="s">
        <v>1514</v>
      </c>
      <c r="F151" s="266" t="s">
        <v>1515</v>
      </c>
      <c r="G151" s="267" t="s">
        <v>466</v>
      </c>
      <c r="H151" s="268">
        <v>1</v>
      </c>
      <c r="I151" s="269"/>
      <c r="J151" s="270"/>
      <c r="K151" s="271">
        <f>ROUND(P151*H151,2)</f>
        <v>0</v>
      </c>
      <c r="L151" s="266" t="s">
        <v>20</v>
      </c>
      <c r="M151" s="272"/>
      <c r="N151" s="273" t="s">
        <v>20</v>
      </c>
      <c r="O151" s="243" t="s">
        <v>45</v>
      </c>
      <c r="P151" s="244">
        <f>I151+J151</f>
        <v>0</v>
      </c>
      <c r="Q151" s="244">
        <f>ROUND(I151*H151,2)</f>
        <v>0</v>
      </c>
      <c r="R151" s="244">
        <f>ROUND(J151*H151,2)</f>
        <v>0</v>
      </c>
      <c r="S151" s="85"/>
      <c r="T151" s="245">
        <f>S151*H151</f>
        <v>0</v>
      </c>
      <c r="U151" s="245">
        <v>0</v>
      </c>
      <c r="V151" s="245">
        <f>U151*H151</f>
        <v>0</v>
      </c>
      <c r="W151" s="245">
        <v>0</v>
      </c>
      <c r="X151" s="246">
        <f>W151*H151</f>
        <v>0</v>
      </c>
      <c r="Y151" s="39"/>
      <c r="Z151" s="39"/>
      <c r="AA151" s="39"/>
      <c r="AB151" s="39"/>
      <c r="AC151" s="39"/>
      <c r="AD151" s="39"/>
      <c r="AE151" s="39"/>
      <c r="AR151" s="247" t="s">
        <v>185</v>
      </c>
      <c r="AT151" s="247" t="s">
        <v>186</v>
      </c>
      <c r="AU151" s="247" t="s">
        <v>86</v>
      </c>
      <c r="AY151" s="18" t="s">
        <v>171</v>
      </c>
      <c r="BE151" s="248">
        <f>IF(O151="základní",K151,0)</f>
        <v>0</v>
      </c>
      <c r="BF151" s="248">
        <f>IF(O151="snížená",K151,0)</f>
        <v>0</v>
      </c>
      <c r="BG151" s="248">
        <f>IF(O151="zákl. přenesená",K151,0)</f>
        <v>0</v>
      </c>
      <c r="BH151" s="248">
        <f>IF(O151="sníž. přenesená",K151,0)</f>
        <v>0</v>
      </c>
      <c r="BI151" s="248">
        <f>IF(O151="nulová",K151,0)</f>
        <v>0</v>
      </c>
      <c r="BJ151" s="18" t="s">
        <v>84</v>
      </c>
      <c r="BK151" s="248">
        <f>ROUND(P151*H151,2)</f>
        <v>0</v>
      </c>
      <c r="BL151" s="18" t="s">
        <v>179</v>
      </c>
      <c r="BM151" s="247" t="s">
        <v>1516</v>
      </c>
    </row>
    <row r="152" spans="1:47" s="2" customFormat="1" ht="12">
      <c r="A152" s="39"/>
      <c r="B152" s="40"/>
      <c r="C152" s="41"/>
      <c r="D152" s="249" t="s">
        <v>181</v>
      </c>
      <c r="E152" s="41"/>
      <c r="F152" s="250" t="s">
        <v>1517</v>
      </c>
      <c r="G152" s="41"/>
      <c r="H152" s="41"/>
      <c r="I152" s="150"/>
      <c r="J152" s="150"/>
      <c r="K152" s="41"/>
      <c r="L152" s="41"/>
      <c r="M152" s="45"/>
      <c r="N152" s="251"/>
      <c r="O152" s="252"/>
      <c r="P152" s="85"/>
      <c r="Q152" s="85"/>
      <c r="R152" s="85"/>
      <c r="S152" s="85"/>
      <c r="T152" s="85"/>
      <c r="U152" s="85"/>
      <c r="V152" s="85"/>
      <c r="W152" s="85"/>
      <c r="X152" s="86"/>
      <c r="Y152" s="39"/>
      <c r="Z152" s="39"/>
      <c r="AA152" s="39"/>
      <c r="AB152" s="39"/>
      <c r="AC152" s="39"/>
      <c r="AD152" s="39"/>
      <c r="AE152" s="39"/>
      <c r="AT152" s="18" t="s">
        <v>181</v>
      </c>
      <c r="AU152" s="18" t="s">
        <v>86</v>
      </c>
    </row>
    <row r="153" spans="1:65" s="2" customFormat="1" ht="16.5" customHeight="1">
      <c r="A153" s="39"/>
      <c r="B153" s="40"/>
      <c r="C153" s="264" t="s">
        <v>192</v>
      </c>
      <c r="D153" s="264" t="s">
        <v>186</v>
      </c>
      <c r="E153" s="265" t="s">
        <v>186</v>
      </c>
      <c r="F153" s="266" t="s">
        <v>1518</v>
      </c>
      <c r="G153" s="267" t="s">
        <v>195</v>
      </c>
      <c r="H153" s="268">
        <v>2</v>
      </c>
      <c r="I153" s="269"/>
      <c r="J153" s="270"/>
      <c r="K153" s="271">
        <f>ROUND(P153*H153,2)</f>
        <v>0</v>
      </c>
      <c r="L153" s="266" t="s">
        <v>20</v>
      </c>
      <c r="M153" s="272"/>
      <c r="N153" s="273" t="s">
        <v>20</v>
      </c>
      <c r="O153" s="243" t="s">
        <v>45</v>
      </c>
      <c r="P153" s="244">
        <f>I153+J153</f>
        <v>0</v>
      </c>
      <c r="Q153" s="244">
        <f>ROUND(I153*H153,2)</f>
        <v>0</v>
      </c>
      <c r="R153" s="244">
        <f>ROUND(J153*H153,2)</f>
        <v>0</v>
      </c>
      <c r="S153" s="85"/>
      <c r="T153" s="245">
        <f>S153*H153</f>
        <v>0</v>
      </c>
      <c r="U153" s="245">
        <v>0</v>
      </c>
      <c r="V153" s="245">
        <f>U153*H153</f>
        <v>0</v>
      </c>
      <c r="W153" s="245">
        <v>0</v>
      </c>
      <c r="X153" s="246">
        <f>W153*H153</f>
        <v>0</v>
      </c>
      <c r="Y153" s="39"/>
      <c r="Z153" s="39"/>
      <c r="AA153" s="39"/>
      <c r="AB153" s="39"/>
      <c r="AC153" s="39"/>
      <c r="AD153" s="39"/>
      <c r="AE153" s="39"/>
      <c r="AR153" s="247" t="s">
        <v>185</v>
      </c>
      <c r="AT153" s="247" t="s">
        <v>186</v>
      </c>
      <c r="AU153" s="247" t="s">
        <v>86</v>
      </c>
      <c r="AY153" s="18" t="s">
        <v>171</v>
      </c>
      <c r="BE153" s="248">
        <f>IF(O153="základní",K153,0)</f>
        <v>0</v>
      </c>
      <c r="BF153" s="248">
        <f>IF(O153="snížená",K153,0)</f>
        <v>0</v>
      </c>
      <c r="BG153" s="248">
        <f>IF(O153="zákl. přenesená",K153,0)</f>
        <v>0</v>
      </c>
      <c r="BH153" s="248">
        <f>IF(O153="sníž. přenesená",K153,0)</f>
        <v>0</v>
      </c>
      <c r="BI153" s="248">
        <f>IF(O153="nulová",K153,0)</f>
        <v>0</v>
      </c>
      <c r="BJ153" s="18" t="s">
        <v>84</v>
      </c>
      <c r="BK153" s="248">
        <f>ROUND(P153*H153,2)</f>
        <v>0</v>
      </c>
      <c r="BL153" s="18" t="s">
        <v>179</v>
      </c>
      <c r="BM153" s="247" t="s">
        <v>1519</v>
      </c>
    </row>
    <row r="154" spans="1:47" s="2" customFormat="1" ht="12">
      <c r="A154" s="39"/>
      <c r="B154" s="40"/>
      <c r="C154" s="41"/>
      <c r="D154" s="249" t="s">
        <v>181</v>
      </c>
      <c r="E154" s="41"/>
      <c r="F154" s="250" t="s">
        <v>1518</v>
      </c>
      <c r="G154" s="41"/>
      <c r="H154" s="41"/>
      <c r="I154" s="150"/>
      <c r="J154" s="150"/>
      <c r="K154" s="41"/>
      <c r="L154" s="41"/>
      <c r="M154" s="45"/>
      <c r="N154" s="251"/>
      <c r="O154" s="252"/>
      <c r="P154" s="85"/>
      <c r="Q154" s="85"/>
      <c r="R154" s="85"/>
      <c r="S154" s="85"/>
      <c r="T154" s="85"/>
      <c r="U154" s="85"/>
      <c r="V154" s="85"/>
      <c r="W154" s="85"/>
      <c r="X154" s="86"/>
      <c r="Y154" s="39"/>
      <c r="Z154" s="39"/>
      <c r="AA154" s="39"/>
      <c r="AB154" s="39"/>
      <c r="AC154" s="39"/>
      <c r="AD154" s="39"/>
      <c r="AE154" s="39"/>
      <c r="AT154" s="18" t="s">
        <v>181</v>
      </c>
      <c r="AU154" s="18" t="s">
        <v>86</v>
      </c>
    </row>
    <row r="155" spans="1:65" s="2" customFormat="1" ht="16.5" customHeight="1">
      <c r="A155" s="39"/>
      <c r="B155" s="40"/>
      <c r="C155" s="264" t="s">
        <v>198</v>
      </c>
      <c r="D155" s="264" t="s">
        <v>186</v>
      </c>
      <c r="E155" s="265" t="s">
        <v>1520</v>
      </c>
      <c r="F155" s="266" t="s">
        <v>1521</v>
      </c>
      <c r="G155" s="267" t="s">
        <v>195</v>
      </c>
      <c r="H155" s="268">
        <v>2</v>
      </c>
      <c r="I155" s="269"/>
      <c r="J155" s="270"/>
      <c r="K155" s="271">
        <f>ROUND(P155*H155,2)</f>
        <v>0</v>
      </c>
      <c r="L155" s="266" t="s">
        <v>20</v>
      </c>
      <c r="M155" s="272"/>
      <c r="N155" s="273" t="s">
        <v>20</v>
      </c>
      <c r="O155" s="243" t="s">
        <v>45</v>
      </c>
      <c r="P155" s="244">
        <f>I155+J155</f>
        <v>0</v>
      </c>
      <c r="Q155" s="244">
        <f>ROUND(I155*H155,2)</f>
        <v>0</v>
      </c>
      <c r="R155" s="244">
        <f>ROUND(J155*H155,2)</f>
        <v>0</v>
      </c>
      <c r="S155" s="85"/>
      <c r="T155" s="245">
        <f>S155*H155</f>
        <v>0</v>
      </c>
      <c r="U155" s="245">
        <v>0</v>
      </c>
      <c r="V155" s="245">
        <f>U155*H155</f>
        <v>0</v>
      </c>
      <c r="W155" s="245">
        <v>0</v>
      </c>
      <c r="X155" s="246">
        <f>W155*H155</f>
        <v>0</v>
      </c>
      <c r="Y155" s="39"/>
      <c r="Z155" s="39"/>
      <c r="AA155" s="39"/>
      <c r="AB155" s="39"/>
      <c r="AC155" s="39"/>
      <c r="AD155" s="39"/>
      <c r="AE155" s="39"/>
      <c r="AR155" s="247" t="s">
        <v>185</v>
      </c>
      <c r="AT155" s="247" t="s">
        <v>186</v>
      </c>
      <c r="AU155" s="247" t="s">
        <v>86</v>
      </c>
      <c r="AY155" s="18" t="s">
        <v>171</v>
      </c>
      <c r="BE155" s="248">
        <f>IF(O155="základní",K155,0)</f>
        <v>0</v>
      </c>
      <c r="BF155" s="248">
        <f>IF(O155="snížená",K155,0)</f>
        <v>0</v>
      </c>
      <c r="BG155" s="248">
        <f>IF(O155="zákl. přenesená",K155,0)</f>
        <v>0</v>
      </c>
      <c r="BH155" s="248">
        <f>IF(O155="sníž. přenesená",K155,0)</f>
        <v>0</v>
      </c>
      <c r="BI155" s="248">
        <f>IF(O155="nulová",K155,0)</f>
        <v>0</v>
      </c>
      <c r="BJ155" s="18" t="s">
        <v>84</v>
      </c>
      <c r="BK155" s="248">
        <f>ROUND(P155*H155,2)</f>
        <v>0</v>
      </c>
      <c r="BL155" s="18" t="s">
        <v>179</v>
      </c>
      <c r="BM155" s="247" t="s">
        <v>1522</v>
      </c>
    </row>
    <row r="156" spans="1:47" s="2" customFormat="1" ht="12">
      <c r="A156" s="39"/>
      <c r="B156" s="40"/>
      <c r="C156" s="41"/>
      <c r="D156" s="249" t="s">
        <v>181</v>
      </c>
      <c r="E156" s="41"/>
      <c r="F156" s="250" t="s">
        <v>1523</v>
      </c>
      <c r="G156" s="41"/>
      <c r="H156" s="41"/>
      <c r="I156" s="150"/>
      <c r="J156" s="150"/>
      <c r="K156" s="41"/>
      <c r="L156" s="41"/>
      <c r="M156" s="45"/>
      <c r="N156" s="251"/>
      <c r="O156" s="252"/>
      <c r="P156" s="85"/>
      <c r="Q156" s="85"/>
      <c r="R156" s="85"/>
      <c r="S156" s="85"/>
      <c r="T156" s="85"/>
      <c r="U156" s="85"/>
      <c r="V156" s="85"/>
      <c r="W156" s="85"/>
      <c r="X156" s="86"/>
      <c r="Y156" s="39"/>
      <c r="Z156" s="39"/>
      <c r="AA156" s="39"/>
      <c r="AB156" s="39"/>
      <c r="AC156" s="39"/>
      <c r="AD156" s="39"/>
      <c r="AE156" s="39"/>
      <c r="AT156" s="18" t="s">
        <v>181</v>
      </c>
      <c r="AU156" s="18" t="s">
        <v>86</v>
      </c>
    </row>
    <row r="157" spans="1:65" s="2" customFormat="1" ht="16.5" customHeight="1">
      <c r="A157" s="39"/>
      <c r="B157" s="40"/>
      <c r="C157" s="264" t="s">
        <v>203</v>
      </c>
      <c r="D157" s="264" t="s">
        <v>186</v>
      </c>
      <c r="E157" s="265" t="s">
        <v>1524</v>
      </c>
      <c r="F157" s="266" t="s">
        <v>1525</v>
      </c>
      <c r="G157" s="267" t="s">
        <v>195</v>
      </c>
      <c r="H157" s="268">
        <v>4</v>
      </c>
      <c r="I157" s="269"/>
      <c r="J157" s="270"/>
      <c r="K157" s="271">
        <f>ROUND(P157*H157,2)</f>
        <v>0</v>
      </c>
      <c r="L157" s="266" t="s">
        <v>20</v>
      </c>
      <c r="M157" s="272"/>
      <c r="N157" s="273" t="s">
        <v>20</v>
      </c>
      <c r="O157" s="243" t="s">
        <v>45</v>
      </c>
      <c r="P157" s="244">
        <f>I157+J157</f>
        <v>0</v>
      </c>
      <c r="Q157" s="244">
        <f>ROUND(I157*H157,2)</f>
        <v>0</v>
      </c>
      <c r="R157" s="244">
        <f>ROUND(J157*H157,2)</f>
        <v>0</v>
      </c>
      <c r="S157" s="85"/>
      <c r="T157" s="245">
        <f>S157*H157</f>
        <v>0</v>
      </c>
      <c r="U157" s="245">
        <v>0</v>
      </c>
      <c r="V157" s="245">
        <f>U157*H157</f>
        <v>0</v>
      </c>
      <c r="W157" s="245">
        <v>0</v>
      </c>
      <c r="X157" s="246">
        <f>W157*H157</f>
        <v>0</v>
      </c>
      <c r="Y157" s="39"/>
      <c r="Z157" s="39"/>
      <c r="AA157" s="39"/>
      <c r="AB157" s="39"/>
      <c r="AC157" s="39"/>
      <c r="AD157" s="39"/>
      <c r="AE157" s="39"/>
      <c r="AR157" s="247" t="s">
        <v>185</v>
      </c>
      <c r="AT157" s="247" t="s">
        <v>186</v>
      </c>
      <c r="AU157" s="247" t="s">
        <v>86</v>
      </c>
      <c r="AY157" s="18" t="s">
        <v>171</v>
      </c>
      <c r="BE157" s="248">
        <f>IF(O157="základní",K157,0)</f>
        <v>0</v>
      </c>
      <c r="BF157" s="248">
        <f>IF(O157="snížená",K157,0)</f>
        <v>0</v>
      </c>
      <c r="BG157" s="248">
        <f>IF(O157="zákl. přenesená",K157,0)</f>
        <v>0</v>
      </c>
      <c r="BH157" s="248">
        <f>IF(O157="sníž. přenesená",K157,0)</f>
        <v>0</v>
      </c>
      <c r="BI157" s="248">
        <f>IF(O157="nulová",K157,0)</f>
        <v>0</v>
      </c>
      <c r="BJ157" s="18" t="s">
        <v>84</v>
      </c>
      <c r="BK157" s="248">
        <f>ROUND(P157*H157,2)</f>
        <v>0</v>
      </c>
      <c r="BL157" s="18" t="s">
        <v>179</v>
      </c>
      <c r="BM157" s="247" t="s">
        <v>1526</v>
      </c>
    </row>
    <row r="158" spans="1:47" s="2" customFormat="1" ht="12">
      <c r="A158" s="39"/>
      <c r="B158" s="40"/>
      <c r="C158" s="41"/>
      <c r="D158" s="249" t="s">
        <v>181</v>
      </c>
      <c r="E158" s="41"/>
      <c r="F158" s="250" t="s">
        <v>1527</v>
      </c>
      <c r="G158" s="41"/>
      <c r="H158" s="41"/>
      <c r="I158" s="150"/>
      <c r="J158" s="150"/>
      <c r="K158" s="41"/>
      <c r="L158" s="41"/>
      <c r="M158" s="45"/>
      <c r="N158" s="251"/>
      <c r="O158" s="252"/>
      <c r="P158" s="85"/>
      <c r="Q158" s="85"/>
      <c r="R158" s="85"/>
      <c r="S158" s="85"/>
      <c r="T158" s="85"/>
      <c r="U158" s="85"/>
      <c r="V158" s="85"/>
      <c r="W158" s="85"/>
      <c r="X158" s="86"/>
      <c r="Y158" s="39"/>
      <c r="Z158" s="39"/>
      <c r="AA158" s="39"/>
      <c r="AB158" s="39"/>
      <c r="AC158" s="39"/>
      <c r="AD158" s="39"/>
      <c r="AE158" s="39"/>
      <c r="AT158" s="18" t="s">
        <v>181</v>
      </c>
      <c r="AU158" s="18" t="s">
        <v>86</v>
      </c>
    </row>
    <row r="159" spans="1:65" s="2" customFormat="1" ht="16.5" customHeight="1">
      <c r="A159" s="39"/>
      <c r="B159" s="40"/>
      <c r="C159" s="264" t="s">
        <v>208</v>
      </c>
      <c r="D159" s="264" t="s">
        <v>186</v>
      </c>
      <c r="E159" s="265" t="s">
        <v>1528</v>
      </c>
      <c r="F159" s="266" t="s">
        <v>1529</v>
      </c>
      <c r="G159" s="267" t="s">
        <v>195</v>
      </c>
      <c r="H159" s="268">
        <v>1</v>
      </c>
      <c r="I159" s="269"/>
      <c r="J159" s="270"/>
      <c r="K159" s="271">
        <f>ROUND(P159*H159,2)</f>
        <v>0</v>
      </c>
      <c r="L159" s="266" t="s">
        <v>20</v>
      </c>
      <c r="M159" s="272"/>
      <c r="N159" s="273" t="s">
        <v>20</v>
      </c>
      <c r="O159" s="243" t="s">
        <v>45</v>
      </c>
      <c r="P159" s="244">
        <f>I159+J159</f>
        <v>0</v>
      </c>
      <c r="Q159" s="244">
        <f>ROUND(I159*H159,2)</f>
        <v>0</v>
      </c>
      <c r="R159" s="244">
        <f>ROUND(J159*H159,2)</f>
        <v>0</v>
      </c>
      <c r="S159" s="85"/>
      <c r="T159" s="245">
        <f>S159*H159</f>
        <v>0</v>
      </c>
      <c r="U159" s="245">
        <v>0</v>
      </c>
      <c r="V159" s="245">
        <f>U159*H159</f>
        <v>0</v>
      </c>
      <c r="W159" s="245">
        <v>0</v>
      </c>
      <c r="X159" s="246">
        <f>W159*H159</f>
        <v>0</v>
      </c>
      <c r="Y159" s="39"/>
      <c r="Z159" s="39"/>
      <c r="AA159" s="39"/>
      <c r="AB159" s="39"/>
      <c r="AC159" s="39"/>
      <c r="AD159" s="39"/>
      <c r="AE159" s="39"/>
      <c r="AR159" s="247" t="s">
        <v>185</v>
      </c>
      <c r="AT159" s="247" t="s">
        <v>186</v>
      </c>
      <c r="AU159" s="247" t="s">
        <v>86</v>
      </c>
      <c r="AY159" s="18" t="s">
        <v>171</v>
      </c>
      <c r="BE159" s="248">
        <f>IF(O159="základní",K159,0)</f>
        <v>0</v>
      </c>
      <c r="BF159" s="248">
        <f>IF(O159="snížená",K159,0)</f>
        <v>0</v>
      </c>
      <c r="BG159" s="248">
        <f>IF(O159="zákl. přenesená",K159,0)</f>
        <v>0</v>
      </c>
      <c r="BH159" s="248">
        <f>IF(O159="sníž. přenesená",K159,0)</f>
        <v>0</v>
      </c>
      <c r="BI159" s="248">
        <f>IF(O159="nulová",K159,0)</f>
        <v>0</v>
      </c>
      <c r="BJ159" s="18" t="s">
        <v>84</v>
      </c>
      <c r="BK159" s="248">
        <f>ROUND(P159*H159,2)</f>
        <v>0</v>
      </c>
      <c r="BL159" s="18" t="s">
        <v>179</v>
      </c>
      <c r="BM159" s="247" t="s">
        <v>1530</v>
      </c>
    </row>
    <row r="160" spans="1:47" s="2" customFormat="1" ht="12">
      <c r="A160" s="39"/>
      <c r="B160" s="40"/>
      <c r="C160" s="41"/>
      <c r="D160" s="249" t="s">
        <v>181</v>
      </c>
      <c r="E160" s="41"/>
      <c r="F160" s="250" t="s">
        <v>1531</v>
      </c>
      <c r="G160" s="41"/>
      <c r="H160" s="41"/>
      <c r="I160" s="150"/>
      <c r="J160" s="150"/>
      <c r="K160" s="41"/>
      <c r="L160" s="41"/>
      <c r="M160" s="45"/>
      <c r="N160" s="251"/>
      <c r="O160" s="252"/>
      <c r="P160" s="85"/>
      <c r="Q160" s="85"/>
      <c r="R160" s="85"/>
      <c r="S160" s="85"/>
      <c r="T160" s="85"/>
      <c r="U160" s="85"/>
      <c r="V160" s="85"/>
      <c r="W160" s="85"/>
      <c r="X160" s="86"/>
      <c r="Y160" s="39"/>
      <c r="Z160" s="39"/>
      <c r="AA160" s="39"/>
      <c r="AB160" s="39"/>
      <c r="AC160" s="39"/>
      <c r="AD160" s="39"/>
      <c r="AE160" s="39"/>
      <c r="AT160" s="18" t="s">
        <v>181</v>
      </c>
      <c r="AU160" s="18" t="s">
        <v>86</v>
      </c>
    </row>
    <row r="161" spans="1:65" s="2" customFormat="1" ht="16.5" customHeight="1">
      <c r="A161" s="39"/>
      <c r="B161" s="40"/>
      <c r="C161" s="264" t="s">
        <v>213</v>
      </c>
      <c r="D161" s="264" t="s">
        <v>186</v>
      </c>
      <c r="E161" s="265" t="s">
        <v>1532</v>
      </c>
      <c r="F161" s="266" t="s">
        <v>1533</v>
      </c>
      <c r="G161" s="267" t="s">
        <v>195</v>
      </c>
      <c r="H161" s="268">
        <v>1</v>
      </c>
      <c r="I161" s="269"/>
      <c r="J161" s="270"/>
      <c r="K161" s="271">
        <f>ROUND(P161*H161,2)</f>
        <v>0</v>
      </c>
      <c r="L161" s="266" t="s">
        <v>20</v>
      </c>
      <c r="M161" s="272"/>
      <c r="N161" s="273" t="s">
        <v>20</v>
      </c>
      <c r="O161" s="243" t="s">
        <v>45</v>
      </c>
      <c r="P161" s="244">
        <f>I161+J161</f>
        <v>0</v>
      </c>
      <c r="Q161" s="244">
        <f>ROUND(I161*H161,2)</f>
        <v>0</v>
      </c>
      <c r="R161" s="244">
        <f>ROUND(J161*H161,2)</f>
        <v>0</v>
      </c>
      <c r="S161" s="85"/>
      <c r="T161" s="245">
        <f>S161*H161</f>
        <v>0</v>
      </c>
      <c r="U161" s="245">
        <v>0</v>
      </c>
      <c r="V161" s="245">
        <f>U161*H161</f>
        <v>0</v>
      </c>
      <c r="W161" s="245">
        <v>0</v>
      </c>
      <c r="X161" s="246">
        <f>W161*H161</f>
        <v>0</v>
      </c>
      <c r="Y161" s="39"/>
      <c r="Z161" s="39"/>
      <c r="AA161" s="39"/>
      <c r="AB161" s="39"/>
      <c r="AC161" s="39"/>
      <c r="AD161" s="39"/>
      <c r="AE161" s="39"/>
      <c r="AR161" s="247" t="s">
        <v>185</v>
      </c>
      <c r="AT161" s="247" t="s">
        <v>186</v>
      </c>
      <c r="AU161" s="247" t="s">
        <v>86</v>
      </c>
      <c r="AY161" s="18" t="s">
        <v>171</v>
      </c>
      <c r="BE161" s="248">
        <f>IF(O161="základní",K161,0)</f>
        <v>0</v>
      </c>
      <c r="BF161" s="248">
        <f>IF(O161="snížená",K161,0)</f>
        <v>0</v>
      </c>
      <c r="BG161" s="248">
        <f>IF(O161="zákl. přenesená",K161,0)</f>
        <v>0</v>
      </c>
      <c r="BH161" s="248">
        <f>IF(O161="sníž. přenesená",K161,0)</f>
        <v>0</v>
      </c>
      <c r="BI161" s="248">
        <f>IF(O161="nulová",K161,0)</f>
        <v>0</v>
      </c>
      <c r="BJ161" s="18" t="s">
        <v>84</v>
      </c>
      <c r="BK161" s="248">
        <f>ROUND(P161*H161,2)</f>
        <v>0</v>
      </c>
      <c r="BL161" s="18" t="s">
        <v>179</v>
      </c>
      <c r="BM161" s="247" t="s">
        <v>1534</v>
      </c>
    </row>
    <row r="162" spans="1:47" s="2" customFormat="1" ht="12">
      <c r="A162" s="39"/>
      <c r="B162" s="40"/>
      <c r="C162" s="41"/>
      <c r="D162" s="249" t="s">
        <v>181</v>
      </c>
      <c r="E162" s="41"/>
      <c r="F162" s="250" t="s">
        <v>1535</v>
      </c>
      <c r="G162" s="41"/>
      <c r="H162" s="41"/>
      <c r="I162" s="150"/>
      <c r="J162" s="150"/>
      <c r="K162" s="41"/>
      <c r="L162" s="41"/>
      <c r="M162" s="45"/>
      <c r="N162" s="251"/>
      <c r="O162" s="252"/>
      <c r="P162" s="85"/>
      <c r="Q162" s="85"/>
      <c r="R162" s="85"/>
      <c r="S162" s="85"/>
      <c r="T162" s="85"/>
      <c r="U162" s="85"/>
      <c r="V162" s="85"/>
      <c r="W162" s="85"/>
      <c r="X162" s="86"/>
      <c r="Y162" s="39"/>
      <c r="Z162" s="39"/>
      <c r="AA162" s="39"/>
      <c r="AB162" s="39"/>
      <c r="AC162" s="39"/>
      <c r="AD162" s="39"/>
      <c r="AE162" s="39"/>
      <c r="AT162" s="18" t="s">
        <v>181</v>
      </c>
      <c r="AU162" s="18" t="s">
        <v>86</v>
      </c>
    </row>
    <row r="163" spans="1:65" s="2" customFormat="1" ht="16.5" customHeight="1">
      <c r="A163" s="39"/>
      <c r="B163" s="40"/>
      <c r="C163" s="235" t="s">
        <v>221</v>
      </c>
      <c r="D163" s="235" t="s">
        <v>174</v>
      </c>
      <c r="E163" s="236" t="s">
        <v>214</v>
      </c>
      <c r="F163" s="237" t="s">
        <v>1536</v>
      </c>
      <c r="G163" s="238" t="s">
        <v>466</v>
      </c>
      <c r="H163" s="239">
        <v>1</v>
      </c>
      <c r="I163" s="240"/>
      <c r="J163" s="240"/>
      <c r="K163" s="241">
        <f>ROUND(P163*H163,2)</f>
        <v>0</v>
      </c>
      <c r="L163" s="237" t="s">
        <v>20</v>
      </c>
      <c r="M163" s="45"/>
      <c r="N163" s="242" t="s">
        <v>20</v>
      </c>
      <c r="O163" s="243" t="s">
        <v>45</v>
      </c>
      <c r="P163" s="244">
        <f>I163+J163</f>
        <v>0</v>
      </c>
      <c r="Q163" s="244">
        <f>ROUND(I163*H163,2)</f>
        <v>0</v>
      </c>
      <c r="R163" s="244">
        <f>ROUND(J163*H163,2)</f>
        <v>0</v>
      </c>
      <c r="S163" s="85"/>
      <c r="T163" s="245">
        <f>S163*H163</f>
        <v>0</v>
      </c>
      <c r="U163" s="245">
        <v>0</v>
      </c>
      <c r="V163" s="245">
        <f>U163*H163</f>
        <v>0</v>
      </c>
      <c r="W163" s="245">
        <v>0</v>
      </c>
      <c r="X163" s="246">
        <f>W163*H163</f>
        <v>0</v>
      </c>
      <c r="Y163" s="39"/>
      <c r="Z163" s="39"/>
      <c r="AA163" s="39"/>
      <c r="AB163" s="39"/>
      <c r="AC163" s="39"/>
      <c r="AD163" s="39"/>
      <c r="AE163" s="39"/>
      <c r="AR163" s="247" t="s">
        <v>179</v>
      </c>
      <c r="AT163" s="247" t="s">
        <v>174</v>
      </c>
      <c r="AU163" s="247" t="s">
        <v>86</v>
      </c>
      <c r="AY163" s="18" t="s">
        <v>171</v>
      </c>
      <c r="BE163" s="248">
        <f>IF(O163="základní",K163,0)</f>
        <v>0</v>
      </c>
      <c r="BF163" s="248">
        <f>IF(O163="snížená",K163,0)</f>
        <v>0</v>
      </c>
      <c r="BG163" s="248">
        <f>IF(O163="zákl. přenesená",K163,0)</f>
        <v>0</v>
      </c>
      <c r="BH163" s="248">
        <f>IF(O163="sníž. přenesená",K163,0)</f>
        <v>0</v>
      </c>
      <c r="BI163" s="248">
        <f>IF(O163="nulová",K163,0)</f>
        <v>0</v>
      </c>
      <c r="BJ163" s="18" t="s">
        <v>84</v>
      </c>
      <c r="BK163" s="248">
        <f>ROUND(P163*H163,2)</f>
        <v>0</v>
      </c>
      <c r="BL163" s="18" t="s">
        <v>179</v>
      </c>
      <c r="BM163" s="247" t="s">
        <v>1537</v>
      </c>
    </row>
    <row r="164" spans="1:47" s="2" customFormat="1" ht="12">
      <c r="A164" s="39"/>
      <c r="B164" s="40"/>
      <c r="C164" s="41"/>
      <c r="D164" s="249" t="s">
        <v>181</v>
      </c>
      <c r="E164" s="41"/>
      <c r="F164" s="250" t="s">
        <v>1536</v>
      </c>
      <c r="G164" s="41"/>
      <c r="H164" s="41"/>
      <c r="I164" s="150"/>
      <c r="J164" s="150"/>
      <c r="K164" s="41"/>
      <c r="L164" s="41"/>
      <c r="M164" s="45"/>
      <c r="N164" s="251"/>
      <c r="O164" s="252"/>
      <c r="P164" s="85"/>
      <c r="Q164" s="85"/>
      <c r="R164" s="85"/>
      <c r="S164" s="85"/>
      <c r="T164" s="85"/>
      <c r="U164" s="85"/>
      <c r="V164" s="85"/>
      <c r="W164" s="85"/>
      <c r="X164" s="86"/>
      <c r="Y164" s="39"/>
      <c r="Z164" s="39"/>
      <c r="AA164" s="39"/>
      <c r="AB164" s="39"/>
      <c r="AC164" s="39"/>
      <c r="AD164" s="39"/>
      <c r="AE164" s="39"/>
      <c r="AT164" s="18" t="s">
        <v>181</v>
      </c>
      <c r="AU164" s="18" t="s">
        <v>86</v>
      </c>
    </row>
    <row r="165" spans="1:63" s="12" customFormat="1" ht="22.8" customHeight="1">
      <c r="A165" s="12"/>
      <c r="B165" s="218"/>
      <c r="C165" s="219"/>
      <c r="D165" s="220" t="s">
        <v>75</v>
      </c>
      <c r="E165" s="233" t="s">
        <v>1538</v>
      </c>
      <c r="F165" s="233" t="s">
        <v>1539</v>
      </c>
      <c r="G165" s="219"/>
      <c r="H165" s="219"/>
      <c r="I165" s="222"/>
      <c r="J165" s="222"/>
      <c r="K165" s="234">
        <f>BK165</f>
        <v>0</v>
      </c>
      <c r="L165" s="219"/>
      <c r="M165" s="224"/>
      <c r="N165" s="225"/>
      <c r="O165" s="226"/>
      <c r="P165" s="226"/>
      <c r="Q165" s="227">
        <f>SUM(Q166:Q173)</f>
        <v>0</v>
      </c>
      <c r="R165" s="227">
        <f>SUM(R166:R173)</f>
        <v>0</v>
      </c>
      <c r="S165" s="226"/>
      <c r="T165" s="228">
        <f>SUM(T166:T173)</f>
        <v>0</v>
      </c>
      <c r="U165" s="226"/>
      <c r="V165" s="228">
        <f>SUM(V166:V173)</f>
        <v>0</v>
      </c>
      <c r="W165" s="226"/>
      <c r="X165" s="229">
        <f>SUM(X166:X173)</f>
        <v>0</v>
      </c>
      <c r="Y165" s="12"/>
      <c r="Z165" s="12"/>
      <c r="AA165" s="12"/>
      <c r="AB165" s="12"/>
      <c r="AC165" s="12"/>
      <c r="AD165" s="12"/>
      <c r="AE165" s="12"/>
      <c r="AR165" s="230" t="s">
        <v>84</v>
      </c>
      <c r="AT165" s="231" t="s">
        <v>75</v>
      </c>
      <c r="AU165" s="231" t="s">
        <v>84</v>
      </c>
      <c r="AY165" s="230" t="s">
        <v>171</v>
      </c>
      <c r="BK165" s="232">
        <f>SUM(BK166:BK173)</f>
        <v>0</v>
      </c>
    </row>
    <row r="166" spans="1:65" s="2" customFormat="1" ht="16.5" customHeight="1">
      <c r="A166" s="39"/>
      <c r="B166" s="40"/>
      <c r="C166" s="264" t="s">
        <v>9</v>
      </c>
      <c r="D166" s="264" t="s">
        <v>186</v>
      </c>
      <c r="E166" s="265" t="s">
        <v>1540</v>
      </c>
      <c r="F166" s="266" t="s">
        <v>1541</v>
      </c>
      <c r="G166" s="267" t="s">
        <v>195</v>
      </c>
      <c r="H166" s="268">
        <v>1</v>
      </c>
      <c r="I166" s="269"/>
      <c r="J166" s="270"/>
      <c r="K166" s="271">
        <f>ROUND(P166*H166,2)</f>
        <v>0</v>
      </c>
      <c r="L166" s="266" t="s">
        <v>20</v>
      </c>
      <c r="M166" s="272"/>
      <c r="N166" s="273" t="s">
        <v>20</v>
      </c>
      <c r="O166" s="243" t="s">
        <v>45</v>
      </c>
      <c r="P166" s="244">
        <f>I166+J166</f>
        <v>0</v>
      </c>
      <c r="Q166" s="244">
        <f>ROUND(I166*H166,2)</f>
        <v>0</v>
      </c>
      <c r="R166" s="244">
        <f>ROUND(J166*H166,2)</f>
        <v>0</v>
      </c>
      <c r="S166" s="85"/>
      <c r="T166" s="245">
        <f>S166*H166</f>
        <v>0</v>
      </c>
      <c r="U166" s="245">
        <v>0</v>
      </c>
      <c r="V166" s="245">
        <f>U166*H166</f>
        <v>0</v>
      </c>
      <c r="W166" s="245">
        <v>0</v>
      </c>
      <c r="X166" s="246">
        <f>W166*H166</f>
        <v>0</v>
      </c>
      <c r="Y166" s="39"/>
      <c r="Z166" s="39"/>
      <c r="AA166" s="39"/>
      <c r="AB166" s="39"/>
      <c r="AC166" s="39"/>
      <c r="AD166" s="39"/>
      <c r="AE166" s="39"/>
      <c r="AR166" s="247" t="s">
        <v>185</v>
      </c>
      <c r="AT166" s="247" t="s">
        <v>186</v>
      </c>
      <c r="AU166" s="247" t="s">
        <v>86</v>
      </c>
      <c r="AY166" s="18" t="s">
        <v>171</v>
      </c>
      <c r="BE166" s="248">
        <f>IF(O166="základní",K166,0)</f>
        <v>0</v>
      </c>
      <c r="BF166" s="248">
        <f>IF(O166="snížená",K166,0)</f>
        <v>0</v>
      </c>
      <c r="BG166" s="248">
        <f>IF(O166="zákl. přenesená",K166,0)</f>
        <v>0</v>
      </c>
      <c r="BH166" s="248">
        <f>IF(O166="sníž. přenesená",K166,0)</f>
        <v>0</v>
      </c>
      <c r="BI166" s="248">
        <f>IF(O166="nulová",K166,0)</f>
        <v>0</v>
      </c>
      <c r="BJ166" s="18" t="s">
        <v>84</v>
      </c>
      <c r="BK166" s="248">
        <f>ROUND(P166*H166,2)</f>
        <v>0</v>
      </c>
      <c r="BL166" s="18" t="s">
        <v>179</v>
      </c>
      <c r="BM166" s="247" t="s">
        <v>1542</v>
      </c>
    </row>
    <row r="167" spans="1:47" s="2" customFormat="1" ht="12">
      <c r="A167" s="39"/>
      <c r="B167" s="40"/>
      <c r="C167" s="41"/>
      <c r="D167" s="249" t="s">
        <v>181</v>
      </c>
      <c r="E167" s="41"/>
      <c r="F167" s="250" t="s">
        <v>1541</v>
      </c>
      <c r="G167" s="41"/>
      <c r="H167" s="41"/>
      <c r="I167" s="150"/>
      <c r="J167" s="150"/>
      <c r="K167" s="41"/>
      <c r="L167" s="41"/>
      <c r="M167" s="45"/>
      <c r="N167" s="251"/>
      <c r="O167" s="252"/>
      <c r="P167" s="85"/>
      <c r="Q167" s="85"/>
      <c r="R167" s="85"/>
      <c r="S167" s="85"/>
      <c r="T167" s="85"/>
      <c r="U167" s="85"/>
      <c r="V167" s="85"/>
      <c r="W167" s="85"/>
      <c r="X167" s="86"/>
      <c r="Y167" s="39"/>
      <c r="Z167" s="39"/>
      <c r="AA167" s="39"/>
      <c r="AB167" s="39"/>
      <c r="AC167" s="39"/>
      <c r="AD167" s="39"/>
      <c r="AE167" s="39"/>
      <c r="AT167" s="18" t="s">
        <v>181</v>
      </c>
      <c r="AU167" s="18" t="s">
        <v>86</v>
      </c>
    </row>
    <row r="168" spans="1:65" s="2" customFormat="1" ht="16.5" customHeight="1">
      <c r="A168" s="39"/>
      <c r="B168" s="40"/>
      <c r="C168" s="264" t="s">
        <v>313</v>
      </c>
      <c r="D168" s="264" t="s">
        <v>186</v>
      </c>
      <c r="E168" s="265" t="s">
        <v>1543</v>
      </c>
      <c r="F168" s="266" t="s">
        <v>1544</v>
      </c>
      <c r="G168" s="267" t="s">
        <v>195</v>
      </c>
      <c r="H168" s="268">
        <v>1</v>
      </c>
      <c r="I168" s="269"/>
      <c r="J168" s="270"/>
      <c r="K168" s="271">
        <f>ROUND(P168*H168,2)</f>
        <v>0</v>
      </c>
      <c r="L168" s="266" t="s">
        <v>20</v>
      </c>
      <c r="M168" s="272"/>
      <c r="N168" s="273" t="s">
        <v>20</v>
      </c>
      <c r="O168" s="243" t="s">
        <v>45</v>
      </c>
      <c r="P168" s="244">
        <f>I168+J168</f>
        <v>0</v>
      </c>
      <c r="Q168" s="244">
        <f>ROUND(I168*H168,2)</f>
        <v>0</v>
      </c>
      <c r="R168" s="244">
        <f>ROUND(J168*H168,2)</f>
        <v>0</v>
      </c>
      <c r="S168" s="85"/>
      <c r="T168" s="245">
        <f>S168*H168</f>
        <v>0</v>
      </c>
      <c r="U168" s="245">
        <v>0</v>
      </c>
      <c r="V168" s="245">
        <f>U168*H168</f>
        <v>0</v>
      </c>
      <c r="W168" s="245">
        <v>0</v>
      </c>
      <c r="X168" s="246">
        <f>W168*H168</f>
        <v>0</v>
      </c>
      <c r="Y168" s="39"/>
      <c r="Z168" s="39"/>
      <c r="AA168" s="39"/>
      <c r="AB168" s="39"/>
      <c r="AC168" s="39"/>
      <c r="AD168" s="39"/>
      <c r="AE168" s="39"/>
      <c r="AR168" s="247" t="s">
        <v>185</v>
      </c>
      <c r="AT168" s="247" t="s">
        <v>186</v>
      </c>
      <c r="AU168" s="247" t="s">
        <v>86</v>
      </c>
      <c r="AY168" s="18" t="s">
        <v>171</v>
      </c>
      <c r="BE168" s="248">
        <f>IF(O168="základní",K168,0)</f>
        <v>0</v>
      </c>
      <c r="BF168" s="248">
        <f>IF(O168="snížená",K168,0)</f>
        <v>0</v>
      </c>
      <c r="BG168" s="248">
        <f>IF(O168="zákl. přenesená",K168,0)</f>
        <v>0</v>
      </c>
      <c r="BH168" s="248">
        <f>IF(O168="sníž. přenesená",K168,0)</f>
        <v>0</v>
      </c>
      <c r="BI168" s="248">
        <f>IF(O168="nulová",K168,0)</f>
        <v>0</v>
      </c>
      <c r="BJ168" s="18" t="s">
        <v>84</v>
      </c>
      <c r="BK168" s="248">
        <f>ROUND(P168*H168,2)</f>
        <v>0</v>
      </c>
      <c r="BL168" s="18" t="s">
        <v>179</v>
      </c>
      <c r="BM168" s="247" t="s">
        <v>1545</v>
      </c>
    </row>
    <row r="169" spans="1:47" s="2" customFormat="1" ht="12">
      <c r="A169" s="39"/>
      <c r="B169" s="40"/>
      <c r="C169" s="41"/>
      <c r="D169" s="249" t="s">
        <v>181</v>
      </c>
      <c r="E169" s="41"/>
      <c r="F169" s="250" t="s">
        <v>1544</v>
      </c>
      <c r="G169" s="41"/>
      <c r="H169" s="41"/>
      <c r="I169" s="150"/>
      <c r="J169" s="150"/>
      <c r="K169" s="41"/>
      <c r="L169" s="41"/>
      <c r="M169" s="45"/>
      <c r="N169" s="251"/>
      <c r="O169" s="252"/>
      <c r="P169" s="85"/>
      <c r="Q169" s="85"/>
      <c r="R169" s="85"/>
      <c r="S169" s="85"/>
      <c r="T169" s="85"/>
      <c r="U169" s="85"/>
      <c r="V169" s="85"/>
      <c r="W169" s="85"/>
      <c r="X169" s="86"/>
      <c r="Y169" s="39"/>
      <c r="Z169" s="39"/>
      <c r="AA169" s="39"/>
      <c r="AB169" s="39"/>
      <c r="AC169" s="39"/>
      <c r="AD169" s="39"/>
      <c r="AE169" s="39"/>
      <c r="AT169" s="18" t="s">
        <v>181</v>
      </c>
      <c r="AU169" s="18" t="s">
        <v>86</v>
      </c>
    </row>
    <row r="170" spans="1:65" s="2" customFormat="1" ht="21.75" customHeight="1">
      <c r="A170" s="39"/>
      <c r="B170" s="40"/>
      <c r="C170" s="264" t="s">
        <v>319</v>
      </c>
      <c r="D170" s="264" t="s">
        <v>186</v>
      </c>
      <c r="E170" s="265" t="s">
        <v>1546</v>
      </c>
      <c r="F170" s="266" t="s">
        <v>1547</v>
      </c>
      <c r="G170" s="267" t="s">
        <v>177</v>
      </c>
      <c r="H170" s="268">
        <v>15</v>
      </c>
      <c r="I170" s="269"/>
      <c r="J170" s="270"/>
      <c r="K170" s="271">
        <f>ROUND(P170*H170,2)</f>
        <v>0</v>
      </c>
      <c r="L170" s="266" t="s">
        <v>20</v>
      </c>
      <c r="M170" s="272"/>
      <c r="N170" s="273" t="s">
        <v>20</v>
      </c>
      <c r="O170" s="243" t="s">
        <v>45</v>
      </c>
      <c r="P170" s="244">
        <f>I170+J170</f>
        <v>0</v>
      </c>
      <c r="Q170" s="244">
        <f>ROUND(I170*H170,2)</f>
        <v>0</v>
      </c>
      <c r="R170" s="244">
        <f>ROUND(J170*H170,2)</f>
        <v>0</v>
      </c>
      <c r="S170" s="85"/>
      <c r="T170" s="245">
        <f>S170*H170</f>
        <v>0</v>
      </c>
      <c r="U170" s="245">
        <v>0</v>
      </c>
      <c r="V170" s="245">
        <f>U170*H170</f>
        <v>0</v>
      </c>
      <c r="W170" s="245">
        <v>0</v>
      </c>
      <c r="X170" s="246">
        <f>W170*H170</f>
        <v>0</v>
      </c>
      <c r="Y170" s="39"/>
      <c r="Z170" s="39"/>
      <c r="AA170" s="39"/>
      <c r="AB170" s="39"/>
      <c r="AC170" s="39"/>
      <c r="AD170" s="39"/>
      <c r="AE170" s="39"/>
      <c r="AR170" s="247" t="s">
        <v>185</v>
      </c>
      <c r="AT170" s="247" t="s">
        <v>186</v>
      </c>
      <c r="AU170" s="247" t="s">
        <v>86</v>
      </c>
      <c r="AY170" s="18" t="s">
        <v>171</v>
      </c>
      <c r="BE170" s="248">
        <f>IF(O170="základní",K170,0)</f>
        <v>0</v>
      </c>
      <c r="BF170" s="248">
        <f>IF(O170="snížená",K170,0)</f>
        <v>0</v>
      </c>
      <c r="BG170" s="248">
        <f>IF(O170="zákl. přenesená",K170,0)</f>
        <v>0</v>
      </c>
      <c r="BH170" s="248">
        <f>IF(O170="sníž. přenesená",K170,0)</f>
        <v>0</v>
      </c>
      <c r="BI170" s="248">
        <f>IF(O170="nulová",K170,0)</f>
        <v>0</v>
      </c>
      <c r="BJ170" s="18" t="s">
        <v>84</v>
      </c>
      <c r="BK170" s="248">
        <f>ROUND(P170*H170,2)</f>
        <v>0</v>
      </c>
      <c r="BL170" s="18" t="s">
        <v>179</v>
      </c>
      <c r="BM170" s="247" t="s">
        <v>1548</v>
      </c>
    </row>
    <row r="171" spans="1:47" s="2" customFormat="1" ht="12">
      <c r="A171" s="39"/>
      <c r="B171" s="40"/>
      <c r="C171" s="41"/>
      <c r="D171" s="249" t="s">
        <v>181</v>
      </c>
      <c r="E171" s="41"/>
      <c r="F171" s="250" t="s">
        <v>1547</v>
      </c>
      <c r="G171" s="41"/>
      <c r="H171" s="41"/>
      <c r="I171" s="150"/>
      <c r="J171" s="150"/>
      <c r="K171" s="41"/>
      <c r="L171" s="41"/>
      <c r="M171" s="45"/>
      <c r="N171" s="251"/>
      <c r="O171" s="252"/>
      <c r="P171" s="85"/>
      <c r="Q171" s="85"/>
      <c r="R171" s="85"/>
      <c r="S171" s="85"/>
      <c r="T171" s="85"/>
      <c r="U171" s="85"/>
      <c r="V171" s="85"/>
      <c r="W171" s="85"/>
      <c r="X171" s="86"/>
      <c r="Y171" s="39"/>
      <c r="Z171" s="39"/>
      <c r="AA171" s="39"/>
      <c r="AB171" s="39"/>
      <c r="AC171" s="39"/>
      <c r="AD171" s="39"/>
      <c r="AE171" s="39"/>
      <c r="AT171" s="18" t="s">
        <v>181</v>
      </c>
      <c r="AU171" s="18" t="s">
        <v>86</v>
      </c>
    </row>
    <row r="172" spans="1:65" s="2" customFormat="1" ht="16.5" customHeight="1">
      <c r="A172" s="39"/>
      <c r="B172" s="40"/>
      <c r="C172" s="235" t="s">
        <v>325</v>
      </c>
      <c r="D172" s="235" t="s">
        <v>174</v>
      </c>
      <c r="E172" s="236" t="s">
        <v>947</v>
      </c>
      <c r="F172" s="237" t="s">
        <v>1549</v>
      </c>
      <c r="G172" s="238" t="s">
        <v>466</v>
      </c>
      <c r="H172" s="239">
        <v>1</v>
      </c>
      <c r="I172" s="240"/>
      <c r="J172" s="240"/>
      <c r="K172" s="241">
        <f>ROUND(P172*H172,2)</f>
        <v>0</v>
      </c>
      <c r="L172" s="237" t="s">
        <v>20</v>
      </c>
      <c r="M172" s="45"/>
      <c r="N172" s="242" t="s">
        <v>20</v>
      </c>
      <c r="O172" s="243" t="s">
        <v>45</v>
      </c>
      <c r="P172" s="244">
        <f>I172+J172</f>
        <v>0</v>
      </c>
      <c r="Q172" s="244">
        <f>ROUND(I172*H172,2)</f>
        <v>0</v>
      </c>
      <c r="R172" s="244">
        <f>ROUND(J172*H172,2)</f>
        <v>0</v>
      </c>
      <c r="S172" s="85"/>
      <c r="T172" s="245">
        <f>S172*H172</f>
        <v>0</v>
      </c>
      <c r="U172" s="245">
        <v>0</v>
      </c>
      <c r="V172" s="245">
        <f>U172*H172</f>
        <v>0</v>
      </c>
      <c r="W172" s="245">
        <v>0</v>
      </c>
      <c r="X172" s="246">
        <f>W172*H172</f>
        <v>0</v>
      </c>
      <c r="Y172" s="39"/>
      <c r="Z172" s="39"/>
      <c r="AA172" s="39"/>
      <c r="AB172" s="39"/>
      <c r="AC172" s="39"/>
      <c r="AD172" s="39"/>
      <c r="AE172" s="39"/>
      <c r="AR172" s="247" t="s">
        <v>179</v>
      </c>
      <c r="AT172" s="247" t="s">
        <v>174</v>
      </c>
      <c r="AU172" s="247" t="s">
        <v>86</v>
      </c>
      <c r="AY172" s="18" t="s">
        <v>171</v>
      </c>
      <c r="BE172" s="248">
        <f>IF(O172="základní",K172,0)</f>
        <v>0</v>
      </c>
      <c r="BF172" s="248">
        <f>IF(O172="snížená",K172,0)</f>
        <v>0</v>
      </c>
      <c r="BG172" s="248">
        <f>IF(O172="zákl. přenesená",K172,0)</f>
        <v>0</v>
      </c>
      <c r="BH172" s="248">
        <f>IF(O172="sníž. přenesená",K172,0)</f>
        <v>0</v>
      </c>
      <c r="BI172" s="248">
        <f>IF(O172="nulová",K172,0)</f>
        <v>0</v>
      </c>
      <c r="BJ172" s="18" t="s">
        <v>84</v>
      </c>
      <c r="BK172" s="248">
        <f>ROUND(P172*H172,2)</f>
        <v>0</v>
      </c>
      <c r="BL172" s="18" t="s">
        <v>179</v>
      </c>
      <c r="BM172" s="247" t="s">
        <v>1550</v>
      </c>
    </row>
    <row r="173" spans="1:47" s="2" customFormat="1" ht="12">
      <c r="A173" s="39"/>
      <c r="B173" s="40"/>
      <c r="C173" s="41"/>
      <c r="D173" s="249" t="s">
        <v>181</v>
      </c>
      <c r="E173" s="41"/>
      <c r="F173" s="250" t="s">
        <v>1549</v>
      </c>
      <c r="G173" s="41"/>
      <c r="H173" s="41"/>
      <c r="I173" s="150"/>
      <c r="J173" s="150"/>
      <c r="K173" s="41"/>
      <c r="L173" s="41"/>
      <c r="M173" s="45"/>
      <c r="N173" s="251"/>
      <c r="O173" s="252"/>
      <c r="P173" s="85"/>
      <c r="Q173" s="85"/>
      <c r="R173" s="85"/>
      <c r="S173" s="85"/>
      <c r="T173" s="85"/>
      <c r="U173" s="85"/>
      <c r="V173" s="85"/>
      <c r="W173" s="85"/>
      <c r="X173" s="86"/>
      <c r="Y173" s="39"/>
      <c r="Z173" s="39"/>
      <c r="AA173" s="39"/>
      <c r="AB173" s="39"/>
      <c r="AC173" s="39"/>
      <c r="AD173" s="39"/>
      <c r="AE173" s="39"/>
      <c r="AT173" s="18" t="s">
        <v>181</v>
      </c>
      <c r="AU173" s="18" t="s">
        <v>86</v>
      </c>
    </row>
    <row r="174" spans="1:63" s="12" customFormat="1" ht="25.9" customHeight="1">
      <c r="A174" s="12"/>
      <c r="B174" s="218"/>
      <c r="C174" s="219"/>
      <c r="D174" s="220" t="s">
        <v>75</v>
      </c>
      <c r="E174" s="221" t="s">
        <v>874</v>
      </c>
      <c r="F174" s="221" t="s">
        <v>875</v>
      </c>
      <c r="G174" s="219"/>
      <c r="H174" s="219"/>
      <c r="I174" s="222"/>
      <c r="J174" s="222"/>
      <c r="K174" s="223">
        <f>BK174</f>
        <v>0</v>
      </c>
      <c r="L174" s="219"/>
      <c r="M174" s="224"/>
      <c r="N174" s="225"/>
      <c r="O174" s="226"/>
      <c r="P174" s="226"/>
      <c r="Q174" s="227">
        <f>Q175+Q199</f>
        <v>0</v>
      </c>
      <c r="R174" s="227">
        <f>R175+R199</f>
        <v>0</v>
      </c>
      <c r="S174" s="226"/>
      <c r="T174" s="228">
        <f>T175+T199</f>
        <v>0</v>
      </c>
      <c r="U174" s="226"/>
      <c r="V174" s="228">
        <f>V175+V199</f>
        <v>0.9408204399999999</v>
      </c>
      <c r="W174" s="226"/>
      <c r="X174" s="229">
        <f>X175+X199</f>
        <v>0</v>
      </c>
      <c r="Y174" s="12"/>
      <c r="Z174" s="12"/>
      <c r="AA174" s="12"/>
      <c r="AB174" s="12"/>
      <c r="AC174" s="12"/>
      <c r="AD174" s="12"/>
      <c r="AE174" s="12"/>
      <c r="AR174" s="230" t="s">
        <v>86</v>
      </c>
      <c r="AT174" s="231" t="s">
        <v>75</v>
      </c>
      <c r="AU174" s="231" t="s">
        <v>76</v>
      </c>
      <c r="AY174" s="230" t="s">
        <v>171</v>
      </c>
      <c r="BK174" s="232">
        <f>BK175+BK199</f>
        <v>0</v>
      </c>
    </row>
    <row r="175" spans="1:63" s="12" customFormat="1" ht="22.8" customHeight="1">
      <c r="A175" s="12"/>
      <c r="B175" s="218"/>
      <c r="C175" s="219"/>
      <c r="D175" s="220" t="s">
        <v>75</v>
      </c>
      <c r="E175" s="233" t="s">
        <v>988</v>
      </c>
      <c r="F175" s="233" t="s">
        <v>989</v>
      </c>
      <c r="G175" s="219"/>
      <c r="H175" s="219"/>
      <c r="I175" s="222"/>
      <c r="J175" s="222"/>
      <c r="K175" s="234">
        <f>BK175</f>
        <v>0</v>
      </c>
      <c r="L175" s="219"/>
      <c r="M175" s="224"/>
      <c r="N175" s="225"/>
      <c r="O175" s="226"/>
      <c r="P175" s="226"/>
      <c r="Q175" s="227">
        <f>SUM(Q176:Q198)</f>
        <v>0</v>
      </c>
      <c r="R175" s="227">
        <f>SUM(R176:R198)</f>
        <v>0</v>
      </c>
      <c r="S175" s="226"/>
      <c r="T175" s="228">
        <f>SUM(T176:T198)</f>
        <v>0</v>
      </c>
      <c r="U175" s="226"/>
      <c r="V175" s="228">
        <f>SUM(V176:V198)</f>
        <v>0.8320824399999999</v>
      </c>
      <c r="W175" s="226"/>
      <c r="X175" s="229">
        <f>SUM(X176:X198)</f>
        <v>0</v>
      </c>
      <c r="Y175" s="12"/>
      <c r="Z175" s="12"/>
      <c r="AA175" s="12"/>
      <c r="AB175" s="12"/>
      <c r="AC175" s="12"/>
      <c r="AD175" s="12"/>
      <c r="AE175" s="12"/>
      <c r="AR175" s="230" t="s">
        <v>86</v>
      </c>
      <c r="AT175" s="231" t="s">
        <v>75</v>
      </c>
      <c r="AU175" s="231" t="s">
        <v>84</v>
      </c>
      <c r="AY175" s="230" t="s">
        <v>171</v>
      </c>
      <c r="BK175" s="232">
        <f>SUM(BK176:BK198)</f>
        <v>0</v>
      </c>
    </row>
    <row r="176" spans="1:65" s="2" customFormat="1" ht="21.75" customHeight="1">
      <c r="A176" s="39"/>
      <c r="B176" s="40"/>
      <c r="C176" s="235" t="s">
        <v>331</v>
      </c>
      <c r="D176" s="235" t="s">
        <v>174</v>
      </c>
      <c r="E176" s="236" t="s">
        <v>1551</v>
      </c>
      <c r="F176" s="237" t="s">
        <v>1552</v>
      </c>
      <c r="G176" s="238" t="s">
        <v>273</v>
      </c>
      <c r="H176" s="239">
        <v>7.412</v>
      </c>
      <c r="I176" s="240"/>
      <c r="J176" s="240"/>
      <c r="K176" s="241">
        <f>ROUND(P176*H176,2)</f>
        <v>0</v>
      </c>
      <c r="L176" s="237" t="s">
        <v>178</v>
      </c>
      <c r="M176" s="45"/>
      <c r="N176" s="242" t="s">
        <v>20</v>
      </c>
      <c r="O176" s="243" t="s">
        <v>45</v>
      </c>
      <c r="P176" s="244">
        <f>I176+J176</f>
        <v>0</v>
      </c>
      <c r="Q176" s="244">
        <f>ROUND(I176*H176,2)</f>
        <v>0</v>
      </c>
      <c r="R176" s="244">
        <f>ROUND(J176*H176,2)</f>
        <v>0</v>
      </c>
      <c r="S176" s="85"/>
      <c r="T176" s="245">
        <f>S176*H176</f>
        <v>0</v>
      </c>
      <c r="U176" s="245">
        <v>0.02337</v>
      </c>
      <c r="V176" s="245">
        <f>U176*H176</f>
        <v>0.17321843999999997</v>
      </c>
      <c r="W176" s="245">
        <v>0</v>
      </c>
      <c r="X176" s="246">
        <f>W176*H176</f>
        <v>0</v>
      </c>
      <c r="Y176" s="39"/>
      <c r="Z176" s="39"/>
      <c r="AA176" s="39"/>
      <c r="AB176" s="39"/>
      <c r="AC176" s="39"/>
      <c r="AD176" s="39"/>
      <c r="AE176" s="39"/>
      <c r="AR176" s="247" t="s">
        <v>313</v>
      </c>
      <c r="AT176" s="247" t="s">
        <v>174</v>
      </c>
      <c r="AU176" s="247" t="s">
        <v>86</v>
      </c>
      <c r="AY176" s="18" t="s">
        <v>171</v>
      </c>
      <c r="BE176" s="248">
        <f>IF(O176="základní",K176,0)</f>
        <v>0</v>
      </c>
      <c r="BF176" s="248">
        <f>IF(O176="snížená",K176,0)</f>
        <v>0</v>
      </c>
      <c r="BG176" s="248">
        <f>IF(O176="zákl. přenesená",K176,0)</f>
        <v>0</v>
      </c>
      <c r="BH176" s="248">
        <f>IF(O176="sníž. přenesená",K176,0)</f>
        <v>0</v>
      </c>
      <c r="BI176" s="248">
        <f>IF(O176="nulová",K176,0)</f>
        <v>0</v>
      </c>
      <c r="BJ176" s="18" t="s">
        <v>84</v>
      </c>
      <c r="BK176" s="248">
        <f>ROUND(P176*H176,2)</f>
        <v>0</v>
      </c>
      <c r="BL176" s="18" t="s">
        <v>313</v>
      </c>
      <c r="BM176" s="247" t="s">
        <v>1553</v>
      </c>
    </row>
    <row r="177" spans="1:47" s="2" customFormat="1" ht="12">
      <c r="A177" s="39"/>
      <c r="B177" s="40"/>
      <c r="C177" s="41"/>
      <c r="D177" s="249" t="s">
        <v>181</v>
      </c>
      <c r="E177" s="41"/>
      <c r="F177" s="250" t="s">
        <v>1554</v>
      </c>
      <c r="G177" s="41"/>
      <c r="H177" s="41"/>
      <c r="I177" s="150"/>
      <c r="J177" s="150"/>
      <c r="K177" s="41"/>
      <c r="L177" s="41"/>
      <c r="M177" s="45"/>
      <c r="N177" s="251"/>
      <c r="O177" s="252"/>
      <c r="P177" s="85"/>
      <c r="Q177" s="85"/>
      <c r="R177" s="85"/>
      <c r="S177" s="85"/>
      <c r="T177" s="85"/>
      <c r="U177" s="85"/>
      <c r="V177" s="85"/>
      <c r="W177" s="85"/>
      <c r="X177" s="86"/>
      <c r="Y177" s="39"/>
      <c r="Z177" s="39"/>
      <c r="AA177" s="39"/>
      <c r="AB177" s="39"/>
      <c r="AC177" s="39"/>
      <c r="AD177" s="39"/>
      <c r="AE177" s="39"/>
      <c r="AT177" s="18" t="s">
        <v>181</v>
      </c>
      <c r="AU177" s="18" t="s">
        <v>86</v>
      </c>
    </row>
    <row r="178" spans="1:65" s="2" customFormat="1" ht="21.75" customHeight="1">
      <c r="A178" s="39"/>
      <c r="B178" s="40"/>
      <c r="C178" s="235" t="s">
        <v>335</v>
      </c>
      <c r="D178" s="235" t="s">
        <v>174</v>
      </c>
      <c r="E178" s="236" t="s">
        <v>990</v>
      </c>
      <c r="F178" s="237" t="s">
        <v>991</v>
      </c>
      <c r="G178" s="238" t="s">
        <v>262</v>
      </c>
      <c r="H178" s="239">
        <v>30.71</v>
      </c>
      <c r="I178" s="240"/>
      <c r="J178" s="240"/>
      <c r="K178" s="241">
        <f>ROUND(P178*H178,2)</f>
        <v>0</v>
      </c>
      <c r="L178" s="237" t="s">
        <v>178</v>
      </c>
      <c r="M178" s="45"/>
      <c r="N178" s="242" t="s">
        <v>20</v>
      </c>
      <c r="O178" s="243" t="s">
        <v>45</v>
      </c>
      <c r="P178" s="244">
        <f>I178+J178</f>
        <v>0</v>
      </c>
      <c r="Q178" s="244">
        <f>ROUND(I178*H178,2)</f>
        <v>0</v>
      </c>
      <c r="R178" s="244">
        <f>ROUND(J178*H178,2)</f>
        <v>0</v>
      </c>
      <c r="S178" s="85"/>
      <c r="T178" s="245">
        <f>S178*H178</f>
        <v>0</v>
      </c>
      <c r="U178" s="245">
        <v>0</v>
      </c>
      <c r="V178" s="245">
        <f>U178*H178</f>
        <v>0</v>
      </c>
      <c r="W178" s="245">
        <v>0</v>
      </c>
      <c r="X178" s="246">
        <f>W178*H178</f>
        <v>0</v>
      </c>
      <c r="Y178" s="39"/>
      <c r="Z178" s="39"/>
      <c r="AA178" s="39"/>
      <c r="AB178" s="39"/>
      <c r="AC178" s="39"/>
      <c r="AD178" s="39"/>
      <c r="AE178" s="39"/>
      <c r="AR178" s="247" t="s">
        <v>313</v>
      </c>
      <c r="AT178" s="247" t="s">
        <v>174</v>
      </c>
      <c r="AU178" s="247" t="s">
        <v>86</v>
      </c>
      <c r="AY178" s="18" t="s">
        <v>171</v>
      </c>
      <c r="BE178" s="248">
        <f>IF(O178="základní",K178,0)</f>
        <v>0</v>
      </c>
      <c r="BF178" s="248">
        <f>IF(O178="snížená",K178,0)</f>
        <v>0</v>
      </c>
      <c r="BG178" s="248">
        <f>IF(O178="zákl. přenesená",K178,0)</f>
        <v>0</v>
      </c>
      <c r="BH178" s="248">
        <f>IF(O178="sníž. přenesená",K178,0)</f>
        <v>0</v>
      </c>
      <c r="BI178" s="248">
        <f>IF(O178="nulová",K178,0)</f>
        <v>0</v>
      </c>
      <c r="BJ178" s="18" t="s">
        <v>84</v>
      </c>
      <c r="BK178" s="248">
        <f>ROUND(P178*H178,2)</f>
        <v>0</v>
      </c>
      <c r="BL178" s="18" t="s">
        <v>313</v>
      </c>
      <c r="BM178" s="247" t="s">
        <v>1555</v>
      </c>
    </row>
    <row r="179" spans="1:47" s="2" customFormat="1" ht="12">
      <c r="A179" s="39"/>
      <c r="B179" s="40"/>
      <c r="C179" s="41"/>
      <c r="D179" s="249" t="s">
        <v>181</v>
      </c>
      <c r="E179" s="41"/>
      <c r="F179" s="250" t="s">
        <v>993</v>
      </c>
      <c r="G179" s="41"/>
      <c r="H179" s="41"/>
      <c r="I179" s="150"/>
      <c r="J179" s="150"/>
      <c r="K179" s="41"/>
      <c r="L179" s="41"/>
      <c r="M179" s="45"/>
      <c r="N179" s="251"/>
      <c r="O179" s="252"/>
      <c r="P179" s="85"/>
      <c r="Q179" s="85"/>
      <c r="R179" s="85"/>
      <c r="S179" s="85"/>
      <c r="T179" s="85"/>
      <c r="U179" s="85"/>
      <c r="V179" s="85"/>
      <c r="W179" s="85"/>
      <c r="X179" s="86"/>
      <c r="Y179" s="39"/>
      <c r="Z179" s="39"/>
      <c r="AA179" s="39"/>
      <c r="AB179" s="39"/>
      <c r="AC179" s="39"/>
      <c r="AD179" s="39"/>
      <c r="AE179" s="39"/>
      <c r="AT179" s="18" t="s">
        <v>181</v>
      </c>
      <c r="AU179" s="18" t="s">
        <v>86</v>
      </c>
    </row>
    <row r="180" spans="1:65" s="2" customFormat="1" ht="21.75" customHeight="1">
      <c r="A180" s="39"/>
      <c r="B180" s="40"/>
      <c r="C180" s="264" t="s">
        <v>8</v>
      </c>
      <c r="D180" s="264" t="s">
        <v>186</v>
      </c>
      <c r="E180" s="265" t="s">
        <v>995</v>
      </c>
      <c r="F180" s="266" t="s">
        <v>996</v>
      </c>
      <c r="G180" s="267" t="s">
        <v>273</v>
      </c>
      <c r="H180" s="268">
        <v>0.307</v>
      </c>
      <c r="I180" s="269"/>
      <c r="J180" s="270"/>
      <c r="K180" s="271">
        <f>ROUND(P180*H180,2)</f>
        <v>0</v>
      </c>
      <c r="L180" s="266" t="s">
        <v>178</v>
      </c>
      <c r="M180" s="272"/>
      <c r="N180" s="273" t="s">
        <v>20</v>
      </c>
      <c r="O180" s="243" t="s">
        <v>45</v>
      </c>
      <c r="P180" s="244">
        <f>I180+J180</f>
        <v>0</v>
      </c>
      <c r="Q180" s="244">
        <f>ROUND(I180*H180,2)</f>
        <v>0</v>
      </c>
      <c r="R180" s="244">
        <f>ROUND(J180*H180,2)</f>
        <v>0</v>
      </c>
      <c r="S180" s="85"/>
      <c r="T180" s="245">
        <f>S180*H180</f>
        <v>0</v>
      </c>
      <c r="U180" s="245">
        <v>0.55</v>
      </c>
      <c r="V180" s="245">
        <f>U180*H180</f>
        <v>0.16885</v>
      </c>
      <c r="W180" s="245">
        <v>0</v>
      </c>
      <c r="X180" s="246">
        <f>W180*H180</f>
        <v>0</v>
      </c>
      <c r="Y180" s="39"/>
      <c r="Z180" s="39"/>
      <c r="AA180" s="39"/>
      <c r="AB180" s="39"/>
      <c r="AC180" s="39"/>
      <c r="AD180" s="39"/>
      <c r="AE180" s="39"/>
      <c r="AR180" s="247" t="s">
        <v>401</v>
      </c>
      <c r="AT180" s="247" t="s">
        <v>186</v>
      </c>
      <c r="AU180" s="247" t="s">
        <v>86</v>
      </c>
      <c r="AY180" s="18" t="s">
        <v>171</v>
      </c>
      <c r="BE180" s="248">
        <f>IF(O180="základní",K180,0)</f>
        <v>0</v>
      </c>
      <c r="BF180" s="248">
        <f>IF(O180="snížená",K180,0)</f>
        <v>0</v>
      </c>
      <c r="BG180" s="248">
        <f>IF(O180="zákl. přenesená",K180,0)</f>
        <v>0</v>
      </c>
      <c r="BH180" s="248">
        <f>IF(O180="sníž. přenesená",K180,0)</f>
        <v>0</v>
      </c>
      <c r="BI180" s="248">
        <f>IF(O180="nulová",K180,0)</f>
        <v>0</v>
      </c>
      <c r="BJ180" s="18" t="s">
        <v>84</v>
      </c>
      <c r="BK180" s="248">
        <f>ROUND(P180*H180,2)</f>
        <v>0</v>
      </c>
      <c r="BL180" s="18" t="s">
        <v>313</v>
      </c>
      <c r="BM180" s="247" t="s">
        <v>1556</v>
      </c>
    </row>
    <row r="181" spans="1:47" s="2" customFormat="1" ht="12">
      <c r="A181" s="39"/>
      <c r="B181" s="40"/>
      <c r="C181" s="41"/>
      <c r="D181" s="249" t="s">
        <v>181</v>
      </c>
      <c r="E181" s="41"/>
      <c r="F181" s="250" t="s">
        <v>996</v>
      </c>
      <c r="G181" s="41"/>
      <c r="H181" s="41"/>
      <c r="I181" s="150"/>
      <c r="J181" s="150"/>
      <c r="K181" s="41"/>
      <c r="L181" s="41"/>
      <c r="M181" s="45"/>
      <c r="N181" s="251"/>
      <c r="O181" s="252"/>
      <c r="P181" s="85"/>
      <c r="Q181" s="85"/>
      <c r="R181" s="85"/>
      <c r="S181" s="85"/>
      <c r="T181" s="85"/>
      <c r="U181" s="85"/>
      <c r="V181" s="85"/>
      <c r="W181" s="85"/>
      <c r="X181" s="86"/>
      <c r="Y181" s="39"/>
      <c r="Z181" s="39"/>
      <c r="AA181" s="39"/>
      <c r="AB181" s="39"/>
      <c r="AC181" s="39"/>
      <c r="AD181" s="39"/>
      <c r="AE181" s="39"/>
      <c r="AT181" s="18" t="s">
        <v>181</v>
      </c>
      <c r="AU181" s="18" t="s">
        <v>86</v>
      </c>
    </row>
    <row r="182" spans="1:65" s="2" customFormat="1" ht="21.75" customHeight="1">
      <c r="A182" s="39"/>
      <c r="B182" s="40"/>
      <c r="C182" s="235" t="s">
        <v>343</v>
      </c>
      <c r="D182" s="235" t="s">
        <v>174</v>
      </c>
      <c r="E182" s="236" t="s">
        <v>1557</v>
      </c>
      <c r="F182" s="237" t="s">
        <v>1558</v>
      </c>
      <c r="G182" s="238" t="s">
        <v>262</v>
      </c>
      <c r="H182" s="239">
        <v>4.5</v>
      </c>
      <c r="I182" s="240"/>
      <c r="J182" s="240"/>
      <c r="K182" s="241">
        <f>ROUND(P182*H182,2)</f>
        <v>0</v>
      </c>
      <c r="L182" s="237" t="s">
        <v>178</v>
      </c>
      <c r="M182" s="45"/>
      <c r="N182" s="242" t="s">
        <v>20</v>
      </c>
      <c r="O182" s="243" t="s">
        <v>45</v>
      </c>
      <c r="P182" s="244">
        <f>I182+J182</f>
        <v>0</v>
      </c>
      <c r="Q182" s="244">
        <f>ROUND(I182*H182,2)</f>
        <v>0</v>
      </c>
      <c r="R182" s="244">
        <f>ROUND(J182*H182,2)</f>
        <v>0</v>
      </c>
      <c r="S182" s="85"/>
      <c r="T182" s="245">
        <f>S182*H182</f>
        <v>0</v>
      </c>
      <c r="U182" s="245">
        <v>0</v>
      </c>
      <c r="V182" s="245">
        <f>U182*H182</f>
        <v>0</v>
      </c>
      <c r="W182" s="245">
        <v>0</v>
      </c>
      <c r="X182" s="246">
        <f>W182*H182</f>
        <v>0</v>
      </c>
      <c r="Y182" s="39"/>
      <c r="Z182" s="39"/>
      <c r="AA182" s="39"/>
      <c r="AB182" s="39"/>
      <c r="AC182" s="39"/>
      <c r="AD182" s="39"/>
      <c r="AE182" s="39"/>
      <c r="AR182" s="247" t="s">
        <v>313</v>
      </c>
      <c r="AT182" s="247" t="s">
        <v>174</v>
      </c>
      <c r="AU182" s="247" t="s">
        <v>86</v>
      </c>
      <c r="AY182" s="18" t="s">
        <v>171</v>
      </c>
      <c r="BE182" s="248">
        <f>IF(O182="základní",K182,0)</f>
        <v>0</v>
      </c>
      <c r="BF182" s="248">
        <f>IF(O182="snížená",K182,0)</f>
        <v>0</v>
      </c>
      <c r="BG182" s="248">
        <f>IF(O182="zákl. přenesená",K182,0)</f>
        <v>0</v>
      </c>
      <c r="BH182" s="248">
        <f>IF(O182="sníž. přenesená",K182,0)</f>
        <v>0</v>
      </c>
      <c r="BI182" s="248">
        <f>IF(O182="nulová",K182,0)</f>
        <v>0</v>
      </c>
      <c r="BJ182" s="18" t="s">
        <v>84</v>
      </c>
      <c r="BK182" s="248">
        <f>ROUND(P182*H182,2)</f>
        <v>0</v>
      </c>
      <c r="BL182" s="18" t="s">
        <v>313</v>
      </c>
      <c r="BM182" s="247" t="s">
        <v>1559</v>
      </c>
    </row>
    <row r="183" spans="1:47" s="2" customFormat="1" ht="12">
      <c r="A183" s="39"/>
      <c r="B183" s="40"/>
      <c r="C183" s="41"/>
      <c r="D183" s="249" t="s">
        <v>181</v>
      </c>
      <c r="E183" s="41"/>
      <c r="F183" s="250" t="s">
        <v>1560</v>
      </c>
      <c r="G183" s="41"/>
      <c r="H183" s="41"/>
      <c r="I183" s="150"/>
      <c r="J183" s="150"/>
      <c r="K183" s="41"/>
      <c r="L183" s="41"/>
      <c r="M183" s="45"/>
      <c r="N183" s="251"/>
      <c r="O183" s="252"/>
      <c r="P183" s="85"/>
      <c r="Q183" s="85"/>
      <c r="R183" s="85"/>
      <c r="S183" s="85"/>
      <c r="T183" s="85"/>
      <c r="U183" s="85"/>
      <c r="V183" s="85"/>
      <c r="W183" s="85"/>
      <c r="X183" s="86"/>
      <c r="Y183" s="39"/>
      <c r="Z183" s="39"/>
      <c r="AA183" s="39"/>
      <c r="AB183" s="39"/>
      <c r="AC183" s="39"/>
      <c r="AD183" s="39"/>
      <c r="AE183" s="39"/>
      <c r="AT183" s="18" t="s">
        <v>181</v>
      </c>
      <c r="AU183" s="18" t="s">
        <v>86</v>
      </c>
    </row>
    <row r="184" spans="1:65" s="2" customFormat="1" ht="21.75" customHeight="1">
      <c r="A184" s="39"/>
      <c r="B184" s="40"/>
      <c r="C184" s="264" t="s">
        <v>347</v>
      </c>
      <c r="D184" s="264" t="s">
        <v>186</v>
      </c>
      <c r="E184" s="265" t="s">
        <v>1561</v>
      </c>
      <c r="F184" s="266" t="s">
        <v>1562</v>
      </c>
      <c r="G184" s="267" t="s">
        <v>273</v>
      </c>
      <c r="H184" s="268">
        <v>0.088</v>
      </c>
      <c r="I184" s="269"/>
      <c r="J184" s="270"/>
      <c r="K184" s="271">
        <f>ROUND(P184*H184,2)</f>
        <v>0</v>
      </c>
      <c r="L184" s="266" t="s">
        <v>178</v>
      </c>
      <c r="M184" s="272"/>
      <c r="N184" s="273" t="s">
        <v>20</v>
      </c>
      <c r="O184" s="243" t="s">
        <v>45</v>
      </c>
      <c r="P184" s="244">
        <f>I184+J184</f>
        <v>0</v>
      </c>
      <c r="Q184" s="244">
        <f>ROUND(I184*H184,2)</f>
        <v>0</v>
      </c>
      <c r="R184" s="244">
        <f>ROUND(J184*H184,2)</f>
        <v>0</v>
      </c>
      <c r="S184" s="85"/>
      <c r="T184" s="245">
        <f>S184*H184</f>
        <v>0</v>
      </c>
      <c r="U184" s="245">
        <v>0.55</v>
      </c>
      <c r="V184" s="245">
        <f>U184*H184</f>
        <v>0.0484</v>
      </c>
      <c r="W184" s="245">
        <v>0</v>
      </c>
      <c r="X184" s="246">
        <f>W184*H184</f>
        <v>0</v>
      </c>
      <c r="Y184" s="39"/>
      <c r="Z184" s="39"/>
      <c r="AA184" s="39"/>
      <c r="AB184" s="39"/>
      <c r="AC184" s="39"/>
      <c r="AD184" s="39"/>
      <c r="AE184" s="39"/>
      <c r="AR184" s="247" t="s">
        <v>401</v>
      </c>
      <c r="AT184" s="247" t="s">
        <v>186</v>
      </c>
      <c r="AU184" s="247" t="s">
        <v>86</v>
      </c>
      <c r="AY184" s="18" t="s">
        <v>171</v>
      </c>
      <c r="BE184" s="248">
        <f>IF(O184="základní",K184,0)</f>
        <v>0</v>
      </c>
      <c r="BF184" s="248">
        <f>IF(O184="snížená",K184,0)</f>
        <v>0</v>
      </c>
      <c r="BG184" s="248">
        <f>IF(O184="zákl. přenesená",K184,0)</f>
        <v>0</v>
      </c>
      <c r="BH184" s="248">
        <f>IF(O184="sníž. přenesená",K184,0)</f>
        <v>0</v>
      </c>
      <c r="BI184" s="248">
        <f>IF(O184="nulová",K184,0)</f>
        <v>0</v>
      </c>
      <c r="BJ184" s="18" t="s">
        <v>84</v>
      </c>
      <c r="BK184" s="248">
        <f>ROUND(P184*H184,2)</f>
        <v>0</v>
      </c>
      <c r="BL184" s="18" t="s">
        <v>313</v>
      </c>
      <c r="BM184" s="247" t="s">
        <v>1563</v>
      </c>
    </row>
    <row r="185" spans="1:47" s="2" customFormat="1" ht="12">
      <c r="A185" s="39"/>
      <c r="B185" s="40"/>
      <c r="C185" s="41"/>
      <c r="D185" s="249" t="s">
        <v>181</v>
      </c>
      <c r="E185" s="41"/>
      <c r="F185" s="250" t="s">
        <v>1562</v>
      </c>
      <c r="G185" s="41"/>
      <c r="H185" s="41"/>
      <c r="I185" s="150"/>
      <c r="J185" s="150"/>
      <c r="K185" s="41"/>
      <c r="L185" s="41"/>
      <c r="M185" s="45"/>
      <c r="N185" s="251"/>
      <c r="O185" s="252"/>
      <c r="P185" s="85"/>
      <c r="Q185" s="85"/>
      <c r="R185" s="85"/>
      <c r="S185" s="85"/>
      <c r="T185" s="85"/>
      <c r="U185" s="85"/>
      <c r="V185" s="85"/>
      <c r="W185" s="85"/>
      <c r="X185" s="86"/>
      <c r="Y185" s="39"/>
      <c r="Z185" s="39"/>
      <c r="AA185" s="39"/>
      <c r="AB185" s="39"/>
      <c r="AC185" s="39"/>
      <c r="AD185" s="39"/>
      <c r="AE185" s="39"/>
      <c r="AT185" s="18" t="s">
        <v>181</v>
      </c>
      <c r="AU185" s="18" t="s">
        <v>86</v>
      </c>
    </row>
    <row r="186" spans="1:65" s="2" customFormat="1" ht="21.75" customHeight="1">
      <c r="A186" s="39"/>
      <c r="B186" s="40"/>
      <c r="C186" s="235" t="s">
        <v>352</v>
      </c>
      <c r="D186" s="235" t="s">
        <v>174</v>
      </c>
      <c r="E186" s="236" t="s">
        <v>1564</v>
      </c>
      <c r="F186" s="237" t="s">
        <v>1565</v>
      </c>
      <c r="G186" s="238" t="s">
        <v>177</v>
      </c>
      <c r="H186" s="239">
        <v>13.7</v>
      </c>
      <c r="I186" s="240"/>
      <c r="J186" s="240"/>
      <c r="K186" s="241">
        <f>ROUND(P186*H186,2)</f>
        <v>0</v>
      </c>
      <c r="L186" s="237" t="s">
        <v>178</v>
      </c>
      <c r="M186" s="45"/>
      <c r="N186" s="242" t="s">
        <v>20</v>
      </c>
      <c r="O186" s="243" t="s">
        <v>45</v>
      </c>
      <c r="P186" s="244">
        <f>I186+J186</f>
        <v>0</v>
      </c>
      <c r="Q186" s="244">
        <f>ROUND(I186*H186,2)</f>
        <v>0</v>
      </c>
      <c r="R186" s="244">
        <f>ROUND(J186*H186,2)</f>
        <v>0</v>
      </c>
      <c r="S186" s="85"/>
      <c r="T186" s="245">
        <f>S186*H186</f>
        <v>0</v>
      </c>
      <c r="U186" s="245">
        <v>0.00034</v>
      </c>
      <c r="V186" s="245">
        <f>U186*H186</f>
        <v>0.004658</v>
      </c>
      <c r="W186" s="245">
        <v>0</v>
      </c>
      <c r="X186" s="246">
        <f>W186*H186</f>
        <v>0</v>
      </c>
      <c r="Y186" s="39"/>
      <c r="Z186" s="39"/>
      <c r="AA186" s="39"/>
      <c r="AB186" s="39"/>
      <c r="AC186" s="39"/>
      <c r="AD186" s="39"/>
      <c r="AE186" s="39"/>
      <c r="AR186" s="247" t="s">
        <v>313</v>
      </c>
      <c r="AT186" s="247" t="s">
        <v>174</v>
      </c>
      <c r="AU186" s="247" t="s">
        <v>86</v>
      </c>
      <c r="AY186" s="18" t="s">
        <v>171</v>
      </c>
      <c r="BE186" s="248">
        <f>IF(O186="základní",K186,0)</f>
        <v>0</v>
      </c>
      <c r="BF186" s="248">
        <f>IF(O186="snížená",K186,0)</f>
        <v>0</v>
      </c>
      <c r="BG186" s="248">
        <f>IF(O186="zákl. přenesená",K186,0)</f>
        <v>0</v>
      </c>
      <c r="BH186" s="248">
        <f>IF(O186="sníž. přenesená",K186,0)</f>
        <v>0</v>
      </c>
      <c r="BI186" s="248">
        <f>IF(O186="nulová",K186,0)</f>
        <v>0</v>
      </c>
      <c r="BJ186" s="18" t="s">
        <v>84</v>
      </c>
      <c r="BK186" s="248">
        <f>ROUND(P186*H186,2)</f>
        <v>0</v>
      </c>
      <c r="BL186" s="18" t="s">
        <v>313</v>
      </c>
      <c r="BM186" s="247" t="s">
        <v>1566</v>
      </c>
    </row>
    <row r="187" spans="1:47" s="2" customFormat="1" ht="12">
      <c r="A187" s="39"/>
      <c r="B187" s="40"/>
      <c r="C187" s="41"/>
      <c r="D187" s="249" t="s">
        <v>181</v>
      </c>
      <c r="E187" s="41"/>
      <c r="F187" s="250" t="s">
        <v>1567</v>
      </c>
      <c r="G187" s="41"/>
      <c r="H187" s="41"/>
      <c r="I187" s="150"/>
      <c r="J187" s="150"/>
      <c r="K187" s="41"/>
      <c r="L187" s="41"/>
      <c r="M187" s="45"/>
      <c r="N187" s="251"/>
      <c r="O187" s="252"/>
      <c r="P187" s="85"/>
      <c r="Q187" s="85"/>
      <c r="R187" s="85"/>
      <c r="S187" s="85"/>
      <c r="T187" s="85"/>
      <c r="U187" s="85"/>
      <c r="V187" s="85"/>
      <c r="W187" s="85"/>
      <c r="X187" s="86"/>
      <c r="Y187" s="39"/>
      <c r="Z187" s="39"/>
      <c r="AA187" s="39"/>
      <c r="AB187" s="39"/>
      <c r="AC187" s="39"/>
      <c r="AD187" s="39"/>
      <c r="AE187" s="39"/>
      <c r="AT187" s="18" t="s">
        <v>181</v>
      </c>
      <c r="AU187" s="18" t="s">
        <v>86</v>
      </c>
    </row>
    <row r="188" spans="1:65" s="2" customFormat="1" ht="21.75" customHeight="1">
      <c r="A188" s="39"/>
      <c r="B188" s="40"/>
      <c r="C188" s="264" t="s">
        <v>357</v>
      </c>
      <c r="D188" s="264" t="s">
        <v>186</v>
      </c>
      <c r="E188" s="265" t="s">
        <v>1568</v>
      </c>
      <c r="F188" s="266" t="s">
        <v>1569</v>
      </c>
      <c r="G188" s="267" t="s">
        <v>177</v>
      </c>
      <c r="H188" s="268">
        <v>13.7</v>
      </c>
      <c r="I188" s="269"/>
      <c r="J188" s="270"/>
      <c r="K188" s="271">
        <f>ROUND(P188*H188,2)</f>
        <v>0</v>
      </c>
      <c r="L188" s="266" t="s">
        <v>20</v>
      </c>
      <c r="M188" s="272"/>
      <c r="N188" s="273" t="s">
        <v>20</v>
      </c>
      <c r="O188" s="243" t="s">
        <v>45</v>
      </c>
      <c r="P188" s="244">
        <f>I188+J188</f>
        <v>0</v>
      </c>
      <c r="Q188" s="244">
        <f>ROUND(I188*H188,2)</f>
        <v>0</v>
      </c>
      <c r="R188" s="244">
        <f>ROUND(J188*H188,2)</f>
        <v>0</v>
      </c>
      <c r="S188" s="85"/>
      <c r="T188" s="245">
        <f>S188*H188</f>
        <v>0</v>
      </c>
      <c r="U188" s="245">
        <v>0.022</v>
      </c>
      <c r="V188" s="245">
        <f>U188*H188</f>
        <v>0.30139999999999995</v>
      </c>
      <c r="W188" s="245">
        <v>0</v>
      </c>
      <c r="X188" s="246">
        <f>W188*H188</f>
        <v>0</v>
      </c>
      <c r="Y188" s="39"/>
      <c r="Z188" s="39"/>
      <c r="AA188" s="39"/>
      <c r="AB188" s="39"/>
      <c r="AC188" s="39"/>
      <c r="AD188" s="39"/>
      <c r="AE188" s="39"/>
      <c r="AR188" s="247" t="s">
        <v>401</v>
      </c>
      <c r="AT188" s="247" t="s">
        <v>186</v>
      </c>
      <c r="AU188" s="247" t="s">
        <v>86</v>
      </c>
      <c r="AY188" s="18" t="s">
        <v>171</v>
      </c>
      <c r="BE188" s="248">
        <f>IF(O188="základní",K188,0)</f>
        <v>0</v>
      </c>
      <c r="BF188" s="248">
        <f>IF(O188="snížená",K188,0)</f>
        <v>0</v>
      </c>
      <c r="BG188" s="248">
        <f>IF(O188="zákl. přenesená",K188,0)</f>
        <v>0</v>
      </c>
      <c r="BH188" s="248">
        <f>IF(O188="sníž. přenesená",K188,0)</f>
        <v>0</v>
      </c>
      <c r="BI188" s="248">
        <f>IF(O188="nulová",K188,0)</f>
        <v>0</v>
      </c>
      <c r="BJ188" s="18" t="s">
        <v>84</v>
      </c>
      <c r="BK188" s="248">
        <f>ROUND(P188*H188,2)</f>
        <v>0</v>
      </c>
      <c r="BL188" s="18" t="s">
        <v>313</v>
      </c>
      <c r="BM188" s="247" t="s">
        <v>1570</v>
      </c>
    </row>
    <row r="189" spans="1:47" s="2" customFormat="1" ht="12">
      <c r="A189" s="39"/>
      <c r="B189" s="40"/>
      <c r="C189" s="41"/>
      <c r="D189" s="249" t="s">
        <v>181</v>
      </c>
      <c r="E189" s="41"/>
      <c r="F189" s="250" t="s">
        <v>1571</v>
      </c>
      <c r="G189" s="41"/>
      <c r="H189" s="41"/>
      <c r="I189" s="150"/>
      <c r="J189" s="150"/>
      <c r="K189" s="41"/>
      <c r="L189" s="41"/>
      <c r="M189" s="45"/>
      <c r="N189" s="251"/>
      <c r="O189" s="252"/>
      <c r="P189" s="85"/>
      <c r="Q189" s="85"/>
      <c r="R189" s="85"/>
      <c r="S189" s="85"/>
      <c r="T189" s="85"/>
      <c r="U189" s="85"/>
      <c r="V189" s="85"/>
      <c r="W189" s="85"/>
      <c r="X189" s="86"/>
      <c r="Y189" s="39"/>
      <c r="Z189" s="39"/>
      <c r="AA189" s="39"/>
      <c r="AB189" s="39"/>
      <c r="AC189" s="39"/>
      <c r="AD189" s="39"/>
      <c r="AE189" s="39"/>
      <c r="AT189" s="18" t="s">
        <v>181</v>
      </c>
      <c r="AU189" s="18" t="s">
        <v>86</v>
      </c>
    </row>
    <row r="190" spans="1:47" s="2" customFormat="1" ht="12">
      <c r="A190" s="39"/>
      <c r="B190" s="40"/>
      <c r="C190" s="41"/>
      <c r="D190" s="249" t="s">
        <v>217</v>
      </c>
      <c r="E190" s="41"/>
      <c r="F190" s="274" t="s">
        <v>1572</v>
      </c>
      <c r="G190" s="41"/>
      <c r="H190" s="41"/>
      <c r="I190" s="150"/>
      <c r="J190" s="150"/>
      <c r="K190" s="41"/>
      <c r="L190" s="41"/>
      <c r="M190" s="45"/>
      <c r="N190" s="251"/>
      <c r="O190" s="252"/>
      <c r="P190" s="85"/>
      <c r="Q190" s="85"/>
      <c r="R190" s="85"/>
      <c r="S190" s="85"/>
      <c r="T190" s="85"/>
      <c r="U190" s="85"/>
      <c r="V190" s="85"/>
      <c r="W190" s="85"/>
      <c r="X190" s="86"/>
      <c r="Y190" s="39"/>
      <c r="Z190" s="39"/>
      <c r="AA190" s="39"/>
      <c r="AB190" s="39"/>
      <c r="AC190" s="39"/>
      <c r="AD190" s="39"/>
      <c r="AE190" s="39"/>
      <c r="AT190" s="18" t="s">
        <v>217</v>
      </c>
      <c r="AU190" s="18" t="s">
        <v>86</v>
      </c>
    </row>
    <row r="191" spans="1:65" s="2" customFormat="1" ht="21.75" customHeight="1">
      <c r="A191" s="39"/>
      <c r="B191" s="40"/>
      <c r="C191" s="264" t="s">
        <v>362</v>
      </c>
      <c r="D191" s="264" t="s">
        <v>186</v>
      </c>
      <c r="E191" s="265" t="s">
        <v>1573</v>
      </c>
      <c r="F191" s="266" t="s">
        <v>1574</v>
      </c>
      <c r="G191" s="267" t="s">
        <v>273</v>
      </c>
      <c r="H191" s="268">
        <v>0.237</v>
      </c>
      <c r="I191" s="269"/>
      <c r="J191" s="270"/>
      <c r="K191" s="271">
        <f>ROUND(P191*H191,2)</f>
        <v>0</v>
      </c>
      <c r="L191" s="266" t="s">
        <v>20</v>
      </c>
      <c r="M191" s="272"/>
      <c r="N191" s="273" t="s">
        <v>20</v>
      </c>
      <c r="O191" s="243" t="s">
        <v>45</v>
      </c>
      <c r="P191" s="244">
        <f>I191+J191</f>
        <v>0</v>
      </c>
      <c r="Q191" s="244">
        <f>ROUND(I191*H191,2)</f>
        <v>0</v>
      </c>
      <c r="R191" s="244">
        <f>ROUND(J191*H191,2)</f>
        <v>0</v>
      </c>
      <c r="S191" s="85"/>
      <c r="T191" s="245">
        <f>S191*H191</f>
        <v>0</v>
      </c>
      <c r="U191" s="245">
        <v>0.55</v>
      </c>
      <c r="V191" s="245">
        <f>U191*H191</f>
        <v>0.13035</v>
      </c>
      <c r="W191" s="245">
        <v>0</v>
      </c>
      <c r="X191" s="246">
        <f>W191*H191</f>
        <v>0</v>
      </c>
      <c r="Y191" s="39"/>
      <c r="Z191" s="39"/>
      <c r="AA191" s="39"/>
      <c r="AB191" s="39"/>
      <c r="AC191" s="39"/>
      <c r="AD191" s="39"/>
      <c r="AE191" s="39"/>
      <c r="AR191" s="247" t="s">
        <v>401</v>
      </c>
      <c r="AT191" s="247" t="s">
        <v>186</v>
      </c>
      <c r="AU191" s="247" t="s">
        <v>86</v>
      </c>
      <c r="AY191" s="18" t="s">
        <v>171</v>
      </c>
      <c r="BE191" s="248">
        <f>IF(O191="základní",K191,0)</f>
        <v>0</v>
      </c>
      <c r="BF191" s="248">
        <f>IF(O191="snížená",K191,0)</f>
        <v>0</v>
      </c>
      <c r="BG191" s="248">
        <f>IF(O191="zákl. přenesená",K191,0)</f>
        <v>0</v>
      </c>
      <c r="BH191" s="248">
        <f>IF(O191="sníž. přenesená",K191,0)</f>
        <v>0</v>
      </c>
      <c r="BI191" s="248">
        <f>IF(O191="nulová",K191,0)</f>
        <v>0</v>
      </c>
      <c r="BJ191" s="18" t="s">
        <v>84</v>
      </c>
      <c r="BK191" s="248">
        <f>ROUND(P191*H191,2)</f>
        <v>0</v>
      </c>
      <c r="BL191" s="18" t="s">
        <v>313</v>
      </c>
      <c r="BM191" s="247" t="s">
        <v>1575</v>
      </c>
    </row>
    <row r="192" spans="1:47" s="2" customFormat="1" ht="12">
      <c r="A192" s="39"/>
      <c r="B192" s="40"/>
      <c r="C192" s="41"/>
      <c r="D192" s="249" t="s">
        <v>181</v>
      </c>
      <c r="E192" s="41"/>
      <c r="F192" s="250" t="s">
        <v>1576</v>
      </c>
      <c r="G192" s="41"/>
      <c r="H192" s="41"/>
      <c r="I192" s="150"/>
      <c r="J192" s="150"/>
      <c r="K192" s="41"/>
      <c r="L192" s="41"/>
      <c r="M192" s="45"/>
      <c r="N192" s="251"/>
      <c r="O192" s="252"/>
      <c r="P192" s="85"/>
      <c r="Q192" s="85"/>
      <c r="R192" s="85"/>
      <c r="S192" s="85"/>
      <c r="T192" s="85"/>
      <c r="U192" s="85"/>
      <c r="V192" s="85"/>
      <c r="W192" s="85"/>
      <c r="X192" s="86"/>
      <c r="Y192" s="39"/>
      <c r="Z192" s="39"/>
      <c r="AA192" s="39"/>
      <c r="AB192" s="39"/>
      <c r="AC192" s="39"/>
      <c r="AD192" s="39"/>
      <c r="AE192" s="39"/>
      <c r="AT192" s="18" t="s">
        <v>181</v>
      </c>
      <c r="AU192" s="18" t="s">
        <v>86</v>
      </c>
    </row>
    <row r="193" spans="1:47" s="2" customFormat="1" ht="12">
      <c r="A193" s="39"/>
      <c r="B193" s="40"/>
      <c r="C193" s="41"/>
      <c r="D193" s="249" t="s">
        <v>217</v>
      </c>
      <c r="E193" s="41"/>
      <c r="F193" s="274" t="s">
        <v>1577</v>
      </c>
      <c r="G193" s="41"/>
      <c r="H193" s="41"/>
      <c r="I193" s="150"/>
      <c r="J193" s="150"/>
      <c r="K193" s="41"/>
      <c r="L193" s="41"/>
      <c r="M193" s="45"/>
      <c r="N193" s="251"/>
      <c r="O193" s="252"/>
      <c r="P193" s="85"/>
      <c r="Q193" s="85"/>
      <c r="R193" s="85"/>
      <c r="S193" s="85"/>
      <c r="T193" s="85"/>
      <c r="U193" s="85"/>
      <c r="V193" s="85"/>
      <c r="W193" s="85"/>
      <c r="X193" s="86"/>
      <c r="Y193" s="39"/>
      <c r="Z193" s="39"/>
      <c r="AA193" s="39"/>
      <c r="AB193" s="39"/>
      <c r="AC193" s="39"/>
      <c r="AD193" s="39"/>
      <c r="AE193" s="39"/>
      <c r="AT193" s="18" t="s">
        <v>217</v>
      </c>
      <c r="AU193" s="18" t="s">
        <v>86</v>
      </c>
    </row>
    <row r="194" spans="1:65" s="2" customFormat="1" ht="21.75" customHeight="1">
      <c r="A194" s="39"/>
      <c r="B194" s="40"/>
      <c r="C194" s="235" t="s">
        <v>372</v>
      </c>
      <c r="D194" s="235" t="s">
        <v>174</v>
      </c>
      <c r="E194" s="236" t="s">
        <v>1578</v>
      </c>
      <c r="F194" s="237" t="s">
        <v>1579</v>
      </c>
      <c r="G194" s="238" t="s">
        <v>177</v>
      </c>
      <c r="H194" s="239">
        <v>27.4</v>
      </c>
      <c r="I194" s="240"/>
      <c r="J194" s="240"/>
      <c r="K194" s="241">
        <f>ROUND(P194*H194,2)</f>
        <v>0</v>
      </c>
      <c r="L194" s="237" t="s">
        <v>178</v>
      </c>
      <c r="M194" s="45"/>
      <c r="N194" s="242" t="s">
        <v>20</v>
      </c>
      <c r="O194" s="243" t="s">
        <v>45</v>
      </c>
      <c r="P194" s="244">
        <f>I194+J194</f>
        <v>0</v>
      </c>
      <c r="Q194" s="244">
        <f>ROUND(I194*H194,2)</f>
        <v>0</v>
      </c>
      <c r="R194" s="244">
        <f>ROUND(J194*H194,2)</f>
        <v>0</v>
      </c>
      <c r="S194" s="85"/>
      <c r="T194" s="245">
        <f>S194*H194</f>
        <v>0</v>
      </c>
      <c r="U194" s="245">
        <v>0.00019</v>
      </c>
      <c r="V194" s="245">
        <f>U194*H194</f>
        <v>0.005206</v>
      </c>
      <c r="W194" s="245">
        <v>0</v>
      </c>
      <c r="X194" s="246">
        <f>W194*H194</f>
        <v>0</v>
      </c>
      <c r="Y194" s="39"/>
      <c r="Z194" s="39"/>
      <c r="AA194" s="39"/>
      <c r="AB194" s="39"/>
      <c r="AC194" s="39"/>
      <c r="AD194" s="39"/>
      <c r="AE194" s="39"/>
      <c r="AR194" s="247" t="s">
        <v>313</v>
      </c>
      <c r="AT194" s="247" t="s">
        <v>174</v>
      </c>
      <c r="AU194" s="247" t="s">
        <v>86</v>
      </c>
      <c r="AY194" s="18" t="s">
        <v>171</v>
      </c>
      <c r="BE194" s="248">
        <f>IF(O194="základní",K194,0)</f>
        <v>0</v>
      </c>
      <c r="BF194" s="248">
        <f>IF(O194="snížená",K194,0)</f>
        <v>0</v>
      </c>
      <c r="BG194" s="248">
        <f>IF(O194="zákl. přenesená",K194,0)</f>
        <v>0</v>
      </c>
      <c r="BH194" s="248">
        <f>IF(O194="sníž. přenesená",K194,0)</f>
        <v>0</v>
      </c>
      <c r="BI194" s="248">
        <f>IF(O194="nulová",K194,0)</f>
        <v>0</v>
      </c>
      <c r="BJ194" s="18" t="s">
        <v>84</v>
      </c>
      <c r="BK194" s="248">
        <f>ROUND(P194*H194,2)</f>
        <v>0</v>
      </c>
      <c r="BL194" s="18" t="s">
        <v>313</v>
      </c>
      <c r="BM194" s="247" t="s">
        <v>1580</v>
      </c>
    </row>
    <row r="195" spans="1:47" s="2" customFormat="1" ht="12">
      <c r="A195" s="39"/>
      <c r="B195" s="40"/>
      <c r="C195" s="41"/>
      <c r="D195" s="249" t="s">
        <v>181</v>
      </c>
      <c r="E195" s="41"/>
      <c r="F195" s="250" t="s">
        <v>1581</v>
      </c>
      <c r="G195" s="41"/>
      <c r="H195" s="41"/>
      <c r="I195" s="150"/>
      <c r="J195" s="150"/>
      <c r="K195" s="41"/>
      <c r="L195" s="41"/>
      <c r="M195" s="45"/>
      <c r="N195" s="251"/>
      <c r="O195" s="252"/>
      <c r="P195" s="85"/>
      <c r="Q195" s="85"/>
      <c r="R195" s="85"/>
      <c r="S195" s="85"/>
      <c r="T195" s="85"/>
      <c r="U195" s="85"/>
      <c r="V195" s="85"/>
      <c r="W195" s="85"/>
      <c r="X195" s="86"/>
      <c r="Y195" s="39"/>
      <c r="Z195" s="39"/>
      <c r="AA195" s="39"/>
      <c r="AB195" s="39"/>
      <c r="AC195" s="39"/>
      <c r="AD195" s="39"/>
      <c r="AE195" s="39"/>
      <c r="AT195" s="18" t="s">
        <v>181</v>
      </c>
      <c r="AU195" s="18" t="s">
        <v>86</v>
      </c>
    </row>
    <row r="196" spans="1:51" s="13" customFormat="1" ht="12">
      <c r="A196" s="13"/>
      <c r="B196" s="253"/>
      <c r="C196" s="254"/>
      <c r="D196" s="249" t="s">
        <v>183</v>
      </c>
      <c r="E196" s="255" t="s">
        <v>20</v>
      </c>
      <c r="F196" s="256" t="s">
        <v>1582</v>
      </c>
      <c r="G196" s="254"/>
      <c r="H196" s="257">
        <v>27.4</v>
      </c>
      <c r="I196" s="258"/>
      <c r="J196" s="258"/>
      <c r="K196" s="254"/>
      <c r="L196" s="254"/>
      <c r="M196" s="259"/>
      <c r="N196" s="260"/>
      <c r="O196" s="261"/>
      <c r="P196" s="261"/>
      <c r="Q196" s="261"/>
      <c r="R196" s="261"/>
      <c r="S196" s="261"/>
      <c r="T196" s="261"/>
      <c r="U196" s="261"/>
      <c r="V196" s="261"/>
      <c r="W196" s="261"/>
      <c r="X196" s="262"/>
      <c r="Y196" s="13"/>
      <c r="Z196" s="13"/>
      <c r="AA196" s="13"/>
      <c r="AB196" s="13"/>
      <c r="AC196" s="13"/>
      <c r="AD196" s="13"/>
      <c r="AE196" s="13"/>
      <c r="AT196" s="263" t="s">
        <v>183</v>
      </c>
      <c r="AU196" s="263" t="s">
        <v>86</v>
      </c>
      <c r="AV196" s="13" t="s">
        <v>86</v>
      </c>
      <c r="AW196" s="13" t="s">
        <v>5</v>
      </c>
      <c r="AX196" s="13" t="s">
        <v>84</v>
      </c>
      <c r="AY196" s="263" t="s">
        <v>171</v>
      </c>
    </row>
    <row r="197" spans="1:65" s="2" customFormat="1" ht="21.75" customHeight="1">
      <c r="A197" s="39"/>
      <c r="B197" s="40"/>
      <c r="C197" s="235" t="s">
        <v>378</v>
      </c>
      <c r="D197" s="235" t="s">
        <v>174</v>
      </c>
      <c r="E197" s="236" t="s">
        <v>1003</v>
      </c>
      <c r="F197" s="237" t="s">
        <v>1004</v>
      </c>
      <c r="G197" s="238" t="s">
        <v>224</v>
      </c>
      <c r="H197" s="239">
        <v>0.659</v>
      </c>
      <c r="I197" s="240"/>
      <c r="J197" s="240"/>
      <c r="K197" s="241">
        <f>ROUND(P197*H197,2)</f>
        <v>0</v>
      </c>
      <c r="L197" s="237" t="s">
        <v>178</v>
      </c>
      <c r="M197" s="45"/>
      <c r="N197" s="242" t="s">
        <v>20</v>
      </c>
      <c r="O197" s="243" t="s">
        <v>45</v>
      </c>
      <c r="P197" s="244">
        <f>I197+J197</f>
        <v>0</v>
      </c>
      <c r="Q197" s="244">
        <f>ROUND(I197*H197,2)</f>
        <v>0</v>
      </c>
      <c r="R197" s="244">
        <f>ROUND(J197*H197,2)</f>
        <v>0</v>
      </c>
      <c r="S197" s="85"/>
      <c r="T197" s="245">
        <f>S197*H197</f>
        <v>0</v>
      </c>
      <c r="U197" s="245">
        <v>0</v>
      </c>
      <c r="V197" s="245">
        <f>U197*H197</f>
        <v>0</v>
      </c>
      <c r="W197" s="245">
        <v>0</v>
      </c>
      <c r="X197" s="246">
        <f>W197*H197</f>
        <v>0</v>
      </c>
      <c r="Y197" s="39"/>
      <c r="Z197" s="39"/>
      <c r="AA197" s="39"/>
      <c r="AB197" s="39"/>
      <c r="AC197" s="39"/>
      <c r="AD197" s="39"/>
      <c r="AE197" s="39"/>
      <c r="AR197" s="247" t="s">
        <v>313</v>
      </c>
      <c r="AT197" s="247" t="s">
        <v>174</v>
      </c>
      <c r="AU197" s="247" t="s">
        <v>86</v>
      </c>
      <c r="AY197" s="18" t="s">
        <v>171</v>
      </c>
      <c r="BE197" s="248">
        <f>IF(O197="základní",K197,0)</f>
        <v>0</v>
      </c>
      <c r="BF197" s="248">
        <f>IF(O197="snížená",K197,0)</f>
        <v>0</v>
      </c>
      <c r="BG197" s="248">
        <f>IF(O197="zákl. přenesená",K197,0)</f>
        <v>0</v>
      </c>
      <c r="BH197" s="248">
        <f>IF(O197="sníž. přenesená",K197,0)</f>
        <v>0</v>
      </c>
      <c r="BI197" s="248">
        <f>IF(O197="nulová",K197,0)</f>
        <v>0</v>
      </c>
      <c r="BJ197" s="18" t="s">
        <v>84</v>
      </c>
      <c r="BK197" s="248">
        <f>ROUND(P197*H197,2)</f>
        <v>0</v>
      </c>
      <c r="BL197" s="18" t="s">
        <v>313</v>
      </c>
      <c r="BM197" s="247" t="s">
        <v>1583</v>
      </c>
    </row>
    <row r="198" spans="1:47" s="2" customFormat="1" ht="12">
      <c r="A198" s="39"/>
      <c r="B198" s="40"/>
      <c r="C198" s="41"/>
      <c r="D198" s="249" t="s">
        <v>181</v>
      </c>
      <c r="E198" s="41"/>
      <c r="F198" s="250" t="s">
        <v>1006</v>
      </c>
      <c r="G198" s="41"/>
      <c r="H198" s="41"/>
      <c r="I198" s="150"/>
      <c r="J198" s="150"/>
      <c r="K198" s="41"/>
      <c r="L198" s="41"/>
      <c r="M198" s="45"/>
      <c r="N198" s="251"/>
      <c r="O198" s="252"/>
      <c r="P198" s="85"/>
      <c r="Q198" s="85"/>
      <c r="R198" s="85"/>
      <c r="S198" s="85"/>
      <c r="T198" s="85"/>
      <c r="U198" s="85"/>
      <c r="V198" s="85"/>
      <c r="W198" s="85"/>
      <c r="X198" s="86"/>
      <c r="Y198" s="39"/>
      <c r="Z198" s="39"/>
      <c r="AA198" s="39"/>
      <c r="AB198" s="39"/>
      <c r="AC198" s="39"/>
      <c r="AD198" s="39"/>
      <c r="AE198" s="39"/>
      <c r="AT198" s="18" t="s">
        <v>181</v>
      </c>
      <c r="AU198" s="18" t="s">
        <v>86</v>
      </c>
    </row>
    <row r="199" spans="1:63" s="12" customFormat="1" ht="22.8" customHeight="1">
      <c r="A199" s="12"/>
      <c r="B199" s="218"/>
      <c r="C199" s="219"/>
      <c r="D199" s="220" t="s">
        <v>75</v>
      </c>
      <c r="E199" s="233" t="s">
        <v>1584</v>
      </c>
      <c r="F199" s="233" t="s">
        <v>1585</v>
      </c>
      <c r="G199" s="219"/>
      <c r="H199" s="219"/>
      <c r="I199" s="222"/>
      <c r="J199" s="222"/>
      <c r="K199" s="234">
        <f>BK199</f>
        <v>0</v>
      </c>
      <c r="L199" s="219"/>
      <c r="M199" s="224"/>
      <c r="N199" s="225"/>
      <c r="O199" s="226"/>
      <c r="P199" s="226"/>
      <c r="Q199" s="227">
        <f>SUM(Q200:Q208)</f>
        <v>0</v>
      </c>
      <c r="R199" s="227">
        <f>SUM(R200:R208)</f>
        <v>0</v>
      </c>
      <c r="S199" s="226"/>
      <c r="T199" s="228">
        <f>SUM(T200:T208)</f>
        <v>0</v>
      </c>
      <c r="U199" s="226"/>
      <c r="V199" s="228">
        <f>SUM(V200:V208)</f>
        <v>0.108738</v>
      </c>
      <c r="W199" s="226"/>
      <c r="X199" s="229">
        <f>SUM(X200:X208)</f>
        <v>0</v>
      </c>
      <c r="Y199" s="12"/>
      <c r="Z199" s="12"/>
      <c r="AA199" s="12"/>
      <c r="AB199" s="12"/>
      <c r="AC199" s="12"/>
      <c r="AD199" s="12"/>
      <c r="AE199" s="12"/>
      <c r="AR199" s="230" t="s">
        <v>86</v>
      </c>
      <c r="AT199" s="231" t="s">
        <v>75</v>
      </c>
      <c r="AU199" s="231" t="s">
        <v>84</v>
      </c>
      <c r="AY199" s="230" t="s">
        <v>171</v>
      </c>
      <c r="BK199" s="232">
        <f>SUM(BK200:BK208)</f>
        <v>0</v>
      </c>
    </row>
    <row r="200" spans="1:65" s="2" customFormat="1" ht="21.75" customHeight="1">
      <c r="A200" s="39"/>
      <c r="B200" s="40"/>
      <c r="C200" s="235" t="s">
        <v>384</v>
      </c>
      <c r="D200" s="235" t="s">
        <v>174</v>
      </c>
      <c r="E200" s="236" t="s">
        <v>1586</v>
      </c>
      <c r="F200" s="237" t="s">
        <v>1587</v>
      </c>
      <c r="G200" s="238" t="s">
        <v>177</v>
      </c>
      <c r="H200" s="239">
        <v>172.6</v>
      </c>
      <c r="I200" s="240"/>
      <c r="J200" s="240"/>
      <c r="K200" s="241">
        <f>ROUND(P200*H200,2)</f>
        <v>0</v>
      </c>
      <c r="L200" s="237" t="s">
        <v>20</v>
      </c>
      <c r="M200" s="45"/>
      <c r="N200" s="242" t="s">
        <v>20</v>
      </c>
      <c r="O200" s="243" t="s">
        <v>45</v>
      </c>
      <c r="P200" s="244">
        <f>I200+J200</f>
        <v>0</v>
      </c>
      <c r="Q200" s="244">
        <f>ROUND(I200*H200,2)</f>
        <v>0</v>
      </c>
      <c r="R200" s="244">
        <f>ROUND(J200*H200,2)</f>
        <v>0</v>
      </c>
      <c r="S200" s="85"/>
      <c r="T200" s="245">
        <f>S200*H200</f>
        <v>0</v>
      </c>
      <c r="U200" s="245">
        <v>0.00063</v>
      </c>
      <c r="V200" s="245">
        <f>U200*H200</f>
        <v>0.108738</v>
      </c>
      <c r="W200" s="245">
        <v>0</v>
      </c>
      <c r="X200" s="246">
        <f>W200*H200</f>
        <v>0</v>
      </c>
      <c r="Y200" s="39"/>
      <c r="Z200" s="39"/>
      <c r="AA200" s="39"/>
      <c r="AB200" s="39"/>
      <c r="AC200" s="39"/>
      <c r="AD200" s="39"/>
      <c r="AE200" s="39"/>
      <c r="AR200" s="247" t="s">
        <v>313</v>
      </c>
      <c r="AT200" s="247" t="s">
        <v>174</v>
      </c>
      <c r="AU200" s="247" t="s">
        <v>86</v>
      </c>
      <c r="AY200" s="18" t="s">
        <v>171</v>
      </c>
      <c r="BE200" s="248">
        <f>IF(O200="základní",K200,0)</f>
        <v>0</v>
      </c>
      <c r="BF200" s="248">
        <f>IF(O200="snížená",K200,0)</f>
        <v>0</v>
      </c>
      <c r="BG200" s="248">
        <f>IF(O200="zákl. přenesená",K200,0)</f>
        <v>0</v>
      </c>
      <c r="BH200" s="248">
        <f>IF(O200="sníž. přenesená",K200,0)</f>
        <v>0</v>
      </c>
      <c r="BI200" s="248">
        <f>IF(O200="nulová",K200,0)</f>
        <v>0</v>
      </c>
      <c r="BJ200" s="18" t="s">
        <v>84</v>
      </c>
      <c r="BK200" s="248">
        <f>ROUND(P200*H200,2)</f>
        <v>0</v>
      </c>
      <c r="BL200" s="18" t="s">
        <v>313</v>
      </c>
      <c r="BM200" s="247" t="s">
        <v>1588</v>
      </c>
    </row>
    <row r="201" spans="1:47" s="2" customFormat="1" ht="12">
      <c r="A201" s="39"/>
      <c r="B201" s="40"/>
      <c r="C201" s="41"/>
      <c r="D201" s="249" t="s">
        <v>181</v>
      </c>
      <c r="E201" s="41"/>
      <c r="F201" s="250" t="s">
        <v>1589</v>
      </c>
      <c r="G201" s="41"/>
      <c r="H201" s="41"/>
      <c r="I201" s="150"/>
      <c r="J201" s="150"/>
      <c r="K201" s="41"/>
      <c r="L201" s="41"/>
      <c r="M201" s="45"/>
      <c r="N201" s="251"/>
      <c r="O201" s="252"/>
      <c r="P201" s="85"/>
      <c r="Q201" s="85"/>
      <c r="R201" s="85"/>
      <c r="S201" s="85"/>
      <c r="T201" s="85"/>
      <c r="U201" s="85"/>
      <c r="V201" s="85"/>
      <c r="W201" s="85"/>
      <c r="X201" s="86"/>
      <c r="Y201" s="39"/>
      <c r="Z201" s="39"/>
      <c r="AA201" s="39"/>
      <c r="AB201" s="39"/>
      <c r="AC201" s="39"/>
      <c r="AD201" s="39"/>
      <c r="AE201" s="39"/>
      <c r="AT201" s="18" t="s">
        <v>181</v>
      </c>
      <c r="AU201" s="18" t="s">
        <v>86</v>
      </c>
    </row>
    <row r="202" spans="1:47" s="2" customFormat="1" ht="12">
      <c r="A202" s="39"/>
      <c r="B202" s="40"/>
      <c r="C202" s="41"/>
      <c r="D202" s="249" t="s">
        <v>217</v>
      </c>
      <c r="E202" s="41"/>
      <c r="F202" s="274" t="s">
        <v>1590</v>
      </c>
      <c r="G202" s="41"/>
      <c r="H202" s="41"/>
      <c r="I202" s="150"/>
      <c r="J202" s="150"/>
      <c r="K202" s="41"/>
      <c r="L202" s="41"/>
      <c r="M202" s="45"/>
      <c r="N202" s="251"/>
      <c r="O202" s="252"/>
      <c r="P202" s="85"/>
      <c r="Q202" s="85"/>
      <c r="R202" s="85"/>
      <c r="S202" s="85"/>
      <c r="T202" s="85"/>
      <c r="U202" s="85"/>
      <c r="V202" s="85"/>
      <c r="W202" s="85"/>
      <c r="X202" s="86"/>
      <c r="Y202" s="39"/>
      <c r="Z202" s="39"/>
      <c r="AA202" s="39"/>
      <c r="AB202" s="39"/>
      <c r="AC202" s="39"/>
      <c r="AD202" s="39"/>
      <c r="AE202" s="39"/>
      <c r="AT202" s="18" t="s">
        <v>217</v>
      </c>
      <c r="AU202" s="18" t="s">
        <v>86</v>
      </c>
    </row>
    <row r="203" spans="1:51" s="13" customFormat="1" ht="12">
      <c r="A203" s="13"/>
      <c r="B203" s="253"/>
      <c r="C203" s="254"/>
      <c r="D203" s="249" t="s">
        <v>183</v>
      </c>
      <c r="E203" s="255" t="s">
        <v>20</v>
      </c>
      <c r="F203" s="256" t="s">
        <v>1591</v>
      </c>
      <c r="G203" s="254"/>
      <c r="H203" s="257">
        <v>172.6</v>
      </c>
      <c r="I203" s="258"/>
      <c r="J203" s="258"/>
      <c r="K203" s="254"/>
      <c r="L203" s="254"/>
      <c r="M203" s="259"/>
      <c r="N203" s="260"/>
      <c r="O203" s="261"/>
      <c r="P203" s="261"/>
      <c r="Q203" s="261"/>
      <c r="R203" s="261"/>
      <c r="S203" s="261"/>
      <c r="T203" s="261"/>
      <c r="U203" s="261"/>
      <c r="V203" s="261"/>
      <c r="W203" s="261"/>
      <c r="X203" s="262"/>
      <c r="Y203" s="13"/>
      <c r="Z203" s="13"/>
      <c r="AA203" s="13"/>
      <c r="AB203" s="13"/>
      <c r="AC203" s="13"/>
      <c r="AD203" s="13"/>
      <c r="AE203" s="13"/>
      <c r="AT203" s="263" t="s">
        <v>183</v>
      </c>
      <c r="AU203" s="263" t="s">
        <v>86</v>
      </c>
      <c r="AV203" s="13" t="s">
        <v>86</v>
      </c>
      <c r="AW203" s="13" t="s">
        <v>5</v>
      </c>
      <c r="AX203" s="13" t="s">
        <v>84</v>
      </c>
      <c r="AY203" s="263" t="s">
        <v>171</v>
      </c>
    </row>
    <row r="204" spans="1:65" s="2" customFormat="1" ht="16.5" customHeight="1">
      <c r="A204" s="39"/>
      <c r="B204" s="40"/>
      <c r="C204" s="264" t="s">
        <v>390</v>
      </c>
      <c r="D204" s="264" t="s">
        <v>186</v>
      </c>
      <c r="E204" s="265" t="s">
        <v>214</v>
      </c>
      <c r="F204" s="266" t="s">
        <v>1592</v>
      </c>
      <c r="G204" s="267" t="s">
        <v>195</v>
      </c>
      <c r="H204" s="268">
        <v>15</v>
      </c>
      <c r="I204" s="269"/>
      <c r="J204" s="270"/>
      <c r="K204" s="271">
        <f>ROUND(P204*H204,2)</f>
        <v>0</v>
      </c>
      <c r="L204" s="266" t="s">
        <v>20</v>
      </c>
      <c r="M204" s="272"/>
      <c r="N204" s="273" t="s">
        <v>20</v>
      </c>
      <c r="O204" s="243" t="s">
        <v>45</v>
      </c>
      <c r="P204" s="244">
        <f>I204+J204</f>
        <v>0</v>
      </c>
      <c r="Q204" s="244">
        <f>ROUND(I204*H204,2)</f>
        <v>0</v>
      </c>
      <c r="R204" s="244">
        <f>ROUND(J204*H204,2)</f>
        <v>0</v>
      </c>
      <c r="S204" s="85"/>
      <c r="T204" s="245">
        <f>S204*H204</f>
        <v>0</v>
      </c>
      <c r="U204" s="245">
        <v>0</v>
      </c>
      <c r="V204" s="245">
        <f>U204*H204</f>
        <v>0</v>
      </c>
      <c r="W204" s="245">
        <v>0</v>
      </c>
      <c r="X204" s="246">
        <f>W204*H204</f>
        <v>0</v>
      </c>
      <c r="Y204" s="39"/>
      <c r="Z204" s="39"/>
      <c r="AA204" s="39"/>
      <c r="AB204" s="39"/>
      <c r="AC204" s="39"/>
      <c r="AD204" s="39"/>
      <c r="AE204" s="39"/>
      <c r="AR204" s="247" t="s">
        <v>401</v>
      </c>
      <c r="AT204" s="247" t="s">
        <v>186</v>
      </c>
      <c r="AU204" s="247" t="s">
        <v>86</v>
      </c>
      <c r="AY204" s="18" t="s">
        <v>171</v>
      </c>
      <c r="BE204" s="248">
        <f>IF(O204="základní",K204,0)</f>
        <v>0</v>
      </c>
      <c r="BF204" s="248">
        <f>IF(O204="snížená",K204,0)</f>
        <v>0</v>
      </c>
      <c r="BG204" s="248">
        <f>IF(O204="zákl. přenesená",K204,0)</f>
        <v>0</v>
      </c>
      <c r="BH204" s="248">
        <f>IF(O204="sníž. přenesená",K204,0)</f>
        <v>0</v>
      </c>
      <c r="BI204" s="248">
        <f>IF(O204="nulová",K204,0)</f>
        <v>0</v>
      </c>
      <c r="BJ204" s="18" t="s">
        <v>84</v>
      </c>
      <c r="BK204" s="248">
        <f>ROUND(P204*H204,2)</f>
        <v>0</v>
      </c>
      <c r="BL204" s="18" t="s">
        <v>313</v>
      </c>
      <c r="BM204" s="247" t="s">
        <v>1593</v>
      </c>
    </row>
    <row r="205" spans="1:47" s="2" customFormat="1" ht="12">
      <c r="A205" s="39"/>
      <c r="B205" s="40"/>
      <c r="C205" s="41"/>
      <c r="D205" s="249" t="s">
        <v>181</v>
      </c>
      <c r="E205" s="41"/>
      <c r="F205" s="250" t="s">
        <v>1592</v>
      </c>
      <c r="G205" s="41"/>
      <c r="H205" s="41"/>
      <c r="I205" s="150"/>
      <c r="J205" s="150"/>
      <c r="K205" s="41"/>
      <c r="L205" s="41"/>
      <c r="M205" s="45"/>
      <c r="N205" s="251"/>
      <c r="O205" s="252"/>
      <c r="P205" s="85"/>
      <c r="Q205" s="85"/>
      <c r="R205" s="85"/>
      <c r="S205" s="85"/>
      <c r="T205" s="85"/>
      <c r="U205" s="85"/>
      <c r="V205" s="85"/>
      <c r="W205" s="85"/>
      <c r="X205" s="86"/>
      <c r="Y205" s="39"/>
      <c r="Z205" s="39"/>
      <c r="AA205" s="39"/>
      <c r="AB205" s="39"/>
      <c r="AC205" s="39"/>
      <c r="AD205" s="39"/>
      <c r="AE205" s="39"/>
      <c r="AT205" s="18" t="s">
        <v>181</v>
      </c>
      <c r="AU205" s="18" t="s">
        <v>86</v>
      </c>
    </row>
    <row r="206" spans="1:47" s="2" customFormat="1" ht="12">
      <c r="A206" s="39"/>
      <c r="B206" s="40"/>
      <c r="C206" s="41"/>
      <c r="D206" s="249" t="s">
        <v>217</v>
      </c>
      <c r="E206" s="41"/>
      <c r="F206" s="274" t="s">
        <v>1594</v>
      </c>
      <c r="G206" s="41"/>
      <c r="H206" s="41"/>
      <c r="I206" s="150"/>
      <c r="J206" s="150"/>
      <c r="K206" s="41"/>
      <c r="L206" s="41"/>
      <c r="M206" s="45"/>
      <c r="N206" s="251"/>
      <c r="O206" s="252"/>
      <c r="P206" s="85"/>
      <c r="Q206" s="85"/>
      <c r="R206" s="85"/>
      <c r="S206" s="85"/>
      <c r="T206" s="85"/>
      <c r="U206" s="85"/>
      <c r="V206" s="85"/>
      <c r="W206" s="85"/>
      <c r="X206" s="86"/>
      <c r="Y206" s="39"/>
      <c r="Z206" s="39"/>
      <c r="AA206" s="39"/>
      <c r="AB206" s="39"/>
      <c r="AC206" s="39"/>
      <c r="AD206" s="39"/>
      <c r="AE206" s="39"/>
      <c r="AT206" s="18" t="s">
        <v>217</v>
      </c>
      <c r="AU206" s="18" t="s">
        <v>86</v>
      </c>
    </row>
    <row r="207" spans="1:65" s="2" customFormat="1" ht="16.5" customHeight="1">
      <c r="A207" s="39"/>
      <c r="B207" s="40"/>
      <c r="C207" s="264" t="s">
        <v>395</v>
      </c>
      <c r="D207" s="264" t="s">
        <v>186</v>
      </c>
      <c r="E207" s="265" t="s">
        <v>947</v>
      </c>
      <c r="F207" s="266" t="s">
        <v>1595</v>
      </c>
      <c r="G207" s="267" t="s">
        <v>195</v>
      </c>
      <c r="H207" s="268">
        <v>15</v>
      </c>
      <c r="I207" s="269"/>
      <c r="J207" s="270"/>
      <c r="K207" s="271">
        <f>ROUND(P207*H207,2)</f>
        <v>0</v>
      </c>
      <c r="L207" s="266" t="s">
        <v>20</v>
      </c>
      <c r="M207" s="272"/>
      <c r="N207" s="273" t="s">
        <v>20</v>
      </c>
      <c r="O207" s="243" t="s">
        <v>45</v>
      </c>
      <c r="P207" s="244">
        <f>I207+J207</f>
        <v>0</v>
      </c>
      <c r="Q207" s="244">
        <f>ROUND(I207*H207,2)</f>
        <v>0</v>
      </c>
      <c r="R207" s="244">
        <f>ROUND(J207*H207,2)</f>
        <v>0</v>
      </c>
      <c r="S207" s="85"/>
      <c r="T207" s="245">
        <f>S207*H207</f>
        <v>0</v>
      </c>
      <c r="U207" s="245">
        <v>0</v>
      </c>
      <c r="V207" s="245">
        <f>U207*H207</f>
        <v>0</v>
      </c>
      <c r="W207" s="245">
        <v>0</v>
      </c>
      <c r="X207" s="246">
        <f>W207*H207</f>
        <v>0</v>
      </c>
      <c r="Y207" s="39"/>
      <c r="Z207" s="39"/>
      <c r="AA207" s="39"/>
      <c r="AB207" s="39"/>
      <c r="AC207" s="39"/>
      <c r="AD207" s="39"/>
      <c r="AE207" s="39"/>
      <c r="AR207" s="247" t="s">
        <v>401</v>
      </c>
      <c r="AT207" s="247" t="s">
        <v>186</v>
      </c>
      <c r="AU207" s="247" t="s">
        <v>86</v>
      </c>
      <c r="AY207" s="18" t="s">
        <v>171</v>
      </c>
      <c r="BE207" s="248">
        <f>IF(O207="základní",K207,0)</f>
        <v>0</v>
      </c>
      <c r="BF207" s="248">
        <f>IF(O207="snížená",K207,0)</f>
        <v>0</v>
      </c>
      <c r="BG207" s="248">
        <f>IF(O207="zákl. přenesená",K207,0)</f>
        <v>0</v>
      </c>
      <c r="BH207" s="248">
        <f>IF(O207="sníž. přenesená",K207,0)</f>
        <v>0</v>
      </c>
      <c r="BI207" s="248">
        <f>IF(O207="nulová",K207,0)</f>
        <v>0</v>
      </c>
      <c r="BJ207" s="18" t="s">
        <v>84</v>
      </c>
      <c r="BK207" s="248">
        <f>ROUND(P207*H207,2)</f>
        <v>0</v>
      </c>
      <c r="BL207" s="18" t="s">
        <v>313</v>
      </c>
      <c r="BM207" s="247" t="s">
        <v>1596</v>
      </c>
    </row>
    <row r="208" spans="1:47" s="2" customFormat="1" ht="12">
      <c r="A208" s="39"/>
      <c r="B208" s="40"/>
      <c r="C208" s="41"/>
      <c r="D208" s="249" t="s">
        <v>181</v>
      </c>
      <c r="E208" s="41"/>
      <c r="F208" s="250" t="s">
        <v>1595</v>
      </c>
      <c r="G208" s="41"/>
      <c r="H208" s="41"/>
      <c r="I208" s="150"/>
      <c r="J208" s="150"/>
      <c r="K208" s="41"/>
      <c r="L208" s="41"/>
      <c r="M208" s="45"/>
      <c r="N208" s="275"/>
      <c r="O208" s="276"/>
      <c r="P208" s="277"/>
      <c r="Q208" s="277"/>
      <c r="R208" s="277"/>
      <c r="S208" s="277"/>
      <c r="T208" s="277"/>
      <c r="U208" s="277"/>
      <c r="V208" s="277"/>
      <c r="W208" s="277"/>
      <c r="X208" s="278"/>
      <c r="Y208" s="39"/>
      <c r="Z208" s="39"/>
      <c r="AA208" s="39"/>
      <c r="AB208" s="39"/>
      <c r="AC208" s="39"/>
      <c r="AD208" s="39"/>
      <c r="AE208" s="39"/>
      <c r="AT208" s="18" t="s">
        <v>181</v>
      </c>
      <c r="AU208" s="18" t="s">
        <v>86</v>
      </c>
    </row>
    <row r="209" spans="1:31" s="2" customFormat="1" ht="6.95" customHeight="1">
      <c r="A209" s="39"/>
      <c r="B209" s="60"/>
      <c r="C209" s="61"/>
      <c r="D209" s="61"/>
      <c r="E209" s="61"/>
      <c r="F209" s="61"/>
      <c r="G209" s="61"/>
      <c r="H209" s="61"/>
      <c r="I209" s="180"/>
      <c r="J209" s="180"/>
      <c r="K209" s="61"/>
      <c r="L209" s="61"/>
      <c r="M209" s="45"/>
      <c r="N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89:L208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131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1597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1598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ROUND(K91,2)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ROUND((SUM(BE91:BE207)),2)</f>
        <v>0</v>
      </c>
      <c r="G37" s="39"/>
      <c r="H37" s="39"/>
      <c r="I37" s="169">
        <v>0.21</v>
      </c>
      <c r="J37" s="150"/>
      <c r="K37" s="163">
        <f>ROUND(((SUM(BE91:BE207))*I37),2)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ROUND((SUM(BF91:BF207)),2)</f>
        <v>0</v>
      </c>
      <c r="G38" s="39"/>
      <c r="H38" s="39"/>
      <c r="I38" s="169">
        <v>0.15</v>
      </c>
      <c r="J38" s="150"/>
      <c r="K38" s="163">
        <f>ROUND(((SUM(BF91:BF207))*I38),2)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ROUND((SUM(BG91:BG207)),2)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ROUND((SUM(BH91:BH207)),2)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ROUND((SUM(BI91:BI207)),2)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1597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SO 103 Fontána - Technologická část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Q91</f>
        <v>0</v>
      </c>
      <c r="J65" s="191">
        <f>R91</f>
        <v>0</v>
      </c>
      <c r="K65" s="103">
        <f>K91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1599</v>
      </c>
      <c r="E66" s="195"/>
      <c r="F66" s="195"/>
      <c r="G66" s="195"/>
      <c r="H66" s="195"/>
      <c r="I66" s="196">
        <f>Q92</f>
        <v>0</v>
      </c>
      <c r="J66" s="196">
        <f>R92</f>
        <v>0</v>
      </c>
      <c r="K66" s="197">
        <f>K92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92"/>
      <c r="C67" s="193"/>
      <c r="D67" s="194" t="s">
        <v>1600</v>
      </c>
      <c r="E67" s="195"/>
      <c r="F67" s="195"/>
      <c r="G67" s="195"/>
      <c r="H67" s="195"/>
      <c r="I67" s="196">
        <f>Q125</f>
        <v>0</v>
      </c>
      <c r="J67" s="196">
        <f>R125</f>
        <v>0</v>
      </c>
      <c r="K67" s="197">
        <f>K125</f>
        <v>0</v>
      </c>
      <c r="L67" s="193"/>
      <c r="M67" s="198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92"/>
      <c r="C68" s="193"/>
      <c r="D68" s="194" t="s">
        <v>1601</v>
      </c>
      <c r="E68" s="195"/>
      <c r="F68" s="195"/>
      <c r="G68" s="195"/>
      <c r="H68" s="195"/>
      <c r="I68" s="196">
        <f>Q138</f>
        <v>0</v>
      </c>
      <c r="J68" s="196">
        <f>R138</f>
        <v>0</v>
      </c>
      <c r="K68" s="197">
        <f>K138</f>
        <v>0</v>
      </c>
      <c r="L68" s="193"/>
      <c r="M68" s="19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92"/>
      <c r="C69" s="193"/>
      <c r="D69" s="194" t="s">
        <v>1602</v>
      </c>
      <c r="E69" s="195"/>
      <c r="F69" s="195"/>
      <c r="G69" s="195"/>
      <c r="H69" s="195"/>
      <c r="I69" s="196">
        <f>Q193</f>
        <v>0</v>
      </c>
      <c r="J69" s="196">
        <f>R193</f>
        <v>0</v>
      </c>
      <c r="K69" s="197">
        <f>K193</f>
        <v>0</v>
      </c>
      <c r="L69" s="193"/>
      <c r="M69" s="19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150"/>
      <c r="J70" s="150"/>
      <c r="K70" s="41"/>
      <c r="L70" s="41"/>
      <c r="M70" s="15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180"/>
      <c r="J71" s="180"/>
      <c r="K71" s="61"/>
      <c r="L71" s="61"/>
      <c r="M71" s="15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183"/>
      <c r="J75" s="183"/>
      <c r="K75" s="63"/>
      <c r="L75" s="63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152</v>
      </c>
      <c r="D76" s="41"/>
      <c r="E76" s="41"/>
      <c r="F76" s="41"/>
      <c r="G76" s="41"/>
      <c r="H76" s="41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84" t="str">
        <f>E7</f>
        <v>Úpravy parkové plochy u č.p. 653, Horní Slavkov</v>
      </c>
      <c r="F79" s="33"/>
      <c r="G79" s="33"/>
      <c r="H79" s="33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3" s="1" customFormat="1" ht="12" customHeight="1">
      <c r="B80" s="22"/>
      <c r="C80" s="33" t="s">
        <v>139</v>
      </c>
      <c r="D80" s="23"/>
      <c r="E80" s="23"/>
      <c r="F80" s="23"/>
      <c r="G80" s="23"/>
      <c r="H80" s="23"/>
      <c r="I80" s="142"/>
      <c r="J80" s="142"/>
      <c r="K80" s="23"/>
      <c r="L80" s="23"/>
      <c r="M80" s="21"/>
    </row>
    <row r="81" spans="1:31" s="2" customFormat="1" ht="16.5" customHeight="1">
      <c r="A81" s="39"/>
      <c r="B81" s="40"/>
      <c r="C81" s="41"/>
      <c r="D81" s="41"/>
      <c r="E81" s="184" t="s">
        <v>1597</v>
      </c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228</v>
      </c>
      <c r="D82" s="41"/>
      <c r="E82" s="41"/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SO 103 Fontána - Technologická část</v>
      </c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22</v>
      </c>
      <c r="D85" s="41"/>
      <c r="E85" s="41"/>
      <c r="F85" s="28" t="str">
        <f>F14</f>
        <v>Horní Slavkov</v>
      </c>
      <c r="G85" s="41"/>
      <c r="H85" s="41"/>
      <c r="I85" s="153" t="s">
        <v>24</v>
      </c>
      <c r="J85" s="155" t="str">
        <f>IF(J14="","",J14)</f>
        <v>19.4.2020</v>
      </c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50"/>
      <c r="J86" s="150"/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26</v>
      </c>
      <c r="D87" s="41"/>
      <c r="E87" s="41"/>
      <c r="F87" s="28" t="str">
        <f>E17</f>
        <v>Město Horní Slavkov</v>
      </c>
      <c r="G87" s="41"/>
      <c r="H87" s="41"/>
      <c r="I87" s="153" t="s">
        <v>33</v>
      </c>
      <c r="J87" s="185" t="str">
        <f>E23</f>
        <v>Ing. Vladimír Dufek</v>
      </c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31</v>
      </c>
      <c r="D88" s="41"/>
      <c r="E88" s="41"/>
      <c r="F88" s="28" t="str">
        <f>IF(E20="","",E20)</f>
        <v>Vyplň údaj</v>
      </c>
      <c r="G88" s="41"/>
      <c r="H88" s="41"/>
      <c r="I88" s="153" t="s">
        <v>35</v>
      </c>
      <c r="J88" s="185" t="str">
        <f>E26</f>
        <v>Ing. Nikola Prinzová</v>
      </c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150"/>
      <c r="J89" s="150"/>
      <c r="K89" s="41"/>
      <c r="L89" s="41"/>
      <c r="M89" s="15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205"/>
      <c r="B90" s="206"/>
      <c r="C90" s="207" t="s">
        <v>153</v>
      </c>
      <c r="D90" s="208" t="s">
        <v>59</v>
      </c>
      <c r="E90" s="208" t="s">
        <v>55</v>
      </c>
      <c r="F90" s="208" t="s">
        <v>56</v>
      </c>
      <c r="G90" s="208" t="s">
        <v>154</v>
      </c>
      <c r="H90" s="208" t="s">
        <v>155</v>
      </c>
      <c r="I90" s="209" t="s">
        <v>156</v>
      </c>
      <c r="J90" s="209" t="s">
        <v>157</v>
      </c>
      <c r="K90" s="208" t="s">
        <v>147</v>
      </c>
      <c r="L90" s="210" t="s">
        <v>158</v>
      </c>
      <c r="M90" s="211"/>
      <c r="N90" s="93" t="s">
        <v>20</v>
      </c>
      <c r="O90" s="94" t="s">
        <v>44</v>
      </c>
      <c r="P90" s="94" t="s">
        <v>159</v>
      </c>
      <c r="Q90" s="94" t="s">
        <v>160</v>
      </c>
      <c r="R90" s="94" t="s">
        <v>161</v>
      </c>
      <c r="S90" s="94" t="s">
        <v>162</v>
      </c>
      <c r="T90" s="94" t="s">
        <v>163</v>
      </c>
      <c r="U90" s="94" t="s">
        <v>164</v>
      </c>
      <c r="V90" s="94" t="s">
        <v>165</v>
      </c>
      <c r="W90" s="94" t="s">
        <v>166</v>
      </c>
      <c r="X90" s="95" t="s">
        <v>167</v>
      </c>
      <c r="Y90" s="205"/>
      <c r="Z90" s="205"/>
      <c r="AA90" s="205"/>
      <c r="AB90" s="205"/>
      <c r="AC90" s="205"/>
      <c r="AD90" s="205"/>
      <c r="AE90" s="205"/>
    </row>
    <row r="91" spans="1:63" s="2" customFormat="1" ht="22.8" customHeight="1">
      <c r="A91" s="39"/>
      <c r="B91" s="40"/>
      <c r="C91" s="100" t="s">
        <v>168</v>
      </c>
      <c r="D91" s="41"/>
      <c r="E91" s="41"/>
      <c r="F91" s="41"/>
      <c r="G91" s="41"/>
      <c r="H91" s="41"/>
      <c r="I91" s="150"/>
      <c r="J91" s="150"/>
      <c r="K91" s="212">
        <f>BK91</f>
        <v>0</v>
      </c>
      <c r="L91" s="41"/>
      <c r="M91" s="45"/>
      <c r="N91" s="96"/>
      <c r="O91" s="213"/>
      <c r="P91" s="97"/>
      <c r="Q91" s="214">
        <f>Q92+Q125+Q138+Q193</f>
        <v>0</v>
      </c>
      <c r="R91" s="214">
        <f>R92+R125+R138+R193</f>
        <v>0</v>
      </c>
      <c r="S91" s="97"/>
      <c r="T91" s="215">
        <f>T92+T125+T138+T193</f>
        <v>0</v>
      </c>
      <c r="U91" s="97"/>
      <c r="V91" s="215">
        <f>V92+V125+V138+V193</f>
        <v>0</v>
      </c>
      <c r="W91" s="97"/>
      <c r="X91" s="216">
        <f>X92+X125+X138+X193</f>
        <v>0</v>
      </c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148</v>
      </c>
      <c r="BK91" s="217">
        <f>BK92+BK125+BK138+BK193</f>
        <v>0</v>
      </c>
    </row>
    <row r="92" spans="1:63" s="12" customFormat="1" ht="25.9" customHeight="1">
      <c r="A92" s="12"/>
      <c r="B92" s="218"/>
      <c r="C92" s="219"/>
      <c r="D92" s="220" t="s">
        <v>75</v>
      </c>
      <c r="E92" s="221" t="s">
        <v>1603</v>
      </c>
      <c r="F92" s="221" t="s">
        <v>1604</v>
      </c>
      <c r="G92" s="219"/>
      <c r="H92" s="219"/>
      <c r="I92" s="222"/>
      <c r="J92" s="222"/>
      <c r="K92" s="223">
        <f>BK92</f>
        <v>0</v>
      </c>
      <c r="L92" s="219"/>
      <c r="M92" s="224"/>
      <c r="N92" s="225"/>
      <c r="O92" s="226"/>
      <c r="P92" s="226"/>
      <c r="Q92" s="227">
        <f>SUM(Q93:Q124)</f>
        <v>0</v>
      </c>
      <c r="R92" s="227">
        <f>SUM(R93:R124)</f>
        <v>0</v>
      </c>
      <c r="S92" s="226"/>
      <c r="T92" s="228">
        <f>SUM(T93:T124)</f>
        <v>0</v>
      </c>
      <c r="U92" s="226"/>
      <c r="V92" s="228">
        <f>SUM(V93:V124)</f>
        <v>0</v>
      </c>
      <c r="W92" s="226"/>
      <c r="X92" s="229">
        <f>SUM(X93:X124)</f>
        <v>0</v>
      </c>
      <c r="Y92" s="12"/>
      <c r="Z92" s="12"/>
      <c r="AA92" s="12"/>
      <c r="AB92" s="12"/>
      <c r="AC92" s="12"/>
      <c r="AD92" s="12"/>
      <c r="AE92" s="12"/>
      <c r="AR92" s="230" t="s">
        <v>84</v>
      </c>
      <c r="AT92" s="231" t="s">
        <v>75</v>
      </c>
      <c r="AU92" s="231" t="s">
        <v>76</v>
      </c>
      <c r="AY92" s="230" t="s">
        <v>171</v>
      </c>
      <c r="BK92" s="232">
        <f>SUM(BK93:BK124)</f>
        <v>0</v>
      </c>
    </row>
    <row r="93" spans="1:65" s="2" customFormat="1" ht="16.5" customHeight="1">
      <c r="A93" s="39"/>
      <c r="B93" s="40"/>
      <c r="C93" s="264" t="s">
        <v>84</v>
      </c>
      <c r="D93" s="264" t="s">
        <v>186</v>
      </c>
      <c r="E93" s="265" t="s">
        <v>1605</v>
      </c>
      <c r="F93" s="266" t="s">
        <v>1606</v>
      </c>
      <c r="G93" s="267" t="s">
        <v>491</v>
      </c>
      <c r="H93" s="268">
        <v>1</v>
      </c>
      <c r="I93" s="269"/>
      <c r="J93" s="270"/>
      <c r="K93" s="271">
        <f>ROUND(P93*H93,2)</f>
        <v>0</v>
      </c>
      <c r="L93" s="266" t="s">
        <v>20</v>
      </c>
      <c r="M93" s="272"/>
      <c r="N93" s="273" t="s">
        <v>20</v>
      </c>
      <c r="O93" s="243" t="s">
        <v>45</v>
      </c>
      <c r="P93" s="244">
        <f>I93+J93</f>
        <v>0</v>
      </c>
      <c r="Q93" s="244">
        <f>ROUND(I93*H93,2)</f>
        <v>0</v>
      </c>
      <c r="R93" s="244">
        <f>ROUND(J93*H93,2)</f>
        <v>0</v>
      </c>
      <c r="S93" s="85"/>
      <c r="T93" s="245">
        <f>S93*H93</f>
        <v>0</v>
      </c>
      <c r="U93" s="245">
        <v>0</v>
      </c>
      <c r="V93" s="245">
        <f>U93*H93</f>
        <v>0</v>
      </c>
      <c r="W93" s="245">
        <v>0</v>
      </c>
      <c r="X93" s="246">
        <f>W93*H93</f>
        <v>0</v>
      </c>
      <c r="Y93" s="39"/>
      <c r="Z93" s="39"/>
      <c r="AA93" s="39"/>
      <c r="AB93" s="39"/>
      <c r="AC93" s="39"/>
      <c r="AD93" s="39"/>
      <c r="AE93" s="39"/>
      <c r="AR93" s="247" t="s">
        <v>185</v>
      </c>
      <c r="AT93" s="247" t="s">
        <v>186</v>
      </c>
      <c r="AU93" s="247" t="s">
        <v>84</v>
      </c>
      <c r="AY93" s="18" t="s">
        <v>171</v>
      </c>
      <c r="BE93" s="248">
        <f>IF(O93="základní",K93,0)</f>
        <v>0</v>
      </c>
      <c r="BF93" s="248">
        <f>IF(O93="snížená",K93,0)</f>
        <v>0</v>
      </c>
      <c r="BG93" s="248">
        <f>IF(O93="zákl. přenesená",K93,0)</f>
        <v>0</v>
      </c>
      <c r="BH93" s="248">
        <f>IF(O93="sníž. přenesená",K93,0)</f>
        <v>0</v>
      </c>
      <c r="BI93" s="248">
        <f>IF(O93="nulová",K93,0)</f>
        <v>0</v>
      </c>
      <c r="BJ93" s="18" t="s">
        <v>84</v>
      </c>
      <c r="BK93" s="248">
        <f>ROUND(P93*H93,2)</f>
        <v>0</v>
      </c>
      <c r="BL93" s="18" t="s">
        <v>179</v>
      </c>
      <c r="BM93" s="247" t="s">
        <v>1607</v>
      </c>
    </row>
    <row r="94" spans="1:47" s="2" customFormat="1" ht="12">
      <c r="A94" s="39"/>
      <c r="B94" s="40"/>
      <c r="C94" s="41"/>
      <c r="D94" s="249" t="s">
        <v>181</v>
      </c>
      <c r="E94" s="41"/>
      <c r="F94" s="250" t="s">
        <v>1606</v>
      </c>
      <c r="G94" s="41"/>
      <c r="H94" s="41"/>
      <c r="I94" s="150"/>
      <c r="J94" s="150"/>
      <c r="K94" s="41"/>
      <c r="L94" s="41"/>
      <c r="M94" s="45"/>
      <c r="N94" s="251"/>
      <c r="O94" s="252"/>
      <c r="P94" s="85"/>
      <c r="Q94" s="85"/>
      <c r="R94" s="85"/>
      <c r="S94" s="85"/>
      <c r="T94" s="85"/>
      <c r="U94" s="85"/>
      <c r="V94" s="85"/>
      <c r="W94" s="85"/>
      <c r="X94" s="86"/>
      <c r="Y94" s="39"/>
      <c r="Z94" s="39"/>
      <c r="AA94" s="39"/>
      <c r="AB94" s="39"/>
      <c r="AC94" s="39"/>
      <c r="AD94" s="39"/>
      <c r="AE94" s="39"/>
      <c r="AT94" s="18" t="s">
        <v>181</v>
      </c>
      <c r="AU94" s="18" t="s">
        <v>84</v>
      </c>
    </row>
    <row r="95" spans="1:65" s="2" customFormat="1" ht="21.75" customHeight="1">
      <c r="A95" s="39"/>
      <c r="B95" s="40"/>
      <c r="C95" s="264" t="s">
        <v>86</v>
      </c>
      <c r="D95" s="264" t="s">
        <v>186</v>
      </c>
      <c r="E95" s="265" t="s">
        <v>1608</v>
      </c>
      <c r="F95" s="266" t="s">
        <v>1609</v>
      </c>
      <c r="G95" s="267" t="s">
        <v>491</v>
      </c>
      <c r="H95" s="268">
        <v>1</v>
      </c>
      <c r="I95" s="269"/>
      <c r="J95" s="270"/>
      <c r="K95" s="271">
        <f>ROUND(P95*H95,2)</f>
        <v>0</v>
      </c>
      <c r="L95" s="266" t="s">
        <v>20</v>
      </c>
      <c r="M95" s="272"/>
      <c r="N95" s="273" t="s">
        <v>20</v>
      </c>
      <c r="O95" s="243" t="s">
        <v>45</v>
      </c>
      <c r="P95" s="244">
        <f>I95+J95</f>
        <v>0</v>
      </c>
      <c r="Q95" s="244">
        <f>ROUND(I95*H95,2)</f>
        <v>0</v>
      </c>
      <c r="R95" s="244">
        <f>ROUND(J95*H95,2)</f>
        <v>0</v>
      </c>
      <c r="S95" s="85"/>
      <c r="T95" s="245">
        <f>S95*H95</f>
        <v>0</v>
      </c>
      <c r="U95" s="245">
        <v>0</v>
      </c>
      <c r="V95" s="245">
        <f>U95*H95</f>
        <v>0</v>
      </c>
      <c r="W95" s="245">
        <v>0</v>
      </c>
      <c r="X95" s="246">
        <f>W95*H95</f>
        <v>0</v>
      </c>
      <c r="Y95" s="39"/>
      <c r="Z95" s="39"/>
      <c r="AA95" s="39"/>
      <c r="AB95" s="39"/>
      <c r="AC95" s="39"/>
      <c r="AD95" s="39"/>
      <c r="AE95" s="39"/>
      <c r="AR95" s="247" t="s">
        <v>185</v>
      </c>
      <c r="AT95" s="247" t="s">
        <v>186</v>
      </c>
      <c r="AU95" s="247" t="s">
        <v>84</v>
      </c>
      <c r="AY95" s="18" t="s">
        <v>171</v>
      </c>
      <c r="BE95" s="248">
        <f>IF(O95="základní",K95,0)</f>
        <v>0</v>
      </c>
      <c r="BF95" s="248">
        <f>IF(O95="snížená",K95,0)</f>
        <v>0</v>
      </c>
      <c r="BG95" s="248">
        <f>IF(O95="zákl. přenesená",K95,0)</f>
        <v>0</v>
      </c>
      <c r="BH95" s="248">
        <f>IF(O95="sníž. přenesená",K95,0)</f>
        <v>0</v>
      </c>
      <c r="BI95" s="248">
        <f>IF(O95="nulová",K95,0)</f>
        <v>0</v>
      </c>
      <c r="BJ95" s="18" t="s">
        <v>84</v>
      </c>
      <c r="BK95" s="248">
        <f>ROUND(P95*H95,2)</f>
        <v>0</v>
      </c>
      <c r="BL95" s="18" t="s">
        <v>179</v>
      </c>
      <c r="BM95" s="247" t="s">
        <v>1610</v>
      </c>
    </row>
    <row r="96" spans="1:47" s="2" customFormat="1" ht="12">
      <c r="A96" s="39"/>
      <c r="B96" s="40"/>
      <c r="C96" s="41"/>
      <c r="D96" s="249" t="s">
        <v>181</v>
      </c>
      <c r="E96" s="41"/>
      <c r="F96" s="250" t="s">
        <v>1609</v>
      </c>
      <c r="G96" s="41"/>
      <c r="H96" s="41"/>
      <c r="I96" s="150"/>
      <c r="J96" s="150"/>
      <c r="K96" s="41"/>
      <c r="L96" s="41"/>
      <c r="M96" s="45"/>
      <c r="N96" s="251"/>
      <c r="O96" s="252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181</v>
      </c>
      <c r="AU96" s="18" t="s">
        <v>84</v>
      </c>
    </row>
    <row r="97" spans="1:65" s="2" customFormat="1" ht="44.25" customHeight="1">
      <c r="A97" s="39"/>
      <c r="B97" s="40"/>
      <c r="C97" s="264" t="s">
        <v>250</v>
      </c>
      <c r="D97" s="264" t="s">
        <v>186</v>
      </c>
      <c r="E97" s="265" t="s">
        <v>1611</v>
      </c>
      <c r="F97" s="266" t="s">
        <v>1612</v>
      </c>
      <c r="G97" s="267" t="s">
        <v>491</v>
      </c>
      <c r="H97" s="268">
        <v>1</v>
      </c>
      <c r="I97" s="269"/>
      <c r="J97" s="270"/>
      <c r="K97" s="271">
        <f>ROUND(P97*H97,2)</f>
        <v>0</v>
      </c>
      <c r="L97" s="266" t="s">
        <v>20</v>
      </c>
      <c r="M97" s="272"/>
      <c r="N97" s="273" t="s">
        <v>20</v>
      </c>
      <c r="O97" s="243" t="s">
        <v>45</v>
      </c>
      <c r="P97" s="244">
        <f>I97+J97</f>
        <v>0</v>
      </c>
      <c r="Q97" s="244">
        <f>ROUND(I97*H97,2)</f>
        <v>0</v>
      </c>
      <c r="R97" s="244">
        <f>ROUND(J97*H97,2)</f>
        <v>0</v>
      </c>
      <c r="S97" s="85"/>
      <c r="T97" s="245">
        <f>S97*H97</f>
        <v>0</v>
      </c>
      <c r="U97" s="245">
        <v>0</v>
      </c>
      <c r="V97" s="245">
        <f>U97*H97</f>
        <v>0</v>
      </c>
      <c r="W97" s="245">
        <v>0</v>
      </c>
      <c r="X97" s="246">
        <f>W97*H97</f>
        <v>0</v>
      </c>
      <c r="Y97" s="39"/>
      <c r="Z97" s="39"/>
      <c r="AA97" s="39"/>
      <c r="AB97" s="39"/>
      <c r="AC97" s="39"/>
      <c r="AD97" s="39"/>
      <c r="AE97" s="39"/>
      <c r="AR97" s="247" t="s">
        <v>185</v>
      </c>
      <c r="AT97" s="247" t="s">
        <v>186</v>
      </c>
      <c r="AU97" s="247" t="s">
        <v>84</v>
      </c>
      <c r="AY97" s="18" t="s">
        <v>171</v>
      </c>
      <c r="BE97" s="248">
        <f>IF(O97="základní",K97,0)</f>
        <v>0</v>
      </c>
      <c r="BF97" s="248">
        <f>IF(O97="snížená",K97,0)</f>
        <v>0</v>
      </c>
      <c r="BG97" s="248">
        <f>IF(O97="zákl. přenesená",K97,0)</f>
        <v>0</v>
      </c>
      <c r="BH97" s="248">
        <f>IF(O97="sníž. přenesená",K97,0)</f>
        <v>0</v>
      </c>
      <c r="BI97" s="248">
        <f>IF(O97="nulová",K97,0)</f>
        <v>0</v>
      </c>
      <c r="BJ97" s="18" t="s">
        <v>84</v>
      </c>
      <c r="BK97" s="248">
        <f>ROUND(P97*H97,2)</f>
        <v>0</v>
      </c>
      <c r="BL97" s="18" t="s">
        <v>179</v>
      </c>
      <c r="BM97" s="247" t="s">
        <v>1613</v>
      </c>
    </row>
    <row r="98" spans="1:47" s="2" customFormat="1" ht="12">
      <c r="A98" s="39"/>
      <c r="B98" s="40"/>
      <c r="C98" s="41"/>
      <c r="D98" s="249" t="s">
        <v>181</v>
      </c>
      <c r="E98" s="41"/>
      <c r="F98" s="250" t="s">
        <v>1612</v>
      </c>
      <c r="G98" s="41"/>
      <c r="H98" s="41"/>
      <c r="I98" s="150"/>
      <c r="J98" s="150"/>
      <c r="K98" s="41"/>
      <c r="L98" s="41"/>
      <c r="M98" s="45"/>
      <c r="N98" s="251"/>
      <c r="O98" s="252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181</v>
      </c>
      <c r="AU98" s="18" t="s">
        <v>84</v>
      </c>
    </row>
    <row r="99" spans="1:65" s="2" customFormat="1" ht="16.5" customHeight="1">
      <c r="A99" s="39"/>
      <c r="B99" s="40"/>
      <c r="C99" s="264" t="s">
        <v>179</v>
      </c>
      <c r="D99" s="264" t="s">
        <v>186</v>
      </c>
      <c r="E99" s="265" t="s">
        <v>1614</v>
      </c>
      <c r="F99" s="266" t="s">
        <v>1615</v>
      </c>
      <c r="G99" s="267" t="s">
        <v>491</v>
      </c>
      <c r="H99" s="268">
        <v>4</v>
      </c>
      <c r="I99" s="269"/>
      <c r="J99" s="270"/>
      <c r="K99" s="271">
        <f>ROUND(P99*H99,2)</f>
        <v>0</v>
      </c>
      <c r="L99" s="266" t="s">
        <v>20</v>
      </c>
      <c r="M99" s="272"/>
      <c r="N99" s="273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</v>
      </c>
      <c r="V99" s="245">
        <f>U99*H99</f>
        <v>0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185</v>
      </c>
      <c r="AT99" s="247" t="s">
        <v>186</v>
      </c>
      <c r="AU99" s="247" t="s">
        <v>84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179</v>
      </c>
      <c r="BM99" s="247" t="s">
        <v>1616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1615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84</v>
      </c>
    </row>
    <row r="101" spans="1:65" s="2" customFormat="1" ht="55.5" customHeight="1">
      <c r="A101" s="39"/>
      <c r="B101" s="40"/>
      <c r="C101" s="264" t="s">
        <v>259</v>
      </c>
      <c r="D101" s="264" t="s">
        <v>186</v>
      </c>
      <c r="E101" s="265" t="s">
        <v>1617</v>
      </c>
      <c r="F101" s="266" t="s">
        <v>1618</v>
      </c>
      <c r="G101" s="267" t="s">
        <v>491</v>
      </c>
      <c r="H101" s="268">
        <v>1</v>
      </c>
      <c r="I101" s="269"/>
      <c r="J101" s="270"/>
      <c r="K101" s="271">
        <f>ROUND(P101*H101,2)</f>
        <v>0</v>
      </c>
      <c r="L101" s="266" t="s">
        <v>20</v>
      </c>
      <c r="M101" s="272"/>
      <c r="N101" s="273" t="s">
        <v>20</v>
      </c>
      <c r="O101" s="243" t="s">
        <v>45</v>
      </c>
      <c r="P101" s="244">
        <f>I101+J101</f>
        <v>0</v>
      </c>
      <c r="Q101" s="244">
        <f>ROUND(I101*H101,2)</f>
        <v>0</v>
      </c>
      <c r="R101" s="244">
        <f>ROUND(J101*H101,2)</f>
        <v>0</v>
      </c>
      <c r="S101" s="85"/>
      <c r="T101" s="245">
        <f>S101*H101</f>
        <v>0</v>
      </c>
      <c r="U101" s="245">
        <v>0</v>
      </c>
      <c r="V101" s="245">
        <f>U101*H101</f>
        <v>0</v>
      </c>
      <c r="W101" s="245">
        <v>0</v>
      </c>
      <c r="X101" s="246">
        <f>W101*H101</f>
        <v>0</v>
      </c>
      <c r="Y101" s="39"/>
      <c r="Z101" s="39"/>
      <c r="AA101" s="39"/>
      <c r="AB101" s="39"/>
      <c r="AC101" s="39"/>
      <c r="AD101" s="39"/>
      <c r="AE101" s="39"/>
      <c r="AR101" s="247" t="s">
        <v>185</v>
      </c>
      <c r="AT101" s="247" t="s">
        <v>186</v>
      </c>
      <c r="AU101" s="247" t="s">
        <v>84</v>
      </c>
      <c r="AY101" s="18" t="s">
        <v>171</v>
      </c>
      <c r="BE101" s="248">
        <f>IF(O101="základní",K101,0)</f>
        <v>0</v>
      </c>
      <c r="BF101" s="248">
        <f>IF(O101="snížená",K101,0)</f>
        <v>0</v>
      </c>
      <c r="BG101" s="248">
        <f>IF(O101="zákl. přenesená",K101,0)</f>
        <v>0</v>
      </c>
      <c r="BH101" s="248">
        <f>IF(O101="sníž. přenesená",K101,0)</f>
        <v>0</v>
      </c>
      <c r="BI101" s="248">
        <f>IF(O101="nulová",K101,0)</f>
        <v>0</v>
      </c>
      <c r="BJ101" s="18" t="s">
        <v>84</v>
      </c>
      <c r="BK101" s="248">
        <f>ROUND(P101*H101,2)</f>
        <v>0</v>
      </c>
      <c r="BL101" s="18" t="s">
        <v>179</v>
      </c>
      <c r="BM101" s="247" t="s">
        <v>1619</v>
      </c>
    </row>
    <row r="102" spans="1:47" s="2" customFormat="1" ht="12">
      <c r="A102" s="39"/>
      <c r="B102" s="40"/>
      <c r="C102" s="41"/>
      <c r="D102" s="249" t="s">
        <v>181</v>
      </c>
      <c r="E102" s="41"/>
      <c r="F102" s="250" t="s">
        <v>1618</v>
      </c>
      <c r="G102" s="41"/>
      <c r="H102" s="41"/>
      <c r="I102" s="150"/>
      <c r="J102" s="150"/>
      <c r="K102" s="41"/>
      <c r="L102" s="41"/>
      <c r="M102" s="45"/>
      <c r="N102" s="251"/>
      <c r="O102" s="252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181</v>
      </c>
      <c r="AU102" s="18" t="s">
        <v>84</v>
      </c>
    </row>
    <row r="103" spans="1:65" s="2" customFormat="1" ht="55.5" customHeight="1">
      <c r="A103" s="39"/>
      <c r="B103" s="40"/>
      <c r="C103" s="264" t="s">
        <v>265</v>
      </c>
      <c r="D103" s="264" t="s">
        <v>186</v>
      </c>
      <c r="E103" s="265" t="s">
        <v>1620</v>
      </c>
      <c r="F103" s="266" t="s">
        <v>1618</v>
      </c>
      <c r="G103" s="267" t="s">
        <v>491</v>
      </c>
      <c r="H103" s="268">
        <v>2</v>
      </c>
      <c r="I103" s="269"/>
      <c r="J103" s="270"/>
      <c r="K103" s="271">
        <f>ROUND(P103*H103,2)</f>
        <v>0</v>
      </c>
      <c r="L103" s="266" t="s">
        <v>20</v>
      </c>
      <c r="M103" s="272"/>
      <c r="N103" s="273" t="s">
        <v>20</v>
      </c>
      <c r="O103" s="243" t="s">
        <v>45</v>
      </c>
      <c r="P103" s="244">
        <f>I103+J103</f>
        <v>0</v>
      </c>
      <c r="Q103" s="244">
        <f>ROUND(I103*H103,2)</f>
        <v>0</v>
      </c>
      <c r="R103" s="244">
        <f>ROUND(J103*H103,2)</f>
        <v>0</v>
      </c>
      <c r="S103" s="85"/>
      <c r="T103" s="245">
        <f>S103*H103</f>
        <v>0</v>
      </c>
      <c r="U103" s="245">
        <v>0</v>
      </c>
      <c r="V103" s="245">
        <f>U103*H103</f>
        <v>0</v>
      </c>
      <c r="W103" s="245">
        <v>0</v>
      </c>
      <c r="X103" s="246">
        <f>W103*H103</f>
        <v>0</v>
      </c>
      <c r="Y103" s="39"/>
      <c r="Z103" s="39"/>
      <c r="AA103" s="39"/>
      <c r="AB103" s="39"/>
      <c r="AC103" s="39"/>
      <c r="AD103" s="39"/>
      <c r="AE103" s="39"/>
      <c r="AR103" s="247" t="s">
        <v>185</v>
      </c>
      <c r="AT103" s="247" t="s">
        <v>186</v>
      </c>
      <c r="AU103" s="247" t="s">
        <v>84</v>
      </c>
      <c r="AY103" s="18" t="s">
        <v>171</v>
      </c>
      <c r="BE103" s="248">
        <f>IF(O103="základní",K103,0)</f>
        <v>0</v>
      </c>
      <c r="BF103" s="248">
        <f>IF(O103="snížená",K103,0)</f>
        <v>0</v>
      </c>
      <c r="BG103" s="248">
        <f>IF(O103="zákl. přenesená",K103,0)</f>
        <v>0</v>
      </c>
      <c r="BH103" s="248">
        <f>IF(O103="sníž. přenesená",K103,0)</f>
        <v>0</v>
      </c>
      <c r="BI103" s="248">
        <f>IF(O103="nulová",K103,0)</f>
        <v>0</v>
      </c>
      <c r="BJ103" s="18" t="s">
        <v>84</v>
      </c>
      <c r="BK103" s="248">
        <f>ROUND(P103*H103,2)</f>
        <v>0</v>
      </c>
      <c r="BL103" s="18" t="s">
        <v>179</v>
      </c>
      <c r="BM103" s="247" t="s">
        <v>1621</v>
      </c>
    </row>
    <row r="104" spans="1:47" s="2" customFormat="1" ht="12">
      <c r="A104" s="39"/>
      <c r="B104" s="40"/>
      <c r="C104" s="41"/>
      <c r="D104" s="249" t="s">
        <v>181</v>
      </c>
      <c r="E104" s="41"/>
      <c r="F104" s="250" t="s">
        <v>1618</v>
      </c>
      <c r="G104" s="41"/>
      <c r="H104" s="41"/>
      <c r="I104" s="150"/>
      <c r="J104" s="150"/>
      <c r="K104" s="41"/>
      <c r="L104" s="41"/>
      <c r="M104" s="45"/>
      <c r="N104" s="251"/>
      <c r="O104" s="252"/>
      <c r="P104" s="85"/>
      <c r="Q104" s="85"/>
      <c r="R104" s="85"/>
      <c r="S104" s="85"/>
      <c r="T104" s="85"/>
      <c r="U104" s="85"/>
      <c r="V104" s="85"/>
      <c r="W104" s="85"/>
      <c r="X104" s="86"/>
      <c r="Y104" s="39"/>
      <c r="Z104" s="39"/>
      <c r="AA104" s="39"/>
      <c r="AB104" s="39"/>
      <c r="AC104" s="39"/>
      <c r="AD104" s="39"/>
      <c r="AE104" s="39"/>
      <c r="AT104" s="18" t="s">
        <v>181</v>
      </c>
      <c r="AU104" s="18" t="s">
        <v>84</v>
      </c>
    </row>
    <row r="105" spans="1:65" s="2" customFormat="1" ht="33" customHeight="1">
      <c r="A105" s="39"/>
      <c r="B105" s="40"/>
      <c r="C105" s="264" t="s">
        <v>173</v>
      </c>
      <c r="D105" s="264" t="s">
        <v>186</v>
      </c>
      <c r="E105" s="265" t="s">
        <v>1622</v>
      </c>
      <c r="F105" s="266" t="s">
        <v>1623</v>
      </c>
      <c r="G105" s="267" t="s">
        <v>491</v>
      </c>
      <c r="H105" s="268">
        <v>3</v>
      </c>
      <c r="I105" s="269"/>
      <c r="J105" s="270"/>
      <c r="K105" s="271">
        <f>ROUND(P105*H105,2)</f>
        <v>0</v>
      </c>
      <c r="L105" s="266" t="s">
        <v>20</v>
      </c>
      <c r="M105" s="272"/>
      <c r="N105" s="273" t="s">
        <v>20</v>
      </c>
      <c r="O105" s="243" t="s">
        <v>45</v>
      </c>
      <c r="P105" s="244">
        <f>I105+J105</f>
        <v>0</v>
      </c>
      <c r="Q105" s="244">
        <f>ROUND(I105*H105,2)</f>
        <v>0</v>
      </c>
      <c r="R105" s="244">
        <f>ROUND(J105*H105,2)</f>
        <v>0</v>
      </c>
      <c r="S105" s="85"/>
      <c r="T105" s="245">
        <f>S105*H105</f>
        <v>0</v>
      </c>
      <c r="U105" s="245">
        <v>0</v>
      </c>
      <c r="V105" s="245">
        <f>U105*H105</f>
        <v>0</v>
      </c>
      <c r="W105" s="245">
        <v>0</v>
      </c>
      <c r="X105" s="246">
        <f>W105*H105</f>
        <v>0</v>
      </c>
      <c r="Y105" s="39"/>
      <c r="Z105" s="39"/>
      <c r="AA105" s="39"/>
      <c r="AB105" s="39"/>
      <c r="AC105" s="39"/>
      <c r="AD105" s="39"/>
      <c r="AE105" s="39"/>
      <c r="AR105" s="247" t="s">
        <v>185</v>
      </c>
      <c r="AT105" s="247" t="s">
        <v>186</v>
      </c>
      <c r="AU105" s="247" t="s">
        <v>84</v>
      </c>
      <c r="AY105" s="18" t="s">
        <v>171</v>
      </c>
      <c r="BE105" s="248">
        <f>IF(O105="základní",K105,0)</f>
        <v>0</v>
      </c>
      <c r="BF105" s="248">
        <f>IF(O105="snížená",K105,0)</f>
        <v>0</v>
      </c>
      <c r="BG105" s="248">
        <f>IF(O105="zákl. přenesená",K105,0)</f>
        <v>0</v>
      </c>
      <c r="BH105" s="248">
        <f>IF(O105="sníž. přenesená",K105,0)</f>
        <v>0</v>
      </c>
      <c r="BI105" s="248">
        <f>IF(O105="nulová",K105,0)</f>
        <v>0</v>
      </c>
      <c r="BJ105" s="18" t="s">
        <v>84</v>
      </c>
      <c r="BK105" s="248">
        <f>ROUND(P105*H105,2)</f>
        <v>0</v>
      </c>
      <c r="BL105" s="18" t="s">
        <v>179</v>
      </c>
      <c r="BM105" s="247" t="s">
        <v>1624</v>
      </c>
    </row>
    <row r="106" spans="1:47" s="2" customFormat="1" ht="12">
      <c r="A106" s="39"/>
      <c r="B106" s="40"/>
      <c r="C106" s="41"/>
      <c r="D106" s="249" t="s">
        <v>181</v>
      </c>
      <c r="E106" s="41"/>
      <c r="F106" s="250" t="s">
        <v>1623</v>
      </c>
      <c r="G106" s="41"/>
      <c r="H106" s="41"/>
      <c r="I106" s="150"/>
      <c r="J106" s="150"/>
      <c r="K106" s="41"/>
      <c r="L106" s="41"/>
      <c r="M106" s="45"/>
      <c r="N106" s="251"/>
      <c r="O106" s="252"/>
      <c r="P106" s="85"/>
      <c r="Q106" s="85"/>
      <c r="R106" s="85"/>
      <c r="S106" s="85"/>
      <c r="T106" s="85"/>
      <c r="U106" s="85"/>
      <c r="V106" s="85"/>
      <c r="W106" s="85"/>
      <c r="X106" s="86"/>
      <c r="Y106" s="39"/>
      <c r="Z106" s="39"/>
      <c r="AA106" s="39"/>
      <c r="AB106" s="39"/>
      <c r="AC106" s="39"/>
      <c r="AD106" s="39"/>
      <c r="AE106" s="39"/>
      <c r="AT106" s="18" t="s">
        <v>181</v>
      </c>
      <c r="AU106" s="18" t="s">
        <v>84</v>
      </c>
    </row>
    <row r="107" spans="1:65" s="2" customFormat="1" ht="55.5" customHeight="1">
      <c r="A107" s="39"/>
      <c r="B107" s="40"/>
      <c r="C107" s="264" t="s">
        <v>185</v>
      </c>
      <c r="D107" s="264" t="s">
        <v>186</v>
      </c>
      <c r="E107" s="265" t="s">
        <v>1625</v>
      </c>
      <c r="F107" s="266" t="s">
        <v>1626</v>
      </c>
      <c r="G107" s="267" t="s">
        <v>491</v>
      </c>
      <c r="H107" s="268">
        <v>1</v>
      </c>
      <c r="I107" s="269"/>
      <c r="J107" s="270"/>
      <c r="K107" s="271">
        <f>ROUND(P107*H107,2)</f>
        <v>0</v>
      </c>
      <c r="L107" s="266" t="s">
        <v>20</v>
      </c>
      <c r="M107" s="272"/>
      <c r="N107" s="273" t="s">
        <v>20</v>
      </c>
      <c r="O107" s="243" t="s">
        <v>45</v>
      </c>
      <c r="P107" s="244">
        <f>I107+J107</f>
        <v>0</v>
      </c>
      <c r="Q107" s="244">
        <f>ROUND(I107*H107,2)</f>
        <v>0</v>
      </c>
      <c r="R107" s="244">
        <f>ROUND(J107*H107,2)</f>
        <v>0</v>
      </c>
      <c r="S107" s="85"/>
      <c r="T107" s="245">
        <f>S107*H107</f>
        <v>0</v>
      </c>
      <c r="U107" s="245">
        <v>0</v>
      </c>
      <c r="V107" s="245">
        <f>U107*H107</f>
        <v>0</v>
      </c>
      <c r="W107" s="245">
        <v>0</v>
      </c>
      <c r="X107" s="246">
        <f>W107*H107</f>
        <v>0</v>
      </c>
      <c r="Y107" s="39"/>
      <c r="Z107" s="39"/>
      <c r="AA107" s="39"/>
      <c r="AB107" s="39"/>
      <c r="AC107" s="39"/>
      <c r="AD107" s="39"/>
      <c r="AE107" s="39"/>
      <c r="AR107" s="247" t="s">
        <v>185</v>
      </c>
      <c r="AT107" s="247" t="s">
        <v>186</v>
      </c>
      <c r="AU107" s="247" t="s">
        <v>84</v>
      </c>
      <c r="AY107" s="18" t="s">
        <v>171</v>
      </c>
      <c r="BE107" s="248">
        <f>IF(O107="základní",K107,0)</f>
        <v>0</v>
      </c>
      <c r="BF107" s="248">
        <f>IF(O107="snížená",K107,0)</f>
        <v>0</v>
      </c>
      <c r="BG107" s="248">
        <f>IF(O107="zákl. přenesená",K107,0)</f>
        <v>0</v>
      </c>
      <c r="BH107" s="248">
        <f>IF(O107="sníž. přenesená",K107,0)</f>
        <v>0</v>
      </c>
      <c r="BI107" s="248">
        <f>IF(O107="nulová",K107,0)</f>
        <v>0</v>
      </c>
      <c r="BJ107" s="18" t="s">
        <v>84</v>
      </c>
      <c r="BK107" s="248">
        <f>ROUND(P107*H107,2)</f>
        <v>0</v>
      </c>
      <c r="BL107" s="18" t="s">
        <v>179</v>
      </c>
      <c r="BM107" s="247" t="s">
        <v>1627</v>
      </c>
    </row>
    <row r="108" spans="1:47" s="2" customFormat="1" ht="12">
      <c r="A108" s="39"/>
      <c r="B108" s="40"/>
      <c r="C108" s="41"/>
      <c r="D108" s="249" t="s">
        <v>181</v>
      </c>
      <c r="E108" s="41"/>
      <c r="F108" s="250" t="s">
        <v>1626</v>
      </c>
      <c r="G108" s="41"/>
      <c r="H108" s="41"/>
      <c r="I108" s="150"/>
      <c r="J108" s="150"/>
      <c r="K108" s="41"/>
      <c r="L108" s="41"/>
      <c r="M108" s="45"/>
      <c r="N108" s="251"/>
      <c r="O108" s="252"/>
      <c r="P108" s="85"/>
      <c r="Q108" s="85"/>
      <c r="R108" s="85"/>
      <c r="S108" s="85"/>
      <c r="T108" s="85"/>
      <c r="U108" s="85"/>
      <c r="V108" s="85"/>
      <c r="W108" s="85"/>
      <c r="X108" s="86"/>
      <c r="Y108" s="39"/>
      <c r="Z108" s="39"/>
      <c r="AA108" s="39"/>
      <c r="AB108" s="39"/>
      <c r="AC108" s="39"/>
      <c r="AD108" s="39"/>
      <c r="AE108" s="39"/>
      <c r="AT108" s="18" t="s">
        <v>181</v>
      </c>
      <c r="AU108" s="18" t="s">
        <v>84</v>
      </c>
    </row>
    <row r="109" spans="1:65" s="2" customFormat="1" ht="66.75" customHeight="1">
      <c r="A109" s="39"/>
      <c r="B109" s="40"/>
      <c r="C109" s="264" t="s">
        <v>192</v>
      </c>
      <c r="D109" s="264" t="s">
        <v>186</v>
      </c>
      <c r="E109" s="265" t="s">
        <v>1628</v>
      </c>
      <c r="F109" s="266" t="s">
        <v>1629</v>
      </c>
      <c r="G109" s="267" t="s">
        <v>491</v>
      </c>
      <c r="H109" s="268">
        <v>1</v>
      </c>
      <c r="I109" s="269"/>
      <c r="J109" s="270"/>
      <c r="K109" s="271">
        <f>ROUND(P109*H109,2)</f>
        <v>0</v>
      </c>
      <c r="L109" s="266" t="s">
        <v>20</v>
      </c>
      <c r="M109" s="272"/>
      <c r="N109" s="273" t="s">
        <v>20</v>
      </c>
      <c r="O109" s="243" t="s">
        <v>45</v>
      </c>
      <c r="P109" s="244">
        <f>I109+J109</f>
        <v>0</v>
      </c>
      <c r="Q109" s="244">
        <f>ROUND(I109*H109,2)</f>
        <v>0</v>
      </c>
      <c r="R109" s="244">
        <f>ROUND(J109*H109,2)</f>
        <v>0</v>
      </c>
      <c r="S109" s="85"/>
      <c r="T109" s="245">
        <f>S109*H109</f>
        <v>0</v>
      </c>
      <c r="U109" s="245">
        <v>0</v>
      </c>
      <c r="V109" s="245">
        <f>U109*H109</f>
        <v>0</v>
      </c>
      <c r="W109" s="245">
        <v>0</v>
      </c>
      <c r="X109" s="246">
        <f>W109*H109</f>
        <v>0</v>
      </c>
      <c r="Y109" s="39"/>
      <c r="Z109" s="39"/>
      <c r="AA109" s="39"/>
      <c r="AB109" s="39"/>
      <c r="AC109" s="39"/>
      <c r="AD109" s="39"/>
      <c r="AE109" s="39"/>
      <c r="AR109" s="247" t="s">
        <v>185</v>
      </c>
      <c r="AT109" s="247" t="s">
        <v>186</v>
      </c>
      <c r="AU109" s="247" t="s">
        <v>84</v>
      </c>
      <c r="AY109" s="18" t="s">
        <v>171</v>
      </c>
      <c r="BE109" s="248">
        <f>IF(O109="základní",K109,0)</f>
        <v>0</v>
      </c>
      <c r="BF109" s="248">
        <f>IF(O109="snížená",K109,0)</f>
        <v>0</v>
      </c>
      <c r="BG109" s="248">
        <f>IF(O109="zákl. přenesená",K109,0)</f>
        <v>0</v>
      </c>
      <c r="BH109" s="248">
        <f>IF(O109="sníž. přenesená",K109,0)</f>
        <v>0</v>
      </c>
      <c r="BI109" s="248">
        <f>IF(O109="nulová",K109,0)</f>
        <v>0</v>
      </c>
      <c r="BJ109" s="18" t="s">
        <v>84</v>
      </c>
      <c r="BK109" s="248">
        <f>ROUND(P109*H109,2)</f>
        <v>0</v>
      </c>
      <c r="BL109" s="18" t="s">
        <v>179</v>
      </c>
      <c r="BM109" s="247" t="s">
        <v>1630</v>
      </c>
    </row>
    <row r="110" spans="1:47" s="2" customFormat="1" ht="12">
      <c r="A110" s="39"/>
      <c r="B110" s="40"/>
      <c r="C110" s="41"/>
      <c r="D110" s="249" t="s">
        <v>181</v>
      </c>
      <c r="E110" s="41"/>
      <c r="F110" s="250" t="s">
        <v>1629</v>
      </c>
      <c r="G110" s="41"/>
      <c r="H110" s="41"/>
      <c r="I110" s="150"/>
      <c r="J110" s="150"/>
      <c r="K110" s="41"/>
      <c r="L110" s="41"/>
      <c r="M110" s="45"/>
      <c r="N110" s="251"/>
      <c r="O110" s="252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181</v>
      </c>
      <c r="AU110" s="18" t="s">
        <v>84</v>
      </c>
    </row>
    <row r="111" spans="1:65" s="2" customFormat="1" ht="16.5" customHeight="1">
      <c r="A111" s="39"/>
      <c r="B111" s="40"/>
      <c r="C111" s="264" t="s">
        <v>198</v>
      </c>
      <c r="D111" s="264" t="s">
        <v>186</v>
      </c>
      <c r="E111" s="265" t="s">
        <v>1631</v>
      </c>
      <c r="F111" s="266" t="s">
        <v>1632</v>
      </c>
      <c r="G111" s="267" t="s">
        <v>491</v>
      </c>
      <c r="H111" s="268">
        <v>1</v>
      </c>
      <c r="I111" s="269"/>
      <c r="J111" s="270"/>
      <c r="K111" s="271">
        <f>ROUND(P111*H111,2)</f>
        <v>0</v>
      </c>
      <c r="L111" s="266" t="s">
        <v>20</v>
      </c>
      <c r="M111" s="272"/>
      <c r="N111" s="273" t="s">
        <v>20</v>
      </c>
      <c r="O111" s="243" t="s">
        <v>45</v>
      </c>
      <c r="P111" s="244">
        <f>I111+J111</f>
        <v>0</v>
      </c>
      <c r="Q111" s="244">
        <f>ROUND(I111*H111,2)</f>
        <v>0</v>
      </c>
      <c r="R111" s="244">
        <f>ROUND(J111*H111,2)</f>
        <v>0</v>
      </c>
      <c r="S111" s="85"/>
      <c r="T111" s="245">
        <f>S111*H111</f>
        <v>0</v>
      </c>
      <c r="U111" s="245">
        <v>0</v>
      </c>
      <c r="V111" s="245">
        <f>U111*H111</f>
        <v>0</v>
      </c>
      <c r="W111" s="245">
        <v>0</v>
      </c>
      <c r="X111" s="246">
        <f>W111*H111</f>
        <v>0</v>
      </c>
      <c r="Y111" s="39"/>
      <c r="Z111" s="39"/>
      <c r="AA111" s="39"/>
      <c r="AB111" s="39"/>
      <c r="AC111" s="39"/>
      <c r="AD111" s="39"/>
      <c r="AE111" s="39"/>
      <c r="AR111" s="247" t="s">
        <v>185</v>
      </c>
      <c r="AT111" s="247" t="s">
        <v>186</v>
      </c>
      <c r="AU111" s="247" t="s">
        <v>84</v>
      </c>
      <c r="AY111" s="18" t="s">
        <v>171</v>
      </c>
      <c r="BE111" s="248">
        <f>IF(O111="základní",K111,0)</f>
        <v>0</v>
      </c>
      <c r="BF111" s="248">
        <f>IF(O111="snížená",K111,0)</f>
        <v>0</v>
      </c>
      <c r="BG111" s="248">
        <f>IF(O111="zákl. přenesená",K111,0)</f>
        <v>0</v>
      </c>
      <c r="BH111" s="248">
        <f>IF(O111="sníž. přenesená",K111,0)</f>
        <v>0</v>
      </c>
      <c r="BI111" s="248">
        <f>IF(O111="nulová",K111,0)</f>
        <v>0</v>
      </c>
      <c r="BJ111" s="18" t="s">
        <v>84</v>
      </c>
      <c r="BK111" s="248">
        <f>ROUND(P111*H111,2)</f>
        <v>0</v>
      </c>
      <c r="BL111" s="18" t="s">
        <v>179</v>
      </c>
      <c r="BM111" s="247" t="s">
        <v>1633</v>
      </c>
    </row>
    <row r="112" spans="1:47" s="2" customFormat="1" ht="12">
      <c r="A112" s="39"/>
      <c r="B112" s="40"/>
      <c r="C112" s="41"/>
      <c r="D112" s="249" t="s">
        <v>181</v>
      </c>
      <c r="E112" s="41"/>
      <c r="F112" s="250" t="s">
        <v>1632</v>
      </c>
      <c r="G112" s="41"/>
      <c r="H112" s="41"/>
      <c r="I112" s="150"/>
      <c r="J112" s="150"/>
      <c r="K112" s="41"/>
      <c r="L112" s="41"/>
      <c r="M112" s="45"/>
      <c r="N112" s="251"/>
      <c r="O112" s="252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181</v>
      </c>
      <c r="AU112" s="18" t="s">
        <v>84</v>
      </c>
    </row>
    <row r="113" spans="1:65" s="2" customFormat="1" ht="66.75" customHeight="1">
      <c r="A113" s="39"/>
      <c r="B113" s="40"/>
      <c r="C113" s="264" t="s">
        <v>203</v>
      </c>
      <c r="D113" s="264" t="s">
        <v>186</v>
      </c>
      <c r="E113" s="265" t="s">
        <v>1634</v>
      </c>
      <c r="F113" s="266" t="s">
        <v>1635</v>
      </c>
      <c r="G113" s="267" t="s">
        <v>491</v>
      </c>
      <c r="H113" s="268">
        <v>1</v>
      </c>
      <c r="I113" s="269"/>
      <c r="J113" s="270"/>
      <c r="K113" s="271">
        <f>ROUND(P113*H113,2)</f>
        <v>0</v>
      </c>
      <c r="L113" s="266" t="s">
        <v>20</v>
      </c>
      <c r="M113" s="272"/>
      <c r="N113" s="273" t="s">
        <v>20</v>
      </c>
      <c r="O113" s="243" t="s">
        <v>45</v>
      </c>
      <c r="P113" s="244">
        <f>I113+J113</f>
        <v>0</v>
      </c>
      <c r="Q113" s="244">
        <f>ROUND(I113*H113,2)</f>
        <v>0</v>
      </c>
      <c r="R113" s="244">
        <f>ROUND(J113*H113,2)</f>
        <v>0</v>
      </c>
      <c r="S113" s="85"/>
      <c r="T113" s="245">
        <f>S113*H113</f>
        <v>0</v>
      </c>
      <c r="U113" s="245">
        <v>0</v>
      </c>
      <c r="V113" s="245">
        <f>U113*H113</f>
        <v>0</v>
      </c>
      <c r="W113" s="245">
        <v>0</v>
      </c>
      <c r="X113" s="246">
        <f>W113*H113</f>
        <v>0</v>
      </c>
      <c r="Y113" s="39"/>
      <c r="Z113" s="39"/>
      <c r="AA113" s="39"/>
      <c r="AB113" s="39"/>
      <c r="AC113" s="39"/>
      <c r="AD113" s="39"/>
      <c r="AE113" s="39"/>
      <c r="AR113" s="247" t="s">
        <v>185</v>
      </c>
      <c r="AT113" s="247" t="s">
        <v>186</v>
      </c>
      <c r="AU113" s="247" t="s">
        <v>84</v>
      </c>
      <c r="AY113" s="18" t="s">
        <v>171</v>
      </c>
      <c r="BE113" s="248">
        <f>IF(O113="základní",K113,0)</f>
        <v>0</v>
      </c>
      <c r="BF113" s="248">
        <f>IF(O113="snížená",K113,0)</f>
        <v>0</v>
      </c>
      <c r="BG113" s="248">
        <f>IF(O113="zákl. přenesená",K113,0)</f>
        <v>0</v>
      </c>
      <c r="BH113" s="248">
        <f>IF(O113="sníž. přenesená",K113,0)</f>
        <v>0</v>
      </c>
      <c r="BI113" s="248">
        <f>IF(O113="nulová",K113,0)</f>
        <v>0</v>
      </c>
      <c r="BJ113" s="18" t="s">
        <v>84</v>
      </c>
      <c r="BK113" s="248">
        <f>ROUND(P113*H113,2)</f>
        <v>0</v>
      </c>
      <c r="BL113" s="18" t="s">
        <v>179</v>
      </c>
      <c r="BM113" s="247" t="s">
        <v>1636</v>
      </c>
    </row>
    <row r="114" spans="1:47" s="2" customFormat="1" ht="12">
      <c r="A114" s="39"/>
      <c r="B114" s="40"/>
      <c r="C114" s="41"/>
      <c r="D114" s="249" t="s">
        <v>181</v>
      </c>
      <c r="E114" s="41"/>
      <c r="F114" s="250" t="s">
        <v>1635</v>
      </c>
      <c r="G114" s="41"/>
      <c r="H114" s="41"/>
      <c r="I114" s="150"/>
      <c r="J114" s="150"/>
      <c r="K114" s="41"/>
      <c r="L114" s="41"/>
      <c r="M114" s="45"/>
      <c r="N114" s="251"/>
      <c r="O114" s="252"/>
      <c r="P114" s="85"/>
      <c r="Q114" s="85"/>
      <c r="R114" s="85"/>
      <c r="S114" s="85"/>
      <c r="T114" s="85"/>
      <c r="U114" s="85"/>
      <c r="V114" s="85"/>
      <c r="W114" s="85"/>
      <c r="X114" s="86"/>
      <c r="Y114" s="39"/>
      <c r="Z114" s="39"/>
      <c r="AA114" s="39"/>
      <c r="AB114" s="39"/>
      <c r="AC114" s="39"/>
      <c r="AD114" s="39"/>
      <c r="AE114" s="39"/>
      <c r="AT114" s="18" t="s">
        <v>181</v>
      </c>
      <c r="AU114" s="18" t="s">
        <v>84</v>
      </c>
    </row>
    <row r="115" spans="1:65" s="2" customFormat="1" ht="16.5" customHeight="1">
      <c r="A115" s="39"/>
      <c r="B115" s="40"/>
      <c r="C115" s="264" t="s">
        <v>208</v>
      </c>
      <c r="D115" s="264" t="s">
        <v>186</v>
      </c>
      <c r="E115" s="265" t="s">
        <v>1637</v>
      </c>
      <c r="F115" s="266" t="s">
        <v>1638</v>
      </c>
      <c r="G115" s="267" t="s">
        <v>491</v>
      </c>
      <c r="H115" s="268">
        <v>1</v>
      </c>
      <c r="I115" s="269"/>
      <c r="J115" s="270"/>
      <c r="K115" s="271">
        <f>ROUND(P115*H115,2)</f>
        <v>0</v>
      </c>
      <c r="L115" s="266" t="s">
        <v>20</v>
      </c>
      <c r="M115" s="272"/>
      <c r="N115" s="273" t="s">
        <v>20</v>
      </c>
      <c r="O115" s="243" t="s">
        <v>45</v>
      </c>
      <c r="P115" s="244">
        <f>I115+J115</f>
        <v>0</v>
      </c>
      <c r="Q115" s="244">
        <f>ROUND(I115*H115,2)</f>
        <v>0</v>
      </c>
      <c r="R115" s="244">
        <f>ROUND(J115*H115,2)</f>
        <v>0</v>
      </c>
      <c r="S115" s="85"/>
      <c r="T115" s="245">
        <f>S115*H115</f>
        <v>0</v>
      </c>
      <c r="U115" s="245">
        <v>0</v>
      </c>
      <c r="V115" s="245">
        <f>U115*H115</f>
        <v>0</v>
      </c>
      <c r="W115" s="245">
        <v>0</v>
      </c>
      <c r="X115" s="246">
        <f>W115*H115</f>
        <v>0</v>
      </c>
      <c r="Y115" s="39"/>
      <c r="Z115" s="39"/>
      <c r="AA115" s="39"/>
      <c r="AB115" s="39"/>
      <c r="AC115" s="39"/>
      <c r="AD115" s="39"/>
      <c r="AE115" s="39"/>
      <c r="AR115" s="247" t="s">
        <v>185</v>
      </c>
      <c r="AT115" s="247" t="s">
        <v>186</v>
      </c>
      <c r="AU115" s="247" t="s">
        <v>84</v>
      </c>
      <c r="AY115" s="18" t="s">
        <v>171</v>
      </c>
      <c r="BE115" s="248">
        <f>IF(O115="základní",K115,0)</f>
        <v>0</v>
      </c>
      <c r="BF115" s="248">
        <f>IF(O115="snížená",K115,0)</f>
        <v>0</v>
      </c>
      <c r="BG115" s="248">
        <f>IF(O115="zákl. přenesená",K115,0)</f>
        <v>0</v>
      </c>
      <c r="BH115" s="248">
        <f>IF(O115="sníž. přenesená",K115,0)</f>
        <v>0</v>
      </c>
      <c r="BI115" s="248">
        <f>IF(O115="nulová",K115,0)</f>
        <v>0</v>
      </c>
      <c r="BJ115" s="18" t="s">
        <v>84</v>
      </c>
      <c r="BK115" s="248">
        <f>ROUND(P115*H115,2)</f>
        <v>0</v>
      </c>
      <c r="BL115" s="18" t="s">
        <v>179</v>
      </c>
      <c r="BM115" s="247" t="s">
        <v>1639</v>
      </c>
    </row>
    <row r="116" spans="1:47" s="2" customFormat="1" ht="12">
      <c r="A116" s="39"/>
      <c r="B116" s="40"/>
      <c r="C116" s="41"/>
      <c r="D116" s="249" t="s">
        <v>181</v>
      </c>
      <c r="E116" s="41"/>
      <c r="F116" s="250" t="s">
        <v>1638</v>
      </c>
      <c r="G116" s="41"/>
      <c r="H116" s="41"/>
      <c r="I116" s="150"/>
      <c r="J116" s="150"/>
      <c r="K116" s="41"/>
      <c r="L116" s="41"/>
      <c r="M116" s="45"/>
      <c r="N116" s="251"/>
      <c r="O116" s="252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181</v>
      </c>
      <c r="AU116" s="18" t="s">
        <v>84</v>
      </c>
    </row>
    <row r="117" spans="1:65" s="2" customFormat="1" ht="21.75" customHeight="1">
      <c r="A117" s="39"/>
      <c r="B117" s="40"/>
      <c r="C117" s="264" t="s">
        <v>213</v>
      </c>
      <c r="D117" s="264" t="s">
        <v>186</v>
      </c>
      <c r="E117" s="265" t="s">
        <v>1640</v>
      </c>
      <c r="F117" s="266" t="s">
        <v>1641</v>
      </c>
      <c r="G117" s="267" t="s">
        <v>491</v>
      </c>
      <c r="H117" s="268">
        <v>3</v>
      </c>
      <c r="I117" s="269"/>
      <c r="J117" s="270"/>
      <c r="K117" s="271">
        <f>ROUND(P117*H117,2)</f>
        <v>0</v>
      </c>
      <c r="L117" s="266" t="s">
        <v>20</v>
      </c>
      <c r="M117" s="272"/>
      <c r="N117" s="273" t="s">
        <v>20</v>
      </c>
      <c r="O117" s="243" t="s">
        <v>45</v>
      </c>
      <c r="P117" s="244">
        <f>I117+J117</f>
        <v>0</v>
      </c>
      <c r="Q117" s="244">
        <f>ROUND(I117*H117,2)</f>
        <v>0</v>
      </c>
      <c r="R117" s="244">
        <f>ROUND(J117*H117,2)</f>
        <v>0</v>
      </c>
      <c r="S117" s="85"/>
      <c r="T117" s="245">
        <f>S117*H117</f>
        <v>0</v>
      </c>
      <c r="U117" s="245">
        <v>0</v>
      </c>
      <c r="V117" s="245">
        <f>U117*H117</f>
        <v>0</v>
      </c>
      <c r="W117" s="245">
        <v>0</v>
      </c>
      <c r="X117" s="246">
        <f>W117*H117</f>
        <v>0</v>
      </c>
      <c r="Y117" s="39"/>
      <c r="Z117" s="39"/>
      <c r="AA117" s="39"/>
      <c r="AB117" s="39"/>
      <c r="AC117" s="39"/>
      <c r="AD117" s="39"/>
      <c r="AE117" s="39"/>
      <c r="AR117" s="247" t="s">
        <v>185</v>
      </c>
      <c r="AT117" s="247" t="s">
        <v>186</v>
      </c>
      <c r="AU117" s="247" t="s">
        <v>84</v>
      </c>
      <c r="AY117" s="18" t="s">
        <v>171</v>
      </c>
      <c r="BE117" s="248">
        <f>IF(O117="základní",K117,0)</f>
        <v>0</v>
      </c>
      <c r="BF117" s="248">
        <f>IF(O117="snížená",K117,0)</f>
        <v>0</v>
      </c>
      <c r="BG117" s="248">
        <f>IF(O117="zákl. přenesená",K117,0)</f>
        <v>0</v>
      </c>
      <c r="BH117" s="248">
        <f>IF(O117="sníž. přenesená",K117,0)</f>
        <v>0</v>
      </c>
      <c r="BI117" s="248">
        <f>IF(O117="nulová",K117,0)</f>
        <v>0</v>
      </c>
      <c r="BJ117" s="18" t="s">
        <v>84</v>
      </c>
      <c r="BK117" s="248">
        <f>ROUND(P117*H117,2)</f>
        <v>0</v>
      </c>
      <c r="BL117" s="18" t="s">
        <v>179</v>
      </c>
      <c r="BM117" s="247" t="s">
        <v>1642</v>
      </c>
    </row>
    <row r="118" spans="1:47" s="2" customFormat="1" ht="12">
      <c r="A118" s="39"/>
      <c r="B118" s="40"/>
      <c r="C118" s="41"/>
      <c r="D118" s="249" t="s">
        <v>181</v>
      </c>
      <c r="E118" s="41"/>
      <c r="F118" s="250" t="s">
        <v>1641</v>
      </c>
      <c r="G118" s="41"/>
      <c r="H118" s="41"/>
      <c r="I118" s="150"/>
      <c r="J118" s="150"/>
      <c r="K118" s="41"/>
      <c r="L118" s="41"/>
      <c r="M118" s="45"/>
      <c r="N118" s="251"/>
      <c r="O118" s="252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181</v>
      </c>
      <c r="AU118" s="18" t="s">
        <v>84</v>
      </c>
    </row>
    <row r="119" spans="1:65" s="2" customFormat="1" ht="55.5" customHeight="1">
      <c r="A119" s="39"/>
      <c r="B119" s="40"/>
      <c r="C119" s="264" t="s">
        <v>221</v>
      </c>
      <c r="D119" s="264" t="s">
        <v>186</v>
      </c>
      <c r="E119" s="265" t="s">
        <v>1643</v>
      </c>
      <c r="F119" s="266" t="s">
        <v>1644</v>
      </c>
      <c r="G119" s="267" t="s">
        <v>491</v>
      </c>
      <c r="H119" s="268">
        <v>1</v>
      </c>
      <c r="I119" s="269"/>
      <c r="J119" s="270"/>
      <c r="K119" s="271">
        <f>ROUND(P119*H119,2)</f>
        <v>0</v>
      </c>
      <c r="L119" s="266" t="s">
        <v>20</v>
      </c>
      <c r="M119" s="272"/>
      <c r="N119" s="273" t="s">
        <v>20</v>
      </c>
      <c r="O119" s="243" t="s">
        <v>45</v>
      </c>
      <c r="P119" s="244">
        <f>I119+J119</f>
        <v>0</v>
      </c>
      <c r="Q119" s="244">
        <f>ROUND(I119*H119,2)</f>
        <v>0</v>
      </c>
      <c r="R119" s="244">
        <f>ROUND(J119*H119,2)</f>
        <v>0</v>
      </c>
      <c r="S119" s="85"/>
      <c r="T119" s="245">
        <f>S119*H119</f>
        <v>0</v>
      </c>
      <c r="U119" s="245">
        <v>0</v>
      </c>
      <c r="V119" s="245">
        <f>U119*H119</f>
        <v>0</v>
      </c>
      <c r="W119" s="245">
        <v>0</v>
      </c>
      <c r="X119" s="246">
        <f>W119*H119</f>
        <v>0</v>
      </c>
      <c r="Y119" s="39"/>
      <c r="Z119" s="39"/>
      <c r="AA119" s="39"/>
      <c r="AB119" s="39"/>
      <c r="AC119" s="39"/>
      <c r="AD119" s="39"/>
      <c r="AE119" s="39"/>
      <c r="AR119" s="247" t="s">
        <v>185</v>
      </c>
      <c r="AT119" s="247" t="s">
        <v>186</v>
      </c>
      <c r="AU119" s="247" t="s">
        <v>84</v>
      </c>
      <c r="AY119" s="18" t="s">
        <v>171</v>
      </c>
      <c r="BE119" s="248">
        <f>IF(O119="základní",K119,0)</f>
        <v>0</v>
      </c>
      <c r="BF119" s="248">
        <f>IF(O119="snížená",K119,0)</f>
        <v>0</v>
      </c>
      <c r="BG119" s="248">
        <f>IF(O119="zákl. přenesená",K119,0)</f>
        <v>0</v>
      </c>
      <c r="BH119" s="248">
        <f>IF(O119="sníž. přenesená",K119,0)</f>
        <v>0</v>
      </c>
      <c r="BI119" s="248">
        <f>IF(O119="nulová",K119,0)</f>
        <v>0</v>
      </c>
      <c r="BJ119" s="18" t="s">
        <v>84</v>
      </c>
      <c r="BK119" s="248">
        <f>ROUND(P119*H119,2)</f>
        <v>0</v>
      </c>
      <c r="BL119" s="18" t="s">
        <v>179</v>
      </c>
      <c r="BM119" s="247" t="s">
        <v>1645</v>
      </c>
    </row>
    <row r="120" spans="1:47" s="2" customFormat="1" ht="12">
      <c r="A120" s="39"/>
      <c r="B120" s="40"/>
      <c r="C120" s="41"/>
      <c r="D120" s="249" t="s">
        <v>181</v>
      </c>
      <c r="E120" s="41"/>
      <c r="F120" s="250" t="s">
        <v>1644</v>
      </c>
      <c r="G120" s="41"/>
      <c r="H120" s="41"/>
      <c r="I120" s="150"/>
      <c r="J120" s="150"/>
      <c r="K120" s="41"/>
      <c r="L120" s="41"/>
      <c r="M120" s="45"/>
      <c r="N120" s="251"/>
      <c r="O120" s="252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181</v>
      </c>
      <c r="AU120" s="18" t="s">
        <v>84</v>
      </c>
    </row>
    <row r="121" spans="1:65" s="2" customFormat="1" ht="16.5" customHeight="1">
      <c r="A121" s="39"/>
      <c r="B121" s="40"/>
      <c r="C121" s="264" t="s">
        <v>9</v>
      </c>
      <c r="D121" s="264" t="s">
        <v>186</v>
      </c>
      <c r="E121" s="265" t="s">
        <v>1646</v>
      </c>
      <c r="F121" s="266" t="s">
        <v>1647</v>
      </c>
      <c r="G121" s="267" t="s">
        <v>491</v>
      </c>
      <c r="H121" s="268">
        <v>13</v>
      </c>
      <c r="I121" s="269"/>
      <c r="J121" s="270"/>
      <c r="K121" s="271">
        <f>ROUND(P121*H121,2)</f>
        <v>0</v>
      </c>
      <c r="L121" s="266" t="s">
        <v>20</v>
      </c>
      <c r="M121" s="272"/>
      <c r="N121" s="273" t="s">
        <v>20</v>
      </c>
      <c r="O121" s="243" t="s">
        <v>45</v>
      </c>
      <c r="P121" s="244">
        <f>I121+J121</f>
        <v>0</v>
      </c>
      <c r="Q121" s="244">
        <f>ROUND(I121*H121,2)</f>
        <v>0</v>
      </c>
      <c r="R121" s="244">
        <f>ROUND(J121*H121,2)</f>
        <v>0</v>
      </c>
      <c r="S121" s="85"/>
      <c r="T121" s="245">
        <f>S121*H121</f>
        <v>0</v>
      </c>
      <c r="U121" s="245">
        <v>0</v>
      </c>
      <c r="V121" s="245">
        <f>U121*H121</f>
        <v>0</v>
      </c>
      <c r="W121" s="245">
        <v>0</v>
      </c>
      <c r="X121" s="246">
        <f>W121*H121</f>
        <v>0</v>
      </c>
      <c r="Y121" s="39"/>
      <c r="Z121" s="39"/>
      <c r="AA121" s="39"/>
      <c r="AB121" s="39"/>
      <c r="AC121" s="39"/>
      <c r="AD121" s="39"/>
      <c r="AE121" s="39"/>
      <c r="AR121" s="247" t="s">
        <v>185</v>
      </c>
      <c r="AT121" s="247" t="s">
        <v>186</v>
      </c>
      <c r="AU121" s="247" t="s">
        <v>84</v>
      </c>
      <c r="AY121" s="18" t="s">
        <v>171</v>
      </c>
      <c r="BE121" s="248">
        <f>IF(O121="základní",K121,0)</f>
        <v>0</v>
      </c>
      <c r="BF121" s="248">
        <f>IF(O121="snížená",K121,0)</f>
        <v>0</v>
      </c>
      <c r="BG121" s="248">
        <f>IF(O121="zákl. přenesená",K121,0)</f>
        <v>0</v>
      </c>
      <c r="BH121" s="248">
        <f>IF(O121="sníž. přenesená",K121,0)</f>
        <v>0</v>
      </c>
      <c r="BI121" s="248">
        <f>IF(O121="nulová",K121,0)</f>
        <v>0</v>
      </c>
      <c r="BJ121" s="18" t="s">
        <v>84</v>
      </c>
      <c r="BK121" s="248">
        <f>ROUND(P121*H121,2)</f>
        <v>0</v>
      </c>
      <c r="BL121" s="18" t="s">
        <v>179</v>
      </c>
      <c r="BM121" s="247" t="s">
        <v>1648</v>
      </c>
    </row>
    <row r="122" spans="1:47" s="2" customFormat="1" ht="12">
      <c r="A122" s="39"/>
      <c r="B122" s="40"/>
      <c r="C122" s="41"/>
      <c r="D122" s="249" t="s">
        <v>181</v>
      </c>
      <c r="E122" s="41"/>
      <c r="F122" s="250" t="s">
        <v>1647</v>
      </c>
      <c r="G122" s="41"/>
      <c r="H122" s="41"/>
      <c r="I122" s="150"/>
      <c r="J122" s="150"/>
      <c r="K122" s="41"/>
      <c r="L122" s="41"/>
      <c r="M122" s="45"/>
      <c r="N122" s="251"/>
      <c r="O122" s="252"/>
      <c r="P122" s="85"/>
      <c r="Q122" s="85"/>
      <c r="R122" s="85"/>
      <c r="S122" s="85"/>
      <c r="T122" s="85"/>
      <c r="U122" s="85"/>
      <c r="V122" s="85"/>
      <c r="W122" s="85"/>
      <c r="X122" s="86"/>
      <c r="Y122" s="39"/>
      <c r="Z122" s="39"/>
      <c r="AA122" s="39"/>
      <c r="AB122" s="39"/>
      <c r="AC122" s="39"/>
      <c r="AD122" s="39"/>
      <c r="AE122" s="39"/>
      <c r="AT122" s="18" t="s">
        <v>181</v>
      </c>
      <c r="AU122" s="18" t="s">
        <v>84</v>
      </c>
    </row>
    <row r="123" spans="1:65" s="2" customFormat="1" ht="21.75" customHeight="1">
      <c r="A123" s="39"/>
      <c r="B123" s="40"/>
      <c r="C123" s="264" t="s">
        <v>313</v>
      </c>
      <c r="D123" s="264" t="s">
        <v>186</v>
      </c>
      <c r="E123" s="265" t="s">
        <v>1649</v>
      </c>
      <c r="F123" s="266" t="s">
        <v>1650</v>
      </c>
      <c r="G123" s="267" t="s">
        <v>491</v>
      </c>
      <c r="H123" s="268">
        <v>13</v>
      </c>
      <c r="I123" s="269"/>
      <c r="J123" s="270"/>
      <c r="K123" s="271">
        <f>ROUND(P123*H123,2)</f>
        <v>0</v>
      </c>
      <c r="L123" s="266" t="s">
        <v>20</v>
      </c>
      <c r="M123" s="272"/>
      <c r="N123" s="273" t="s">
        <v>20</v>
      </c>
      <c r="O123" s="243" t="s">
        <v>45</v>
      </c>
      <c r="P123" s="244">
        <f>I123+J123</f>
        <v>0</v>
      </c>
      <c r="Q123" s="244">
        <f>ROUND(I123*H123,2)</f>
        <v>0</v>
      </c>
      <c r="R123" s="244">
        <f>ROUND(J123*H123,2)</f>
        <v>0</v>
      </c>
      <c r="S123" s="85"/>
      <c r="T123" s="245">
        <f>S123*H123</f>
        <v>0</v>
      </c>
      <c r="U123" s="245">
        <v>0</v>
      </c>
      <c r="V123" s="245">
        <f>U123*H123</f>
        <v>0</v>
      </c>
      <c r="W123" s="245">
        <v>0</v>
      </c>
      <c r="X123" s="246">
        <f>W123*H123</f>
        <v>0</v>
      </c>
      <c r="Y123" s="39"/>
      <c r="Z123" s="39"/>
      <c r="AA123" s="39"/>
      <c r="AB123" s="39"/>
      <c r="AC123" s="39"/>
      <c r="AD123" s="39"/>
      <c r="AE123" s="39"/>
      <c r="AR123" s="247" t="s">
        <v>185</v>
      </c>
      <c r="AT123" s="247" t="s">
        <v>186</v>
      </c>
      <c r="AU123" s="247" t="s">
        <v>84</v>
      </c>
      <c r="AY123" s="18" t="s">
        <v>171</v>
      </c>
      <c r="BE123" s="248">
        <f>IF(O123="základní",K123,0)</f>
        <v>0</v>
      </c>
      <c r="BF123" s="248">
        <f>IF(O123="snížená",K123,0)</f>
        <v>0</v>
      </c>
      <c r="BG123" s="248">
        <f>IF(O123="zákl. přenesená",K123,0)</f>
        <v>0</v>
      </c>
      <c r="BH123" s="248">
        <f>IF(O123="sníž. přenesená",K123,0)</f>
        <v>0</v>
      </c>
      <c r="BI123" s="248">
        <f>IF(O123="nulová",K123,0)</f>
        <v>0</v>
      </c>
      <c r="BJ123" s="18" t="s">
        <v>84</v>
      </c>
      <c r="BK123" s="248">
        <f>ROUND(P123*H123,2)</f>
        <v>0</v>
      </c>
      <c r="BL123" s="18" t="s">
        <v>179</v>
      </c>
      <c r="BM123" s="247" t="s">
        <v>1651</v>
      </c>
    </row>
    <row r="124" spans="1:47" s="2" customFormat="1" ht="12">
      <c r="A124" s="39"/>
      <c r="B124" s="40"/>
      <c r="C124" s="41"/>
      <c r="D124" s="249" t="s">
        <v>181</v>
      </c>
      <c r="E124" s="41"/>
      <c r="F124" s="250" t="s">
        <v>1650</v>
      </c>
      <c r="G124" s="41"/>
      <c r="H124" s="41"/>
      <c r="I124" s="150"/>
      <c r="J124" s="150"/>
      <c r="K124" s="41"/>
      <c r="L124" s="41"/>
      <c r="M124" s="45"/>
      <c r="N124" s="251"/>
      <c r="O124" s="252"/>
      <c r="P124" s="85"/>
      <c r="Q124" s="85"/>
      <c r="R124" s="85"/>
      <c r="S124" s="85"/>
      <c r="T124" s="85"/>
      <c r="U124" s="85"/>
      <c r="V124" s="85"/>
      <c r="W124" s="85"/>
      <c r="X124" s="86"/>
      <c r="Y124" s="39"/>
      <c r="Z124" s="39"/>
      <c r="AA124" s="39"/>
      <c r="AB124" s="39"/>
      <c r="AC124" s="39"/>
      <c r="AD124" s="39"/>
      <c r="AE124" s="39"/>
      <c r="AT124" s="18" t="s">
        <v>181</v>
      </c>
      <c r="AU124" s="18" t="s">
        <v>84</v>
      </c>
    </row>
    <row r="125" spans="1:63" s="12" customFormat="1" ht="25.9" customHeight="1">
      <c r="A125" s="12"/>
      <c r="B125" s="218"/>
      <c r="C125" s="219"/>
      <c r="D125" s="220" t="s">
        <v>75</v>
      </c>
      <c r="E125" s="221" t="s">
        <v>1652</v>
      </c>
      <c r="F125" s="221" t="s">
        <v>1653</v>
      </c>
      <c r="G125" s="219"/>
      <c r="H125" s="219"/>
      <c r="I125" s="222"/>
      <c r="J125" s="222"/>
      <c r="K125" s="223">
        <f>BK125</f>
        <v>0</v>
      </c>
      <c r="L125" s="219"/>
      <c r="M125" s="224"/>
      <c r="N125" s="225"/>
      <c r="O125" s="226"/>
      <c r="P125" s="226"/>
      <c r="Q125" s="227">
        <f>SUM(Q126:Q137)</f>
        <v>0</v>
      </c>
      <c r="R125" s="227">
        <f>SUM(R126:R137)</f>
        <v>0</v>
      </c>
      <c r="S125" s="226"/>
      <c r="T125" s="228">
        <f>SUM(T126:T137)</f>
        <v>0</v>
      </c>
      <c r="U125" s="226"/>
      <c r="V125" s="228">
        <f>SUM(V126:V137)</f>
        <v>0</v>
      </c>
      <c r="W125" s="226"/>
      <c r="X125" s="229">
        <f>SUM(X126:X137)</f>
        <v>0</v>
      </c>
      <c r="Y125" s="12"/>
      <c r="Z125" s="12"/>
      <c r="AA125" s="12"/>
      <c r="AB125" s="12"/>
      <c r="AC125" s="12"/>
      <c r="AD125" s="12"/>
      <c r="AE125" s="12"/>
      <c r="AR125" s="230" t="s">
        <v>84</v>
      </c>
      <c r="AT125" s="231" t="s">
        <v>75</v>
      </c>
      <c r="AU125" s="231" t="s">
        <v>76</v>
      </c>
      <c r="AY125" s="230" t="s">
        <v>171</v>
      </c>
      <c r="BK125" s="232">
        <f>SUM(BK126:BK137)</f>
        <v>0</v>
      </c>
    </row>
    <row r="126" spans="1:65" s="2" customFormat="1" ht="16.5" customHeight="1">
      <c r="A126" s="39"/>
      <c r="B126" s="40"/>
      <c r="C126" s="264" t="s">
        <v>319</v>
      </c>
      <c r="D126" s="264" t="s">
        <v>186</v>
      </c>
      <c r="E126" s="265" t="s">
        <v>1654</v>
      </c>
      <c r="F126" s="266" t="s">
        <v>1655</v>
      </c>
      <c r="G126" s="267" t="s">
        <v>491</v>
      </c>
      <c r="H126" s="268">
        <v>13</v>
      </c>
      <c r="I126" s="269"/>
      <c r="J126" s="270"/>
      <c r="K126" s="271">
        <f>ROUND(P126*H126,2)</f>
        <v>0</v>
      </c>
      <c r="L126" s="266" t="s">
        <v>20</v>
      </c>
      <c r="M126" s="272"/>
      <c r="N126" s="273" t="s">
        <v>20</v>
      </c>
      <c r="O126" s="243" t="s">
        <v>45</v>
      </c>
      <c r="P126" s="244">
        <f>I126+J126</f>
        <v>0</v>
      </c>
      <c r="Q126" s="244">
        <f>ROUND(I126*H126,2)</f>
        <v>0</v>
      </c>
      <c r="R126" s="244">
        <f>ROUND(J126*H126,2)</f>
        <v>0</v>
      </c>
      <c r="S126" s="85"/>
      <c r="T126" s="245">
        <f>S126*H126</f>
        <v>0</v>
      </c>
      <c r="U126" s="245">
        <v>0</v>
      </c>
      <c r="V126" s="245">
        <f>U126*H126</f>
        <v>0</v>
      </c>
      <c r="W126" s="245">
        <v>0</v>
      </c>
      <c r="X126" s="246">
        <f>W126*H126</f>
        <v>0</v>
      </c>
      <c r="Y126" s="39"/>
      <c r="Z126" s="39"/>
      <c r="AA126" s="39"/>
      <c r="AB126" s="39"/>
      <c r="AC126" s="39"/>
      <c r="AD126" s="39"/>
      <c r="AE126" s="39"/>
      <c r="AR126" s="247" t="s">
        <v>185</v>
      </c>
      <c r="AT126" s="247" t="s">
        <v>186</v>
      </c>
      <c r="AU126" s="247" t="s">
        <v>84</v>
      </c>
      <c r="AY126" s="18" t="s">
        <v>171</v>
      </c>
      <c r="BE126" s="248">
        <f>IF(O126="základní",K126,0)</f>
        <v>0</v>
      </c>
      <c r="BF126" s="248">
        <f>IF(O126="snížená",K126,0)</f>
        <v>0</v>
      </c>
      <c r="BG126" s="248">
        <f>IF(O126="zákl. přenesená",K126,0)</f>
        <v>0</v>
      </c>
      <c r="BH126" s="248">
        <f>IF(O126="sníž. přenesená",K126,0)</f>
        <v>0</v>
      </c>
      <c r="BI126" s="248">
        <f>IF(O126="nulová",K126,0)</f>
        <v>0</v>
      </c>
      <c r="BJ126" s="18" t="s">
        <v>84</v>
      </c>
      <c r="BK126" s="248">
        <f>ROUND(P126*H126,2)</f>
        <v>0</v>
      </c>
      <c r="BL126" s="18" t="s">
        <v>179</v>
      </c>
      <c r="BM126" s="247" t="s">
        <v>1656</v>
      </c>
    </row>
    <row r="127" spans="1:47" s="2" customFormat="1" ht="12">
      <c r="A127" s="39"/>
      <c r="B127" s="40"/>
      <c r="C127" s="41"/>
      <c r="D127" s="249" t="s">
        <v>181</v>
      </c>
      <c r="E127" s="41"/>
      <c r="F127" s="250" t="s">
        <v>1655</v>
      </c>
      <c r="G127" s="41"/>
      <c r="H127" s="41"/>
      <c r="I127" s="150"/>
      <c r="J127" s="150"/>
      <c r="K127" s="41"/>
      <c r="L127" s="41"/>
      <c r="M127" s="45"/>
      <c r="N127" s="251"/>
      <c r="O127" s="252"/>
      <c r="P127" s="85"/>
      <c r="Q127" s="85"/>
      <c r="R127" s="85"/>
      <c r="S127" s="85"/>
      <c r="T127" s="85"/>
      <c r="U127" s="85"/>
      <c r="V127" s="85"/>
      <c r="W127" s="85"/>
      <c r="X127" s="86"/>
      <c r="Y127" s="39"/>
      <c r="Z127" s="39"/>
      <c r="AA127" s="39"/>
      <c r="AB127" s="39"/>
      <c r="AC127" s="39"/>
      <c r="AD127" s="39"/>
      <c r="AE127" s="39"/>
      <c r="AT127" s="18" t="s">
        <v>181</v>
      </c>
      <c r="AU127" s="18" t="s">
        <v>84</v>
      </c>
    </row>
    <row r="128" spans="1:65" s="2" customFormat="1" ht="16.5" customHeight="1">
      <c r="A128" s="39"/>
      <c r="B128" s="40"/>
      <c r="C128" s="264" t="s">
        <v>325</v>
      </c>
      <c r="D128" s="264" t="s">
        <v>186</v>
      </c>
      <c r="E128" s="265" t="s">
        <v>1657</v>
      </c>
      <c r="F128" s="266" t="s">
        <v>1658</v>
      </c>
      <c r="G128" s="267" t="s">
        <v>491</v>
      </c>
      <c r="H128" s="268">
        <v>13</v>
      </c>
      <c r="I128" s="269"/>
      <c r="J128" s="270"/>
      <c r="K128" s="271">
        <f>ROUND(P128*H128,2)</f>
        <v>0</v>
      </c>
      <c r="L128" s="266" t="s">
        <v>20</v>
      </c>
      <c r="M128" s="272"/>
      <c r="N128" s="273" t="s">
        <v>20</v>
      </c>
      <c r="O128" s="243" t="s">
        <v>45</v>
      </c>
      <c r="P128" s="244">
        <f>I128+J128</f>
        <v>0</v>
      </c>
      <c r="Q128" s="244">
        <f>ROUND(I128*H128,2)</f>
        <v>0</v>
      </c>
      <c r="R128" s="244">
        <f>ROUND(J128*H128,2)</f>
        <v>0</v>
      </c>
      <c r="S128" s="85"/>
      <c r="T128" s="245">
        <f>S128*H128</f>
        <v>0</v>
      </c>
      <c r="U128" s="245">
        <v>0</v>
      </c>
      <c r="V128" s="245">
        <f>U128*H128</f>
        <v>0</v>
      </c>
      <c r="W128" s="245">
        <v>0</v>
      </c>
      <c r="X128" s="246">
        <f>W128*H128</f>
        <v>0</v>
      </c>
      <c r="Y128" s="39"/>
      <c r="Z128" s="39"/>
      <c r="AA128" s="39"/>
      <c r="AB128" s="39"/>
      <c r="AC128" s="39"/>
      <c r="AD128" s="39"/>
      <c r="AE128" s="39"/>
      <c r="AR128" s="247" t="s">
        <v>185</v>
      </c>
      <c r="AT128" s="247" t="s">
        <v>186</v>
      </c>
      <c r="AU128" s="247" t="s">
        <v>84</v>
      </c>
      <c r="AY128" s="18" t="s">
        <v>171</v>
      </c>
      <c r="BE128" s="248">
        <f>IF(O128="základní",K128,0)</f>
        <v>0</v>
      </c>
      <c r="BF128" s="248">
        <f>IF(O128="snížená",K128,0)</f>
        <v>0</v>
      </c>
      <c r="BG128" s="248">
        <f>IF(O128="zákl. přenesená",K128,0)</f>
        <v>0</v>
      </c>
      <c r="BH128" s="248">
        <f>IF(O128="sníž. přenesená",K128,0)</f>
        <v>0</v>
      </c>
      <c r="BI128" s="248">
        <f>IF(O128="nulová",K128,0)</f>
        <v>0</v>
      </c>
      <c r="BJ128" s="18" t="s">
        <v>84</v>
      </c>
      <c r="BK128" s="248">
        <f>ROUND(P128*H128,2)</f>
        <v>0</v>
      </c>
      <c r="BL128" s="18" t="s">
        <v>179</v>
      </c>
      <c r="BM128" s="247" t="s">
        <v>1659</v>
      </c>
    </row>
    <row r="129" spans="1:47" s="2" customFormat="1" ht="12">
      <c r="A129" s="39"/>
      <c r="B129" s="40"/>
      <c r="C129" s="41"/>
      <c r="D129" s="249" t="s">
        <v>181</v>
      </c>
      <c r="E129" s="41"/>
      <c r="F129" s="250" t="s">
        <v>1658</v>
      </c>
      <c r="G129" s="41"/>
      <c r="H129" s="41"/>
      <c r="I129" s="150"/>
      <c r="J129" s="150"/>
      <c r="K129" s="41"/>
      <c r="L129" s="41"/>
      <c r="M129" s="45"/>
      <c r="N129" s="251"/>
      <c r="O129" s="252"/>
      <c r="P129" s="85"/>
      <c r="Q129" s="85"/>
      <c r="R129" s="85"/>
      <c r="S129" s="85"/>
      <c r="T129" s="85"/>
      <c r="U129" s="85"/>
      <c r="V129" s="85"/>
      <c r="W129" s="85"/>
      <c r="X129" s="86"/>
      <c r="Y129" s="39"/>
      <c r="Z129" s="39"/>
      <c r="AA129" s="39"/>
      <c r="AB129" s="39"/>
      <c r="AC129" s="39"/>
      <c r="AD129" s="39"/>
      <c r="AE129" s="39"/>
      <c r="AT129" s="18" t="s">
        <v>181</v>
      </c>
      <c r="AU129" s="18" t="s">
        <v>84</v>
      </c>
    </row>
    <row r="130" spans="1:65" s="2" customFormat="1" ht="16.5" customHeight="1">
      <c r="A130" s="39"/>
      <c r="B130" s="40"/>
      <c r="C130" s="264" t="s">
        <v>331</v>
      </c>
      <c r="D130" s="264" t="s">
        <v>186</v>
      </c>
      <c r="E130" s="265" t="s">
        <v>1660</v>
      </c>
      <c r="F130" s="266" t="s">
        <v>1661</v>
      </c>
      <c r="G130" s="267" t="s">
        <v>491</v>
      </c>
      <c r="H130" s="268">
        <v>13</v>
      </c>
      <c r="I130" s="269"/>
      <c r="J130" s="270"/>
      <c r="K130" s="271">
        <f>ROUND(P130*H130,2)</f>
        <v>0</v>
      </c>
      <c r="L130" s="266" t="s">
        <v>20</v>
      </c>
      <c r="M130" s="272"/>
      <c r="N130" s="273" t="s">
        <v>20</v>
      </c>
      <c r="O130" s="243" t="s">
        <v>45</v>
      </c>
      <c r="P130" s="244">
        <f>I130+J130</f>
        <v>0</v>
      </c>
      <c r="Q130" s="244">
        <f>ROUND(I130*H130,2)</f>
        <v>0</v>
      </c>
      <c r="R130" s="244">
        <f>ROUND(J130*H130,2)</f>
        <v>0</v>
      </c>
      <c r="S130" s="85"/>
      <c r="T130" s="245">
        <f>S130*H130</f>
        <v>0</v>
      </c>
      <c r="U130" s="245">
        <v>0</v>
      </c>
      <c r="V130" s="245">
        <f>U130*H130</f>
        <v>0</v>
      </c>
      <c r="W130" s="245">
        <v>0</v>
      </c>
      <c r="X130" s="246">
        <f>W130*H130</f>
        <v>0</v>
      </c>
      <c r="Y130" s="39"/>
      <c r="Z130" s="39"/>
      <c r="AA130" s="39"/>
      <c r="AB130" s="39"/>
      <c r="AC130" s="39"/>
      <c r="AD130" s="39"/>
      <c r="AE130" s="39"/>
      <c r="AR130" s="247" t="s">
        <v>185</v>
      </c>
      <c r="AT130" s="247" t="s">
        <v>186</v>
      </c>
      <c r="AU130" s="247" t="s">
        <v>84</v>
      </c>
      <c r="AY130" s="18" t="s">
        <v>171</v>
      </c>
      <c r="BE130" s="248">
        <f>IF(O130="základní",K130,0)</f>
        <v>0</v>
      </c>
      <c r="BF130" s="248">
        <f>IF(O130="snížená",K130,0)</f>
        <v>0</v>
      </c>
      <c r="BG130" s="248">
        <f>IF(O130="zákl. přenesená",K130,0)</f>
        <v>0</v>
      </c>
      <c r="BH130" s="248">
        <f>IF(O130="sníž. přenesená",K130,0)</f>
        <v>0</v>
      </c>
      <c r="BI130" s="248">
        <f>IF(O130="nulová",K130,0)</f>
        <v>0</v>
      </c>
      <c r="BJ130" s="18" t="s">
        <v>84</v>
      </c>
      <c r="BK130" s="248">
        <f>ROUND(P130*H130,2)</f>
        <v>0</v>
      </c>
      <c r="BL130" s="18" t="s">
        <v>179</v>
      </c>
      <c r="BM130" s="247" t="s">
        <v>1662</v>
      </c>
    </row>
    <row r="131" spans="1:47" s="2" customFormat="1" ht="12">
      <c r="A131" s="39"/>
      <c r="B131" s="40"/>
      <c r="C131" s="41"/>
      <c r="D131" s="249" t="s">
        <v>181</v>
      </c>
      <c r="E131" s="41"/>
      <c r="F131" s="250" t="s">
        <v>1661</v>
      </c>
      <c r="G131" s="41"/>
      <c r="H131" s="41"/>
      <c r="I131" s="150"/>
      <c r="J131" s="150"/>
      <c r="K131" s="41"/>
      <c r="L131" s="41"/>
      <c r="M131" s="45"/>
      <c r="N131" s="251"/>
      <c r="O131" s="252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181</v>
      </c>
      <c r="AU131" s="18" t="s">
        <v>84</v>
      </c>
    </row>
    <row r="132" spans="1:65" s="2" customFormat="1" ht="16.5" customHeight="1">
      <c r="A132" s="39"/>
      <c r="B132" s="40"/>
      <c r="C132" s="264" t="s">
        <v>335</v>
      </c>
      <c r="D132" s="264" t="s">
        <v>186</v>
      </c>
      <c r="E132" s="265" t="s">
        <v>1663</v>
      </c>
      <c r="F132" s="266" t="s">
        <v>1664</v>
      </c>
      <c r="G132" s="267" t="s">
        <v>491</v>
      </c>
      <c r="H132" s="268">
        <v>1</v>
      </c>
      <c r="I132" s="269"/>
      <c r="J132" s="270"/>
      <c r="K132" s="271">
        <f>ROUND(P132*H132,2)</f>
        <v>0</v>
      </c>
      <c r="L132" s="266" t="s">
        <v>20</v>
      </c>
      <c r="M132" s="272"/>
      <c r="N132" s="273" t="s">
        <v>20</v>
      </c>
      <c r="O132" s="243" t="s">
        <v>45</v>
      </c>
      <c r="P132" s="244">
        <f>I132+J132</f>
        <v>0</v>
      </c>
      <c r="Q132" s="244">
        <f>ROUND(I132*H132,2)</f>
        <v>0</v>
      </c>
      <c r="R132" s="244">
        <f>ROUND(J132*H132,2)</f>
        <v>0</v>
      </c>
      <c r="S132" s="85"/>
      <c r="T132" s="245">
        <f>S132*H132</f>
        <v>0</v>
      </c>
      <c r="U132" s="245">
        <v>0</v>
      </c>
      <c r="V132" s="245">
        <f>U132*H132</f>
        <v>0</v>
      </c>
      <c r="W132" s="245">
        <v>0</v>
      </c>
      <c r="X132" s="246">
        <f>W132*H132</f>
        <v>0</v>
      </c>
      <c r="Y132" s="39"/>
      <c r="Z132" s="39"/>
      <c r="AA132" s="39"/>
      <c r="AB132" s="39"/>
      <c r="AC132" s="39"/>
      <c r="AD132" s="39"/>
      <c r="AE132" s="39"/>
      <c r="AR132" s="247" t="s">
        <v>185</v>
      </c>
      <c r="AT132" s="247" t="s">
        <v>186</v>
      </c>
      <c r="AU132" s="247" t="s">
        <v>84</v>
      </c>
      <c r="AY132" s="18" t="s">
        <v>171</v>
      </c>
      <c r="BE132" s="248">
        <f>IF(O132="základní",K132,0)</f>
        <v>0</v>
      </c>
      <c r="BF132" s="248">
        <f>IF(O132="snížená",K132,0)</f>
        <v>0</v>
      </c>
      <c r="BG132" s="248">
        <f>IF(O132="zákl. přenesená",K132,0)</f>
        <v>0</v>
      </c>
      <c r="BH132" s="248">
        <f>IF(O132="sníž. přenesená",K132,0)</f>
        <v>0</v>
      </c>
      <c r="BI132" s="248">
        <f>IF(O132="nulová",K132,0)</f>
        <v>0</v>
      </c>
      <c r="BJ132" s="18" t="s">
        <v>84</v>
      </c>
      <c r="BK132" s="248">
        <f>ROUND(P132*H132,2)</f>
        <v>0</v>
      </c>
      <c r="BL132" s="18" t="s">
        <v>179</v>
      </c>
      <c r="BM132" s="247" t="s">
        <v>1665</v>
      </c>
    </row>
    <row r="133" spans="1:47" s="2" customFormat="1" ht="12">
      <c r="A133" s="39"/>
      <c r="B133" s="40"/>
      <c r="C133" s="41"/>
      <c r="D133" s="249" t="s">
        <v>181</v>
      </c>
      <c r="E133" s="41"/>
      <c r="F133" s="250" t="s">
        <v>1664</v>
      </c>
      <c r="G133" s="41"/>
      <c r="H133" s="41"/>
      <c r="I133" s="150"/>
      <c r="J133" s="150"/>
      <c r="K133" s="41"/>
      <c r="L133" s="41"/>
      <c r="M133" s="45"/>
      <c r="N133" s="251"/>
      <c r="O133" s="252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181</v>
      </c>
      <c r="AU133" s="18" t="s">
        <v>84</v>
      </c>
    </row>
    <row r="134" spans="1:65" s="2" customFormat="1" ht="16.5" customHeight="1">
      <c r="A134" s="39"/>
      <c r="B134" s="40"/>
      <c r="C134" s="264" t="s">
        <v>8</v>
      </c>
      <c r="D134" s="264" t="s">
        <v>186</v>
      </c>
      <c r="E134" s="265" t="s">
        <v>1666</v>
      </c>
      <c r="F134" s="266" t="s">
        <v>1667</v>
      </c>
      <c r="G134" s="267" t="s">
        <v>491</v>
      </c>
      <c r="H134" s="268">
        <v>13</v>
      </c>
      <c r="I134" s="269"/>
      <c r="J134" s="270"/>
      <c r="K134" s="271">
        <f>ROUND(P134*H134,2)</f>
        <v>0</v>
      </c>
      <c r="L134" s="266" t="s">
        <v>20</v>
      </c>
      <c r="M134" s="272"/>
      <c r="N134" s="273" t="s">
        <v>20</v>
      </c>
      <c r="O134" s="243" t="s">
        <v>45</v>
      </c>
      <c r="P134" s="244">
        <f>I134+J134</f>
        <v>0</v>
      </c>
      <c r="Q134" s="244">
        <f>ROUND(I134*H134,2)</f>
        <v>0</v>
      </c>
      <c r="R134" s="244">
        <f>ROUND(J134*H134,2)</f>
        <v>0</v>
      </c>
      <c r="S134" s="85"/>
      <c r="T134" s="245">
        <f>S134*H134</f>
        <v>0</v>
      </c>
      <c r="U134" s="245">
        <v>0</v>
      </c>
      <c r="V134" s="245">
        <f>U134*H134</f>
        <v>0</v>
      </c>
      <c r="W134" s="245">
        <v>0</v>
      </c>
      <c r="X134" s="246">
        <f>W134*H134</f>
        <v>0</v>
      </c>
      <c r="Y134" s="39"/>
      <c r="Z134" s="39"/>
      <c r="AA134" s="39"/>
      <c r="AB134" s="39"/>
      <c r="AC134" s="39"/>
      <c r="AD134" s="39"/>
      <c r="AE134" s="39"/>
      <c r="AR134" s="247" t="s">
        <v>185</v>
      </c>
      <c r="AT134" s="247" t="s">
        <v>186</v>
      </c>
      <c r="AU134" s="247" t="s">
        <v>84</v>
      </c>
      <c r="AY134" s="18" t="s">
        <v>171</v>
      </c>
      <c r="BE134" s="248">
        <f>IF(O134="základní",K134,0)</f>
        <v>0</v>
      </c>
      <c r="BF134" s="248">
        <f>IF(O134="snížená",K134,0)</f>
        <v>0</v>
      </c>
      <c r="BG134" s="248">
        <f>IF(O134="zákl. přenesená",K134,0)</f>
        <v>0</v>
      </c>
      <c r="BH134" s="248">
        <f>IF(O134="sníž. přenesená",K134,0)</f>
        <v>0</v>
      </c>
      <c r="BI134" s="248">
        <f>IF(O134="nulová",K134,0)</f>
        <v>0</v>
      </c>
      <c r="BJ134" s="18" t="s">
        <v>84</v>
      </c>
      <c r="BK134" s="248">
        <f>ROUND(P134*H134,2)</f>
        <v>0</v>
      </c>
      <c r="BL134" s="18" t="s">
        <v>179</v>
      </c>
      <c r="BM134" s="247" t="s">
        <v>1668</v>
      </c>
    </row>
    <row r="135" spans="1:47" s="2" customFormat="1" ht="12">
      <c r="A135" s="39"/>
      <c r="B135" s="40"/>
      <c r="C135" s="41"/>
      <c r="D135" s="249" t="s">
        <v>181</v>
      </c>
      <c r="E135" s="41"/>
      <c r="F135" s="250" t="s">
        <v>1667</v>
      </c>
      <c r="G135" s="41"/>
      <c r="H135" s="41"/>
      <c r="I135" s="150"/>
      <c r="J135" s="150"/>
      <c r="K135" s="41"/>
      <c r="L135" s="41"/>
      <c r="M135" s="45"/>
      <c r="N135" s="251"/>
      <c r="O135" s="252"/>
      <c r="P135" s="85"/>
      <c r="Q135" s="85"/>
      <c r="R135" s="85"/>
      <c r="S135" s="85"/>
      <c r="T135" s="85"/>
      <c r="U135" s="85"/>
      <c r="V135" s="85"/>
      <c r="W135" s="85"/>
      <c r="X135" s="86"/>
      <c r="Y135" s="39"/>
      <c r="Z135" s="39"/>
      <c r="AA135" s="39"/>
      <c r="AB135" s="39"/>
      <c r="AC135" s="39"/>
      <c r="AD135" s="39"/>
      <c r="AE135" s="39"/>
      <c r="AT135" s="18" t="s">
        <v>181</v>
      </c>
      <c r="AU135" s="18" t="s">
        <v>84</v>
      </c>
    </row>
    <row r="136" spans="1:65" s="2" customFormat="1" ht="16.5" customHeight="1">
      <c r="A136" s="39"/>
      <c r="B136" s="40"/>
      <c r="C136" s="264" t="s">
        <v>343</v>
      </c>
      <c r="D136" s="264" t="s">
        <v>186</v>
      </c>
      <c r="E136" s="265" t="s">
        <v>1669</v>
      </c>
      <c r="F136" s="266" t="s">
        <v>1670</v>
      </c>
      <c r="G136" s="267" t="s">
        <v>491</v>
      </c>
      <c r="H136" s="268">
        <v>13</v>
      </c>
      <c r="I136" s="269"/>
      <c r="J136" s="270"/>
      <c r="K136" s="271">
        <f>ROUND(P136*H136,2)</f>
        <v>0</v>
      </c>
      <c r="L136" s="266" t="s">
        <v>20</v>
      </c>
      <c r="M136" s="272"/>
      <c r="N136" s="273" t="s">
        <v>20</v>
      </c>
      <c r="O136" s="243" t="s">
        <v>45</v>
      </c>
      <c r="P136" s="244">
        <f>I136+J136</f>
        <v>0</v>
      </c>
      <c r="Q136" s="244">
        <f>ROUND(I136*H136,2)</f>
        <v>0</v>
      </c>
      <c r="R136" s="244">
        <f>ROUND(J136*H136,2)</f>
        <v>0</v>
      </c>
      <c r="S136" s="85"/>
      <c r="T136" s="245">
        <f>S136*H136</f>
        <v>0</v>
      </c>
      <c r="U136" s="245">
        <v>0</v>
      </c>
      <c r="V136" s="245">
        <f>U136*H136</f>
        <v>0</v>
      </c>
      <c r="W136" s="245">
        <v>0</v>
      </c>
      <c r="X136" s="246">
        <f>W136*H136</f>
        <v>0</v>
      </c>
      <c r="Y136" s="39"/>
      <c r="Z136" s="39"/>
      <c r="AA136" s="39"/>
      <c r="AB136" s="39"/>
      <c r="AC136" s="39"/>
      <c r="AD136" s="39"/>
      <c r="AE136" s="39"/>
      <c r="AR136" s="247" t="s">
        <v>185</v>
      </c>
      <c r="AT136" s="247" t="s">
        <v>186</v>
      </c>
      <c r="AU136" s="247" t="s">
        <v>84</v>
      </c>
      <c r="AY136" s="18" t="s">
        <v>171</v>
      </c>
      <c r="BE136" s="248">
        <f>IF(O136="základní",K136,0)</f>
        <v>0</v>
      </c>
      <c r="BF136" s="248">
        <f>IF(O136="snížená",K136,0)</f>
        <v>0</v>
      </c>
      <c r="BG136" s="248">
        <f>IF(O136="zákl. přenesená",K136,0)</f>
        <v>0</v>
      </c>
      <c r="BH136" s="248">
        <f>IF(O136="sníž. přenesená",K136,0)</f>
        <v>0</v>
      </c>
      <c r="BI136" s="248">
        <f>IF(O136="nulová",K136,0)</f>
        <v>0</v>
      </c>
      <c r="BJ136" s="18" t="s">
        <v>84</v>
      </c>
      <c r="BK136" s="248">
        <f>ROUND(P136*H136,2)</f>
        <v>0</v>
      </c>
      <c r="BL136" s="18" t="s">
        <v>179</v>
      </c>
      <c r="BM136" s="247" t="s">
        <v>1671</v>
      </c>
    </row>
    <row r="137" spans="1:47" s="2" customFormat="1" ht="12">
      <c r="A137" s="39"/>
      <c r="B137" s="40"/>
      <c r="C137" s="41"/>
      <c r="D137" s="249" t="s">
        <v>181</v>
      </c>
      <c r="E137" s="41"/>
      <c r="F137" s="250" t="s">
        <v>1670</v>
      </c>
      <c r="G137" s="41"/>
      <c r="H137" s="41"/>
      <c r="I137" s="150"/>
      <c r="J137" s="150"/>
      <c r="K137" s="41"/>
      <c r="L137" s="41"/>
      <c r="M137" s="45"/>
      <c r="N137" s="251"/>
      <c r="O137" s="252"/>
      <c r="P137" s="85"/>
      <c r="Q137" s="85"/>
      <c r="R137" s="85"/>
      <c r="S137" s="85"/>
      <c r="T137" s="85"/>
      <c r="U137" s="85"/>
      <c r="V137" s="85"/>
      <c r="W137" s="85"/>
      <c r="X137" s="86"/>
      <c r="Y137" s="39"/>
      <c r="Z137" s="39"/>
      <c r="AA137" s="39"/>
      <c r="AB137" s="39"/>
      <c r="AC137" s="39"/>
      <c r="AD137" s="39"/>
      <c r="AE137" s="39"/>
      <c r="AT137" s="18" t="s">
        <v>181</v>
      </c>
      <c r="AU137" s="18" t="s">
        <v>84</v>
      </c>
    </row>
    <row r="138" spans="1:63" s="12" customFormat="1" ht="25.9" customHeight="1">
      <c r="A138" s="12"/>
      <c r="B138" s="218"/>
      <c r="C138" s="219"/>
      <c r="D138" s="220" t="s">
        <v>75</v>
      </c>
      <c r="E138" s="221" t="s">
        <v>1672</v>
      </c>
      <c r="F138" s="221" t="s">
        <v>1673</v>
      </c>
      <c r="G138" s="219"/>
      <c r="H138" s="219"/>
      <c r="I138" s="222"/>
      <c r="J138" s="222"/>
      <c r="K138" s="223">
        <f>BK138</f>
        <v>0</v>
      </c>
      <c r="L138" s="219"/>
      <c r="M138" s="224"/>
      <c r="N138" s="225"/>
      <c r="O138" s="226"/>
      <c r="P138" s="226"/>
      <c r="Q138" s="227">
        <f>SUM(Q139:Q192)</f>
        <v>0</v>
      </c>
      <c r="R138" s="227">
        <f>SUM(R139:R192)</f>
        <v>0</v>
      </c>
      <c r="S138" s="226"/>
      <c r="T138" s="228">
        <f>SUM(T139:T192)</f>
        <v>0</v>
      </c>
      <c r="U138" s="226"/>
      <c r="V138" s="228">
        <f>SUM(V139:V192)</f>
        <v>0</v>
      </c>
      <c r="W138" s="226"/>
      <c r="X138" s="229">
        <f>SUM(X139:X192)</f>
        <v>0</v>
      </c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76</v>
      </c>
      <c r="AY138" s="230" t="s">
        <v>171</v>
      </c>
      <c r="BK138" s="232">
        <f>SUM(BK139:BK192)</f>
        <v>0</v>
      </c>
    </row>
    <row r="139" spans="1:65" s="2" customFormat="1" ht="16.5" customHeight="1">
      <c r="A139" s="39"/>
      <c r="B139" s="40"/>
      <c r="C139" s="264" t="s">
        <v>347</v>
      </c>
      <c r="D139" s="264" t="s">
        <v>186</v>
      </c>
      <c r="E139" s="265" t="s">
        <v>1674</v>
      </c>
      <c r="F139" s="266" t="s">
        <v>1675</v>
      </c>
      <c r="G139" s="267" t="s">
        <v>262</v>
      </c>
      <c r="H139" s="268">
        <v>1</v>
      </c>
      <c r="I139" s="269"/>
      <c r="J139" s="270"/>
      <c r="K139" s="271">
        <f>ROUND(P139*H139,2)</f>
        <v>0</v>
      </c>
      <c r="L139" s="266" t="s">
        <v>20</v>
      </c>
      <c r="M139" s="272"/>
      <c r="N139" s="273" t="s">
        <v>20</v>
      </c>
      <c r="O139" s="243" t="s">
        <v>45</v>
      </c>
      <c r="P139" s="244">
        <f>I139+J139</f>
        <v>0</v>
      </c>
      <c r="Q139" s="244">
        <f>ROUND(I139*H139,2)</f>
        <v>0</v>
      </c>
      <c r="R139" s="244">
        <f>ROUND(J139*H139,2)</f>
        <v>0</v>
      </c>
      <c r="S139" s="85"/>
      <c r="T139" s="245">
        <f>S139*H139</f>
        <v>0</v>
      </c>
      <c r="U139" s="245">
        <v>0</v>
      </c>
      <c r="V139" s="245">
        <f>U139*H139</f>
        <v>0</v>
      </c>
      <c r="W139" s="245">
        <v>0</v>
      </c>
      <c r="X139" s="246">
        <f>W139*H139</f>
        <v>0</v>
      </c>
      <c r="Y139" s="39"/>
      <c r="Z139" s="39"/>
      <c r="AA139" s="39"/>
      <c r="AB139" s="39"/>
      <c r="AC139" s="39"/>
      <c r="AD139" s="39"/>
      <c r="AE139" s="39"/>
      <c r="AR139" s="247" t="s">
        <v>185</v>
      </c>
      <c r="AT139" s="247" t="s">
        <v>186</v>
      </c>
      <c r="AU139" s="247" t="s">
        <v>84</v>
      </c>
      <c r="AY139" s="18" t="s">
        <v>171</v>
      </c>
      <c r="BE139" s="248">
        <f>IF(O139="základní",K139,0)</f>
        <v>0</v>
      </c>
      <c r="BF139" s="248">
        <f>IF(O139="snížená",K139,0)</f>
        <v>0</v>
      </c>
      <c r="BG139" s="248">
        <f>IF(O139="zákl. přenesená",K139,0)</f>
        <v>0</v>
      </c>
      <c r="BH139" s="248">
        <f>IF(O139="sníž. přenesená",K139,0)</f>
        <v>0</v>
      </c>
      <c r="BI139" s="248">
        <f>IF(O139="nulová",K139,0)</f>
        <v>0</v>
      </c>
      <c r="BJ139" s="18" t="s">
        <v>84</v>
      </c>
      <c r="BK139" s="248">
        <f>ROUND(P139*H139,2)</f>
        <v>0</v>
      </c>
      <c r="BL139" s="18" t="s">
        <v>179</v>
      </c>
      <c r="BM139" s="247" t="s">
        <v>1676</v>
      </c>
    </row>
    <row r="140" spans="1:47" s="2" customFormat="1" ht="12">
      <c r="A140" s="39"/>
      <c r="B140" s="40"/>
      <c r="C140" s="41"/>
      <c r="D140" s="249" t="s">
        <v>181</v>
      </c>
      <c r="E140" s="41"/>
      <c r="F140" s="250" t="s">
        <v>1675</v>
      </c>
      <c r="G140" s="41"/>
      <c r="H140" s="41"/>
      <c r="I140" s="150"/>
      <c r="J140" s="150"/>
      <c r="K140" s="41"/>
      <c r="L140" s="41"/>
      <c r="M140" s="45"/>
      <c r="N140" s="251"/>
      <c r="O140" s="252"/>
      <c r="P140" s="85"/>
      <c r="Q140" s="85"/>
      <c r="R140" s="85"/>
      <c r="S140" s="85"/>
      <c r="T140" s="85"/>
      <c r="U140" s="85"/>
      <c r="V140" s="85"/>
      <c r="W140" s="85"/>
      <c r="X140" s="86"/>
      <c r="Y140" s="39"/>
      <c r="Z140" s="39"/>
      <c r="AA140" s="39"/>
      <c r="AB140" s="39"/>
      <c r="AC140" s="39"/>
      <c r="AD140" s="39"/>
      <c r="AE140" s="39"/>
      <c r="AT140" s="18" t="s">
        <v>181</v>
      </c>
      <c r="AU140" s="18" t="s">
        <v>84</v>
      </c>
    </row>
    <row r="141" spans="1:65" s="2" customFormat="1" ht="16.5" customHeight="1">
      <c r="A141" s="39"/>
      <c r="B141" s="40"/>
      <c r="C141" s="264" t="s">
        <v>352</v>
      </c>
      <c r="D141" s="264" t="s">
        <v>186</v>
      </c>
      <c r="E141" s="265" t="s">
        <v>1677</v>
      </c>
      <c r="F141" s="266" t="s">
        <v>1678</v>
      </c>
      <c r="G141" s="267" t="s">
        <v>262</v>
      </c>
      <c r="H141" s="268">
        <v>25</v>
      </c>
      <c r="I141" s="269"/>
      <c r="J141" s="270"/>
      <c r="K141" s="271">
        <f>ROUND(P141*H141,2)</f>
        <v>0</v>
      </c>
      <c r="L141" s="266" t="s">
        <v>20</v>
      </c>
      <c r="M141" s="272"/>
      <c r="N141" s="273" t="s">
        <v>20</v>
      </c>
      <c r="O141" s="243" t="s">
        <v>45</v>
      </c>
      <c r="P141" s="244">
        <f>I141+J141</f>
        <v>0</v>
      </c>
      <c r="Q141" s="244">
        <f>ROUND(I141*H141,2)</f>
        <v>0</v>
      </c>
      <c r="R141" s="244">
        <f>ROUND(J141*H141,2)</f>
        <v>0</v>
      </c>
      <c r="S141" s="85"/>
      <c r="T141" s="245">
        <f>S141*H141</f>
        <v>0</v>
      </c>
      <c r="U141" s="245">
        <v>0</v>
      </c>
      <c r="V141" s="245">
        <f>U141*H141</f>
        <v>0</v>
      </c>
      <c r="W141" s="245">
        <v>0</v>
      </c>
      <c r="X141" s="246">
        <f>W141*H141</f>
        <v>0</v>
      </c>
      <c r="Y141" s="39"/>
      <c r="Z141" s="39"/>
      <c r="AA141" s="39"/>
      <c r="AB141" s="39"/>
      <c r="AC141" s="39"/>
      <c r="AD141" s="39"/>
      <c r="AE141" s="39"/>
      <c r="AR141" s="247" t="s">
        <v>185</v>
      </c>
      <c r="AT141" s="247" t="s">
        <v>186</v>
      </c>
      <c r="AU141" s="247" t="s">
        <v>84</v>
      </c>
      <c r="AY141" s="18" t="s">
        <v>171</v>
      </c>
      <c r="BE141" s="248">
        <f>IF(O141="základní",K141,0)</f>
        <v>0</v>
      </c>
      <c r="BF141" s="248">
        <f>IF(O141="snížená",K141,0)</f>
        <v>0</v>
      </c>
      <c r="BG141" s="248">
        <f>IF(O141="zákl. přenesená",K141,0)</f>
        <v>0</v>
      </c>
      <c r="BH141" s="248">
        <f>IF(O141="sníž. přenesená",K141,0)</f>
        <v>0</v>
      </c>
      <c r="BI141" s="248">
        <f>IF(O141="nulová",K141,0)</f>
        <v>0</v>
      </c>
      <c r="BJ141" s="18" t="s">
        <v>84</v>
      </c>
      <c r="BK141" s="248">
        <f>ROUND(P141*H141,2)</f>
        <v>0</v>
      </c>
      <c r="BL141" s="18" t="s">
        <v>179</v>
      </c>
      <c r="BM141" s="247" t="s">
        <v>1679</v>
      </c>
    </row>
    <row r="142" spans="1:47" s="2" customFormat="1" ht="12">
      <c r="A142" s="39"/>
      <c r="B142" s="40"/>
      <c r="C142" s="41"/>
      <c r="D142" s="249" t="s">
        <v>181</v>
      </c>
      <c r="E142" s="41"/>
      <c r="F142" s="250" t="s">
        <v>1678</v>
      </c>
      <c r="G142" s="41"/>
      <c r="H142" s="41"/>
      <c r="I142" s="150"/>
      <c r="J142" s="150"/>
      <c r="K142" s="41"/>
      <c r="L142" s="41"/>
      <c r="M142" s="45"/>
      <c r="N142" s="251"/>
      <c r="O142" s="252"/>
      <c r="P142" s="85"/>
      <c r="Q142" s="85"/>
      <c r="R142" s="85"/>
      <c r="S142" s="85"/>
      <c r="T142" s="85"/>
      <c r="U142" s="85"/>
      <c r="V142" s="85"/>
      <c r="W142" s="85"/>
      <c r="X142" s="86"/>
      <c r="Y142" s="39"/>
      <c r="Z142" s="39"/>
      <c r="AA142" s="39"/>
      <c r="AB142" s="39"/>
      <c r="AC142" s="39"/>
      <c r="AD142" s="39"/>
      <c r="AE142" s="39"/>
      <c r="AT142" s="18" t="s">
        <v>181</v>
      </c>
      <c r="AU142" s="18" t="s">
        <v>84</v>
      </c>
    </row>
    <row r="143" spans="1:65" s="2" customFormat="1" ht="16.5" customHeight="1">
      <c r="A143" s="39"/>
      <c r="B143" s="40"/>
      <c r="C143" s="264" t="s">
        <v>357</v>
      </c>
      <c r="D143" s="264" t="s">
        <v>186</v>
      </c>
      <c r="E143" s="265" t="s">
        <v>1680</v>
      </c>
      <c r="F143" s="266" t="s">
        <v>1681</v>
      </c>
      <c r="G143" s="267" t="s">
        <v>262</v>
      </c>
      <c r="H143" s="268">
        <v>5</v>
      </c>
      <c r="I143" s="269"/>
      <c r="J143" s="270"/>
      <c r="K143" s="271">
        <f>ROUND(P143*H143,2)</f>
        <v>0</v>
      </c>
      <c r="L143" s="266" t="s">
        <v>20</v>
      </c>
      <c r="M143" s="272"/>
      <c r="N143" s="273" t="s">
        <v>20</v>
      </c>
      <c r="O143" s="243" t="s">
        <v>45</v>
      </c>
      <c r="P143" s="244">
        <f>I143+J143</f>
        <v>0</v>
      </c>
      <c r="Q143" s="244">
        <f>ROUND(I143*H143,2)</f>
        <v>0</v>
      </c>
      <c r="R143" s="244">
        <f>ROUND(J143*H143,2)</f>
        <v>0</v>
      </c>
      <c r="S143" s="85"/>
      <c r="T143" s="245">
        <f>S143*H143</f>
        <v>0</v>
      </c>
      <c r="U143" s="245">
        <v>0</v>
      </c>
      <c r="V143" s="245">
        <f>U143*H143</f>
        <v>0</v>
      </c>
      <c r="W143" s="245">
        <v>0</v>
      </c>
      <c r="X143" s="246">
        <f>W143*H143</f>
        <v>0</v>
      </c>
      <c r="Y143" s="39"/>
      <c r="Z143" s="39"/>
      <c r="AA143" s="39"/>
      <c r="AB143" s="39"/>
      <c r="AC143" s="39"/>
      <c r="AD143" s="39"/>
      <c r="AE143" s="39"/>
      <c r="AR143" s="247" t="s">
        <v>185</v>
      </c>
      <c r="AT143" s="247" t="s">
        <v>186</v>
      </c>
      <c r="AU143" s="247" t="s">
        <v>84</v>
      </c>
      <c r="AY143" s="18" t="s">
        <v>171</v>
      </c>
      <c r="BE143" s="248">
        <f>IF(O143="základní",K143,0)</f>
        <v>0</v>
      </c>
      <c r="BF143" s="248">
        <f>IF(O143="snížená",K143,0)</f>
        <v>0</v>
      </c>
      <c r="BG143" s="248">
        <f>IF(O143="zákl. přenesená",K143,0)</f>
        <v>0</v>
      </c>
      <c r="BH143" s="248">
        <f>IF(O143="sníž. přenesená",K143,0)</f>
        <v>0</v>
      </c>
      <c r="BI143" s="248">
        <f>IF(O143="nulová",K143,0)</f>
        <v>0</v>
      </c>
      <c r="BJ143" s="18" t="s">
        <v>84</v>
      </c>
      <c r="BK143" s="248">
        <f>ROUND(P143*H143,2)</f>
        <v>0</v>
      </c>
      <c r="BL143" s="18" t="s">
        <v>179</v>
      </c>
      <c r="BM143" s="247" t="s">
        <v>1682</v>
      </c>
    </row>
    <row r="144" spans="1:47" s="2" customFormat="1" ht="12">
      <c r="A144" s="39"/>
      <c r="B144" s="40"/>
      <c r="C144" s="41"/>
      <c r="D144" s="249" t="s">
        <v>181</v>
      </c>
      <c r="E144" s="41"/>
      <c r="F144" s="250" t="s">
        <v>1681</v>
      </c>
      <c r="G144" s="41"/>
      <c r="H144" s="41"/>
      <c r="I144" s="150"/>
      <c r="J144" s="150"/>
      <c r="K144" s="41"/>
      <c r="L144" s="41"/>
      <c r="M144" s="45"/>
      <c r="N144" s="251"/>
      <c r="O144" s="252"/>
      <c r="P144" s="85"/>
      <c r="Q144" s="85"/>
      <c r="R144" s="85"/>
      <c r="S144" s="85"/>
      <c r="T144" s="85"/>
      <c r="U144" s="85"/>
      <c r="V144" s="85"/>
      <c r="W144" s="85"/>
      <c r="X144" s="86"/>
      <c r="Y144" s="39"/>
      <c r="Z144" s="39"/>
      <c r="AA144" s="39"/>
      <c r="AB144" s="39"/>
      <c r="AC144" s="39"/>
      <c r="AD144" s="39"/>
      <c r="AE144" s="39"/>
      <c r="AT144" s="18" t="s">
        <v>181</v>
      </c>
      <c r="AU144" s="18" t="s">
        <v>84</v>
      </c>
    </row>
    <row r="145" spans="1:65" s="2" customFormat="1" ht="16.5" customHeight="1">
      <c r="A145" s="39"/>
      <c r="B145" s="40"/>
      <c r="C145" s="264" t="s">
        <v>362</v>
      </c>
      <c r="D145" s="264" t="s">
        <v>186</v>
      </c>
      <c r="E145" s="265" t="s">
        <v>1683</v>
      </c>
      <c r="F145" s="266" t="s">
        <v>1684</v>
      </c>
      <c r="G145" s="267" t="s">
        <v>262</v>
      </c>
      <c r="H145" s="268">
        <v>73</v>
      </c>
      <c r="I145" s="269"/>
      <c r="J145" s="270"/>
      <c r="K145" s="271">
        <f>ROUND(P145*H145,2)</f>
        <v>0</v>
      </c>
      <c r="L145" s="266" t="s">
        <v>20</v>
      </c>
      <c r="M145" s="272"/>
      <c r="N145" s="273" t="s">
        <v>20</v>
      </c>
      <c r="O145" s="243" t="s">
        <v>45</v>
      </c>
      <c r="P145" s="244">
        <f>I145+J145</f>
        <v>0</v>
      </c>
      <c r="Q145" s="244">
        <f>ROUND(I145*H145,2)</f>
        <v>0</v>
      </c>
      <c r="R145" s="244">
        <f>ROUND(J145*H145,2)</f>
        <v>0</v>
      </c>
      <c r="S145" s="85"/>
      <c r="T145" s="245">
        <f>S145*H145</f>
        <v>0</v>
      </c>
      <c r="U145" s="245">
        <v>0</v>
      </c>
      <c r="V145" s="245">
        <f>U145*H145</f>
        <v>0</v>
      </c>
      <c r="W145" s="245">
        <v>0</v>
      </c>
      <c r="X145" s="246">
        <f>W145*H145</f>
        <v>0</v>
      </c>
      <c r="Y145" s="39"/>
      <c r="Z145" s="39"/>
      <c r="AA145" s="39"/>
      <c r="AB145" s="39"/>
      <c r="AC145" s="39"/>
      <c r="AD145" s="39"/>
      <c r="AE145" s="39"/>
      <c r="AR145" s="247" t="s">
        <v>185</v>
      </c>
      <c r="AT145" s="247" t="s">
        <v>186</v>
      </c>
      <c r="AU145" s="247" t="s">
        <v>84</v>
      </c>
      <c r="AY145" s="18" t="s">
        <v>171</v>
      </c>
      <c r="BE145" s="248">
        <f>IF(O145="základní",K145,0)</f>
        <v>0</v>
      </c>
      <c r="BF145" s="248">
        <f>IF(O145="snížená",K145,0)</f>
        <v>0</v>
      </c>
      <c r="BG145" s="248">
        <f>IF(O145="zákl. přenesená",K145,0)</f>
        <v>0</v>
      </c>
      <c r="BH145" s="248">
        <f>IF(O145="sníž. přenesená",K145,0)</f>
        <v>0</v>
      </c>
      <c r="BI145" s="248">
        <f>IF(O145="nulová",K145,0)</f>
        <v>0</v>
      </c>
      <c r="BJ145" s="18" t="s">
        <v>84</v>
      </c>
      <c r="BK145" s="248">
        <f>ROUND(P145*H145,2)</f>
        <v>0</v>
      </c>
      <c r="BL145" s="18" t="s">
        <v>179</v>
      </c>
      <c r="BM145" s="247" t="s">
        <v>1685</v>
      </c>
    </row>
    <row r="146" spans="1:47" s="2" customFormat="1" ht="12">
      <c r="A146" s="39"/>
      <c r="B146" s="40"/>
      <c r="C146" s="41"/>
      <c r="D146" s="249" t="s">
        <v>181</v>
      </c>
      <c r="E146" s="41"/>
      <c r="F146" s="250" t="s">
        <v>1684</v>
      </c>
      <c r="G146" s="41"/>
      <c r="H146" s="41"/>
      <c r="I146" s="150"/>
      <c r="J146" s="150"/>
      <c r="K146" s="41"/>
      <c r="L146" s="41"/>
      <c r="M146" s="45"/>
      <c r="N146" s="251"/>
      <c r="O146" s="252"/>
      <c r="P146" s="85"/>
      <c r="Q146" s="85"/>
      <c r="R146" s="85"/>
      <c r="S146" s="85"/>
      <c r="T146" s="85"/>
      <c r="U146" s="85"/>
      <c r="V146" s="85"/>
      <c r="W146" s="85"/>
      <c r="X146" s="86"/>
      <c r="Y146" s="39"/>
      <c r="Z146" s="39"/>
      <c r="AA146" s="39"/>
      <c r="AB146" s="39"/>
      <c r="AC146" s="39"/>
      <c r="AD146" s="39"/>
      <c r="AE146" s="39"/>
      <c r="AT146" s="18" t="s">
        <v>181</v>
      </c>
      <c r="AU146" s="18" t="s">
        <v>84</v>
      </c>
    </row>
    <row r="147" spans="1:65" s="2" customFormat="1" ht="16.5" customHeight="1">
      <c r="A147" s="39"/>
      <c r="B147" s="40"/>
      <c r="C147" s="264" t="s">
        <v>372</v>
      </c>
      <c r="D147" s="264" t="s">
        <v>186</v>
      </c>
      <c r="E147" s="265" t="s">
        <v>1686</v>
      </c>
      <c r="F147" s="266" t="s">
        <v>1687</v>
      </c>
      <c r="G147" s="267" t="s">
        <v>262</v>
      </c>
      <c r="H147" s="268">
        <v>60</v>
      </c>
      <c r="I147" s="269"/>
      <c r="J147" s="270"/>
      <c r="K147" s="271">
        <f>ROUND(P147*H147,2)</f>
        <v>0</v>
      </c>
      <c r="L147" s="266" t="s">
        <v>20</v>
      </c>
      <c r="M147" s="272"/>
      <c r="N147" s="273" t="s">
        <v>20</v>
      </c>
      <c r="O147" s="243" t="s">
        <v>45</v>
      </c>
      <c r="P147" s="244">
        <f>I147+J147</f>
        <v>0</v>
      </c>
      <c r="Q147" s="244">
        <f>ROUND(I147*H147,2)</f>
        <v>0</v>
      </c>
      <c r="R147" s="244">
        <f>ROUND(J147*H147,2)</f>
        <v>0</v>
      </c>
      <c r="S147" s="85"/>
      <c r="T147" s="245">
        <f>S147*H147</f>
        <v>0</v>
      </c>
      <c r="U147" s="245">
        <v>0</v>
      </c>
      <c r="V147" s="245">
        <f>U147*H147</f>
        <v>0</v>
      </c>
      <c r="W147" s="245">
        <v>0</v>
      </c>
      <c r="X147" s="246">
        <f>W147*H147</f>
        <v>0</v>
      </c>
      <c r="Y147" s="39"/>
      <c r="Z147" s="39"/>
      <c r="AA147" s="39"/>
      <c r="AB147" s="39"/>
      <c r="AC147" s="39"/>
      <c r="AD147" s="39"/>
      <c r="AE147" s="39"/>
      <c r="AR147" s="247" t="s">
        <v>185</v>
      </c>
      <c r="AT147" s="247" t="s">
        <v>186</v>
      </c>
      <c r="AU147" s="247" t="s">
        <v>84</v>
      </c>
      <c r="AY147" s="18" t="s">
        <v>171</v>
      </c>
      <c r="BE147" s="248">
        <f>IF(O147="základní",K147,0)</f>
        <v>0</v>
      </c>
      <c r="BF147" s="248">
        <f>IF(O147="snížená",K147,0)</f>
        <v>0</v>
      </c>
      <c r="BG147" s="248">
        <f>IF(O147="zákl. přenesená",K147,0)</f>
        <v>0</v>
      </c>
      <c r="BH147" s="248">
        <f>IF(O147="sníž. přenesená",K147,0)</f>
        <v>0</v>
      </c>
      <c r="BI147" s="248">
        <f>IF(O147="nulová",K147,0)</f>
        <v>0</v>
      </c>
      <c r="BJ147" s="18" t="s">
        <v>84</v>
      </c>
      <c r="BK147" s="248">
        <f>ROUND(P147*H147,2)</f>
        <v>0</v>
      </c>
      <c r="BL147" s="18" t="s">
        <v>179</v>
      </c>
      <c r="BM147" s="247" t="s">
        <v>1688</v>
      </c>
    </row>
    <row r="148" spans="1:47" s="2" customFormat="1" ht="12">
      <c r="A148" s="39"/>
      <c r="B148" s="40"/>
      <c r="C148" s="41"/>
      <c r="D148" s="249" t="s">
        <v>181</v>
      </c>
      <c r="E148" s="41"/>
      <c r="F148" s="250" t="s">
        <v>1687</v>
      </c>
      <c r="G148" s="41"/>
      <c r="H148" s="41"/>
      <c r="I148" s="150"/>
      <c r="J148" s="150"/>
      <c r="K148" s="41"/>
      <c r="L148" s="41"/>
      <c r="M148" s="45"/>
      <c r="N148" s="251"/>
      <c r="O148" s="252"/>
      <c r="P148" s="85"/>
      <c r="Q148" s="85"/>
      <c r="R148" s="85"/>
      <c r="S148" s="85"/>
      <c r="T148" s="85"/>
      <c r="U148" s="85"/>
      <c r="V148" s="85"/>
      <c r="W148" s="85"/>
      <c r="X148" s="86"/>
      <c r="Y148" s="39"/>
      <c r="Z148" s="39"/>
      <c r="AA148" s="39"/>
      <c r="AB148" s="39"/>
      <c r="AC148" s="39"/>
      <c r="AD148" s="39"/>
      <c r="AE148" s="39"/>
      <c r="AT148" s="18" t="s">
        <v>181</v>
      </c>
      <c r="AU148" s="18" t="s">
        <v>84</v>
      </c>
    </row>
    <row r="149" spans="1:65" s="2" customFormat="1" ht="16.5" customHeight="1">
      <c r="A149" s="39"/>
      <c r="B149" s="40"/>
      <c r="C149" s="264" t="s">
        <v>378</v>
      </c>
      <c r="D149" s="264" t="s">
        <v>186</v>
      </c>
      <c r="E149" s="265" t="s">
        <v>1689</v>
      </c>
      <c r="F149" s="266" t="s">
        <v>1690</v>
      </c>
      <c r="G149" s="267" t="s">
        <v>262</v>
      </c>
      <c r="H149" s="268">
        <v>58</v>
      </c>
      <c r="I149" s="269"/>
      <c r="J149" s="270"/>
      <c r="K149" s="271">
        <f>ROUND(P149*H149,2)</f>
        <v>0</v>
      </c>
      <c r="L149" s="266" t="s">
        <v>20</v>
      </c>
      <c r="M149" s="272"/>
      <c r="N149" s="273" t="s">
        <v>20</v>
      </c>
      <c r="O149" s="243" t="s">
        <v>45</v>
      </c>
      <c r="P149" s="244">
        <f>I149+J149</f>
        <v>0</v>
      </c>
      <c r="Q149" s="244">
        <f>ROUND(I149*H149,2)</f>
        <v>0</v>
      </c>
      <c r="R149" s="244">
        <f>ROUND(J149*H149,2)</f>
        <v>0</v>
      </c>
      <c r="S149" s="85"/>
      <c r="T149" s="245">
        <f>S149*H149</f>
        <v>0</v>
      </c>
      <c r="U149" s="245">
        <v>0</v>
      </c>
      <c r="V149" s="245">
        <f>U149*H149</f>
        <v>0</v>
      </c>
      <c r="W149" s="245">
        <v>0</v>
      </c>
      <c r="X149" s="246">
        <f>W149*H149</f>
        <v>0</v>
      </c>
      <c r="Y149" s="39"/>
      <c r="Z149" s="39"/>
      <c r="AA149" s="39"/>
      <c r="AB149" s="39"/>
      <c r="AC149" s="39"/>
      <c r="AD149" s="39"/>
      <c r="AE149" s="39"/>
      <c r="AR149" s="247" t="s">
        <v>185</v>
      </c>
      <c r="AT149" s="247" t="s">
        <v>186</v>
      </c>
      <c r="AU149" s="247" t="s">
        <v>84</v>
      </c>
      <c r="AY149" s="18" t="s">
        <v>171</v>
      </c>
      <c r="BE149" s="248">
        <f>IF(O149="základní",K149,0)</f>
        <v>0</v>
      </c>
      <c r="BF149" s="248">
        <f>IF(O149="snížená",K149,0)</f>
        <v>0</v>
      </c>
      <c r="BG149" s="248">
        <f>IF(O149="zákl. přenesená",K149,0)</f>
        <v>0</v>
      </c>
      <c r="BH149" s="248">
        <f>IF(O149="sníž. přenesená",K149,0)</f>
        <v>0</v>
      </c>
      <c r="BI149" s="248">
        <f>IF(O149="nulová",K149,0)</f>
        <v>0</v>
      </c>
      <c r="BJ149" s="18" t="s">
        <v>84</v>
      </c>
      <c r="BK149" s="248">
        <f>ROUND(P149*H149,2)</f>
        <v>0</v>
      </c>
      <c r="BL149" s="18" t="s">
        <v>179</v>
      </c>
      <c r="BM149" s="247" t="s">
        <v>1691</v>
      </c>
    </row>
    <row r="150" spans="1:47" s="2" customFormat="1" ht="12">
      <c r="A150" s="39"/>
      <c r="B150" s="40"/>
      <c r="C150" s="41"/>
      <c r="D150" s="249" t="s">
        <v>181</v>
      </c>
      <c r="E150" s="41"/>
      <c r="F150" s="250" t="s">
        <v>1690</v>
      </c>
      <c r="G150" s="41"/>
      <c r="H150" s="41"/>
      <c r="I150" s="150"/>
      <c r="J150" s="150"/>
      <c r="K150" s="41"/>
      <c r="L150" s="41"/>
      <c r="M150" s="45"/>
      <c r="N150" s="251"/>
      <c r="O150" s="252"/>
      <c r="P150" s="85"/>
      <c r="Q150" s="85"/>
      <c r="R150" s="85"/>
      <c r="S150" s="85"/>
      <c r="T150" s="85"/>
      <c r="U150" s="85"/>
      <c r="V150" s="85"/>
      <c r="W150" s="85"/>
      <c r="X150" s="86"/>
      <c r="Y150" s="39"/>
      <c r="Z150" s="39"/>
      <c r="AA150" s="39"/>
      <c r="AB150" s="39"/>
      <c r="AC150" s="39"/>
      <c r="AD150" s="39"/>
      <c r="AE150" s="39"/>
      <c r="AT150" s="18" t="s">
        <v>181</v>
      </c>
      <c r="AU150" s="18" t="s">
        <v>84</v>
      </c>
    </row>
    <row r="151" spans="1:65" s="2" customFormat="1" ht="16.5" customHeight="1">
      <c r="A151" s="39"/>
      <c r="B151" s="40"/>
      <c r="C151" s="264" t="s">
        <v>384</v>
      </c>
      <c r="D151" s="264" t="s">
        <v>186</v>
      </c>
      <c r="E151" s="265" t="s">
        <v>1692</v>
      </c>
      <c r="F151" s="266" t="s">
        <v>1693</v>
      </c>
      <c r="G151" s="267" t="s">
        <v>262</v>
      </c>
      <c r="H151" s="268">
        <v>1</v>
      </c>
      <c r="I151" s="269"/>
      <c r="J151" s="270"/>
      <c r="K151" s="271">
        <f>ROUND(P151*H151,2)</f>
        <v>0</v>
      </c>
      <c r="L151" s="266" t="s">
        <v>20</v>
      </c>
      <c r="M151" s="272"/>
      <c r="N151" s="273" t="s">
        <v>20</v>
      </c>
      <c r="O151" s="243" t="s">
        <v>45</v>
      </c>
      <c r="P151" s="244">
        <f>I151+J151</f>
        <v>0</v>
      </c>
      <c r="Q151" s="244">
        <f>ROUND(I151*H151,2)</f>
        <v>0</v>
      </c>
      <c r="R151" s="244">
        <f>ROUND(J151*H151,2)</f>
        <v>0</v>
      </c>
      <c r="S151" s="85"/>
      <c r="T151" s="245">
        <f>S151*H151</f>
        <v>0</v>
      </c>
      <c r="U151" s="245">
        <v>0</v>
      </c>
      <c r="V151" s="245">
        <f>U151*H151</f>
        <v>0</v>
      </c>
      <c r="W151" s="245">
        <v>0</v>
      </c>
      <c r="X151" s="246">
        <f>W151*H151</f>
        <v>0</v>
      </c>
      <c r="Y151" s="39"/>
      <c r="Z151" s="39"/>
      <c r="AA151" s="39"/>
      <c r="AB151" s="39"/>
      <c r="AC151" s="39"/>
      <c r="AD151" s="39"/>
      <c r="AE151" s="39"/>
      <c r="AR151" s="247" t="s">
        <v>185</v>
      </c>
      <c r="AT151" s="247" t="s">
        <v>186</v>
      </c>
      <c r="AU151" s="247" t="s">
        <v>84</v>
      </c>
      <c r="AY151" s="18" t="s">
        <v>171</v>
      </c>
      <c r="BE151" s="248">
        <f>IF(O151="základní",K151,0)</f>
        <v>0</v>
      </c>
      <c r="BF151" s="248">
        <f>IF(O151="snížená",K151,0)</f>
        <v>0</v>
      </c>
      <c r="BG151" s="248">
        <f>IF(O151="zákl. přenesená",K151,0)</f>
        <v>0</v>
      </c>
      <c r="BH151" s="248">
        <f>IF(O151="sníž. přenesená",K151,0)</f>
        <v>0</v>
      </c>
      <c r="BI151" s="248">
        <f>IF(O151="nulová",K151,0)</f>
        <v>0</v>
      </c>
      <c r="BJ151" s="18" t="s">
        <v>84</v>
      </c>
      <c r="BK151" s="248">
        <f>ROUND(P151*H151,2)</f>
        <v>0</v>
      </c>
      <c r="BL151" s="18" t="s">
        <v>179</v>
      </c>
      <c r="BM151" s="247" t="s">
        <v>1694</v>
      </c>
    </row>
    <row r="152" spans="1:47" s="2" customFormat="1" ht="12">
      <c r="A152" s="39"/>
      <c r="B152" s="40"/>
      <c r="C152" s="41"/>
      <c r="D152" s="249" t="s">
        <v>181</v>
      </c>
      <c r="E152" s="41"/>
      <c r="F152" s="250" t="s">
        <v>1693</v>
      </c>
      <c r="G152" s="41"/>
      <c r="H152" s="41"/>
      <c r="I152" s="150"/>
      <c r="J152" s="150"/>
      <c r="K152" s="41"/>
      <c r="L152" s="41"/>
      <c r="M152" s="45"/>
      <c r="N152" s="251"/>
      <c r="O152" s="252"/>
      <c r="P152" s="85"/>
      <c r="Q152" s="85"/>
      <c r="R152" s="85"/>
      <c r="S152" s="85"/>
      <c r="T152" s="85"/>
      <c r="U152" s="85"/>
      <c r="V152" s="85"/>
      <c r="W152" s="85"/>
      <c r="X152" s="86"/>
      <c r="Y152" s="39"/>
      <c r="Z152" s="39"/>
      <c r="AA152" s="39"/>
      <c r="AB152" s="39"/>
      <c r="AC152" s="39"/>
      <c r="AD152" s="39"/>
      <c r="AE152" s="39"/>
      <c r="AT152" s="18" t="s">
        <v>181</v>
      </c>
      <c r="AU152" s="18" t="s">
        <v>84</v>
      </c>
    </row>
    <row r="153" spans="1:65" s="2" customFormat="1" ht="16.5" customHeight="1">
      <c r="A153" s="39"/>
      <c r="B153" s="40"/>
      <c r="C153" s="264" t="s">
        <v>390</v>
      </c>
      <c r="D153" s="264" t="s">
        <v>186</v>
      </c>
      <c r="E153" s="265" t="s">
        <v>1695</v>
      </c>
      <c r="F153" s="266" t="s">
        <v>1696</v>
      </c>
      <c r="G153" s="267" t="s">
        <v>262</v>
      </c>
      <c r="H153" s="268">
        <v>1</v>
      </c>
      <c r="I153" s="269"/>
      <c r="J153" s="270"/>
      <c r="K153" s="271">
        <f>ROUND(P153*H153,2)</f>
        <v>0</v>
      </c>
      <c r="L153" s="266" t="s">
        <v>20</v>
      </c>
      <c r="M153" s="272"/>
      <c r="N153" s="273" t="s">
        <v>20</v>
      </c>
      <c r="O153" s="243" t="s">
        <v>45</v>
      </c>
      <c r="P153" s="244">
        <f>I153+J153</f>
        <v>0</v>
      </c>
      <c r="Q153" s="244">
        <f>ROUND(I153*H153,2)</f>
        <v>0</v>
      </c>
      <c r="R153" s="244">
        <f>ROUND(J153*H153,2)</f>
        <v>0</v>
      </c>
      <c r="S153" s="85"/>
      <c r="T153" s="245">
        <f>S153*H153</f>
        <v>0</v>
      </c>
      <c r="U153" s="245">
        <v>0</v>
      </c>
      <c r="V153" s="245">
        <f>U153*H153</f>
        <v>0</v>
      </c>
      <c r="W153" s="245">
        <v>0</v>
      </c>
      <c r="X153" s="246">
        <f>W153*H153</f>
        <v>0</v>
      </c>
      <c r="Y153" s="39"/>
      <c r="Z153" s="39"/>
      <c r="AA153" s="39"/>
      <c r="AB153" s="39"/>
      <c r="AC153" s="39"/>
      <c r="AD153" s="39"/>
      <c r="AE153" s="39"/>
      <c r="AR153" s="247" t="s">
        <v>185</v>
      </c>
      <c r="AT153" s="247" t="s">
        <v>186</v>
      </c>
      <c r="AU153" s="247" t="s">
        <v>84</v>
      </c>
      <c r="AY153" s="18" t="s">
        <v>171</v>
      </c>
      <c r="BE153" s="248">
        <f>IF(O153="základní",K153,0)</f>
        <v>0</v>
      </c>
      <c r="BF153" s="248">
        <f>IF(O153="snížená",K153,0)</f>
        <v>0</v>
      </c>
      <c r="BG153" s="248">
        <f>IF(O153="zákl. přenesená",K153,0)</f>
        <v>0</v>
      </c>
      <c r="BH153" s="248">
        <f>IF(O153="sníž. přenesená",K153,0)</f>
        <v>0</v>
      </c>
      <c r="BI153" s="248">
        <f>IF(O153="nulová",K153,0)</f>
        <v>0</v>
      </c>
      <c r="BJ153" s="18" t="s">
        <v>84</v>
      </c>
      <c r="BK153" s="248">
        <f>ROUND(P153*H153,2)</f>
        <v>0</v>
      </c>
      <c r="BL153" s="18" t="s">
        <v>179</v>
      </c>
      <c r="BM153" s="247" t="s">
        <v>1697</v>
      </c>
    </row>
    <row r="154" spans="1:47" s="2" customFormat="1" ht="12">
      <c r="A154" s="39"/>
      <c r="B154" s="40"/>
      <c r="C154" s="41"/>
      <c r="D154" s="249" t="s">
        <v>181</v>
      </c>
      <c r="E154" s="41"/>
      <c r="F154" s="250" t="s">
        <v>1696</v>
      </c>
      <c r="G154" s="41"/>
      <c r="H154" s="41"/>
      <c r="I154" s="150"/>
      <c r="J154" s="150"/>
      <c r="K154" s="41"/>
      <c r="L154" s="41"/>
      <c r="M154" s="45"/>
      <c r="N154" s="251"/>
      <c r="O154" s="252"/>
      <c r="P154" s="85"/>
      <c r="Q154" s="85"/>
      <c r="R154" s="85"/>
      <c r="S154" s="85"/>
      <c r="T154" s="85"/>
      <c r="U154" s="85"/>
      <c r="V154" s="85"/>
      <c r="W154" s="85"/>
      <c r="X154" s="86"/>
      <c r="Y154" s="39"/>
      <c r="Z154" s="39"/>
      <c r="AA154" s="39"/>
      <c r="AB154" s="39"/>
      <c r="AC154" s="39"/>
      <c r="AD154" s="39"/>
      <c r="AE154" s="39"/>
      <c r="AT154" s="18" t="s">
        <v>181</v>
      </c>
      <c r="AU154" s="18" t="s">
        <v>84</v>
      </c>
    </row>
    <row r="155" spans="1:65" s="2" customFormat="1" ht="16.5" customHeight="1">
      <c r="A155" s="39"/>
      <c r="B155" s="40"/>
      <c r="C155" s="264" t="s">
        <v>395</v>
      </c>
      <c r="D155" s="264" t="s">
        <v>186</v>
      </c>
      <c r="E155" s="265" t="s">
        <v>1698</v>
      </c>
      <c r="F155" s="266" t="s">
        <v>1699</v>
      </c>
      <c r="G155" s="267" t="s">
        <v>262</v>
      </c>
      <c r="H155" s="268">
        <v>22</v>
      </c>
      <c r="I155" s="269"/>
      <c r="J155" s="270"/>
      <c r="K155" s="271">
        <f>ROUND(P155*H155,2)</f>
        <v>0</v>
      </c>
      <c r="L155" s="266" t="s">
        <v>20</v>
      </c>
      <c r="M155" s="272"/>
      <c r="N155" s="273" t="s">
        <v>20</v>
      </c>
      <c r="O155" s="243" t="s">
        <v>45</v>
      </c>
      <c r="P155" s="244">
        <f>I155+J155</f>
        <v>0</v>
      </c>
      <c r="Q155" s="244">
        <f>ROUND(I155*H155,2)</f>
        <v>0</v>
      </c>
      <c r="R155" s="244">
        <f>ROUND(J155*H155,2)</f>
        <v>0</v>
      </c>
      <c r="S155" s="85"/>
      <c r="T155" s="245">
        <f>S155*H155</f>
        <v>0</v>
      </c>
      <c r="U155" s="245">
        <v>0</v>
      </c>
      <c r="V155" s="245">
        <f>U155*H155</f>
        <v>0</v>
      </c>
      <c r="W155" s="245">
        <v>0</v>
      </c>
      <c r="X155" s="246">
        <f>W155*H155</f>
        <v>0</v>
      </c>
      <c r="Y155" s="39"/>
      <c r="Z155" s="39"/>
      <c r="AA155" s="39"/>
      <c r="AB155" s="39"/>
      <c r="AC155" s="39"/>
      <c r="AD155" s="39"/>
      <c r="AE155" s="39"/>
      <c r="AR155" s="247" t="s">
        <v>185</v>
      </c>
      <c r="AT155" s="247" t="s">
        <v>186</v>
      </c>
      <c r="AU155" s="247" t="s">
        <v>84</v>
      </c>
      <c r="AY155" s="18" t="s">
        <v>171</v>
      </c>
      <c r="BE155" s="248">
        <f>IF(O155="základní",K155,0)</f>
        <v>0</v>
      </c>
      <c r="BF155" s="248">
        <f>IF(O155="snížená",K155,0)</f>
        <v>0</v>
      </c>
      <c r="BG155" s="248">
        <f>IF(O155="zákl. přenesená",K155,0)</f>
        <v>0</v>
      </c>
      <c r="BH155" s="248">
        <f>IF(O155="sníž. přenesená",K155,0)</f>
        <v>0</v>
      </c>
      <c r="BI155" s="248">
        <f>IF(O155="nulová",K155,0)</f>
        <v>0</v>
      </c>
      <c r="BJ155" s="18" t="s">
        <v>84</v>
      </c>
      <c r="BK155" s="248">
        <f>ROUND(P155*H155,2)</f>
        <v>0</v>
      </c>
      <c r="BL155" s="18" t="s">
        <v>179</v>
      </c>
      <c r="BM155" s="247" t="s">
        <v>1700</v>
      </c>
    </row>
    <row r="156" spans="1:47" s="2" customFormat="1" ht="12">
      <c r="A156" s="39"/>
      <c r="B156" s="40"/>
      <c r="C156" s="41"/>
      <c r="D156" s="249" t="s">
        <v>181</v>
      </c>
      <c r="E156" s="41"/>
      <c r="F156" s="250" t="s">
        <v>1699</v>
      </c>
      <c r="G156" s="41"/>
      <c r="H156" s="41"/>
      <c r="I156" s="150"/>
      <c r="J156" s="150"/>
      <c r="K156" s="41"/>
      <c r="L156" s="41"/>
      <c r="M156" s="45"/>
      <c r="N156" s="251"/>
      <c r="O156" s="252"/>
      <c r="P156" s="85"/>
      <c r="Q156" s="85"/>
      <c r="R156" s="85"/>
      <c r="S156" s="85"/>
      <c r="T156" s="85"/>
      <c r="U156" s="85"/>
      <c r="V156" s="85"/>
      <c r="W156" s="85"/>
      <c r="X156" s="86"/>
      <c r="Y156" s="39"/>
      <c r="Z156" s="39"/>
      <c r="AA156" s="39"/>
      <c r="AB156" s="39"/>
      <c r="AC156" s="39"/>
      <c r="AD156" s="39"/>
      <c r="AE156" s="39"/>
      <c r="AT156" s="18" t="s">
        <v>181</v>
      </c>
      <c r="AU156" s="18" t="s">
        <v>84</v>
      </c>
    </row>
    <row r="157" spans="1:65" s="2" customFormat="1" ht="16.5" customHeight="1">
      <c r="A157" s="39"/>
      <c r="B157" s="40"/>
      <c r="C157" s="264" t="s">
        <v>401</v>
      </c>
      <c r="D157" s="264" t="s">
        <v>186</v>
      </c>
      <c r="E157" s="265" t="s">
        <v>1701</v>
      </c>
      <c r="F157" s="266" t="s">
        <v>1702</v>
      </c>
      <c r="G157" s="267" t="s">
        <v>262</v>
      </c>
      <c r="H157" s="268">
        <v>25</v>
      </c>
      <c r="I157" s="269"/>
      <c r="J157" s="270"/>
      <c r="K157" s="271">
        <f>ROUND(P157*H157,2)</f>
        <v>0</v>
      </c>
      <c r="L157" s="266" t="s">
        <v>20</v>
      </c>
      <c r="M157" s="272"/>
      <c r="N157" s="273" t="s">
        <v>20</v>
      </c>
      <c r="O157" s="243" t="s">
        <v>45</v>
      </c>
      <c r="P157" s="244">
        <f>I157+J157</f>
        <v>0</v>
      </c>
      <c r="Q157" s="244">
        <f>ROUND(I157*H157,2)</f>
        <v>0</v>
      </c>
      <c r="R157" s="244">
        <f>ROUND(J157*H157,2)</f>
        <v>0</v>
      </c>
      <c r="S157" s="85"/>
      <c r="T157" s="245">
        <f>S157*H157</f>
        <v>0</v>
      </c>
      <c r="U157" s="245">
        <v>0</v>
      </c>
      <c r="V157" s="245">
        <f>U157*H157</f>
        <v>0</v>
      </c>
      <c r="W157" s="245">
        <v>0</v>
      </c>
      <c r="X157" s="246">
        <f>W157*H157</f>
        <v>0</v>
      </c>
      <c r="Y157" s="39"/>
      <c r="Z157" s="39"/>
      <c r="AA157" s="39"/>
      <c r="AB157" s="39"/>
      <c r="AC157" s="39"/>
      <c r="AD157" s="39"/>
      <c r="AE157" s="39"/>
      <c r="AR157" s="247" t="s">
        <v>185</v>
      </c>
      <c r="AT157" s="247" t="s">
        <v>186</v>
      </c>
      <c r="AU157" s="247" t="s">
        <v>84</v>
      </c>
      <c r="AY157" s="18" t="s">
        <v>171</v>
      </c>
      <c r="BE157" s="248">
        <f>IF(O157="základní",K157,0)</f>
        <v>0</v>
      </c>
      <c r="BF157" s="248">
        <f>IF(O157="snížená",K157,0)</f>
        <v>0</v>
      </c>
      <c r="BG157" s="248">
        <f>IF(O157="zákl. přenesená",K157,0)</f>
        <v>0</v>
      </c>
      <c r="BH157" s="248">
        <f>IF(O157="sníž. přenesená",K157,0)</f>
        <v>0</v>
      </c>
      <c r="BI157" s="248">
        <f>IF(O157="nulová",K157,0)</f>
        <v>0</v>
      </c>
      <c r="BJ157" s="18" t="s">
        <v>84</v>
      </c>
      <c r="BK157" s="248">
        <f>ROUND(P157*H157,2)</f>
        <v>0</v>
      </c>
      <c r="BL157" s="18" t="s">
        <v>179</v>
      </c>
      <c r="BM157" s="247" t="s">
        <v>1703</v>
      </c>
    </row>
    <row r="158" spans="1:47" s="2" customFormat="1" ht="12">
      <c r="A158" s="39"/>
      <c r="B158" s="40"/>
      <c r="C158" s="41"/>
      <c r="D158" s="249" t="s">
        <v>181</v>
      </c>
      <c r="E158" s="41"/>
      <c r="F158" s="250" t="s">
        <v>1702</v>
      </c>
      <c r="G158" s="41"/>
      <c r="H158" s="41"/>
      <c r="I158" s="150"/>
      <c r="J158" s="150"/>
      <c r="K158" s="41"/>
      <c r="L158" s="41"/>
      <c r="M158" s="45"/>
      <c r="N158" s="251"/>
      <c r="O158" s="252"/>
      <c r="P158" s="85"/>
      <c r="Q158" s="85"/>
      <c r="R158" s="85"/>
      <c r="S158" s="85"/>
      <c r="T158" s="85"/>
      <c r="U158" s="85"/>
      <c r="V158" s="85"/>
      <c r="W158" s="85"/>
      <c r="X158" s="86"/>
      <c r="Y158" s="39"/>
      <c r="Z158" s="39"/>
      <c r="AA158" s="39"/>
      <c r="AB158" s="39"/>
      <c r="AC158" s="39"/>
      <c r="AD158" s="39"/>
      <c r="AE158" s="39"/>
      <c r="AT158" s="18" t="s">
        <v>181</v>
      </c>
      <c r="AU158" s="18" t="s">
        <v>84</v>
      </c>
    </row>
    <row r="159" spans="1:65" s="2" customFormat="1" ht="16.5" customHeight="1">
      <c r="A159" s="39"/>
      <c r="B159" s="40"/>
      <c r="C159" s="264" t="s">
        <v>408</v>
      </c>
      <c r="D159" s="264" t="s">
        <v>186</v>
      </c>
      <c r="E159" s="265" t="s">
        <v>1704</v>
      </c>
      <c r="F159" s="266" t="s">
        <v>1705</v>
      </c>
      <c r="G159" s="267" t="s">
        <v>491</v>
      </c>
      <c r="H159" s="268">
        <v>4</v>
      </c>
      <c r="I159" s="269"/>
      <c r="J159" s="270"/>
      <c r="K159" s="271">
        <f>ROUND(P159*H159,2)</f>
        <v>0</v>
      </c>
      <c r="L159" s="266" t="s">
        <v>20</v>
      </c>
      <c r="M159" s="272"/>
      <c r="N159" s="273" t="s">
        <v>20</v>
      </c>
      <c r="O159" s="243" t="s">
        <v>45</v>
      </c>
      <c r="P159" s="244">
        <f>I159+J159</f>
        <v>0</v>
      </c>
      <c r="Q159" s="244">
        <f>ROUND(I159*H159,2)</f>
        <v>0</v>
      </c>
      <c r="R159" s="244">
        <f>ROUND(J159*H159,2)</f>
        <v>0</v>
      </c>
      <c r="S159" s="85"/>
      <c r="T159" s="245">
        <f>S159*H159</f>
        <v>0</v>
      </c>
      <c r="U159" s="245">
        <v>0</v>
      </c>
      <c r="V159" s="245">
        <f>U159*H159</f>
        <v>0</v>
      </c>
      <c r="W159" s="245">
        <v>0</v>
      </c>
      <c r="X159" s="246">
        <f>W159*H159</f>
        <v>0</v>
      </c>
      <c r="Y159" s="39"/>
      <c r="Z159" s="39"/>
      <c r="AA159" s="39"/>
      <c r="AB159" s="39"/>
      <c r="AC159" s="39"/>
      <c r="AD159" s="39"/>
      <c r="AE159" s="39"/>
      <c r="AR159" s="247" t="s">
        <v>185</v>
      </c>
      <c r="AT159" s="247" t="s">
        <v>186</v>
      </c>
      <c r="AU159" s="247" t="s">
        <v>84</v>
      </c>
      <c r="AY159" s="18" t="s">
        <v>171</v>
      </c>
      <c r="BE159" s="248">
        <f>IF(O159="základní",K159,0)</f>
        <v>0</v>
      </c>
      <c r="BF159" s="248">
        <f>IF(O159="snížená",K159,0)</f>
        <v>0</v>
      </c>
      <c r="BG159" s="248">
        <f>IF(O159="zákl. přenesená",K159,0)</f>
        <v>0</v>
      </c>
      <c r="BH159" s="248">
        <f>IF(O159="sníž. přenesená",K159,0)</f>
        <v>0</v>
      </c>
      <c r="BI159" s="248">
        <f>IF(O159="nulová",K159,0)</f>
        <v>0</v>
      </c>
      <c r="BJ159" s="18" t="s">
        <v>84</v>
      </c>
      <c r="BK159" s="248">
        <f>ROUND(P159*H159,2)</f>
        <v>0</v>
      </c>
      <c r="BL159" s="18" t="s">
        <v>179</v>
      </c>
      <c r="BM159" s="247" t="s">
        <v>1706</v>
      </c>
    </row>
    <row r="160" spans="1:47" s="2" customFormat="1" ht="12">
      <c r="A160" s="39"/>
      <c r="B160" s="40"/>
      <c r="C160" s="41"/>
      <c r="D160" s="249" t="s">
        <v>181</v>
      </c>
      <c r="E160" s="41"/>
      <c r="F160" s="250" t="s">
        <v>1705</v>
      </c>
      <c r="G160" s="41"/>
      <c r="H160" s="41"/>
      <c r="I160" s="150"/>
      <c r="J160" s="150"/>
      <c r="K160" s="41"/>
      <c r="L160" s="41"/>
      <c r="M160" s="45"/>
      <c r="N160" s="251"/>
      <c r="O160" s="252"/>
      <c r="P160" s="85"/>
      <c r="Q160" s="85"/>
      <c r="R160" s="85"/>
      <c r="S160" s="85"/>
      <c r="T160" s="85"/>
      <c r="U160" s="85"/>
      <c r="V160" s="85"/>
      <c r="W160" s="85"/>
      <c r="X160" s="86"/>
      <c r="Y160" s="39"/>
      <c r="Z160" s="39"/>
      <c r="AA160" s="39"/>
      <c r="AB160" s="39"/>
      <c r="AC160" s="39"/>
      <c r="AD160" s="39"/>
      <c r="AE160" s="39"/>
      <c r="AT160" s="18" t="s">
        <v>181</v>
      </c>
      <c r="AU160" s="18" t="s">
        <v>84</v>
      </c>
    </row>
    <row r="161" spans="1:65" s="2" customFormat="1" ht="16.5" customHeight="1">
      <c r="A161" s="39"/>
      <c r="B161" s="40"/>
      <c r="C161" s="264" t="s">
        <v>414</v>
      </c>
      <c r="D161" s="264" t="s">
        <v>186</v>
      </c>
      <c r="E161" s="265" t="s">
        <v>1707</v>
      </c>
      <c r="F161" s="266" t="s">
        <v>1708</v>
      </c>
      <c r="G161" s="267" t="s">
        <v>491</v>
      </c>
      <c r="H161" s="268">
        <v>5</v>
      </c>
      <c r="I161" s="269"/>
      <c r="J161" s="270"/>
      <c r="K161" s="271">
        <f>ROUND(P161*H161,2)</f>
        <v>0</v>
      </c>
      <c r="L161" s="266" t="s">
        <v>20</v>
      </c>
      <c r="M161" s="272"/>
      <c r="N161" s="273" t="s">
        <v>20</v>
      </c>
      <c r="O161" s="243" t="s">
        <v>45</v>
      </c>
      <c r="P161" s="244">
        <f>I161+J161</f>
        <v>0</v>
      </c>
      <c r="Q161" s="244">
        <f>ROUND(I161*H161,2)</f>
        <v>0</v>
      </c>
      <c r="R161" s="244">
        <f>ROUND(J161*H161,2)</f>
        <v>0</v>
      </c>
      <c r="S161" s="85"/>
      <c r="T161" s="245">
        <f>S161*H161</f>
        <v>0</v>
      </c>
      <c r="U161" s="245">
        <v>0</v>
      </c>
      <c r="V161" s="245">
        <f>U161*H161</f>
        <v>0</v>
      </c>
      <c r="W161" s="245">
        <v>0</v>
      </c>
      <c r="X161" s="246">
        <f>W161*H161</f>
        <v>0</v>
      </c>
      <c r="Y161" s="39"/>
      <c r="Z161" s="39"/>
      <c r="AA161" s="39"/>
      <c r="AB161" s="39"/>
      <c r="AC161" s="39"/>
      <c r="AD161" s="39"/>
      <c r="AE161" s="39"/>
      <c r="AR161" s="247" t="s">
        <v>185</v>
      </c>
      <c r="AT161" s="247" t="s">
        <v>186</v>
      </c>
      <c r="AU161" s="247" t="s">
        <v>84</v>
      </c>
      <c r="AY161" s="18" t="s">
        <v>171</v>
      </c>
      <c r="BE161" s="248">
        <f>IF(O161="základní",K161,0)</f>
        <v>0</v>
      </c>
      <c r="BF161" s="248">
        <f>IF(O161="snížená",K161,0)</f>
        <v>0</v>
      </c>
      <c r="BG161" s="248">
        <f>IF(O161="zákl. přenesená",K161,0)</f>
        <v>0</v>
      </c>
      <c r="BH161" s="248">
        <f>IF(O161="sníž. přenesená",K161,0)</f>
        <v>0</v>
      </c>
      <c r="BI161" s="248">
        <f>IF(O161="nulová",K161,0)</f>
        <v>0</v>
      </c>
      <c r="BJ161" s="18" t="s">
        <v>84</v>
      </c>
      <c r="BK161" s="248">
        <f>ROUND(P161*H161,2)</f>
        <v>0</v>
      </c>
      <c r="BL161" s="18" t="s">
        <v>179</v>
      </c>
      <c r="BM161" s="247" t="s">
        <v>1709</v>
      </c>
    </row>
    <row r="162" spans="1:47" s="2" customFormat="1" ht="12">
      <c r="A162" s="39"/>
      <c r="B162" s="40"/>
      <c r="C162" s="41"/>
      <c r="D162" s="249" t="s">
        <v>181</v>
      </c>
      <c r="E162" s="41"/>
      <c r="F162" s="250" t="s">
        <v>1708</v>
      </c>
      <c r="G162" s="41"/>
      <c r="H162" s="41"/>
      <c r="I162" s="150"/>
      <c r="J162" s="150"/>
      <c r="K162" s="41"/>
      <c r="L162" s="41"/>
      <c r="M162" s="45"/>
      <c r="N162" s="251"/>
      <c r="O162" s="252"/>
      <c r="P162" s="85"/>
      <c r="Q162" s="85"/>
      <c r="R162" s="85"/>
      <c r="S162" s="85"/>
      <c r="T162" s="85"/>
      <c r="U162" s="85"/>
      <c r="V162" s="85"/>
      <c r="W162" s="85"/>
      <c r="X162" s="86"/>
      <c r="Y162" s="39"/>
      <c r="Z162" s="39"/>
      <c r="AA162" s="39"/>
      <c r="AB162" s="39"/>
      <c r="AC162" s="39"/>
      <c r="AD162" s="39"/>
      <c r="AE162" s="39"/>
      <c r="AT162" s="18" t="s">
        <v>181</v>
      </c>
      <c r="AU162" s="18" t="s">
        <v>84</v>
      </c>
    </row>
    <row r="163" spans="1:65" s="2" customFormat="1" ht="16.5" customHeight="1">
      <c r="A163" s="39"/>
      <c r="B163" s="40"/>
      <c r="C163" s="264" t="s">
        <v>421</v>
      </c>
      <c r="D163" s="264" t="s">
        <v>186</v>
      </c>
      <c r="E163" s="265" t="s">
        <v>1710</v>
      </c>
      <c r="F163" s="266" t="s">
        <v>1711</v>
      </c>
      <c r="G163" s="267" t="s">
        <v>491</v>
      </c>
      <c r="H163" s="268">
        <v>7</v>
      </c>
      <c r="I163" s="269"/>
      <c r="J163" s="270"/>
      <c r="K163" s="271">
        <f>ROUND(P163*H163,2)</f>
        <v>0</v>
      </c>
      <c r="L163" s="266" t="s">
        <v>20</v>
      </c>
      <c r="M163" s="272"/>
      <c r="N163" s="273" t="s">
        <v>20</v>
      </c>
      <c r="O163" s="243" t="s">
        <v>45</v>
      </c>
      <c r="P163" s="244">
        <f>I163+J163</f>
        <v>0</v>
      </c>
      <c r="Q163" s="244">
        <f>ROUND(I163*H163,2)</f>
        <v>0</v>
      </c>
      <c r="R163" s="244">
        <f>ROUND(J163*H163,2)</f>
        <v>0</v>
      </c>
      <c r="S163" s="85"/>
      <c r="T163" s="245">
        <f>S163*H163</f>
        <v>0</v>
      </c>
      <c r="U163" s="245">
        <v>0</v>
      </c>
      <c r="V163" s="245">
        <f>U163*H163</f>
        <v>0</v>
      </c>
      <c r="W163" s="245">
        <v>0</v>
      </c>
      <c r="X163" s="246">
        <f>W163*H163</f>
        <v>0</v>
      </c>
      <c r="Y163" s="39"/>
      <c r="Z163" s="39"/>
      <c r="AA163" s="39"/>
      <c r="AB163" s="39"/>
      <c r="AC163" s="39"/>
      <c r="AD163" s="39"/>
      <c r="AE163" s="39"/>
      <c r="AR163" s="247" t="s">
        <v>185</v>
      </c>
      <c r="AT163" s="247" t="s">
        <v>186</v>
      </c>
      <c r="AU163" s="247" t="s">
        <v>84</v>
      </c>
      <c r="AY163" s="18" t="s">
        <v>171</v>
      </c>
      <c r="BE163" s="248">
        <f>IF(O163="základní",K163,0)</f>
        <v>0</v>
      </c>
      <c r="BF163" s="248">
        <f>IF(O163="snížená",K163,0)</f>
        <v>0</v>
      </c>
      <c r="BG163" s="248">
        <f>IF(O163="zákl. přenesená",K163,0)</f>
        <v>0</v>
      </c>
      <c r="BH163" s="248">
        <f>IF(O163="sníž. přenesená",K163,0)</f>
        <v>0</v>
      </c>
      <c r="BI163" s="248">
        <f>IF(O163="nulová",K163,0)</f>
        <v>0</v>
      </c>
      <c r="BJ163" s="18" t="s">
        <v>84</v>
      </c>
      <c r="BK163" s="248">
        <f>ROUND(P163*H163,2)</f>
        <v>0</v>
      </c>
      <c r="BL163" s="18" t="s">
        <v>179</v>
      </c>
      <c r="BM163" s="247" t="s">
        <v>1712</v>
      </c>
    </row>
    <row r="164" spans="1:47" s="2" customFormat="1" ht="12">
      <c r="A164" s="39"/>
      <c r="B164" s="40"/>
      <c r="C164" s="41"/>
      <c r="D164" s="249" t="s">
        <v>181</v>
      </c>
      <c r="E164" s="41"/>
      <c r="F164" s="250" t="s">
        <v>1711</v>
      </c>
      <c r="G164" s="41"/>
      <c r="H164" s="41"/>
      <c r="I164" s="150"/>
      <c r="J164" s="150"/>
      <c r="K164" s="41"/>
      <c r="L164" s="41"/>
      <c r="M164" s="45"/>
      <c r="N164" s="251"/>
      <c r="O164" s="252"/>
      <c r="P164" s="85"/>
      <c r="Q164" s="85"/>
      <c r="R164" s="85"/>
      <c r="S164" s="85"/>
      <c r="T164" s="85"/>
      <c r="U164" s="85"/>
      <c r="V164" s="85"/>
      <c r="W164" s="85"/>
      <c r="X164" s="86"/>
      <c r="Y164" s="39"/>
      <c r="Z164" s="39"/>
      <c r="AA164" s="39"/>
      <c r="AB164" s="39"/>
      <c r="AC164" s="39"/>
      <c r="AD164" s="39"/>
      <c r="AE164" s="39"/>
      <c r="AT164" s="18" t="s">
        <v>181</v>
      </c>
      <c r="AU164" s="18" t="s">
        <v>84</v>
      </c>
    </row>
    <row r="165" spans="1:65" s="2" customFormat="1" ht="16.5" customHeight="1">
      <c r="A165" s="39"/>
      <c r="B165" s="40"/>
      <c r="C165" s="264" t="s">
        <v>426</v>
      </c>
      <c r="D165" s="264" t="s">
        <v>186</v>
      </c>
      <c r="E165" s="265" t="s">
        <v>1713</v>
      </c>
      <c r="F165" s="266" t="s">
        <v>1714</v>
      </c>
      <c r="G165" s="267" t="s">
        <v>491</v>
      </c>
      <c r="H165" s="268">
        <v>2</v>
      </c>
      <c r="I165" s="269"/>
      <c r="J165" s="270"/>
      <c r="K165" s="271">
        <f>ROUND(P165*H165,2)</f>
        <v>0</v>
      </c>
      <c r="L165" s="266" t="s">
        <v>20</v>
      </c>
      <c r="M165" s="272"/>
      <c r="N165" s="273" t="s">
        <v>20</v>
      </c>
      <c r="O165" s="243" t="s">
        <v>45</v>
      </c>
      <c r="P165" s="244">
        <f>I165+J165</f>
        <v>0</v>
      </c>
      <c r="Q165" s="244">
        <f>ROUND(I165*H165,2)</f>
        <v>0</v>
      </c>
      <c r="R165" s="244">
        <f>ROUND(J165*H165,2)</f>
        <v>0</v>
      </c>
      <c r="S165" s="85"/>
      <c r="T165" s="245">
        <f>S165*H165</f>
        <v>0</v>
      </c>
      <c r="U165" s="245">
        <v>0</v>
      </c>
      <c r="V165" s="245">
        <f>U165*H165</f>
        <v>0</v>
      </c>
      <c r="W165" s="245">
        <v>0</v>
      </c>
      <c r="X165" s="246">
        <f>W165*H165</f>
        <v>0</v>
      </c>
      <c r="Y165" s="39"/>
      <c r="Z165" s="39"/>
      <c r="AA165" s="39"/>
      <c r="AB165" s="39"/>
      <c r="AC165" s="39"/>
      <c r="AD165" s="39"/>
      <c r="AE165" s="39"/>
      <c r="AR165" s="247" t="s">
        <v>185</v>
      </c>
      <c r="AT165" s="247" t="s">
        <v>186</v>
      </c>
      <c r="AU165" s="247" t="s">
        <v>84</v>
      </c>
      <c r="AY165" s="18" t="s">
        <v>171</v>
      </c>
      <c r="BE165" s="248">
        <f>IF(O165="základní",K165,0)</f>
        <v>0</v>
      </c>
      <c r="BF165" s="248">
        <f>IF(O165="snížená",K165,0)</f>
        <v>0</v>
      </c>
      <c r="BG165" s="248">
        <f>IF(O165="zákl. přenesená",K165,0)</f>
        <v>0</v>
      </c>
      <c r="BH165" s="248">
        <f>IF(O165="sníž. přenesená",K165,0)</f>
        <v>0</v>
      </c>
      <c r="BI165" s="248">
        <f>IF(O165="nulová",K165,0)</f>
        <v>0</v>
      </c>
      <c r="BJ165" s="18" t="s">
        <v>84</v>
      </c>
      <c r="BK165" s="248">
        <f>ROUND(P165*H165,2)</f>
        <v>0</v>
      </c>
      <c r="BL165" s="18" t="s">
        <v>179</v>
      </c>
      <c r="BM165" s="247" t="s">
        <v>1715</v>
      </c>
    </row>
    <row r="166" spans="1:47" s="2" customFormat="1" ht="12">
      <c r="A166" s="39"/>
      <c r="B166" s="40"/>
      <c r="C166" s="41"/>
      <c r="D166" s="249" t="s">
        <v>181</v>
      </c>
      <c r="E166" s="41"/>
      <c r="F166" s="250" t="s">
        <v>1714</v>
      </c>
      <c r="G166" s="41"/>
      <c r="H166" s="41"/>
      <c r="I166" s="150"/>
      <c r="J166" s="150"/>
      <c r="K166" s="41"/>
      <c r="L166" s="41"/>
      <c r="M166" s="45"/>
      <c r="N166" s="251"/>
      <c r="O166" s="252"/>
      <c r="P166" s="85"/>
      <c r="Q166" s="85"/>
      <c r="R166" s="85"/>
      <c r="S166" s="85"/>
      <c r="T166" s="85"/>
      <c r="U166" s="85"/>
      <c r="V166" s="85"/>
      <c r="W166" s="85"/>
      <c r="X166" s="86"/>
      <c r="Y166" s="39"/>
      <c r="Z166" s="39"/>
      <c r="AA166" s="39"/>
      <c r="AB166" s="39"/>
      <c r="AC166" s="39"/>
      <c r="AD166" s="39"/>
      <c r="AE166" s="39"/>
      <c r="AT166" s="18" t="s">
        <v>181</v>
      </c>
      <c r="AU166" s="18" t="s">
        <v>84</v>
      </c>
    </row>
    <row r="167" spans="1:65" s="2" customFormat="1" ht="16.5" customHeight="1">
      <c r="A167" s="39"/>
      <c r="B167" s="40"/>
      <c r="C167" s="264" t="s">
        <v>430</v>
      </c>
      <c r="D167" s="264" t="s">
        <v>186</v>
      </c>
      <c r="E167" s="265" t="s">
        <v>1716</v>
      </c>
      <c r="F167" s="266" t="s">
        <v>1717</v>
      </c>
      <c r="G167" s="267" t="s">
        <v>491</v>
      </c>
      <c r="H167" s="268">
        <v>13</v>
      </c>
      <c r="I167" s="269"/>
      <c r="J167" s="270"/>
      <c r="K167" s="271">
        <f>ROUND(P167*H167,2)</f>
        <v>0</v>
      </c>
      <c r="L167" s="266" t="s">
        <v>20</v>
      </c>
      <c r="M167" s="272"/>
      <c r="N167" s="273" t="s">
        <v>20</v>
      </c>
      <c r="O167" s="243" t="s">
        <v>45</v>
      </c>
      <c r="P167" s="244">
        <f>I167+J167</f>
        <v>0</v>
      </c>
      <c r="Q167" s="244">
        <f>ROUND(I167*H167,2)</f>
        <v>0</v>
      </c>
      <c r="R167" s="244">
        <f>ROUND(J167*H167,2)</f>
        <v>0</v>
      </c>
      <c r="S167" s="85"/>
      <c r="T167" s="245">
        <f>S167*H167</f>
        <v>0</v>
      </c>
      <c r="U167" s="245">
        <v>0</v>
      </c>
      <c r="V167" s="245">
        <f>U167*H167</f>
        <v>0</v>
      </c>
      <c r="W167" s="245">
        <v>0</v>
      </c>
      <c r="X167" s="246">
        <f>W167*H167</f>
        <v>0</v>
      </c>
      <c r="Y167" s="39"/>
      <c r="Z167" s="39"/>
      <c r="AA167" s="39"/>
      <c r="AB167" s="39"/>
      <c r="AC167" s="39"/>
      <c r="AD167" s="39"/>
      <c r="AE167" s="39"/>
      <c r="AR167" s="247" t="s">
        <v>185</v>
      </c>
      <c r="AT167" s="247" t="s">
        <v>186</v>
      </c>
      <c r="AU167" s="247" t="s">
        <v>84</v>
      </c>
      <c r="AY167" s="18" t="s">
        <v>171</v>
      </c>
      <c r="BE167" s="248">
        <f>IF(O167="základní",K167,0)</f>
        <v>0</v>
      </c>
      <c r="BF167" s="248">
        <f>IF(O167="snížená",K167,0)</f>
        <v>0</v>
      </c>
      <c r="BG167" s="248">
        <f>IF(O167="zákl. přenesená",K167,0)</f>
        <v>0</v>
      </c>
      <c r="BH167" s="248">
        <f>IF(O167="sníž. přenesená",K167,0)</f>
        <v>0</v>
      </c>
      <c r="BI167" s="248">
        <f>IF(O167="nulová",K167,0)</f>
        <v>0</v>
      </c>
      <c r="BJ167" s="18" t="s">
        <v>84</v>
      </c>
      <c r="BK167" s="248">
        <f>ROUND(P167*H167,2)</f>
        <v>0</v>
      </c>
      <c r="BL167" s="18" t="s">
        <v>179</v>
      </c>
      <c r="BM167" s="247" t="s">
        <v>1718</v>
      </c>
    </row>
    <row r="168" spans="1:47" s="2" customFormat="1" ht="12">
      <c r="A168" s="39"/>
      <c r="B168" s="40"/>
      <c r="C168" s="41"/>
      <c r="D168" s="249" t="s">
        <v>181</v>
      </c>
      <c r="E168" s="41"/>
      <c r="F168" s="250" t="s">
        <v>1717</v>
      </c>
      <c r="G168" s="41"/>
      <c r="H168" s="41"/>
      <c r="I168" s="150"/>
      <c r="J168" s="150"/>
      <c r="K168" s="41"/>
      <c r="L168" s="41"/>
      <c r="M168" s="45"/>
      <c r="N168" s="251"/>
      <c r="O168" s="252"/>
      <c r="P168" s="85"/>
      <c r="Q168" s="85"/>
      <c r="R168" s="85"/>
      <c r="S168" s="85"/>
      <c r="T168" s="85"/>
      <c r="U168" s="85"/>
      <c r="V168" s="85"/>
      <c r="W168" s="85"/>
      <c r="X168" s="86"/>
      <c r="Y168" s="39"/>
      <c r="Z168" s="39"/>
      <c r="AA168" s="39"/>
      <c r="AB168" s="39"/>
      <c r="AC168" s="39"/>
      <c r="AD168" s="39"/>
      <c r="AE168" s="39"/>
      <c r="AT168" s="18" t="s">
        <v>181</v>
      </c>
      <c r="AU168" s="18" t="s">
        <v>84</v>
      </c>
    </row>
    <row r="169" spans="1:65" s="2" customFormat="1" ht="16.5" customHeight="1">
      <c r="A169" s="39"/>
      <c r="B169" s="40"/>
      <c r="C169" s="264" t="s">
        <v>436</v>
      </c>
      <c r="D169" s="264" t="s">
        <v>186</v>
      </c>
      <c r="E169" s="265" t="s">
        <v>1719</v>
      </c>
      <c r="F169" s="266" t="s">
        <v>1720</v>
      </c>
      <c r="G169" s="267" t="s">
        <v>491</v>
      </c>
      <c r="H169" s="268">
        <v>1</v>
      </c>
      <c r="I169" s="269"/>
      <c r="J169" s="270"/>
      <c r="K169" s="271">
        <f>ROUND(P169*H169,2)</f>
        <v>0</v>
      </c>
      <c r="L169" s="266" t="s">
        <v>20</v>
      </c>
      <c r="M169" s="272"/>
      <c r="N169" s="273" t="s">
        <v>20</v>
      </c>
      <c r="O169" s="243" t="s">
        <v>45</v>
      </c>
      <c r="P169" s="244">
        <f>I169+J169</f>
        <v>0</v>
      </c>
      <c r="Q169" s="244">
        <f>ROUND(I169*H169,2)</f>
        <v>0</v>
      </c>
      <c r="R169" s="244">
        <f>ROUND(J169*H169,2)</f>
        <v>0</v>
      </c>
      <c r="S169" s="85"/>
      <c r="T169" s="245">
        <f>S169*H169</f>
        <v>0</v>
      </c>
      <c r="U169" s="245">
        <v>0</v>
      </c>
      <c r="V169" s="245">
        <f>U169*H169</f>
        <v>0</v>
      </c>
      <c r="W169" s="245">
        <v>0</v>
      </c>
      <c r="X169" s="246">
        <f>W169*H169</f>
        <v>0</v>
      </c>
      <c r="Y169" s="39"/>
      <c r="Z169" s="39"/>
      <c r="AA169" s="39"/>
      <c r="AB169" s="39"/>
      <c r="AC169" s="39"/>
      <c r="AD169" s="39"/>
      <c r="AE169" s="39"/>
      <c r="AR169" s="247" t="s">
        <v>185</v>
      </c>
      <c r="AT169" s="247" t="s">
        <v>186</v>
      </c>
      <c r="AU169" s="247" t="s">
        <v>84</v>
      </c>
      <c r="AY169" s="18" t="s">
        <v>171</v>
      </c>
      <c r="BE169" s="248">
        <f>IF(O169="základní",K169,0)</f>
        <v>0</v>
      </c>
      <c r="BF169" s="248">
        <f>IF(O169="snížená",K169,0)</f>
        <v>0</v>
      </c>
      <c r="BG169" s="248">
        <f>IF(O169="zákl. přenesená",K169,0)</f>
        <v>0</v>
      </c>
      <c r="BH169" s="248">
        <f>IF(O169="sníž. přenesená",K169,0)</f>
        <v>0</v>
      </c>
      <c r="BI169" s="248">
        <f>IF(O169="nulová",K169,0)</f>
        <v>0</v>
      </c>
      <c r="BJ169" s="18" t="s">
        <v>84</v>
      </c>
      <c r="BK169" s="248">
        <f>ROUND(P169*H169,2)</f>
        <v>0</v>
      </c>
      <c r="BL169" s="18" t="s">
        <v>179</v>
      </c>
      <c r="BM169" s="247" t="s">
        <v>1721</v>
      </c>
    </row>
    <row r="170" spans="1:47" s="2" customFormat="1" ht="12">
      <c r="A170" s="39"/>
      <c r="B170" s="40"/>
      <c r="C170" s="41"/>
      <c r="D170" s="249" t="s">
        <v>181</v>
      </c>
      <c r="E170" s="41"/>
      <c r="F170" s="250" t="s">
        <v>1720</v>
      </c>
      <c r="G170" s="41"/>
      <c r="H170" s="41"/>
      <c r="I170" s="150"/>
      <c r="J170" s="150"/>
      <c r="K170" s="41"/>
      <c r="L170" s="41"/>
      <c r="M170" s="45"/>
      <c r="N170" s="251"/>
      <c r="O170" s="252"/>
      <c r="P170" s="85"/>
      <c r="Q170" s="85"/>
      <c r="R170" s="85"/>
      <c r="S170" s="85"/>
      <c r="T170" s="85"/>
      <c r="U170" s="85"/>
      <c r="V170" s="85"/>
      <c r="W170" s="85"/>
      <c r="X170" s="86"/>
      <c r="Y170" s="39"/>
      <c r="Z170" s="39"/>
      <c r="AA170" s="39"/>
      <c r="AB170" s="39"/>
      <c r="AC170" s="39"/>
      <c r="AD170" s="39"/>
      <c r="AE170" s="39"/>
      <c r="AT170" s="18" t="s">
        <v>181</v>
      </c>
      <c r="AU170" s="18" t="s">
        <v>84</v>
      </c>
    </row>
    <row r="171" spans="1:65" s="2" customFormat="1" ht="16.5" customHeight="1">
      <c r="A171" s="39"/>
      <c r="B171" s="40"/>
      <c r="C171" s="264" t="s">
        <v>441</v>
      </c>
      <c r="D171" s="264" t="s">
        <v>186</v>
      </c>
      <c r="E171" s="265" t="s">
        <v>1722</v>
      </c>
      <c r="F171" s="266" t="s">
        <v>1723</v>
      </c>
      <c r="G171" s="267" t="s">
        <v>491</v>
      </c>
      <c r="H171" s="268">
        <v>1</v>
      </c>
      <c r="I171" s="269"/>
      <c r="J171" s="270"/>
      <c r="K171" s="271">
        <f>ROUND(P171*H171,2)</f>
        <v>0</v>
      </c>
      <c r="L171" s="266" t="s">
        <v>20</v>
      </c>
      <c r="M171" s="272"/>
      <c r="N171" s="273" t="s">
        <v>20</v>
      </c>
      <c r="O171" s="243" t="s">
        <v>45</v>
      </c>
      <c r="P171" s="244">
        <f>I171+J171</f>
        <v>0</v>
      </c>
      <c r="Q171" s="244">
        <f>ROUND(I171*H171,2)</f>
        <v>0</v>
      </c>
      <c r="R171" s="244">
        <f>ROUND(J171*H171,2)</f>
        <v>0</v>
      </c>
      <c r="S171" s="85"/>
      <c r="T171" s="245">
        <f>S171*H171</f>
        <v>0</v>
      </c>
      <c r="U171" s="245">
        <v>0</v>
      </c>
      <c r="V171" s="245">
        <f>U171*H171</f>
        <v>0</v>
      </c>
      <c r="W171" s="245">
        <v>0</v>
      </c>
      <c r="X171" s="246">
        <f>W171*H171</f>
        <v>0</v>
      </c>
      <c r="Y171" s="39"/>
      <c r="Z171" s="39"/>
      <c r="AA171" s="39"/>
      <c r="AB171" s="39"/>
      <c r="AC171" s="39"/>
      <c r="AD171" s="39"/>
      <c r="AE171" s="39"/>
      <c r="AR171" s="247" t="s">
        <v>185</v>
      </c>
      <c r="AT171" s="247" t="s">
        <v>186</v>
      </c>
      <c r="AU171" s="247" t="s">
        <v>84</v>
      </c>
      <c r="AY171" s="18" t="s">
        <v>171</v>
      </c>
      <c r="BE171" s="248">
        <f>IF(O171="základní",K171,0)</f>
        <v>0</v>
      </c>
      <c r="BF171" s="248">
        <f>IF(O171="snížená",K171,0)</f>
        <v>0</v>
      </c>
      <c r="BG171" s="248">
        <f>IF(O171="zákl. přenesená",K171,0)</f>
        <v>0</v>
      </c>
      <c r="BH171" s="248">
        <f>IF(O171="sníž. přenesená",K171,0)</f>
        <v>0</v>
      </c>
      <c r="BI171" s="248">
        <f>IF(O171="nulová",K171,0)</f>
        <v>0</v>
      </c>
      <c r="BJ171" s="18" t="s">
        <v>84</v>
      </c>
      <c r="BK171" s="248">
        <f>ROUND(P171*H171,2)</f>
        <v>0</v>
      </c>
      <c r="BL171" s="18" t="s">
        <v>179</v>
      </c>
      <c r="BM171" s="247" t="s">
        <v>1724</v>
      </c>
    </row>
    <row r="172" spans="1:47" s="2" customFormat="1" ht="12">
      <c r="A172" s="39"/>
      <c r="B172" s="40"/>
      <c r="C172" s="41"/>
      <c r="D172" s="249" t="s">
        <v>181</v>
      </c>
      <c r="E172" s="41"/>
      <c r="F172" s="250" t="s">
        <v>1723</v>
      </c>
      <c r="G172" s="41"/>
      <c r="H172" s="41"/>
      <c r="I172" s="150"/>
      <c r="J172" s="150"/>
      <c r="K172" s="41"/>
      <c r="L172" s="41"/>
      <c r="M172" s="45"/>
      <c r="N172" s="251"/>
      <c r="O172" s="252"/>
      <c r="P172" s="85"/>
      <c r="Q172" s="85"/>
      <c r="R172" s="85"/>
      <c r="S172" s="85"/>
      <c r="T172" s="85"/>
      <c r="U172" s="85"/>
      <c r="V172" s="85"/>
      <c r="W172" s="85"/>
      <c r="X172" s="86"/>
      <c r="Y172" s="39"/>
      <c r="Z172" s="39"/>
      <c r="AA172" s="39"/>
      <c r="AB172" s="39"/>
      <c r="AC172" s="39"/>
      <c r="AD172" s="39"/>
      <c r="AE172" s="39"/>
      <c r="AT172" s="18" t="s">
        <v>181</v>
      </c>
      <c r="AU172" s="18" t="s">
        <v>84</v>
      </c>
    </row>
    <row r="173" spans="1:65" s="2" customFormat="1" ht="16.5" customHeight="1">
      <c r="A173" s="39"/>
      <c r="B173" s="40"/>
      <c r="C173" s="264" t="s">
        <v>446</v>
      </c>
      <c r="D173" s="264" t="s">
        <v>186</v>
      </c>
      <c r="E173" s="265" t="s">
        <v>1725</v>
      </c>
      <c r="F173" s="266" t="s">
        <v>1726</v>
      </c>
      <c r="G173" s="267" t="s">
        <v>491</v>
      </c>
      <c r="H173" s="268">
        <v>1</v>
      </c>
      <c r="I173" s="269"/>
      <c r="J173" s="270"/>
      <c r="K173" s="271">
        <f>ROUND(P173*H173,2)</f>
        <v>0</v>
      </c>
      <c r="L173" s="266" t="s">
        <v>20</v>
      </c>
      <c r="M173" s="272"/>
      <c r="N173" s="273" t="s">
        <v>20</v>
      </c>
      <c r="O173" s="243" t="s">
        <v>45</v>
      </c>
      <c r="P173" s="244">
        <f>I173+J173</f>
        <v>0</v>
      </c>
      <c r="Q173" s="244">
        <f>ROUND(I173*H173,2)</f>
        <v>0</v>
      </c>
      <c r="R173" s="244">
        <f>ROUND(J173*H173,2)</f>
        <v>0</v>
      </c>
      <c r="S173" s="85"/>
      <c r="T173" s="245">
        <f>S173*H173</f>
        <v>0</v>
      </c>
      <c r="U173" s="245">
        <v>0</v>
      </c>
      <c r="V173" s="245">
        <f>U173*H173</f>
        <v>0</v>
      </c>
      <c r="W173" s="245">
        <v>0</v>
      </c>
      <c r="X173" s="246">
        <f>W173*H173</f>
        <v>0</v>
      </c>
      <c r="Y173" s="39"/>
      <c r="Z173" s="39"/>
      <c r="AA173" s="39"/>
      <c r="AB173" s="39"/>
      <c r="AC173" s="39"/>
      <c r="AD173" s="39"/>
      <c r="AE173" s="39"/>
      <c r="AR173" s="247" t="s">
        <v>185</v>
      </c>
      <c r="AT173" s="247" t="s">
        <v>186</v>
      </c>
      <c r="AU173" s="247" t="s">
        <v>84</v>
      </c>
      <c r="AY173" s="18" t="s">
        <v>171</v>
      </c>
      <c r="BE173" s="248">
        <f>IF(O173="základní",K173,0)</f>
        <v>0</v>
      </c>
      <c r="BF173" s="248">
        <f>IF(O173="snížená",K173,0)</f>
        <v>0</v>
      </c>
      <c r="BG173" s="248">
        <f>IF(O173="zákl. přenesená",K173,0)</f>
        <v>0</v>
      </c>
      <c r="BH173" s="248">
        <f>IF(O173="sníž. přenesená",K173,0)</f>
        <v>0</v>
      </c>
      <c r="BI173" s="248">
        <f>IF(O173="nulová",K173,0)</f>
        <v>0</v>
      </c>
      <c r="BJ173" s="18" t="s">
        <v>84</v>
      </c>
      <c r="BK173" s="248">
        <f>ROUND(P173*H173,2)</f>
        <v>0</v>
      </c>
      <c r="BL173" s="18" t="s">
        <v>179</v>
      </c>
      <c r="BM173" s="247" t="s">
        <v>1727</v>
      </c>
    </row>
    <row r="174" spans="1:47" s="2" customFormat="1" ht="12">
      <c r="A174" s="39"/>
      <c r="B174" s="40"/>
      <c r="C174" s="41"/>
      <c r="D174" s="249" t="s">
        <v>181</v>
      </c>
      <c r="E174" s="41"/>
      <c r="F174" s="250" t="s">
        <v>1726</v>
      </c>
      <c r="G174" s="41"/>
      <c r="H174" s="41"/>
      <c r="I174" s="150"/>
      <c r="J174" s="150"/>
      <c r="K174" s="41"/>
      <c r="L174" s="41"/>
      <c r="M174" s="45"/>
      <c r="N174" s="251"/>
      <c r="O174" s="252"/>
      <c r="P174" s="85"/>
      <c r="Q174" s="85"/>
      <c r="R174" s="85"/>
      <c r="S174" s="85"/>
      <c r="T174" s="85"/>
      <c r="U174" s="85"/>
      <c r="V174" s="85"/>
      <c r="W174" s="85"/>
      <c r="X174" s="86"/>
      <c r="Y174" s="39"/>
      <c r="Z174" s="39"/>
      <c r="AA174" s="39"/>
      <c r="AB174" s="39"/>
      <c r="AC174" s="39"/>
      <c r="AD174" s="39"/>
      <c r="AE174" s="39"/>
      <c r="AT174" s="18" t="s">
        <v>181</v>
      </c>
      <c r="AU174" s="18" t="s">
        <v>84</v>
      </c>
    </row>
    <row r="175" spans="1:65" s="2" customFormat="1" ht="16.5" customHeight="1">
      <c r="A175" s="39"/>
      <c r="B175" s="40"/>
      <c r="C175" s="264" t="s">
        <v>452</v>
      </c>
      <c r="D175" s="264" t="s">
        <v>186</v>
      </c>
      <c r="E175" s="265" t="s">
        <v>1728</v>
      </c>
      <c r="F175" s="266" t="s">
        <v>1729</v>
      </c>
      <c r="G175" s="267" t="s">
        <v>491</v>
      </c>
      <c r="H175" s="268">
        <v>3</v>
      </c>
      <c r="I175" s="269"/>
      <c r="J175" s="270"/>
      <c r="K175" s="271">
        <f>ROUND(P175*H175,2)</f>
        <v>0</v>
      </c>
      <c r="L175" s="266" t="s">
        <v>20</v>
      </c>
      <c r="M175" s="272"/>
      <c r="N175" s="273" t="s">
        <v>20</v>
      </c>
      <c r="O175" s="243" t="s">
        <v>45</v>
      </c>
      <c r="P175" s="244">
        <f>I175+J175</f>
        <v>0</v>
      </c>
      <c r="Q175" s="244">
        <f>ROUND(I175*H175,2)</f>
        <v>0</v>
      </c>
      <c r="R175" s="244">
        <f>ROUND(J175*H175,2)</f>
        <v>0</v>
      </c>
      <c r="S175" s="85"/>
      <c r="T175" s="245">
        <f>S175*H175</f>
        <v>0</v>
      </c>
      <c r="U175" s="245">
        <v>0</v>
      </c>
      <c r="V175" s="245">
        <f>U175*H175</f>
        <v>0</v>
      </c>
      <c r="W175" s="245">
        <v>0</v>
      </c>
      <c r="X175" s="246">
        <f>W175*H175</f>
        <v>0</v>
      </c>
      <c r="Y175" s="39"/>
      <c r="Z175" s="39"/>
      <c r="AA175" s="39"/>
      <c r="AB175" s="39"/>
      <c r="AC175" s="39"/>
      <c r="AD175" s="39"/>
      <c r="AE175" s="39"/>
      <c r="AR175" s="247" t="s">
        <v>185</v>
      </c>
      <c r="AT175" s="247" t="s">
        <v>186</v>
      </c>
      <c r="AU175" s="247" t="s">
        <v>84</v>
      </c>
      <c r="AY175" s="18" t="s">
        <v>171</v>
      </c>
      <c r="BE175" s="248">
        <f>IF(O175="základní",K175,0)</f>
        <v>0</v>
      </c>
      <c r="BF175" s="248">
        <f>IF(O175="snížená",K175,0)</f>
        <v>0</v>
      </c>
      <c r="BG175" s="248">
        <f>IF(O175="zákl. přenesená",K175,0)</f>
        <v>0</v>
      </c>
      <c r="BH175" s="248">
        <f>IF(O175="sníž. přenesená",K175,0)</f>
        <v>0</v>
      </c>
      <c r="BI175" s="248">
        <f>IF(O175="nulová",K175,0)</f>
        <v>0</v>
      </c>
      <c r="BJ175" s="18" t="s">
        <v>84</v>
      </c>
      <c r="BK175" s="248">
        <f>ROUND(P175*H175,2)</f>
        <v>0</v>
      </c>
      <c r="BL175" s="18" t="s">
        <v>179</v>
      </c>
      <c r="BM175" s="247" t="s">
        <v>1730</v>
      </c>
    </row>
    <row r="176" spans="1:47" s="2" customFormat="1" ht="12">
      <c r="A176" s="39"/>
      <c r="B176" s="40"/>
      <c r="C176" s="41"/>
      <c r="D176" s="249" t="s">
        <v>181</v>
      </c>
      <c r="E176" s="41"/>
      <c r="F176" s="250" t="s">
        <v>1729</v>
      </c>
      <c r="G176" s="41"/>
      <c r="H176" s="41"/>
      <c r="I176" s="150"/>
      <c r="J176" s="150"/>
      <c r="K176" s="41"/>
      <c r="L176" s="41"/>
      <c r="M176" s="45"/>
      <c r="N176" s="251"/>
      <c r="O176" s="252"/>
      <c r="P176" s="85"/>
      <c r="Q176" s="85"/>
      <c r="R176" s="85"/>
      <c r="S176" s="85"/>
      <c r="T176" s="85"/>
      <c r="U176" s="85"/>
      <c r="V176" s="85"/>
      <c r="W176" s="85"/>
      <c r="X176" s="86"/>
      <c r="Y176" s="39"/>
      <c r="Z176" s="39"/>
      <c r="AA176" s="39"/>
      <c r="AB176" s="39"/>
      <c r="AC176" s="39"/>
      <c r="AD176" s="39"/>
      <c r="AE176" s="39"/>
      <c r="AT176" s="18" t="s">
        <v>181</v>
      </c>
      <c r="AU176" s="18" t="s">
        <v>84</v>
      </c>
    </row>
    <row r="177" spans="1:65" s="2" customFormat="1" ht="16.5" customHeight="1">
      <c r="A177" s="39"/>
      <c r="B177" s="40"/>
      <c r="C177" s="264" t="s">
        <v>458</v>
      </c>
      <c r="D177" s="264" t="s">
        <v>186</v>
      </c>
      <c r="E177" s="265" t="s">
        <v>1731</v>
      </c>
      <c r="F177" s="266" t="s">
        <v>1732</v>
      </c>
      <c r="G177" s="267" t="s">
        <v>491</v>
      </c>
      <c r="H177" s="268">
        <v>1</v>
      </c>
      <c r="I177" s="269"/>
      <c r="J177" s="270"/>
      <c r="K177" s="271">
        <f>ROUND(P177*H177,2)</f>
        <v>0</v>
      </c>
      <c r="L177" s="266" t="s">
        <v>20</v>
      </c>
      <c r="M177" s="272"/>
      <c r="N177" s="273" t="s">
        <v>20</v>
      </c>
      <c r="O177" s="243" t="s">
        <v>45</v>
      </c>
      <c r="P177" s="244">
        <f>I177+J177</f>
        <v>0</v>
      </c>
      <c r="Q177" s="244">
        <f>ROUND(I177*H177,2)</f>
        <v>0</v>
      </c>
      <c r="R177" s="244">
        <f>ROUND(J177*H177,2)</f>
        <v>0</v>
      </c>
      <c r="S177" s="85"/>
      <c r="T177" s="245">
        <f>S177*H177</f>
        <v>0</v>
      </c>
      <c r="U177" s="245">
        <v>0</v>
      </c>
      <c r="V177" s="245">
        <f>U177*H177</f>
        <v>0</v>
      </c>
      <c r="W177" s="245">
        <v>0</v>
      </c>
      <c r="X177" s="246">
        <f>W177*H177</f>
        <v>0</v>
      </c>
      <c r="Y177" s="39"/>
      <c r="Z177" s="39"/>
      <c r="AA177" s="39"/>
      <c r="AB177" s="39"/>
      <c r="AC177" s="39"/>
      <c r="AD177" s="39"/>
      <c r="AE177" s="39"/>
      <c r="AR177" s="247" t="s">
        <v>185</v>
      </c>
      <c r="AT177" s="247" t="s">
        <v>186</v>
      </c>
      <c r="AU177" s="247" t="s">
        <v>84</v>
      </c>
      <c r="AY177" s="18" t="s">
        <v>171</v>
      </c>
      <c r="BE177" s="248">
        <f>IF(O177="základní",K177,0)</f>
        <v>0</v>
      </c>
      <c r="BF177" s="248">
        <f>IF(O177="snížená",K177,0)</f>
        <v>0</v>
      </c>
      <c r="BG177" s="248">
        <f>IF(O177="zákl. přenesená",K177,0)</f>
        <v>0</v>
      </c>
      <c r="BH177" s="248">
        <f>IF(O177="sníž. přenesená",K177,0)</f>
        <v>0</v>
      </c>
      <c r="BI177" s="248">
        <f>IF(O177="nulová",K177,0)</f>
        <v>0</v>
      </c>
      <c r="BJ177" s="18" t="s">
        <v>84</v>
      </c>
      <c r="BK177" s="248">
        <f>ROUND(P177*H177,2)</f>
        <v>0</v>
      </c>
      <c r="BL177" s="18" t="s">
        <v>179</v>
      </c>
      <c r="BM177" s="247" t="s">
        <v>1733</v>
      </c>
    </row>
    <row r="178" spans="1:47" s="2" customFormat="1" ht="12">
      <c r="A178" s="39"/>
      <c r="B178" s="40"/>
      <c r="C178" s="41"/>
      <c r="D178" s="249" t="s">
        <v>181</v>
      </c>
      <c r="E178" s="41"/>
      <c r="F178" s="250" t="s">
        <v>1732</v>
      </c>
      <c r="G178" s="41"/>
      <c r="H178" s="41"/>
      <c r="I178" s="150"/>
      <c r="J178" s="150"/>
      <c r="K178" s="41"/>
      <c r="L178" s="41"/>
      <c r="M178" s="45"/>
      <c r="N178" s="251"/>
      <c r="O178" s="252"/>
      <c r="P178" s="85"/>
      <c r="Q178" s="85"/>
      <c r="R178" s="85"/>
      <c r="S178" s="85"/>
      <c r="T178" s="85"/>
      <c r="U178" s="85"/>
      <c r="V178" s="85"/>
      <c r="W178" s="85"/>
      <c r="X178" s="86"/>
      <c r="Y178" s="39"/>
      <c r="Z178" s="39"/>
      <c r="AA178" s="39"/>
      <c r="AB178" s="39"/>
      <c r="AC178" s="39"/>
      <c r="AD178" s="39"/>
      <c r="AE178" s="39"/>
      <c r="AT178" s="18" t="s">
        <v>181</v>
      </c>
      <c r="AU178" s="18" t="s">
        <v>84</v>
      </c>
    </row>
    <row r="179" spans="1:65" s="2" customFormat="1" ht="16.5" customHeight="1">
      <c r="A179" s="39"/>
      <c r="B179" s="40"/>
      <c r="C179" s="264" t="s">
        <v>463</v>
      </c>
      <c r="D179" s="264" t="s">
        <v>186</v>
      </c>
      <c r="E179" s="265" t="s">
        <v>1734</v>
      </c>
      <c r="F179" s="266" t="s">
        <v>1735</v>
      </c>
      <c r="G179" s="267" t="s">
        <v>491</v>
      </c>
      <c r="H179" s="268">
        <v>1</v>
      </c>
      <c r="I179" s="269"/>
      <c r="J179" s="270"/>
      <c r="K179" s="271">
        <f>ROUND(P179*H179,2)</f>
        <v>0</v>
      </c>
      <c r="L179" s="266" t="s">
        <v>20</v>
      </c>
      <c r="M179" s="272"/>
      <c r="N179" s="273" t="s">
        <v>20</v>
      </c>
      <c r="O179" s="243" t="s">
        <v>45</v>
      </c>
      <c r="P179" s="244">
        <f>I179+J179</f>
        <v>0</v>
      </c>
      <c r="Q179" s="244">
        <f>ROUND(I179*H179,2)</f>
        <v>0</v>
      </c>
      <c r="R179" s="244">
        <f>ROUND(J179*H179,2)</f>
        <v>0</v>
      </c>
      <c r="S179" s="85"/>
      <c r="T179" s="245">
        <f>S179*H179</f>
        <v>0</v>
      </c>
      <c r="U179" s="245">
        <v>0</v>
      </c>
      <c r="V179" s="245">
        <f>U179*H179</f>
        <v>0</v>
      </c>
      <c r="W179" s="245">
        <v>0</v>
      </c>
      <c r="X179" s="246">
        <f>W179*H179</f>
        <v>0</v>
      </c>
      <c r="Y179" s="39"/>
      <c r="Z179" s="39"/>
      <c r="AA179" s="39"/>
      <c r="AB179" s="39"/>
      <c r="AC179" s="39"/>
      <c r="AD179" s="39"/>
      <c r="AE179" s="39"/>
      <c r="AR179" s="247" t="s">
        <v>185</v>
      </c>
      <c r="AT179" s="247" t="s">
        <v>186</v>
      </c>
      <c r="AU179" s="247" t="s">
        <v>84</v>
      </c>
      <c r="AY179" s="18" t="s">
        <v>171</v>
      </c>
      <c r="BE179" s="248">
        <f>IF(O179="základní",K179,0)</f>
        <v>0</v>
      </c>
      <c r="BF179" s="248">
        <f>IF(O179="snížená",K179,0)</f>
        <v>0</v>
      </c>
      <c r="BG179" s="248">
        <f>IF(O179="zákl. přenesená",K179,0)</f>
        <v>0</v>
      </c>
      <c r="BH179" s="248">
        <f>IF(O179="sníž. přenesená",K179,0)</f>
        <v>0</v>
      </c>
      <c r="BI179" s="248">
        <f>IF(O179="nulová",K179,0)</f>
        <v>0</v>
      </c>
      <c r="BJ179" s="18" t="s">
        <v>84</v>
      </c>
      <c r="BK179" s="248">
        <f>ROUND(P179*H179,2)</f>
        <v>0</v>
      </c>
      <c r="BL179" s="18" t="s">
        <v>179</v>
      </c>
      <c r="BM179" s="247" t="s">
        <v>1736</v>
      </c>
    </row>
    <row r="180" spans="1:47" s="2" customFormat="1" ht="12">
      <c r="A180" s="39"/>
      <c r="B180" s="40"/>
      <c r="C180" s="41"/>
      <c r="D180" s="249" t="s">
        <v>181</v>
      </c>
      <c r="E180" s="41"/>
      <c r="F180" s="250" t="s">
        <v>1735</v>
      </c>
      <c r="G180" s="41"/>
      <c r="H180" s="41"/>
      <c r="I180" s="150"/>
      <c r="J180" s="150"/>
      <c r="K180" s="41"/>
      <c r="L180" s="41"/>
      <c r="M180" s="45"/>
      <c r="N180" s="251"/>
      <c r="O180" s="252"/>
      <c r="P180" s="85"/>
      <c r="Q180" s="85"/>
      <c r="R180" s="85"/>
      <c r="S180" s="85"/>
      <c r="T180" s="85"/>
      <c r="U180" s="85"/>
      <c r="V180" s="85"/>
      <c r="W180" s="85"/>
      <c r="X180" s="86"/>
      <c r="Y180" s="39"/>
      <c r="Z180" s="39"/>
      <c r="AA180" s="39"/>
      <c r="AB180" s="39"/>
      <c r="AC180" s="39"/>
      <c r="AD180" s="39"/>
      <c r="AE180" s="39"/>
      <c r="AT180" s="18" t="s">
        <v>181</v>
      </c>
      <c r="AU180" s="18" t="s">
        <v>84</v>
      </c>
    </row>
    <row r="181" spans="1:65" s="2" customFormat="1" ht="16.5" customHeight="1">
      <c r="A181" s="39"/>
      <c r="B181" s="40"/>
      <c r="C181" s="264" t="s">
        <v>470</v>
      </c>
      <c r="D181" s="264" t="s">
        <v>186</v>
      </c>
      <c r="E181" s="265" t="s">
        <v>1737</v>
      </c>
      <c r="F181" s="266" t="s">
        <v>1738</v>
      </c>
      <c r="G181" s="267" t="s">
        <v>491</v>
      </c>
      <c r="H181" s="268">
        <v>1</v>
      </c>
      <c r="I181" s="269"/>
      <c r="J181" s="270"/>
      <c r="K181" s="271">
        <f>ROUND(P181*H181,2)</f>
        <v>0</v>
      </c>
      <c r="L181" s="266" t="s">
        <v>20</v>
      </c>
      <c r="M181" s="272"/>
      <c r="N181" s="273" t="s">
        <v>20</v>
      </c>
      <c r="O181" s="243" t="s">
        <v>45</v>
      </c>
      <c r="P181" s="244">
        <f>I181+J181</f>
        <v>0</v>
      </c>
      <c r="Q181" s="244">
        <f>ROUND(I181*H181,2)</f>
        <v>0</v>
      </c>
      <c r="R181" s="244">
        <f>ROUND(J181*H181,2)</f>
        <v>0</v>
      </c>
      <c r="S181" s="85"/>
      <c r="T181" s="245">
        <f>S181*H181</f>
        <v>0</v>
      </c>
      <c r="U181" s="245">
        <v>0</v>
      </c>
      <c r="V181" s="245">
        <f>U181*H181</f>
        <v>0</v>
      </c>
      <c r="W181" s="245">
        <v>0</v>
      </c>
      <c r="X181" s="246">
        <f>W181*H181</f>
        <v>0</v>
      </c>
      <c r="Y181" s="39"/>
      <c r="Z181" s="39"/>
      <c r="AA181" s="39"/>
      <c r="AB181" s="39"/>
      <c r="AC181" s="39"/>
      <c r="AD181" s="39"/>
      <c r="AE181" s="39"/>
      <c r="AR181" s="247" t="s">
        <v>185</v>
      </c>
      <c r="AT181" s="247" t="s">
        <v>186</v>
      </c>
      <c r="AU181" s="247" t="s">
        <v>84</v>
      </c>
      <c r="AY181" s="18" t="s">
        <v>171</v>
      </c>
      <c r="BE181" s="248">
        <f>IF(O181="základní",K181,0)</f>
        <v>0</v>
      </c>
      <c r="BF181" s="248">
        <f>IF(O181="snížená",K181,0)</f>
        <v>0</v>
      </c>
      <c r="BG181" s="248">
        <f>IF(O181="zákl. přenesená",K181,0)</f>
        <v>0</v>
      </c>
      <c r="BH181" s="248">
        <f>IF(O181="sníž. přenesená",K181,0)</f>
        <v>0</v>
      </c>
      <c r="BI181" s="248">
        <f>IF(O181="nulová",K181,0)</f>
        <v>0</v>
      </c>
      <c r="BJ181" s="18" t="s">
        <v>84</v>
      </c>
      <c r="BK181" s="248">
        <f>ROUND(P181*H181,2)</f>
        <v>0</v>
      </c>
      <c r="BL181" s="18" t="s">
        <v>179</v>
      </c>
      <c r="BM181" s="247" t="s">
        <v>1739</v>
      </c>
    </row>
    <row r="182" spans="1:47" s="2" customFormat="1" ht="12">
      <c r="A182" s="39"/>
      <c r="B182" s="40"/>
      <c r="C182" s="41"/>
      <c r="D182" s="249" t="s">
        <v>181</v>
      </c>
      <c r="E182" s="41"/>
      <c r="F182" s="250" t="s">
        <v>1738</v>
      </c>
      <c r="G182" s="41"/>
      <c r="H182" s="41"/>
      <c r="I182" s="150"/>
      <c r="J182" s="150"/>
      <c r="K182" s="41"/>
      <c r="L182" s="41"/>
      <c r="M182" s="45"/>
      <c r="N182" s="251"/>
      <c r="O182" s="252"/>
      <c r="P182" s="85"/>
      <c r="Q182" s="85"/>
      <c r="R182" s="85"/>
      <c r="S182" s="85"/>
      <c r="T182" s="85"/>
      <c r="U182" s="85"/>
      <c r="V182" s="85"/>
      <c r="W182" s="85"/>
      <c r="X182" s="86"/>
      <c r="Y182" s="39"/>
      <c r="Z182" s="39"/>
      <c r="AA182" s="39"/>
      <c r="AB182" s="39"/>
      <c r="AC182" s="39"/>
      <c r="AD182" s="39"/>
      <c r="AE182" s="39"/>
      <c r="AT182" s="18" t="s">
        <v>181</v>
      </c>
      <c r="AU182" s="18" t="s">
        <v>84</v>
      </c>
    </row>
    <row r="183" spans="1:65" s="2" customFormat="1" ht="16.5" customHeight="1">
      <c r="A183" s="39"/>
      <c r="B183" s="40"/>
      <c r="C183" s="264" t="s">
        <v>481</v>
      </c>
      <c r="D183" s="264" t="s">
        <v>186</v>
      </c>
      <c r="E183" s="265" t="s">
        <v>1740</v>
      </c>
      <c r="F183" s="266" t="s">
        <v>1741</v>
      </c>
      <c r="G183" s="267" t="s">
        <v>455</v>
      </c>
      <c r="H183" s="268">
        <v>1</v>
      </c>
      <c r="I183" s="269"/>
      <c r="J183" s="270"/>
      <c r="K183" s="271">
        <f>ROUND(P183*H183,2)</f>
        <v>0</v>
      </c>
      <c r="L183" s="266" t="s">
        <v>20</v>
      </c>
      <c r="M183" s="272"/>
      <c r="N183" s="273" t="s">
        <v>20</v>
      </c>
      <c r="O183" s="243" t="s">
        <v>45</v>
      </c>
      <c r="P183" s="244">
        <f>I183+J183</f>
        <v>0</v>
      </c>
      <c r="Q183" s="244">
        <f>ROUND(I183*H183,2)</f>
        <v>0</v>
      </c>
      <c r="R183" s="244">
        <f>ROUND(J183*H183,2)</f>
        <v>0</v>
      </c>
      <c r="S183" s="85"/>
      <c r="T183" s="245">
        <f>S183*H183</f>
        <v>0</v>
      </c>
      <c r="U183" s="245">
        <v>0</v>
      </c>
      <c r="V183" s="245">
        <f>U183*H183</f>
        <v>0</v>
      </c>
      <c r="W183" s="245">
        <v>0</v>
      </c>
      <c r="X183" s="246">
        <f>W183*H183</f>
        <v>0</v>
      </c>
      <c r="Y183" s="39"/>
      <c r="Z183" s="39"/>
      <c r="AA183" s="39"/>
      <c r="AB183" s="39"/>
      <c r="AC183" s="39"/>
      <c r="AD183" s="39"/>
      <c r="AE183" s="39"/>
      <c r="AR183" s="247" t="s">
        <v>185</v>
      </c>
      <c r="AT183" s="247" t="s">
        <v>186</v>
      </c>
      <c r="AU183" s="247" t="s">
        <v>84</v>
      </c>
      <c r="AY183" s="18" t="s">
        <v>171</v>
      </c>
      <c r="BE183" s="248">
        <f>IF(O183="základní",K183,0)</f>
        <v>0</v>
      </c>
      <c r="BF183" s="248">
        <f>IF(O183="snížená",K183,0)</f>
        <v>0</v>
      </c>
      <c r="BG183" s="248">
        <f>IF(O183="zákl. přenesená",K183,0)</f>
        <v>0</v>
      </c>
      <c r="BH183" s="248">
        <f>IF(O183="sníž. přenesená",K183,0)</f>
        <v>0</v>
      </c>
      <c r="BI183" s="248">
        <f>IF(O183="nulová",K183,0)</f>
        <v>0</v>
      </c>
      <c r="BJ183" s="18" t="s">
        <v>84</v>
      </c>
      <c r="BK183" s="248">
        <f>ROUND(P183*H183,2)</f>
        <v>0</v>
      </c>
      <c r="BL183" s="18" t="s">
        <v>179</v>
      </c>
      <c r="BM183" s="247" t="s">
        <v>1742</v>
      </c>
    </row>
    <row r="184" spans="1:47" s="2" customFormat="1" ht="12">
      <c r="A184" s="39"/>
      <c r="B184" s="40"/>
      <c r="C184" s="41"/>
      <c r="D184" s="249" t="s">
        <v>181</v>
      </c>
      <c r="E184" s="41"/>
      <c r="F184" s="250" t="s">
        <v>1741</v>
      </c>
      <c r="G184" s="41"/>
      <c r="H184" s="41"/>
      <c r="I184" s="150"/>
      <c r="J184" s="150"/>
      <c r="K184" s="41"/>
      <c r="L184" s="41"/>
      <c r="M184" s="45"/>
      <c r="N184" s="251"/>
      <c r="O184" s="252"/>
      <c r="P184" s="85"/>
      <c r="Q184" s="85"/>
      <c r="R184" s="85"/>
      <c r="S184" s="85"/>
      <c r="T184" s="85"/>
      <c r="U184" s="85"/>
      <c r="V184" s="85"/>
      <c r="W184" s="85"/>
      <c r="X184" s="86"/>
      <c r="Y184" s="39"/>
      <c r="Z184" s="39"/>
      <c r="AA184" s="39"/>
      <c r="AB184" s="39"/>
      <c r="AC184" s="39"/>
      <c r="AD184" s="39"/>
      <c r="AE184" s="39"/>
      <c r="AT184" s="18" t="s">
        <v>181</v>
      </c>
      <c r="AU184" s="18" t="s">
        <v>84</v>
      </c>
    </row>
    <row r="185" spans="1:65" s="2" customFormat="1" ht="16.5" customHeight="1">
      <c r="A185" s="39"/>
      <c r="B185" s="40"/>
      <c r="C185" s="264" t="s">
        <v>630</v>
      </c>
      <c r="D185" s="264" t="s">
        <v>186</v>
      </c>
      <c r="E185" s="265" t="s">
        <v>1743</v>
      </c>
      <c r="F185" s="266" t="s">
        <v>1744</v>
      </c>
      <c r="G185" s="267" t="s">
        <v>894</v>
      </c>
      <c r="H185" s="268">
        <v>6</v>
      </c>
      <c r="I185" s="269"/>
      <c r="J185" s="270"/>
      <c r="K185" s="271">
        <f>ROUND(P185*H185,2)</f>
        <v>0</v>
      </c>
      <c r="L185" s="266" t="s">
        <v>20</v>
      </c>
      <c r="M185" s="272"/>
      <c r="N185" s="273" t="s">
        <v>20</v>
      </c>
      <c r="O185" s="243" t="s">
        <v>45</v>
      </c>
      <c r="P185" s="244">
        <f>I185+J185</f>
        <v>0</v>
      </c>
      <c r="Q185" s="244">
        <f>ROUND(I185*H185,2)</f>
        <v>0</v>
      </c>
      <c r="R185" s="244">
        <f>ROUND(J185*H185,2)</f>
        <v>0</v>
      </c>
      <c r="S185" s="85"/>
      <c r="T185" s="245">
        <f>S185*H185</f>
        <v>0</v>
      </c>
      <c r="U185" s="245">
        <v>0</v>
      </c>
      <c r="V185" s="245">
        <f>U185*H185</f>
        <v>0</v>
      </c>
      <c r="W185" s="245">
        <v>0</v>
      </c>
      <c r="X185" s="246">
        <f>W185*H185</f>
        <v>0</v>
      </c>
      <c r="Y185" s="39"/>
      <c r="Z185" s="39"/>
      <c r="AA185" s="39"/>
      <c r="AB185" s="39"/>
      <c r="AC185" s="39"/>
      <c r="AD185" s="39"/>
      <c r="AE185" s="39"/>
      <c r="AR185" s="247" t="s">
        <v>185</v>
      </c>
      <c r="AT185" s="247" t="s">
        <v>186</v>
      </c>
      <c r="AU185" s="247" t="s">
        <v>84</v>
      </c>
      <c r="AY185" s="18" t="s">
        <v>171</v>
      </c>
      <c r="BE185" s="248">
        <f>IF(O185="základní",K185,0)</f>
        <v>0</v>
      </c>
      <c r="BF185" s="248">
        <f>IF(O185="snížená",K185,0)</f>
        <v>0</v>
      </c>
      <c r="BG185" s="248">
        <f>IF(O185="zákl. přenesená",K185,0)</f>
        <v>0</v>
      </c>
      <c r="BH185" s="248">
        <f>IF(O185="sníž. přenesená",K185,0)</f>
        <v>0</v>
      </c>
      <c r="BI185" s="248">
        <f>IF(O185="nulová",K185,0)</f>
        <v>0</v>
      </c>
      <c r="BJ185" s="18" t="s">
        <v>84</v>
      </c>
      <c r="BK185" s="248">
        <f>ROUND(P185*H185,2)</f>
        <v>0</v>
      </c>
      <c r="BL185" s="18" t="s">
        <v>179</v>
      </c>
      <c r="BM185" s="247" t="s">
        <v>1745</v>
      </c>
    </row>
    <row r="186" spans="1:47" s="2" customFormat="1" ht="12">
      <c r="A186" s="39"/>
      <c r="B186" s="40"/>
      <c r="C186" s="41"/>
      <c r="D186" s="249" t="s">
        <v>181</v>
      </c>
      <c r="E186" s="41"/>
      <c r="F186" s="250" t="s">
        <v>1744</v>
      </c>
      <c r="G186" s="41"/>
      <c r="H186" s="41"/>
      <c r="I186" s="150"/>
      <c r="J186" s="150"/>
      <c r="K186" s="41"/>
      <c r="L186" s="41"/>
      <c r="M186" s="45"/>
      <c r="N186" s="251"/>
      <c r="O186" s="252"/>
      <c r="P186" s="85"/>
      <c r="Q186" s="85"/>
      <c r="R186" s="85"/>
      <c r="S186" s="85"/>
      <c r="T186" s="85"/>
      <c r="U186" s="85"/>
      <c r="V186" s="85"/>
      <c r="W186" s="85"/>
      <c r="X186" s="86"/>
      <c r="Y186" s="39"/>
      <c r="Z186" s="39"/>
      <c r="AA186" s="39"/>
      <c r="AB186" s="39"/>
      <c r="AC186" s="39"/>
      <c r="AD186" s="39"/>
      <c r="AE186" s="39"/>
      <c r="AT186" s="18" t="s">
        <v>181</v>
      </c>
      <c r="AU186" s="18" t="s">
        <v>84</v>
      </c>
    </row>
    <row r="187" spans="1:65" s="2" customFormat="1" ht="16.5" customHeight="1">
      <c r="A187" s="39"/>
      <c r="B187" s="40"/>
      <c r="C187" s="264" t="s">
        <v>634</v>
      </c>
      <c r="D187" s="264" t="s">
        <v>186</v>
      </c>
      <c r="E187" s="265" t="s">
        <v>1746</v>
      </c>
      <c r="F187" s="266" t="s">
        <v>1747</v>
      </c>
      <c r="G187" s="267" t="s">
        <v>889</v>
      </c>
      <c r="H187" s="268">
        <v>4</v>
      </c>
      <c r="I187" s="269"/>
      <c r="J187" s="270"/>
      <c r="K187" s="271">
        <f>ROUND(P187*H187,2)</f>
        <v>0</v>
      </c>
      <c r="L187" s="266" t="s">
        <v>20</v>
      </c>
      <c r="M187" s="272"/>
      <c r="N187" s="273" t="s">
        <v>20</v>
      </c>
      <c r="O187" s="243" t="s">
        <v>45</v>
      </c>
      <c r="P187" s="244">
        <f>I187+J187</f>
        <v>0</v>
      </c>
      <c r="Q187" s="244">
        <f>ROUND(I187*H187,2)</f>
        <v>0</v>
      </c>
      <c r="R187" s="244">
        <f>ROUND(J187*H187,2)</f>
        <v>0</v>
      </c>
      <c r="S187" s="85"/>
      <c r="T187" s="245">
        <f>S187*H187</f>
        <v>0</v>
      </c>
      <c r="U187" s="245">
        <v>0</v>
      </c>
      <c r="V187" s="245">
        <f>U187*H187</f>
        <v>0</v>
      </c>
      <c r="W187" s="245">
        <v>0</v>
      </c>
      <c r="X187" s="246">
        <f>W187*H187</f>
        <v>0</v>
      </c>
      <c r="Y187" s="39"/>
      <c r="Z187" s="39"/>
      <c r="AA187" s="39"/>
      <c r="AB187" s="39"/>
      <c r="AC187" s="39"/>
      <c r="AD187" s="39"/>
      <c r="AE187" s="39"/>
      <c r="AR187" s="247" t="s">
        <v>185</v>
      </c>
      <c r="AT187" s="247" t="s">
        <v>186</v>
      </c>
      <c r="AU187" s="247" t="s">
        <v>84</v>
      </c>
      <c r="AY187" s="18" t="s">
        <v>171</v>
      </c>
      <c r="BE187" s="248">
        <f>IF(O187="základní",K187,0)</f>
        <v>0</v>
      </c>
      <c r="BF187" s="248">
        <f>IF(O187="snížená",K187,0)</f>
        <v>0</v>
      </c>
      <c r="BG187" s="248">
        <f>IF(O187="zákl. přenesená",K187,0)</f>
        <v>0</v>
      </c>
      <c r="BH187" s="248">
        <f>IF(O187="sníž. přenesená",K187,0)</f>
        <v>0</v>
      </c>
      <c r="BI187" s="248">
        <f>IF(O187="nulová",K187,0)</f>
        <v>0</v>
      </c>
      <c r="BJ187" s="18" t="s">
        <v>84</v>
      </c>
      <c r="BK187" s="248">
        <f>ROUND(P187*H187,2)</f>
        <v>0</v>
      </c>
      <c r="BL187" s="18" t="s">
        <v>179</v>
      </c>
      <c r="BM187" s="247" t="s">
        <v>1748</v>
      </c>
    </row>
    <row r="188" spans="1:47" s="2" customFormat="1" ht="12">
      <c r="A188" s="39"/>
      <c r="B188" s="40"/>
      <c r="C188" s="41"/>
      <c r="D188" s="249" t="s">
        <v>181</v>
      </c>
      <c r="E188" s="41"/>
      <c r="F188" s="250" t="s">
        <v>1747</v>
      </c>
      <c r="G188" s="41"/>
      <c r="H188" s="41"/>
      <c r="I188" s="150"/>
      <c r="J188" s="150"/>
      <c r="K188" s="41"/>
      <c r="L188" s="41"/>
      <c r="M188" s="45"/>
      <c r="N188" s="251"/>
      <c r="O188" s="252"/>
      <c r="P188" s="85"/>
      <c r="Q188" s="85"/>
      <c r="R188" s="85"/>
      <c r="S188" s="85"/>
      <c r="T188" s="85"/>
      <c r="U188" s="85"/>
      <c r="V188" s="85"/>
      <c r="W188" s="85"/>
      <c r="X188" s="86"/>
      <c r="Y188" s="39"/>
      <c r="Z188" s="39"/>
      <c r="AA188" s="39"/>
      <c r="AB188" s="39"/>
      <c r="AC188" s="39"/>
      <c r="AD188" s="39"/>
      <c r="AE188" s="39"/>
      <c r="AT188" s="18" t="s">
        <v>181</v>
      </c>
      <c r="AU188" s="18" t="s">
        <v>84</v>
      </c>
    </row>
    <row r="189" spans="1:65" s="2" customFormat="1" ht="16.5" customHeight="1">
      <c r="A189" s="39"/>
      <c r="B189" s="40"/>
      <c r="C189" s="264" t="s">
        <v>435</v>
      </c>
      <c r="D189" s="264" t="s">
        <v>186</v>
      </c>
      <c r="E189" s="265" t="s">
        <v>1749</v>
      </c>
      <c r="F189" s="266" t="s">
        <v>1750</v>
      </c>
      <c r="G189" s="267" t="s">
        <v>262</v>
      </c>
      <c r="H189" s="268">
        <v>168</v>
      </c>
      <c r="I189" s="269"/>
      <c r="J189" s="270"/>
      <c r="K189" s="271">
        <f>ROUND(P189*H189,2)</f>
        <v>0</v>
      </c>
      <c r="L189" s="266" t="s">
        <v>20</v>
      </c>
      <c r="M189" s="272"/>
      <c r="N189" s="273" t="s">
        <v>20</v>
      </c>
      <c r="O189" s="243" t="s">
        <v>45</v>
      </c>
      <c r="P189" s="244">
        <f>I189+J189</f>
        <v>0</v>
      </c>
      <c r="Q189" s="244">
        <f>ROUND(I189*H189,2)</f>
        <v>0</v>
      </c>
      <c r="R189" s="244">
        <f>ROUND(J189*H189,2)</f>
        <v>0</v>
      </c>
      <c r="S189" s="85"/>
      <c r="T189" s="245">
        <f>S189*H189</f>
        <v>0</v>
      </c>
      <c r="U189" s="245">
        <v>0</v>
      </c>
      <c r="V189" s="245">
        <f>U189*H189</f>
        <v>0</v>
      </c>
      <c r="W189" s="245">
        <v>0</v>
      </c>
      <c r="X189" s="246">
        <f>W189*H189</f>
        <v>0</v>
      </c>
      <c r="Y189" s="39"/>
      <c r="Z189" s="39"/>
      <c r="AA189" s="39"/>
      <c r="AB189" s="39"/>
      <c r="AC189" s="39"/>
      <c r="AD189" s="39"/>
      <c r="AE189" s="39"/>
      <c r="AR189" s="247" t="s">
        <v>185</v>
      </c>
      <c r="AT189" s="247" t="s">
        <v>186</v>
      </c>
      <c r="AU189" s="247" t="s">
        <v>84</v>
      </c>
      <c r="AY189" s="18" t="s">
        <v>171</v>
      </c>
      <c r="BE189" s="248">
        <f>IF(O189="základní",K189,0)</f>
        <v>0</v>
      </c>
      <c r="BF189" s="248">
        <f>IF(O189="snížená",K189,0)</f>
        <v>0</v>
      </c>
      <c r="BG189" s="248">
        <f>IF(O189="zákl. přenesená",K189,0)</f>
        <v>0</v>
      </c>
      <c r="BH189" s="248">
        <f>IF(O189="sníž. přenesená",K189,0)</f>
        <v>0</v>
      </c>
      <c r="BI189" s="248">
        <f>IF(O189="nulová",K189,0)</f>
        <v>0</v>
      </c>
      <c r="BJ189" s="18" t="s">
        <v>84</v>
      </c>
      <c r="BK189" s="248">
        <f>ROUND(P189*H189,2)</f>
        <v>0</v>
      </c>
      <c r="BL189" s="18" t="s">
        <v>179</v>
      </c>
      <c r="BM189" s="247" t="s">
        <v>1751</v>
      </c>
    </row>
    <row r="190" spans="1:47" s="2" customFormat="1" ht="12">
      <c r="A190" s="39"/>
      <c r="B190" s="40"/>
      <c r="C190" s="41"/>
      <c r="D190" s="249" t="s">
        <v>181</v>
      </c>
      <c r="E190" s="41"/>
      <c r="F190" s="250" t="s">
        <v>1750</v>
      </c>
      <c r="G190" s="41"/>
      <c r="H190" s="41"/>
      <c r="I190" s="150"/>
      <c r="J190" s="150"/>
      <c r="K190" s="41"/>
      <c r="L190" s="41"/>
      <c r="M190" s="45"/>
      <c r="N190" s="251"/>
      <c r="O190" s="252"/>
      <c r="P190" s="85"/>
      <c r="Q190" s="85"/>
      <c r="R190" s="85"/>
      <c r="S190" s="85"/>
      <c r="T190" s="85"/>
      <c r="U190" s="85"/>
      <c r="V190" s="85"/>
      <c r="W190" s="85"/>
      <c r="X190" s="86"/>
      <c r="Y190" s="39"/>
      <c r="Z190" s="39"/>
      <c r="AA190" s="39"/>
      <c r="AB190" s="39"/>
      <c r="AC190" s="39"/>
      <c r="AD190" s="39"/>
      <c r="AE190" s="39"/>
      <c r="AT190" s="18" t="s">
        <v>181</v>
      </c>
      <c r="AU190" s="18" t="s">
        <v>84</v>
      </c>
    </row>
    <row r="191" spans="1:65" s="2" customFormat="1" ht="21.75" customHeight="1">
      <c r="A191" s="39"/>
      <c r="B191" s="40"/>
      <c r="C191" s="264" t="s">
        <v>641</v>
      </c>
      <c r="D191" s="264" t="s">
        <v>186</v>
      </c>
      <c r="E191" s="265" t="s">
        <v>1752</v>
      </c>
      <c r="F191" s="266" t="s">
        <v>1753</v>
      </c>
      <c r="G191" s="267" t="s">
        <v>262</v>
      </c>
      <c r="H191" s="268">
        <v>50</v>
      </c>
      <c r="I191" s="269"/>
      <c r="J191" s="270"/>
      <c r="K191" s="271">
        <f>ROUND(P191*H191,2)</f>
        <v>0</v>
      </c>
      <c r="L191" s="266" t="s">
        <v>20</v>
      </c>
      <c r="M191" s="272"/>
      <c r="N191" s="273" t="s">
        <v>20</v>
      </c>
      <c r="O191" s="243" t="s">
        <v>45</v>
      </c>
      <c r="P191" s="244">
        <f>I191+J191</f>
        <v>0</v>
      </c>
      <c r="Q191" s="244">
        <f>ROUND(I191*H191,2)</f>
        <v>0</v>
      </c>
      <c r="R191" s="244">
        <f>ROUND(J191*H191,2)</f>
        <v>0</v>
      </c>
      <c r="S191" s="85"/>
      <c r="T191" s="245">
        <f>S191*H191</f>
        <v>0</v>
      </c>
      <c r="U191" s="245">
        <v>0</v>
      </c>
      <c r="V191" s="245">
        <f>U191*H191</f>
        <v>0</v>
      </c>
      <c r="W191" s="245">
        <v>0</v>
      </c>
      <c r="X191" s="246">
        <f>W191*H191</f>
        <v>0</v>
      </c>
      <c r="Y191" s="39"/>
      <c r="Z191" s="39"/>
      <c r="AA191" s="39"/>
      <c r="AB191" s="39"/>
      <c r="AC191" s="39"/>
      <c r="AD191" s="39"/>
      <c r="AE191" s="39"/>
      <c r="AR191" s="247" t="s">
        <v>185</v>
      </c>
      <c r="AT191" s="247" t="s">
        <v>186</v>
      </c>
      <c r="AU191" s="247" t="s">
        <v>84</v>
      </c>
      <c r="AY191" s="18" t="s">
        <v>171</v>
      </c>
      <c r="BE191" s="248">
        <f>IF(O191="základní",K191,0)</f>
        <v>0</v>
      </c>
      <c r="BF191" s="248">
        <f>IF(O191="snížená",K191,0)</f>
        <v>0</v>
      </c>
      <c r="BG191" s="248">
        <f>IF(O191="zákl. přenesená",K191,0)</f>
        <v>0</v>
      </c>
      <c r="BH191" s="248">
        <f>IF(O191="sníž. přenesená",K191,0)</f>
        <v>0</v>
      </c>
      <c r="BI191" s="248">
        <f>IF(O191="nulová",K191,0)</f>
        <v>0</v>
      </c>
      <c r="BJ191" s="18" t="s">
        <v>84</v>
      </c>
      <c r="BK191" s="248">
        <f>ROUND(P191*H191,2)</f>
        <v>0</v>
      </c>
      <c r="BL191" s="18" t="s">
        <v>179</v>
      </c>
      <c r="BM191" s="247" t="s">
        <v>1754</v>
      </c>
    </row>
    <row r="192" spans="1:47" s="2" customFormat="1" ht="12">
      <c r="A192" s="39"/>
      <c r="B192" s="40"/>
      <c r="C192" s="41"/>
      <c r="D192" s="249" t="s">
        <v>181</v>
      </c>
      <c r="E192" s="41"/>
      <c r="F192" s="250" t="s">
        <v>1753</v>
      </c>
      <c r="G192" s="41"/>
      <c r="H192" s="41"/>
      <c r="I192" s="150"/>
      <c r="J192" s="150"/>
      <c r="K192" s="41"/>
      <c r="L192" s="41"/>
      <c r="M192" s="45"/>
      <c r="N192" s="251"/>
      <c r="O192" s="252"/>
      <c r="P192" s="85"/>
      <c r="Q192" s="85"/>
      <c r="R192" s="85"/>
      <c r="S192" s="85"/>
      <c r="T192" s="85"/>
      <c r="U192" s="85"/>
      <c r="V192" s="85"/>
      <c r="W192" s="85"/>
      <c r="X192" s="86"/>
      <c r="Y192" s="39"/>
      <c r="Z192" s="39"/>
      <c r="AA192" s="39"/>
      <c r="AB192" s="39"/>
      <c r="AC192" s="39"/>
      <c r="AD192" s="39"/>
      <c r="AE192" s="39"/>
      <c r="AT192" s="18" t="s">
        <v>181</v>
      </c>
      <c r="AU192" s="18" t="s">
        <v>84</v>
      </c>
    </row>
    <row r="193" spans="1:63" s="12" customFormat="1" ht="25.9" customHeight="1">
      <c r="A193" s="12"/>
      <c r="B193" s="218"/>
      <c r="C193" s="219"/>
      <c r="D193" s="220" t="s">
        <v>75</v>
      </c>
      <c r="E193" s="221" t="s">
        <v>1755</v>
      </c>
      <c r="F193" s="221" t="s">
        <v>1756</v>
      </c>
      <c r="G193" s="219"/>
      <c r="H193" s="219"/>
      <c r="I193" s="222"/>
      <c r="J193" s="222"/>
      <c r="K193" s="223">
        <f>BK193</f>
        <v>0</v>
      </c>
      <c r="L193" s="219"/>
      <c r="M193" s="224"/>
      <c r="N193" s="225"/>
      <c r="O193" s="226"/>
      <c r="P193" s="226"/>
      <c r="Q193" s="227">
        <f>SUM(Q194:Q207)</f>
        <v>0</v>
      </c>
      <c r="R193" s="227">
        <f>SUM(R194:R207)</f>
        <v>0</v>
      </c>
      <c r="S193" s="226"/>
      <c r="T193" s="228">
        <f>SUM(T194:T207)</f>
        <v>0</v>
      </c>
      <c r="U193" s="226"/>
      <c r="V193" s="228">
        <f>SUM(V194:V207)</f>
        <v>0</v>
      </c>
      <c r="W193" s="226"/>
      <c r="X193" s="229">
        <f>SUM(X194:X207)</f>
        <v>0</v>
      </c>
      <c r="Y193" s="12"/>
      <c r="Z193" s="12"/>
      <c r="AA193" s="12"/>
      <c r="AB193" s="12"/>
      <c r="AC193" s="12"/>
      <c r="AD193" s="12"/>
      <c r="AE193" s="12"/>
      <c r="AR193" s="230" t="s">
        <v>84</v>
      </c>
      <c r="AT193" s="231" t="s">
        <v>75</v>
      </c>
      <c r="AU193" s="231" t="s">
        <v>76</v>
      </c>
      <c r="AY193" s="230" t="s">
        <v>171</v>
      </c>
      <c r="BK193" s="232">
        <f>SUM(BK194:BK207)</f>
        <v>0</v>
      </c>
    </row>
    <row r="194" spans="1:65" s="2" customFormat="1" ht="16.5" customHeight="1">
      <c r="A194" s="39"/>
      <c r="B194" s="40"/>
      <c r="C194" s="235" t="s">
        <v>645</v>
      </c>
      <c r="D194" s="235" t="s">
        <v>174</v>
      </c>
      <c r="E194" s="236" t="s">
        <v>1757</v>
      </c>
      <c r="F194" s="237" t="s">
        <v>1758</v>
      </c>
      <c r="G194" s="238" t="s">
        <v>455</v>
      </c>
      <c r="H194" s="239">
        <v>1</v>
      </c>
      <c r="I194" s="240"/>
      <c r="J194" s="240"/>
      <c r="K194" s="241">
        <f>ROUND(P194*H194,2)</f>
        <v>0</v>
      </c>
      <c r="L194" s="237" t="s">
        <v>20</v>
      </c>
      <c r="M194" s="45"/>
      <c r="N194" s="242" t="s">
        <v>20</v>
      </c>
      <c r="O194" s="243" t="s">
        <v>45</v>
      </c>
      <c r="P194" s="244">
        <f>I194+J194</f>
        <v>0</v>
      </c>
      <c r="Q194" s="244">
        <f>ROUND(I194*H194,2)</f>
        <v>0</v>
      </c>
      <c r="R194" s="244">
        <f>ROUND(J194*H194,2)</f>
        <v>0</v>
      </c>
      <c r="S194" s="85"/>
      <c r="T194" s="245">
        <f>S194*H194</f>
        <v>0</v>
      </c>
      <c r="U194" s="245">
        <v>0</v>
      </c>
      <c r="V194" s="245">
        <f>U194*H194</f>
        <v>0</v>
      </c>
      <c r="W194" s="245">
        <v>0</v>
      </c>
      <c r="X194" s="246">
        <f>W194*H194</f>
        <v>0</v>
      </c>
      <c r="Y194" s="39"/>
      <c r="Z194" s="39"/>
      <c r="AA194" s="39"/>
      <c r="AB194" s="39"/>
      <c r="AC194" s="39"/>
      <c r="AD194" s="39"/>
      <c r="AE194" s="39"/>
      <c r="AR194" s="247" t="s">
        <v>179</v>
      </c>
      <c r="AT194" s="247" t="s">
        <v>174</v>
      </c>
      <c r="AU194" s="247" t="s">
        <v>84</v>
      </c>
      <c r="AY194" s="18" t="s">
        <v>171</v>
      </c>
      <c r="BE194" s="248">
        <f>IF(O194="základní",K194,0)</f>
        <v>0</v>
      </c>
      <c r="BF194" s="248">
        <f>IF(O194="snížená",K194,0)</f>
        <v>0</v>
      </c>
      <c r="BG194" s="248">
        <f>IF(O194="zákl. přenesená",K194,0)</f>
        <v>0</v>
      </c>
      <c r="BH194" s="248">
        <f>IF(O194="sníž. přenesená",K194,0)</f>
        <v>0</v>
      </c>
      <c r="BI194" s="248">
        <f>IF(O194="nulová",K194,0)</f>
        <v>0</v>
      </c>
      <c r="BJ194" s="18" t="s">
        <v>84</v>
      </c>
      <c r="BK194" s="248">
        <f>ROUND(P194*H194,2)</f>
        <v>0</v>
      </c>
      <c r="BL194" s="18" t="s">
        <v>179</v>
      </c>
      <c r="BM194" s="247" t="s">
        <v>1759</v>
      </c>
    </row>
    <row r="195" spans="1:47" s="2" customFormat="1" ht="12">
      <c r="A195" s="39"/>
      <c r="B195" s="40"/>
      <c r="C195" s="41"/>
      <c r="D195" s="249" t="s">
        <v>181</v>
      </c>
      <c r="E195" s="41"/>
      <c r="F195" s="250" t="s">
        <v>1758</v>
      </c>
      <c r="G195" s="41"/>
      <c r="H195" s="41"/>
      <c r="I195" s="150"/>
      <c r="J195" s="150"/>
      <c r="K195" s="41"/>
      <c r="L195" s="41"/>
      <c r="M195" s="45"/>
      <c r="N195" s="251"/>
      <c r="O195" s="252"/>
      <c r="P195" s="85"/>
      <c r="Q195" s="85"/>
      <c r="R195" s="85"/>
      <c r="S195" s="85"/>
      <c r="T195" s="85"/>
      <c r="U195" s="85"/>
      <c r="V195" s="85"/>
      <c r="W195" s="85"/>
      <c r="X195" s="86"/>
      <c r="Y195" s="39"/>
      <c r="Z195" s="39"/>
      <c r="AA195" s="39"/>
      <c r="AB195" s="39"/>
      <c r="AC195" s="39"/>
      <c r="AD195" s="39"/>
      <c r="AE195" s="39"/>
      <c r="AT195" s="18" t="s">
        <v>181</v>
      </c>
      <c r="AU195" s="18" t="s">
        <v>84</v>
      </c>
    </row>
    <row r="196" spans="1:65" s="2" customFormat="1" ht="16.5" customHeight="1">
      <c r="A196" s="39"/>
      <c r="B196" s="40"/>
      <c r="C196" s="235" t="s">
        <v>649</v>
      </c>
      <c r="D196" s="235" t="s">
        <v>174</v>
      </c>
      <c r="E196" s="236" t="s">
        <v>1760</v>
      </c>
      <c r="F196" s="237" t="s">
        <v>142</v>
      </c>
      <c r="G196" s="238" t="s">
        <v>1761</v>
      </c>
      <c r="H196" s="239">
        <v>195</v>
      </c>
      <c r="I196" s="240"/>
      <c r="J196" s="240"/>
      <c r="K196" s="241">
        <f>ROUND(P196*H196,2)</f>
        <v>0</v>
      </c>
      <c r="L196" s="237" t="s">
        <v>20</v>
      </c>
      <c r="M196" s="45"/>
      <c r="N196" s="242" t="s">
        <v>20</v>
      </c>
      <c r="O196" s="243" t="s">
        <v>45</v>
      </c>
      <c r="P196" s="244">
        <f>I196+J196</f>
        <v>0</v>
      </c>
      <c r="Q196" s="244">
        <f>ROUND(I196*H196,2)</f>
        <v>0</v>
      </c>
      <c r="R196" s="244">
        <f>ROUND(J196*H196,2)</f>
        <v>0</v>
      </c>
      <c r="S196" s="85"/>
      <c r="T196" s="245">
        <f>S196*H196</f>
        <v>0</v>
      </c>
      <c r="U196" s="245">
        <v>0</v>
      </c>
      <c r="V196" s="245">
        <f>U196*H196</f>
        <v>0</v>
      </c>
      <c r="W196" s="245">
        <v>0</v>
      </c>
      <c r="X196" s="246">
        <f>W196*H196</f>
        <v>0</v>
      </c>
      <c r="Y196" s="39"/>
      <c r="Z196" s="39"/>
      <c r="AA196" s="39"/>
      <c r="AB196" s="39"/>
      <c r="AC196" s="39"/>
      <c r="AD196" s="39"/>
      <c r="AE196" s="39"/>
      <c r="AR196" s="247" t="s">
        <v>179</v>
      </c>
      <c r="AT196" s="247" t="s">
        <v>174</v>
      </c>
      <c r="AU196" s="247" t="s">
        <v>84</v>
      </c>
      <c r="AY196" s="18" t="s">
        <v>171</v>
      </c>
      <c r="BE196" s="248">
        <f>IF(O196="základní",K196,0)</f>
        <v>0</v>
      </c>
      <c r="BF196" s="248">
        <f>IF(O196="snížená",K196,0)</f>
        <v>0</v>
      </c>
      <c r="BG196" s="248">
        <f>IF(O196="zákl. přenesená",K196,0)</f>
        <v>0</v>
      </c>
      <c r="BH196" s="248">
        <f>IF(O196="sníž. přenesená",K196,0)</f>
        <v>0</v>
      </c>
      <c r="BI196" s="248">
        <f>IF(O196="nulová",K196,0)</f>
        <v>0</v>
      </c>
      <c r="BJ196" s="18" t="s">
        <v>84</v>
      </c>
      <c r="BK196" s="248">
        <f>ROUND(P196*H196,2)</f>
        <v>0</v>
      </c>
      <c r="BL196" s="18" t="s">
        <v>179</v>
      </c>
      <c r="BM196" s="247" t="s">
        <v>1762</v>
      </c>
    </row>
    <row r="197" spans="1:47" s="2" customFormat="1" ht="12">
      <c r="A197" s="39"/>
      <c r="B197" s="40"/>
      <c r="C197" s="41"/>
      <c r="D197" s="249" t="s">
        <v>181</v>
      </c>
      <c r="E197" s="41"/>
      <c r="F197" s="250" t="s">
        <v>142</v>
      </c>
      <c r="G197" s="41"/>
      <c r="H197" s="41"/>
      <c r="I197" s="150"/>
      <c r="J197" s="150"/>
      <c r="K197" s="41"/>
      <c r="L197" s="41"/>
      <c r="M197" s="45"/>
      <c r="N197" s="251"/>
      <c r="O197" s="252"/>
      <c r="P197" s="85"/>
      <c r="Q197" s="85"/>
      <c r="R197" s="85"/>
      <c r="S197" s="85"/>
      <c r="T197" s="85"/>
      <c r="U197" s="85"/>
      <c r="V197" s="85"/>
      <c r="W197" s="85"/>
      <c r="X197" s="86"/>
      <c r="Y197" s="39"/>
      <c r="Z197" s="39"/>
      <c r="AA197" s="39"/>
      <c r="AB197" s="39"/>
      <c r="AC197" s="39"/>
      <c r="AD197" s="39"/>
      <c r="AE197" s="39"/>
      <c r="AT197" s="18" t="s">
        <v>181</v>
      </c>
      <c r="AU197" s="18" t="s">
        <v>84</v>
      </c>
    </row>
    <row r="198" spans="1:65" s="2" customFormat="1" ht="16.5" customHeight="1">
      <c r="A198" s="39"/>
      <c r="B198" s="40"/>
      <c r="C198" s="235" t="s">
        <v>653</v>
      </c>
      <c r="D198" s="235" t="s">
        <v>174</v>
      </c>
      <c r="E198" s="236" t="s">
        <v>1763</v>
      </c>
      <c r="F198" s="237" t="s">
        <v>1764</v>
      </c>
      <c r="G198" s="238" t="s">
        <v>1761</v>
      </c>
      <c r="H198" s="239">
        <v>8</v>
      </c>
      <c r="I198" s="240"/>
      <c r="J198" s="240"/>
      <c r="K198" s="241">
        <f>ROUND(P198*H198,2)</f>
        <v>0</v>
      </c>
      <c r="L198" s="237" t="s">
        <v>20</v>
      </c>
      <c r="M198" s="45"/>
      <c r="N198" s="242" t="s">
        <v>20</v>
      </c>
      <c r="O198" s="243" t="s">
        <v>45</v>
      </c>
      <c r="P198" s="244">
        <f>I198+J198</f>
        <v>0</v>
      </c>
      <c r="Q198" s="244">
        <f>ROUND(I198*H198,2)</f>
        <v>0</v>
      </c>
      <c r="R198" s="244">
        <f>ROUND(J198*H198,2)</f>
        <v>0</v>
      </c>
      <c r="S198" s="85"/>
      <c r="T198" s="245">
        <f>S198*H198</f>
        <v>0</v>
      </c>
      <c r="U198" s="245">
        <v>0</v>
      </c>
      <c r="V198" s="245">
        <f>U198*H198</f>
        <v>0</v>
      </c>
      <c r="W198" s="245">
        <v>0</v>
      </c>
      <c r="X198" s="246">
        <f>W198*H198</f>
        <v>0</v>
      </c>
      <c r="Y198" s="39"/>
      <c r="Z198" s="39"/>
      <c r="AA198" s="39"/>
      <c r="AB198" s="39"/>
      <c r="AC198" s="39"/>
      <c r="AD198" s="39"/>
      <c r="AE198" s="39"/>
      <c r="AR198" s="247" t="s">
        <v>179</v>
      </c>
      <c r="AT198" s="247" t="s">
        <v>174</v>
      </c>
      <c r="AU198" s="247" t="s">
        <v>84</v>
      </c>
      <c r="AY198" s="18" t="s">
        <v>171</v>
      </c>
      <c r="BE198" s="248">
        <f>IF(O198="základní",K198,0)</f>
        <v>0</v>
      </c>
      <c r="BF198" s="248">
        <f>IF(O198="snížená",K198,0)</f>
        <v>0</v>
      </c>
      <c r="BG198" s="248">
        <f>IF(O198="zákl. přenesená",K198,0)</f>
        <v>0</v>
      </c>
      <c r="BH198" s="248">
        <f>IF(O198="sníž. přenesená",K198,0)</f>
        <v>0</v>
      </c>
      <c r="BI198" s="248">
        <f>IF(O198="nulová",K198,0)</f>
        <v>0</v>
      </c>
      <c r="BJ198" s="18" t="s">
        <v>84</v>
      </c>
      <c r="BK198" s="248">
        <f>ROUND(P198*H198,2)</f>
        <v>0</v>
      </c>
      <c r="BL198" s="18" t="s">
        <v>179</v>
      </c>
      <c r="BM198" s="247" t="s">
        <v>1765</v>
      </c>
    </row>
    <row r="199" spans="1:47" s="2" customFormat="1" ht="12">
      <c r="A199" s="39"/>
      <c r="B199" s="40"/>
      <c r="C199" s="41"/>
      <c r="D199" s="249" t="s">
        <v>181</v>
      </c>
      <c r="E199" s="41"/>
      <c r="F199" s="250" t="s">
        <v>1764</v>
      </c>
      <c r="G199" s="41"/>
      <c r="H199" s="41"/>
      <c r="I199" s="150"/>
      <c r="J199" s="150"/>
      <c r="K199" s="41"/>
      <c r="L199" s="41"/>
      <c r="M199" s="45"/>
      <c r="N199" s="251"/>
      <c r="O199" s="252"/>
      <c r="P199" s="85"/>
      <c r="Q199" s="85"/>
      <c r="R199" s="85"/>
      <c r="S199" s="85"/>
      <c r="T199" s="85"/>
      <c r="U199" s="85"/>
      <c r="V199" s="85"/>
      <c r="W199" s="85"/>
      <c r="X199" s="86"/>
      <c r="Y199" s="39"/>
      <c r="Z199" s="39"/>
      <c r="AA199" s="39"/>
      <c r="AB199" s="39"/>
      <c r="AC199" s="39"/>
      <c r="AD199" s="39"/>
      <c r="AE199" s="39"/>
      <c r="AT199" s="18" t="s">
        <v>181</v>
      </c>
      <c r="AU199" s="18" t="s">
        <v>84</v>
      </c>
    </row>
    <row r="200" spans="1:65" s="2" customFormat="1" ht="16.5" customHeight="1">
      <c r="A200" s="39"/>
      <c r="B200" s="40"/>
      <c r="C200" s="235" t="s">
        <v>657</v>
      </c>
      <c r="D200" s="235" t="s">
        <v>174</v>
      </c>
      <c r="E200" s="236" t="s">
        <v>1766</v>
      </c>
      <c r="F200" s="237" t="s">
        <v>1767</v>
      </c>
      <c r="G200" s="238" t="s">
        <v>455</v>
      </c>
      <c r="H200" s="239">
        <v>1</v>
      </c>
      <c r="I200" s="240"/>
      <c r="J200" s="240"/>
      <c r="K200" s="241">
        <f>ROUND(P200*H200,2)</f>
        <v>0</v>
      </c>
      <c r="L200" s="237" t="s">
        <v>20</v>
      </c>
      <c r="M200" s="45"/>
      <c r="N200" s="242" t="s">
        <v>20</v>
      </c>
      <c r="O200" s="243" t="s">
        <v>45</v>
      </c>
      <c r="P200" s="244">
        <f>I200+J200</f>
        <v>0</v>
      </c>
      <c r="Q200" s="244">
        <f>ROUND(I200*H200,2)</f>
        <v>0</v>
      </c>
      <c r="R200" s="244">
        <f>ROUND(J200*H200,2)</f>
        <v>0</v>
      </c>
      <c r="S200" s="85"/>
      <c r="T200" s="245">
        <f>S200*H200</f>
        <v>0</v>
      </c>
      <c r="U200" s="245">
        <v>0</v>
      </c>
      <c r="V200" s="245">
        <f>U200*H200</f>
        <v>0</v>
      </c>
      <c r="W200" s="245">
        <v>0</v>
      </c>
      <c r="X200" s="246">
        <f>W200*H200</f>
        <v>0</v>
      </c>
      <c r="Y200" s="39"/>
      <c r="Z200" s="39"/>
      <c r="AA200" s="39"/>
      <c r="AB200" s="39"/>
      <c r="AC200" s="39"/>
      <c r="AD200" s="39"/>
      <c r="AE200" s="39"/>
      <c r="AR200" s="247" t="s">
        <v>179</v>
      </c>
      <c r="AT200" s="247" t="s">
        <v>174</v>
      </c>
      <c r="AU200" s="247" t="s">
        <v>84</v>
      </c>
      <c r="AY200" s="18" t="s">
        <v>171</v>
      </c>
      <c r="BE200" s="248">
        <f>IF(O200="základní",K200,0)</f>
        <v>0</v>
      </c>
      <c r="BF200" s="248">
        <f>IF(O200="snížená",K200,0)</f>
        <v>0</v>
      </c>
      <c r="BG200" s="248">
        <f>IF(O200="zákl. přenesená",K200,0)</f>
        <v>0</v>
      </c>
      <c r="BH200" s="248">
        <f>IF(O200="sníž. přenesená",K200,0)</f>
        <v>0</v>
      </c>
      <c r="BI200" s="248">
        <f>IF(O200="nulová",K200,0)</f>
        <v>0</v>
      </c>
      <c r="BJ200" s="18" t="s">
        <v>84</v>
      </c>
      <c r="BK200" s="248">
        <f>ROUND(P200*H200,2)</f>
        <v>0</v>
      </c>
      <c r="BL200" s="18" t="s">
        <v>179</v>
      </c>
      <c r="BM200" s="247" t="s">
        <v>1768</v>
      </c>
    </row>
    <row r="201" spans="1:47" s="2" customFormat="1" ht="12">
      <c r="A201" s="39"/>
      <c r="B201" s="40"/>
      <c r="C201" s="41"/>
      <c r="D201" s="249" t="s">
        <v>181</v>
      </c>
      <c r="E201" s="41"/>
      <c r="F201" s="250" t="s">
        <v>1767</v>
      </c>
      <c r="G201" s="41"/>
      <c r="H201" s="41"/>
      <c r="I201" s="150"/>
      <c r="J201" s="150"/>
      <c r="K201" s="41"/>
      <c r="L201" s="41"/>
      <c r="M201" s="45"/>
      <c r="N201" s="251"/>
      <c r="O201" s="252"/>
      <c r="P201" s="85"/>
      <c r="Q201" s="85"/>
      <c r="R201" s="85"/>
      <c r="S201" s="85"/>
      <c r="T201" s="85"/>
      <c r="U201" s="85"/>
      <c r="V201" s="85"/>
      <c r="W201" s="85"/>
      <c r="X201" s="86"/>
      <c r="Y201" s="39"/>
      <c r="Z201" s="39"/>
      <c r="AA201" s="39"/>
      <c r="AB201" s="39"/>
      <c r="AC201" s="39"/>
      <c r="AD201" s="39"/>
      <c r="AE201" s="39"/>
      <c r="AT201" s="18" t="s">
        <v>181</v>
      </c>
      <c r="AU201" s="18" t="s">
        <v>84</v>
      </c>
    </row>
    <row r="202" spans="1:65" s="2" customFormat="1" ht="16.5" customHeight="1">
      <c r="A202" s="39"/>
      <c r="B202" s="40"/>
      <c r="C202" s="235" t="s">
        <v>661</v>
      </c>
      <c r="D202" s="235" t="s">
        <v>174</v>
      </c>
      <c r="E202" s="236" t="s">
        <v>1769</v>
      </c>
      <c r="F202" s="237" t="s">
        <v>1770</v>
      </c>
      <c r="G202" s="238" t="s">
        <v>491</v>
      </c>
      <c r="H202" s="239">
        <v>1</v>
      </c>
      <c r="I202" s="240"/>
      <c r="J202" s="240"/>
      <c r="K202" s="241">
        <f>ROUND(P202*H202,2)</f>
        <v>0</v>
      </c>
      <c r="L202" s="237" t="s">
        <v>20</v>
      </c>
      <c r="M202" s="45"/>
      <c r="N202" s="242" t="s">
        <v>20</v>
      </c>
      <c r="O202" s="243" t="s">
        <v>45</v>
      </c>
      <c r="P202" s="244">
        <f>I202+J202</f>
        <v>0</v>
      </c>
      <c r="Q202" s="244">
        <f>ROUND(I202*H202,2)</f>
        <v>0</v>
      </c>
      <c r="R202" s="244">
        <f>ROUND(J202*H202,2)</f>
        <v>0</v>
      </c>
      <c r="S202" s="85"/>
      <c r="T202" s="245">
        <f>S202*H202</f>
        <v>0</v>
      </c>
      <c r="U202" s="245">
        <v>0</v>
      </c>
      <c r="V202" s="245">
        <f>U202*H202</f>
        <v>0</v>
      </c>
      <c r="W202" s="245">
        <v>0</v>
      </c>
      <c r="X202" s="246">
        <f>W202*H202</f>
        <v>0</v>
      </c>
      <c r="Y202" s="39"/>
      <c r="Z202" s="39"/>
      <c r="AA202" s="39"/>
      <c r="AB202" s="39"/>
      <c r="AC202" s="39"/>
      <c r="AD202" s="39"/>
      <c r="AE202" s="39"/>
      <c r="AR202" s="247" t="s">
        <v>179</v>
      </c>
      <c r="AT202" s="247" t="s">
        <v>174</v>
      </c>
      <c r="AU202" s="247" t="s">
        <v>84</v>
      </c>
      <c r="AY202" s="18" t="s">
        <v>171</v>
      </c>
      <c r="BE202" s="248">
        <f>IF(O202="základní",K202,0)</f>
        <v>0</v>
      </c>
      <c r="BF202" s="248">
        <f>IF(O202="snížená",K202,0)</f>
        <v>0</v>
      </c>
      <c r="BG202" s="248">
        <f>IF(O202="zákl. přenesená",K202,0)</f>
        <v>0</v>
      </c>
      <c r="BH202" s="248">
        <f>IF(O202="sníž. přenesená",K202,0)</f>
        <v>0</v>
      </c>
      <c r="BI202" s="248">
        <f>IF(O202="nulová",K202,0)</f>
        <v>0</v>
      </c>
      <c r="BJ202" s="18" t="s">
        <v>84</v>
      </c>
      <c r="BK202" s="248">
        <f>ROUND(P202*H202,2)</f>
        <v>0</v>
      </c>
      <c r="BL202" s="18" t="s">
        <v>179</v>
      </c>
      <c r="BM202" s="247" t="s">
        <v>1771</v>
      </c>
    </row>
    <row r="203" spans="1:47" s="2" customFormat="1" ht="12">
      <c r="A203" s="39"/>
      <c r="B203" s="40"/>
      <c r="C203" s="41"/>
      <c r="D203" s="249" t="s">
        <v>181</v>
      </c>
      <c r="E203" s="41"/>
      <c r="F203" s="250" t="s">
        <v>1770</v>
      </c>
      <c r="G203" s="41"/>
      <c r="H203" s="41"/>
      <c r="I203" s="150"/>
      <c r="J203" s="150"/>
      <c r="K203" s="41"/>
      <c r="L203" s="41"/>
      <c r="M203" s="45"/>
      <c r="N203" s="251"/>
      <c r="O203" s="252"/>
      <c r="P203" s="85"/>
      <c r="Q203" s="85"/>
      <c r="R203" s="85"/>
      <c r="S203" s="85"/>
      <c r="T203" s="85"/>
      <c r="U203" s="85"/>
      <c r="V203" s="85"/>
      <c r="W203" s="85"/>
      <c r="X203" s="86"/>
      <c r="Y203" s="39"/>
      <c r="Z203" s="39"/>
      <c r="AA203" s="39"/>
      <c r="AB203" s="39"/>
      <c r="AC203" s="39"/>
      <c r="AD203" s="39"/>
      <c r="AE203" s="39"/>
      <c r="AT203" s="18" t="s">
        <v>181</v>
      </c>
      <c r="AU203" s="18" t="s">
        <v>84</v>
      </c>
    </row>
    <row r="204" spans="1:65" s="2" customFormat="1" ht="16.5" customHeight="1">
      <c r="A204" s="39"/>
      <c r="B204" s="40"/>
      <c r="C204" s="235" t="s">
        <v>665</v>
      </c>
      <c r="D204" s="235" t="s">
        <v>174</v>
      </c>
      <c r="E204" s="236" t="s">
        <v>1772</v>
      </c>
      <c r="F204" s="237" t="s">
        <v>1773</v>
      </c>
      <c r="G204" s="238" t="s">
        <v>1761</v>
      </c>
      <c r="H204" s="239">
        <v>8</v>
      </c>
      <c r="I204" s="240"/>
      <c r="J204" s="240"/>
      <c r="K204" s="241">
        <f>ROUND(P204*H204,2)</f>
        <v>0</v>
      </c>
      <c r="L204" s="237" t="s">
        <v>20</v>
      </c>
      <c r="M204" s="45"/>
      <c r="N204" s="242" t="s">
        <v>20</v>
      </c>
      <c r="O204" s="243" t="s">
        <v>45</v>
      </c>
      <c r="P204" s="244">
        <f>I204+J204</f>
        <v>0</v>
      </c>
      <c r="Q204" s="244">
        <f>ROUND(I204*H204,2)</f>
        <v>0</v>
      </c>
      <c r="R204" s="244">
        <f>ROUND(J204*H204,2)</f>
        <v>0</v>
      </c>
      <c r="S204" s="85"/>
      <c r="T204" s="245">
        <f>S204*H204</f>
        <v>0</v>
      </c>
      <c r="U204" s="245">
        <v>0</v>
      </c>
      <c r="V204" s="245">
        <f>U204*H204</f>
        <v>0</v>
      </c>
      <c r="W204" s="245">
        <v>0</v>
      </c>
      <c r="X204" s="246">
        <f>W204*H204</f>
        <v>0</v>
      </c>
      <c r="Y204" s="39"/>
      <c r="Z204" s="39"/>
      <c r="AA204" s="39"/>
      <c r="AB204" s="39"/>
      <c r="AC204" s="39"/>
      <c r="AD204" s="39"/>
      <c r="AE204" s="39"/>
      <c r="AR204" s="247" t="s">
        <v>179</v>
      </c>
      <c r="AT204" s="247" t="s">
        <v>174</v>
      </c>
      <c r="AU204" s="247" t="s">
        <v>84</v>
      </c>
      <c r="AY204" s="18" t="s">
        <v>171</v>
      </c>
      <c r="BE204" s="248">
        <f>IF(O204="základní",K204,0)</f>
        <v>0</v>
      </c>
      <c r="BF204" s="248">
        <f>IF(O204="snížená",K204,0)</f>
        <v>0</v>
      </c>
      <c r="BG204" s="248">
        <f>IF(O204="zákl. přenesená",K204,0)</f>
        <v>0</v>
      </c>
      <c r="BH204" s="248">
        <f>IF(O204="sníž. přenesená",K204,0)</f>
        <v>0</v>
      </c>
      <c r="BI204" s="248">
        <f>IF(O204="nulová",K204,0)</f>
        <v>0</v>
      </c>
      <c r="BJ204" s="18" t="s">
        <v>84</v>
      </c>
      <c r="BK204" s="248">
        <f>ROUND(P204*H204,2)</f>
        <v>0</v>
      </c>
      <c r="BL204" s="18" t="s">
        <v>179</v>
      </c>
      <c r="BM204" s="247" t="s">
        <v>1774</v>
      </c>
    </row>
    <row r="205" spans="1:47" s="2" customFormat="1" ht="12">
      <c r="A205" s="39"/>
      <c r="B205" s="40"/>
      <c r="C205" s="41"/>
      <c r="D205" s="249" t="s">
        <v>181</v>
      </c>
      <c r="E205" s="41"/>
      <c r="F205" s="250" t="s">
        <v>1773</v>
      </c>
      <c r="G205" s="41"/>
      <c r="H205" s="41"/>
      <c r="I205" s="150"/>
      <c r="J205" s="150"/>
      <c r="K205" s="41"/>
      <c r="L205" s="41"/>
      <c r="M205" s="45"/>
      <c r="N205" s="251"/>
      <c r="O205" s="252"/>
      <c r="P205" s="85"/>
      <c r="Q205" s="85"/>
      <c r="R205" s="85"/>
      <c r="S205" s="85"/>
      <c r="T205" s="85"/>
      <c r="U205" s="85"/>
      <c r="V205" s="85"/>
      <c r="W205" s="85"/>
      <c r="X205" s="86"/>
      <c r="Y205" s="39"/>
      <c r="Z205" s="39"/>
      <c r="AA205" s="39"/>
      <c r="AB205" s="39"/>
      <c r="AC205" s="39"/>
      <c r="AD205" s="39"/>
      <c r="AE205" s="39"/>
      <c r="AT205" s="18" t="s">
        <v>181</v>
      </c>
      <c r="AU205" s="18" t="s">
        <v>84</v>
      </c>
    </row>
    <row r="206" spans="1:65" s="2" customFormat="1" ht="16.5" customHeight="1">
      <c r="A206" s="39"/>
      <c r="B206" s="40"/>
      <c r="C206" s="235" t="s">
        <v>669</v>
      </c>
      <c r="D206" s="235" t="s">
        <v>174</v>
      </c>
      <c r="E206" s="236" t="s">
        <v>1775</v>
      </c>
      <c r="F206" s="237" t="s">
        <v>1776</v>
      </c>
      <c r="G206" s="238" t="s">
        <v>491</v>
      </c>
      <c r="H206" s="239">
        <v>1</v>
      </c>
      <c r="I206" s="240"/>
      <c r="J206" s="240"/>
      <c r="K206" s="241">
        <f>ROUND(P206*H206,2)</f>
        <v>0</v>
      </c>
      <c r="L206" s="237" t="s">
        <v>20</v>
      </c>
      <c r="M206" s="45"/>
      <c r="N206" s="242" t="s">
        <v>20</v>
      </c>
      <c r="O206" s="243" t="s">
        <v>45</v>
      </c>
      <c r="P206" s="244">
        <f>I206+J206</f>
        <v>0</v>
      </c>
      <c r="Q206" s="244">
        <f>ROUND(I206*H206,2)</f>
        <v>0</v>
      </c>
      <c r="R206" s="244">
        <f>ROUND(J206*H206,2)</f>
        <v>0</v>
      </c>
      <c r="S206" s="85"/>
      <c r="T206" s="245">
        <f>S206*H206</f>
        <v>0</v>
      </c>
      <c r="U206" s="245">
        <v>0</v>
      </c>
      <c r="V206" s="245">
        <f>U206*H206</f>
        <v>0</v>
      </c>
      <c r="W206" s="245">
        <v>0</v>
      </c>
      <c r="X206" s="246">
        <f>W206*H206</f>
        <v>0</v>
      </c>
      <c r="Y206" s="39"/>
      <c r="Z206" s="39"/>
      <c r="AA206" s="39"/>
      <c r="AB206" s="39"/>
      <c r="AC206" s="39"/>
      <c r="AD206" s="39"/>
      <c r="AE206" s="39"/>
      <c r="AR206" s="247" t="s">
        <v>179</v>
      </c>
      <c r="AT206" s="247" t="s">
        <v>174</v>
      </c>
      <c r="AU206" s="247" t="s">
        <v>84</v>
      </c>
      <c r="AY206" s="18" t="s">
        <v>171</v>
      </c>
      <c r="BE206" s="248">
        <f>IF(O206="základní",K206,0)</f>
        <v>0</v>
      </c>
      <c r="BF206" s="248">
        <f>IF(O206="snížená",K206,0)</f>
        <v>0</v>
      </c>
      <c r="BG206" s="248">
        <f>IF(O206="zákl. přenesená",K206,0)</f>
        <v>0</v>
      </c>
      <c r="BH206" s="248">
        <f>IF(O206="sníž. přenesená",K206,0)</f>
        <v>0</v>
      </c>
      <c r="BI206" s="248">
        <f>IF(O206="nulová",K206,0)</f>
        <v>0</v>
      </c>
      <c r="BJ206" s="18" t="s">
        <v>84</v>
      </c>
      <c r="BK206" s="248">
        <f>ROUND(P206*H206,2)</f>
        <v>0</v>
      </c>
      <c r="BL206" s="18" t="s">
        <v>179</v>
      </c>
      <c r="BM206" s="247" t="s">
        <v>1777</v>
      </c>
    </row>
    <row r="207" spans="1:47" s="2" customFormat="1" ht="12">
      <c r="A207" s="39"/>
      <c r="B207" s="40"/>
      <c r="C207" s="41"/>
      <c r="D207" s="249" t="s">
        <v>181</v>
      </c>
      <c r="E207" s="41"/>
      <c r="F207" s="250" t="s">
        <v>1776</v>
      </c>
      <c r="G207" s="41"/>
      <c r="H207" s="41"/>
      <c r="I207" s="150"/>
      <c r="J207" s="150"/>
      <c r="K207" s="41"/>
      <c r="L207" s="41"/>
      <c r="M207" s="45"/>
      <c r="N207" s="275"/>
      <c r="O207" s="276"/>
      <c r="P207" s="277"/>
      <c r="Q207" s="277"/>
      <c r="R207" s="277"/>
      <c r="S207" s="277"/>
      <c r="T207" s="277"/>
      <c r="U207" s="277"/>
      <c r="V207" s="277"/>
      <c r="W207" s="277"/>
      <c r="X207" s="278"/>
      <c r="Y207" s="39"/>
      <c r="Z207" s="39"/>
      <c r="AA207" s="39"/>
      <c r="AB207" s="39"/>
      <c r="AC207" s="39"/>
      <c r="AD207" s="39"/>
      <c r="AE207" s="39"/>
      <c r="AT207" s="18" t="s">
        <v>181</v>
      </c>
      <c r="AU207" s="18" t="s">
        <v>84</v>
      </c>
    </row>
    <row r="208" spans="1:31" s="2" customFormat="1" ht="6.95" customHeight="1">
      <c r="A208" s="39"/>
      <c r="B208" s="60"/>
      <c r="C208" s="61"/>
      <c r="D208" s="61"/>
      <c r="E208" s="61"/>
      <c r="F208" s="61"/>
      <c r="G208" s="61"/>
      <c r="H208" s="61"/>
      <c r="I208" s="180"/>
      <c r="J208" s="180"/>
      <c r="K208" s="61"/>
      <c r="L208" s="61"/>
      <c r="M208" s="45"/>
      <c r="N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90:L207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9:H79"/>
    <mergeCell ref="E81:H81"/>
    <mergeCell ref="E83:H8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134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1597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1778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ROUND(K89,2)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ROUND((SUM(BE89:BE179)),2)</f>
        <v>0</v>
      </c>
      <c r="G37" s="39"/>
      <c r="H37" s="39"/>
      <c r="I37" s="169">
        <v>0.21</v>
      </c>
      <c r="J37" s="150"/>
      <c r="K37" s="163">
        <f>ROUND(((SUM(BE89:BE179))*I37),2)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ROUND((SUM(BF89:BF179)),2)</f>
        <v>0</v>
      </c>
      <c r="G38" s="39"/>
      <c r="H38" s="39"/>
      <c r="I38" s="169">
        <v>0.15</v>
      </c>
      <c r="J38" s="150"/>
      <c r="K38" s="163">
        <f>ROUND(((SUM(BF89:BF179))*I38),2)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ROUND((SUM(BG89:BG179)),2)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ROUND((SUM(BH89:BH179)),2)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ROUND((SUM(BI89:BI179)),2)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1597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 xml:space="preserve"> SO 103  Fontána - Elektroinstalace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Q89</f>
        <v>0</v>
      </c>
      <c r="J65" s="191">
        <f>R89</f>
        <v>0</v>
      </c>
      <c r="K65" s="103">
        <f>K89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1779</v>
      </c>
      <c r="E66" s="195"/>
      <c r="F66" s="195"/>
      <c r="G66" s="195"/>
      <c r="H66" s="195"/>
      <c r="I66" s="196">
        <f>Q90</f>
        <v>0</v>
      </c>
      <c r="J66" s="196">
        <f>R90</f>
        <v>0</v>
      </c>
      <c r="K66" s="197">
        <f>K90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9"/>
      <c r="C67" s="129"/>
      <c r="D67" s="200" t="s">
        <v>1780</v>
      </c>
      <c r="E67" s="201"/>
      <c r="F67" s="201"/>
      <c r="G67" s="201"/>
      <c r="H67" s="201"/>
      <c r="I67" s="202">
        <f>Q171</f>
        <v>0</v>
      </c>
      <c r="J67" s="202">
        <f>R171</f>
        <v>0</v>
      </c>
      <c r="K67" s="203">
        <f>K171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150"/>
      <c r="J68" s="150"/>
      <c r="K68" s="41"/>
      <c r="L68" s="41"/>
      <c r="M68" s="15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180"/>
      <c r="J69" s="180"/>
      <c r="K69" s="61"/>
      <c r="L69" s="61"/>
      <c r="M69" s="15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183"/>
      <c r="J73" s="183"/>
      <c r="K73" s="63"/>
      <c r="L73" s="63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152</v>
      </c>
      <c r="D74" s="41"/>
      <c r="E74" s="41"/>
      <c r="F74" s="41"/>
      <c r="G74" s="41"/>
      <c r="H74" s="41"/>
      <c r="I74" s="150"/>
      <c r="J74" s="150"/>
      <c r="K74" s="41"/>
      <c r="L74" s="41"/>
      <c r="M74" s="15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50"/>
      <c r="J75" s="150"/>
      <c r="K75" s="41"/>
      <c r="L75" s="41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17</v>
      </c>
      <c r="D76" s="41"/>
      <c r="E76" s="41"/>
      <c r="F76" s="41"/>
      <c r="G76" s="41"/>
      <c r="H76" s="41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84" t="str">
        <f>E7</f>
        <v>Úpravy parkové plochy u č.p. 653, Horní Slavkov</v>
      </c>
      <c r="F77" s="33"/>
      <c r="G77" s="33"/>
      <c r="H77" s="33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3" s="1" customFormat="1" ht="12" customHeight="1">
      <c r="B78" s="22"/>
      <c r="C78" s="33" t="s">
        <v>139</v>
      </c>
      <c r="D78" s="23"/>
      <c r="E78" s="23"/>
      <c r="F78" s="23"/>
      <c r="G78" s="23"/>
      <c r="H78" s="23"/>
      <c r="I78" s="142"/>
      <c r="J78" s="142"/>
      <c r="K78" s="23"/>
      <c r="L78" s="23"/>
      <c r="M78" s="21"/>
    </row>
    <row r="79" spans="1:31" s="2" customFormat="1" ht="16.5" customHeight="1">
      <c r="A79" s="39"/>
      <c r="B79" s="40"/>
      <c r="C79" s="41"/>
      <c r="D79" s="41"/>
      <c r="E79" s="184" t="s">
        <v>1597</v>
      </c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228</v>
      </c>
      <c r="D80" s="41"/>
      <c r="E80" s="41"/>
      <c r="F80" s="41"/>
      <c r="G80" s="41"/>
      <c r="H80" s="41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 xml:space="preserve"> SO 103  Fontána - Elektroinstalace</v>
      </c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F14</f>
        <v>Horní Slavkov</v>
      </c>
      <c r="G83" s="41"/>
      <c r="H83" s="41"/>
      <c r="I83" s="153" t="s">
        <v>24</v>
      </c>
      <c r="J83" s="155" t="str">
        <f>IF(J14="","",J14)</f>
        <v>19.4.2020</v>
      </c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26</v>
      </c>
      <c r="D85" s="41"/>
      <c r="E85" s="41"/>
      <c r="F85" s="28" t="str">
        <f>E17</f>
        <v>Město Horní Slavkov</v>
      </c>
      <c r="G85" s="41"/>
      <c r="H85" s="41"/>
      <c r="I85" s="153" t="s">
        <v>33</v>
      </c>
      <c r="J85" s="185" t="str">
        <f>E23</f>
        <v>Ing. Vladimír Dufek</v>
      </c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31</v>
      </c>
      <c r="D86" s="41"/>
      <c r="E86" s="41"/>
      <c r="F86" s="28" t="str">
        <f>IF(E20="","",E20)</f>
        <v>Vyplň údaj</v>
      </c>
      <c r="G86" s="41"/>
      <c r="H86" s="41"/>
      <c r="I86" s="153" t="s">
        <v>35</v>
      </c>
      <c r="J86" s="185" t="str">
        <f>E26</f>
        <v>Ing. Nikola Prinzová</v>
      </c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150"/>
      <c r="J87" s="150"/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205"/>
      <c r="B88" s="206"/>
      <c r="C88" s="207" t="s">
        <v>153</v>
      </c>
      <c r="D88" s="208" t="s">
        <v>59</v>
      </c>
      <c r="E88" s="208" t="s">
        <v>55</v>
      </c>
      <c r="F88" s="208" t="s">
        <v>56</v>
      </c>
      <c r="G88" s="208" t="s">
        <v>154</v>
      </c>
      <c r="H88" s="208" t="s">
        <v>155</v>
      </c>
      <c r="I88" s="209" t="s">
        <v>156</v>
      </c>
      <c r="J88" s="209" t="s">
        <v>157</v>
      </c>
      <c r="K88" s="208" t="s">
        <v>147</v>
      </c>
      <c r="L88" s="210" t="s">
        <v>158</v>
      </c>
      <c r="M88" s="211"/>
      <c r="N88" s="93" t="s">
        <v>20</v>
      </c>
      <c r="O88" s="94" t="s">
        <v>44</v>
      </c>
      <c r="P88" s="94" t="s">
        <v>159</v>
      </c>
      <c r="Q88" s="94" t="s">
        <v>160</v>
      </c>
      <c r="R88" s="94" t="s">
        <v>161</v>
      </c>
      <c r="S88" s="94" t="s">
        <v>162</v>
      </c>
      <c r="T88" s="94" t="s">
        <v>163</v>
      </c>
      <c r="U88" s="94" t="s">
        <v>164</v>
      </c>
      <c r="V88" s="94" t="s">
        <v>165</v>
      </c>
      <c r="W88" s="94" t="s">
        <v>166</v>
      </c>
      <c r="X88" s="95" t="s">
        <v>167</v>
      </c>
      <c r="Y88" s="205"/>
      <c r="Z88" s="205"/>
      <c r="AA88" s="205"/>
      <c r="AB88" s="205"/>
      <c r="AC88" s="205"/>
      <c r="AD88" s="205"/>
      <c r="AE88" s="205"/>
    </row>
    <row r="89" spans="1:63" s="2" customFormat="1" ht="22.8" customHeight="1">
      <c r="A89" s="39"/>
      <c r="B89" s="40"/>
      <c r="C89" s="100" t="s">
        <v>168</v>
      </c>
      <c r="D89" s="41"/>
      <c r="E89" s="41"/>
      <c r="F89" s="41"/>
      <c r="G89" s="41"/>
      <c r="H89" s="41"/>
      <c r="I89" s="150"/>
      <c r="J89" s="150"/>
      <c r="K89" s="212">
        <f>BK89</f>
        <v>0</v>
      </c>
      <c r="L89" s="41"/>
      <c r="M89" s="45"/>
      <c r="N89" s="96"/>
      <c r="O89" s="213"/>
      <c r="P89" s="97"/>
      <c r="Q89" s="214">
        <f>Q90</f>
        <v>0</v>
      </c>
      <c r="R89" s="214">
        <f>R90</f>
        <v>0</v>
      </c>
      <c r="S89" s="97"/>
      <c r="T89" s="215">
        <f>T90</f>
        <v>0</v>
      </c>
      <c r="U89" s="97"/>
      <c r="V89" s="215">
        <f>V90</f>
        <v>0</v>
      </c>
      <c r="W89" s="97"/>
      <c r="X89" s="216">
        <f>X90</f>
        <v>0</v>
      </c>
      <c r="Y89" s="39"/>
      <c r="Z89" s="39"/>
      <c r="AA89" s="39"/>
      <c r="AB89" s="39"/>
      <c r="AC89" s="39"/>
      <c r="AD89" s="39"/>
      <c r="AE89" s="39"/>
      <c r="AT89" s="18" t="s">
        <v>75</v>
      </c>
      <c r="AU89" s="18" t="s">
        <v>148</v>
      </c>
      <c r="BK89" s="217">
        <f>BK90</f>
        <v>0</v>
      </c>
    </row>
    <row r="90" spans="1:63" s="12" customFormat="1" ht="25.9" customHeight="1">
      <c r="A90" s="12"/>
      <c r="B90" s="218"/>
      <c r="C90" s="219"/>
      <c r="D90" s="220" t="s">
        <v>75</v>
      </c>
      <c r="E90" s="221" t="s">
        <v>1781</v>
      </c>
      <c r="F90" s="221" t="s">
        <v>1782</v>
      </c>
      <c r="G90" s="219"/>
      <c r="H90" s="219"/>
      <c r="I90" s="222"/>
      <c r="J90" s="222"/>
      <c r="K90" s="223">
        <f>BK90</f>
        <v>0</v>
      </c>
      <c r="L90" s="219"/>
      <c r="M90" s="224"/>
      <c r="N90" s="225"/>
      <c r="O90" s="226"/>
      <c r="P90" s="226"/>
      <c r="Q90" s="227">
        <f>Q91+SUM(Q92:Q171)</f>
        <v>0</v>
      </c>
      <c r="R90" s="227">
        <f>R91+SUM(R92:R171)</f>
        <v>0</v>
      </c>
      <c r="S90" s="226"/>
      <c r="T90" s="228">
        <f>T91+SUM(T92:T171)</f>
        <v>0</v>
      </c>
      <c r="U90" s="226"/>
      <c r="V90" s="228">
        <f>V91+SUM(V92:V171)</f>
        <v>0</v>
      </c>
      <c r="W90" s="226"/>
      <c r="X90" s="229">
        <f>X91+SUM(X92:X171)</f>
        <v>0</v>
      </c>
      <c r="Y90" s="12"/>
      <c r="Z90" s="12"/>
      <c r="AA90" s="12"/>
      <c r="AB90" s="12"/>
      <c r="AC90" s="12"/>
      <c r="AD90" s="12"/>
      <c r="AE90" s="12"/>
      <c r="AR90" s="230" t="s">
        <v>84</v>
      </c>
      <c r="AT90" s="231" t="s">
        <v>75</v>
      </c>
      <c r="AU90" s="231" t="s">
        <v>76</v>
      </c>
      <c r="AY90" s="230" t="s">
        <v>171</v>
      </c>
      <c r="BK90" s="232">
        <f>BK91+SUM(BK92:BK171)</f>
        <v>0</v>
      </c>
    </row>
    <row r="91" spans="1:65" s="2" customFormat="1" ht="16.5" customHeight="1">
      <c r="A91" s="39"/>
      <c r="B91" s="40"/>
      <c r="C91" s="235" t="s">
        <v>84</v>
      </c>
      <c r="D91" s="235" t="s">
        <v>174</v>
      </c>
      <c r="E91" s="236" t="s">
        <v>1783</v>
      </c>
      <c r="F91" s="237" t="s">
        <v>1784</v>
      </c>
      <c r="G91" s="238" t="s">
        <v>491</v>
      </c>
      <c r="H91" s="239">
        <v>1</v>
      </c>
      <c r="I91" s="240"/>
      <c r="J91" s="240"/>
      <c r="K91" s="241">
        <f>ROUND(P91*H91,2)</f>
        <v>0</v>
      </c>
      <c r="L91" s="237" t="s">
        <v>20</v>
      </c>
      <c r="M91" s="45"/>
      <c r="N91" s="242" t="s">
        <v>20</v>
      </c>
      <c r="O91" s="243" t="s">
        <v>45</v>
      </c>
      <c r="P91" s="244">
        <f>I91+J91</f>
        <v>0</v>
      </c>
      <c r="Q91" s="244">
        <f>ROUND(I91*H91,2)</f>
        <v>0</v>
      </c>
      <c r="R91" s="244">
        <f>ROUND(J91*H91,2)</f>
        <v>0</v>
      </c>
      <c r="S91" s="85"/>
      <c r="T91" s="245">
        <f>S91*H91</f>
        <v>0</v>
      </c>
      <c r="U91" s="245">
        <v>0</v>
      </c>
      <c r="V91" s="245">
        <f>U91*H91</f>
        <v>0</v>
      </c>
      <c r="W91" s="245">
        <v>0</v>
      </c>
      <c r="X91" s="246">
        <f>W91*H91</f>
        <v>0</v>
      </c>
      <c r="Y91" s="39"/>
      <c r="Z91" s="39"/>
      <c r="AA91" s="39"/>
      <c r="AB91" s="39"/>
      <c r="AC91" s="39"/>
      <c r="AD91" s="39"/>
      <c r="AE91" s="39"/>
      <c r="AR91" s="247" t="s">
        <v>1044</v>
      </c>
      <c r="AT91" s="247" t="s">
        <v>174</v>
      </c>
      <c r="AU91" s="247" t="s">
        <v>84</v>
      </c>
      <c r="AY91" s="18" t="s">
        <v>171</v>
      </c>
      <c r="BE91" s="248">
        <f>IF(O91="základní",K91,0)</f>
        <v>0</v>
      </c>
      <c r="BF91" s="248">
        <f>IF(O91="snížená",K91,0)</f>
        <v>0</v>
      </c>
      <c r="BG91" s="248">
        <f>IF(O91="zákl. přenesená",K91,0)</f>
        <v>0</v>
      </c>
      <c r="BH91" s="248">
        <f>IF(O91="sníž. přenesená",K91,0)</f>
        <v>0</v>
      </c>
      <c r="BI91" s="248">
        <f>IF(O91="nulová",K91,0)</f>
        <v>0</v>
      </c>
      <c r="BJ91" s="18" t="s">
        <v>84</v>
      </c>
      <c r="BK91" s="248">
        <f>ROUND(P91*H91,2)</f>
        <v>0</v>
      </c>
      <c r="BL91" s="18" t="s">
        <v>1044</v>
      </c>
      <c r="BM91" s="247" t="s">
        <v>1785</v>
      </c>
    </row>
    <row r="92" spans="1:47" s="2" customFormat="1" ht="12">
      <c r="A92" s="39"/>
      <c r="B92" s="40"/>
      <c r="C92" s="41"/>
      <c r="D92" s="249" t="s">
        <v>181</v>
      </c>
      <c r="E92" s="41"/>
      <c r="F92" s="250" t="s">
        <v>1784</v>
      </c>
      <c r="G92" s="41"/>
      <c r="H92" s="41"/>
      <c r="I92" s="150"/>
      <c r="J92" s="150"/>
      <c r="K92" s="41"/>
      <c r="L92" s="41"/>
      <c r="M92" s="45"/>
      <c r="N92" s="251"/>
      <c r="O92" s="252"/>
      <c r="P92" s="85"/>
      <c r="Q92" s="85"/>
      <c r="R92" s="85"/>
      <c r="S92" s="85"/>
      <c r="T92" s="85"/>
      <c r="U92" s="85"/>
      <c r="V92" s="85"/>
      <c r="W92" s="85"/>
      <c r="X92" s="86"/>
      <c r="Y92" s="39"/>
      <c r="Z92" s="39"/>
      <c r="AA92" s="39"/>
      <c r="AB92" s="39"/>
      <c r="AC92" s="39"/>
      <c r="AD92" s="39"/>
      <c r="AE92" s="39"/>
      <c r="AT92" s="18" t="s">
        <v>181</v>
      </c>
      <c r="AU92" s="18" t="s">
        <v>84</v>
      </c>
    </row>
    <row r="93" spans="1:65" s="2" customFormat="1" ht="16.5" customHeight="1">
      <c r="A93" s="39"/>
      <c r="B93" s="40"/>
      <c r="C93" s="235" t="s">
        <v>86</v>
      </c>
      <c r="D93" s="235" t="s">
        <v>174</v>
      </c>
      <c r="E93" s="236" t="s">
        <v>1786</v>
      </c>
      <c r="F93" s="237" t="s">
        <v>1787</v>
      </c>
      <c r="G93" s="238" t="s">
        <v>491</v>
      </c>
      <c r="H93" s="239">
        <v>14</v>
      </c>
      <c r="I93" s="240"/>
      <c r="J93" s="240"/>
      <c r="K93" s="241">
        <f>ROUND(P93*H93,2)</f>
        <v>0</v>
      </c>
      <c r="L93" s="237" t="s">
        <v>20</v>
      </c>
      <c r="M93" s="45"/>
      <c r="N93" s="242" t="s">
        <v>20</v>
      </c>
      <c r="O93" s="243" t="s">
        <v>45</v>
      </c>
      <c r="P93" s="244">
        <f>I93+J93</f>
        <v>0</v>
      </c>
      <c r="Q93" s="244">
        <f>ROUND(I93*H93,2)</f>
        <v>0</v>
      </c>
      <c r="R93" s="244">
        <f>ROUND(J93*H93,2)</f>
        <v>0</v>
      </c>
      <c r="S93" s="85"/>
      <c r="T93" s="245">
        <f>S93*H93</f>
        <v>0</v>
      </c>
      <c r="U93" s="245">
        <v>0</v>
      </c>
      <c r="V93" s="245">
        <f>U93*H93</f>
        <v>0</v>
      </c>
      <c r="W93" s="245">
        <v>0</v>
      </c>
      <c r="X93" s="246">
        <f>W93*H93</f>
        <v>0</v>
      </c>
      <c r="Y93" s="39"/>
      <c r="Z93" s="39"/>
      <c r="AA93" s="39"/>
      <c r="AB93" s="39"/>
      <c r="AC93" s="39"/>
      <c r="AD93" s="39"/>
      <c r="AE93" s="39"/>
      <c r="AR93" s="247" t="s">
        <v>1044</v>
      </c>
      <c r="AT93" s="247" t="s">
        <v>174</v>
      </c>
      <c r="AU93" s="247" t="s">
        <v>84</v>
      </c>
      <c r="AY93" s="18" t="s">
        <v>171</v>
      </c>
      <c r="BE93" s="248">
        <f>IF(O93="základní",K93,0)</f>
        <v>0</v>
      </c>
      <c r="BF93" s="248">
        <f>IF(O93="snížená",K93,0)</f>
        <v>0</v>
      </c>
      <c r="BG93" s="248">
        <f>IF(O93="zákl. přenesená",K93,0)</f>
        <v>0</v>
      </c>
      <c r="BH93" s="248">
        <f>IF(O93="sníž. přenesená",K93,0)</f>
        <v>0</v>
      </c>
      <c r="BI93" s="248">
        <f>IF(O93="nulová",K93,0)</f>
        <v>0</v>
      </c>
      <c r="BJ93" s="18" t="s">
        <v>84</v>
      </c>
      <c r="BK93" s="248">
        <f>ROUND(P93*H93,2)</f>
        <v>0</v>
      </c>
      <c r="BL93" s="18" t="s">
        <v>1044</v>
      </c>
      <c r="BM93" s="247" t="s">
        <v>1788</v>
      </c>
    </row>
    <row r="94" spans="1:47" s="2" customFormat="1" ht="12">
      <c r="A94" s="39"/>
      <c r="B94" s="40"/>
      <c r="C94" s="41"/>
      <c r="D94" s="249" t="s">
        <v>181</v>
      </c>
      <c r="E94" s="41"/>
      <c r="F94" s="250" t="s">
        <v>1787</v>
      </c>
      <c r="G94" s="41"/>
      <c r="H94" s="41"/>
      <c r="I94" s="150"/>
      <c r="J94" s="150"/>
      <c r="K94" s="41"/>
      <c r="L94" s="41"/>
      <c r="M94" s="45"/>
      <c r="N94" s="251"/>
      <c r="O94" s="252"/>
      <c r="P94" s="85"/>
      <c r="Q94" s="85"/>
      <c r="R94" s="85"/>
      <c r="S94" s="85"/>
      <c r="T94" s="85"/>
      <c r="U94" s="85"/>
      <c r="V94" s="85"/>
      <c r="W94" s="85"/>
      <c r="X94" s="86"/>
      <c r="Y94" s="39"/>
      <c r="Z94" s="39"/>
      <c r="AA94" s="39"/>
      <c r="AB94" s="39"/>
      <c r="AC94" s="39"/>
      <c r="AD94" s="39"/>
      <c r="AE94" s="39"/>
      <c r="AT94" s="18" t="s">
        <v>181</v>
      </c>
      <c r="AU94" s="18" t="s">
        <v>84</v>
      </c>
    </row>
    <row r="95" spans="1:65" s="2" customFormat="1" ht="16.5" customHeight="1">
      <c r="A95" s="39"/>
      <c r="B95" s="40"/>
      <c r="C95" s="235" t="s">
        <v>250</v>
      </c>
      <c r="D95" s="235" t="s">
        <v>174</v>
      </c>
      <c r="E95" s="236" t="s">
        <v>1789</v>
      </c>
      <c r="F95" s="237" t="s">
        <v>1790</v>
      </c>
      <c r="G95" s="238" t="s">
        <v>491</v>
      </c>
      <c r="H95" s="239">
        <v>1</v>
      </c>
      <c r="I95" s="240"/>
      <c r="J95" s="240"/>
      <c r="K95" s="241">
        <f>ROUND(P95*H95,2)</f>
        <v>0</v>
      </c>
      <c r="L95" s="237" t="s">
        <v>20</v>
      </c>
      <c r="M95" s="45"/>
      <c r="N95" s="242" t="s">
        <v>20</v>
      </c>
      <c r="O95" s="243" t="s">
        <v>45</v>
      </c>
      <c r="P95" s="244">
        <f>I95+J95</f>
        <v>0</v>
      </c>
      <c r="Q95" s="244">
        <f>ROUND(I95*H95,2)</f>
        <v>0</v>
      </c>
      <c r="R95" s="244">
        <f>ROUND(J95*H95,2)</f>
        <v>0</v>
      </c>
      <c r="S95" s="85"/>
      <c r="T95" s="245">
        <f>S95*H95</f>
        <v>0</v>
      </c>
      <c r="U95" s="245">
        <v>0</v>
      </c>
      <c r="V95" s="245">
        <f>U95*H95</f>
        <v>0</v>
      </c>
      <c r="W95" s="245">
        <v>0</v>
      </c>
      <c r="X95" s="246">
        <f>W95*H95</f>
        <v>0</v>
      </c>
      <c r="Y95" s="39"/>
      <c r="Z95" s="39"/>
      <c r="AA95" s="39"/>
      <c r="AB95" s="39"/>
      <c r="AC95" s="39"/>
      <c r="AD95" s="39"/>
      <c r="AE95" s="39"/>
      <c r="AR95" s="247" t="s">
        <v>1044</v>
      </c>
      <c r="AT95" s="247" t="s">
        <v>174</v>
      </c>
      <c r="AU95" s="247" t="s">
        <v>84</v>
      </c>
      <c r="AY95" s="18" t="s">
        <v>171</v>
      </c>
      <c r="BE95" s="248">
        <f>IF(O95="základní",K95,0)</f>
        <v>0</v>
      </c>
      <c r="BF95" s="248">
        <f>IF(O95="snížená",K95,0)</f>
        <v>0</v>
      </c>
      <c r="BG95" s="248">
        <f>IF(O95="zákl. přenesená",K95,0)</f>
        <v>0</v>
      </c>
      <c r="BH95" s="248">
        <f>IF(O95="sníž. přenesená",K95,0)</f>
        <v>0</v>
      </c>
      <c r="BI95" s="248">
        <f>IF(O95="nulová",K95,0)</f>
        <v>0</v>
      </c>
      <c r="BJ95" s="18" t="s">
        <v>84</v>
      </c>
      <c r="BK95" s="248">
        <f>ROUND(P95*H95,2)</f>
        <v>0</v>
      </c>
      <c r="BL95" s="18" t="s">
        <v>1044</v>
      </c>
      <c r="BM95" s="247" t="s">
        <v>1791</v>
      </c>
    </row>
    <row r="96" spans="1:47" s="2" customFormat="1" ht="12">
      <c r="A96" s="39"/>
      <c r="B96" s="40"/>
      <c r="C96" s="41"/>
      <c r="D96" s="249" t="s">
        <v>181</v>
      </c>
      <c r="E96" s="41"/>
      <c r="F96" s="250" t="s">
        <v>1790</v>
      </c>
      <c r="G96" s="41"/>
      <c r="H96" s="41"/>
      <c r="I96" s="150"/>
      <c r="J96" s="150"/>
      <c r="K96" s="41"/>
      <c r="L96" s="41"/>
      <c r="M96" s="45"/>
      <c r="N96" s="251"/>
      <c r="O96" s="252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181</v>
      </c>
      <c r="AU96" s="18" t="s">
        <v>84</v>
      </c>
    </row>
    <row r="97" spans="1:65" s="2" customFormat="1" ht="16.5" customHeight="1">
      <c r="A97" s="39"/>
      <c r="B97" s="40"/>
      <c r="C97" s="235" t="s">
        <v>179</v>
      </c>
      <c r="D97" s="235" t="s">
        <v>174</v>
      </c>
      <c r="E97" s="236" t="s">
        <v>1792</v>
      </c>
      <c r="F97" s="237" t="s">
        <v>1793</v>
      </c>
      <c r="G97" s="238" t="s">
        <v>491</v>
      </c>
      <c r="H97" s="239">
        <v>2</v>
      </c>
      <c r="I97" s="240"/>
      <c r="J97" s="240"/>
      <c r="K97" s="241">
        <f>ROUND(P97*H97,2)</f>
        <v>0</v>
      </c>
      <c r="L97" s="237" t="s">
        <v>20</v>
      </c>
      <c r="M97" s="45"/>
      <c r="N97" s="242" t="s">
        <v>20</v>
      </c>
      <c r="O97" s="243" t="s">
        <v>45</v>
      </c>
      <c r="P97" s="244">
        <f>I97+J97</f>
        <v>0</v>
      </c>
      <c r="Q97" s="244">
        <f>ROUND(I97*H97,2)</f>
        <v>0</v>
      </c>
      <c r="R97" s="244">
        <f>ROUND(J97*H97,2)</f>
        <v>0</v>
      </c>
      <c r="S97" s="85"/>
      <c r="T97" s="245">
        <f>S97*H97</f>
        <v>0</v>
      </c>
      <c r="U97" s="245">
        <v>0</v>
      </c>
      <c r="V97" s="245">
        <f>U97*H97</f>
        <v>0</v>
      </c>
      <c r="W97" s="245">
        <v>0</v>
      </c>
      <c r="X97" s="246">
        <f>W97*H97</f>
        <v>0</v>
      </c>
      <c r="Y97" s="39"/>
      <c r="Z97" s="39"/>
      <c r="AA97" s="39"/>
      <c r="AB97" s="39"/>
      <c r="AC97" s="39"/>
      <c r="AD97" s="39"/>
      <c r="AE97" s="39"/>
      <c r="AR97" s="247" t="s">
        <v>1044</v>
      </c>
      <c r="AT97" s="247" t="s">
        <v>174</v>
      </c>
      <c r="AU97" s="247" t="s">
        <v>84</v>
      </c>
      <c r="AY97" s="18" t="s">
        <v>171</v>
      </c>
      <c r="BE97" s="248">
        <f>IF(O97="základní",K97,0)</f>
        <v>0</v>
      </c>
      <c r="BF97" s="248">
        <f>IF(O97="snížená",K97,0)</f>
        <v>0</v>
      </c>
      <c r="BG97" s="248">
        <f>IF(O97="zákl. přenesená",K97,0)</f>
        <v>0</v>
      </c>
      <c r="BH97" s="248">
        <f>IF(O97="sníž. přenesená",K97,0)</f>
        <v>0</v>
      </c>
      <c r="BI97" s="248">
        <f>IF(O97="nulová",K97,0)</f>
        <v>0</v>
      </c>
      <c r="BJ97" s="18" t="s">
        <v>84</v>
      </c>
      <c r="BK97" s="248">
        <f>ROUND(P97*H97,2)</f>
        <v>0</v>
      </c>
      <c r="BL97" s="18" t="s">
        <v>1044</v>
      </c>
      <c r="BM97" s="247" t="s">
        <v>1794</v>
      </c>
    </row>
    <row r="98" spans="1:47" s="2" customFormat="1" ht="12">
      <c r="A98" s="39"/>
      <c r="B98" s="40"/>
      <c r="C98" s="41"/>
      <c r="D98" s="249" t="s">
        <v>181</v>
      </c>
      <c r="E98" s="41"/>
      <c r="F98" s="250" t="s">
        <v>1793</v>
      </c>
      <c r="G98" s="41"/>
      <c r="H98" s="41"/>
      <c r="I98" s="150"/>
      <c r="J98" s="150"/>
      <c r="K98" s="41"/>
      <c r="L98" s="41"/>
      <c r="M98" s="45"/>
      <c r="N98" s="251"/>
      <c r="O98" s="252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181</v>
      </c>
      <c r="AU98" s="18" t="s">
        <v>84</v>
      </c>
    </row>
    <row r="99" spans="1:65" s="2" customFormat="1" ht="16.5" customHeight="1">
      <c r="A99" s="39"/>
      <c r="B99" s="40"/>
      <c r="C99" s="235" t="s">
        <v>259</v>
      </c>
      <c r="D99" s="235" t="s">
        <v>174</v>
      </c>
      <c r="E99" s="236" t="s">
        <v>1795</v>
      </c>
      <c r="F99" s="237" t="s">
        <v>1796</v>
      </c>
      <c r="G99" s="238" t="s">
        <v>491</v>
      </c>
      <c r="H99" s="239">
        <v>1</v>
      </c>
      <c r="I99" s="240"/>
      <c r="J99" s="240"/>
      <c r="K99" s="241">
        <f>ROUND(P99*H99,2)</f>
        <v>0</v>
      </c>
      <c r="L99" s="237" t="s">
        <v>20</v>
      </c>
      <c r="M99" s="45"/>
      <c r="N99" s="242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</v>
      </c>
      <c r="V99" s="245">
        <f>U99*H99</f>
        <v>0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1044</v>
      </c>
      <c r="AT99" s="247" t="s">
        <v>174</v>
      </c>
      <c r="AU99" s="247" t="s">
        <v>84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1044</v>
      </c>
      <c r="BM99" s="247" t="s">
        <v>1797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1796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84</v>
      </c>
    </row>
    <row r="101" spans="1:65" s="2" customFormat="1" ht="44.25" customHeight="1">
      <c r="A101" s="39"/>
      <c r="B101" s="40"/>
      <c r="C101" s="235" t="s">
        <v>265</v>
      </c>
      <c r="D101" s="235" t="s">
        <v>174</v>
      </c>
      <c r="E101" s="236" t="s">
        <v>1798</v>
      </c>
      <c r="F101" s="237" t="s">
        <v>1799</v>
      </c>
      <c r="G101" s="238" t="s">
        <v>491</v>
      </c>
      <c r="H101" s="239">
        <v>6</v>
      </c>
      <c r="I101" s="240"/>
      <c r="J101" s="240"/>
      <c r="K101" s="241">
        <f>ROUND(P101*H101,2)</f>
        <v>0</v>
      </c>
      <c r="L101" s="237" t="s">
        <v>20</v>
      </c>
      <c r="M101" s="45"/>
      <c r="N101" s="242" t="s">
        <v>20</v>
      </c>
      <c r="O101" s="243" t="s">
        <v>45</v>
      </c>
      <c r="P101" s="244">
        <f>I101+J101</f>
        <v>0</v>
      </c>
      <c r="Q101" s="244">
        <f>ROUND(I101*H101,2)</f>
        <v>0</v>
      </c>
      <c r="R101" s="244">
        <f>ROUND(J101*H101,2)</f>
        <v>0</v>
      </c>
      <c r="S101" s="85"/>
      <c r="T101" s="245">
        <f>S101*H101</f>
        <v>0</v>
      </c>
      <c r="U101" s="245">
        <v>0</v>
      </c>
      <c r="V101" s="245">
        <f>U101*H101</f>
        <v>0</v>
      </c>
      <c r="W101" s="245">
        <v>0</v>
      </c>
      <c r="X101" s="246">
        <f>W101*H101</f>
        <v>0</v>
      </c>
      <c r="Y101" s="39"/>
      <c r="Z101" s="39"/>
      <c r="AA101" s="39"/>
      <c r="AB101" s="39"/>
      <c r="AC101" s="39"/>
      <c r="AD101" s="39"/>
      <c r="AE101" s="39"/>
      <c r="AR101" s="247" t="s">
        <v>1044</v>
      </c>
      <c r="AT101" s="247" t="s">
        <v>174</v>
      </c>
      <c r="AU101" s="247" t="s">
        <v>84</v>
      </c>
      <c r="AY101" s="18" t="s">
        <v>171</v>
      </c>
      <c r="BE101" s="248">
        <f>IF(O101="základní",K101,0)</f>
        <v>0</v>
      </c>
      <c r="BF101" s="248">
        <f>IF(O101="snížená",K101,0)</f>
        <v>0</v>
      </c>
      <c r="BG101" s="248">
        <f>IF(O101="zákl. přenesená",K101,0)</f>
        <v>0</v>
      </c>
      <c r="BH101" s="248">
        <f>IF(O101="sníž. přenesená",K101,0)</f>
        <v>0</v>
      </c>
      <c r="BI101" s="248">
        <f>IF(O101="nulová",K101,0)</f>
        <v>0</v>
      </c>
      <c r="BJ101" s="18" t="s">
        <v>84</v>
      </c>
      <c r="BK101" s="248">
        <f>ROUND(P101*H101,2)</f>
        <v>0</v>
      </c>
      <c r="BL101" s="18" t="s">
        <v>1044</v>
      </c>
      <c r="BM101" s="247" t="s">
        <v>1800</v>
      </c>
    </row>
    <row r="102" spans="1:47" s="2" customFormat="1" ht="12">
      <c r="A102" s="39"/>
      <c r="B102" s="40"/>
      <c r="C102" s="41"/>
      <c r="D102" s="249" t="s">
        <v>181</v>
      </c>
      <c r="E102" s="41"/>
      <c r="F102" s="250" t="s">
        <v>1799</v>
      </c>
      <c r="G102" s="41"/>
      <c r="H102" s="41"/>
      <c r="I102" s="150"/>
      <c r="J102" s="150"/>
      <c r="K102" s="41"/>
      <c r="L102" s="41"/>
      <c r="M102" s="45"/>
      <c r="N102" s="251"/>
      <c r="O102" s="252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181</v>
      </c>
      <c r="AU102" s="18" t="s">
        <v>84</v>
      </c>
    </row>
    <row r="103" spans="1:65" s="2" customFormat="1" ht="21.75" customHeight="1">
      <c r="A103" s="39"/>
      <c r="B103" s="40"/>
      <c r="C103" s="235" t="s">
        <v>173</v>
      </c>
      <c r="D103" s="235" t="s">
        <v>174</v>
      </c>
      <c r="E103" s="236" t="s">
        <v>1801</v>
      </c>
      <c r="F103" s="237" t="s">
        <v>1802</v>
      </c>
      <c r="G103" s="238" t="s">
        <v>491</v>
      </c>
      <c r="H103" s="239">
        <v>4</v>
      </c>
      <c r="I103" s="240"/>
      <c r="J103" s="240"/>
      <c r="K103" s="241">
        <f>ROUND(P103*H103,2)</f>
        <v>0</v>
      </c>
      <c r="L103" s="237" t="s">
        <v>20</v>
      </c>
      <c r="M103" s="45"/>
      <c r="N103" s="242" t="s">
        <v>20</v>
      </c>
      <c r="O103" s="243" t="s">
        <v>45</v>
      </c>
      <c r="P103" s="244">
        <f>I103+J103</f>
        <v>0</v>
      </c>
      <c r="Q103" s="244">
        <f>ROUND(I103*H103,2)</f>
        <v>0</v>
      </c>
      <c r="R103" s="244">
        <f>ROUND(J103*H103,2)</f>
        <v>0</v>
      </c>
      <c r="S103" s="85"/>
      <c r="T103" s="245">
        <f>S103*H103</f>
        <v>0</v>
      </c>
      <c r="U103" s="245">
        <v>0</v>
      </c>
      <c r="V103" s="245">
        <f>U103*H103</f>
        <v>0</v>
      </c>
      <c r="W103" s="245">
        <v>0</v>
      </c>
      <c r="X103" s="246">
        <f>W103*H103</f>
        <v>0</v>
      </c>
      <c r="Y103" s="39"/>
      <c r="Z103" s="39"/>
      <c r="AA103" s="39"/>
      <c r="AB103" s="39"/>
      <c r="AC103" s="39"/>
      <c r="AD103" s="39"/>
      <c r="AE103" s="39"/>
      <c r="AR103" s="247" t="s">
        <v>1044</v>
      </c>
      <c r="AT103" s="247" t="s">
        <v>174</v>
      </c>
      <c r="AU103" s="247" t="s">
        <v>84</v>
      </c>
      <c r="AY103" s="18" t="s">
        <v>171</v>
      </c>
      <c r="BE103" s="248">
        <f>IF(O103="základní",K103,0)</f>
        <v>0</v>
      </c>
      <c r="BF103" s="248">
        <f>IF(O103="snížená",K103,0)</f>
        <v>0</v>
      </c>
      <c r="BG103" s="248">
        <f>IF(O103="zákl. přenesená",K103,0)</f>
        <v>0</v>
      </c>
      <c r="BH103" s="248">
        <f>IF(O103="sníž. přenesená",K103,0)</f>
        <v>0</v>
      </c>
      <c r="BI103" s="248">
        <f>IF(O103="nulová",K103,0)</f>
        <v>0</v>
      </c>
      <c r="BJ103" s="18" t="s">
        <v>84</v>
      </c>
      <c r="BK103" s="248">
        <f>ROUND(P103*H103,2)</f>
        <v>0</v>
      </c>
      <c r="BL103" s="18" t="s">
        <v>1044</v>
      </c>
      <c r="BM103" s="247" t="s">
        <v>1803</v>
      </c>
    </row>
    <row r="104" spans="1:47" s="2" customFormat="1" ht="12">
      <c r="A104" s="39"/>
      <c r="B104" s="40"/>
      <c r="C104" s="41"/>
      <c r="D104" s="249" t="s">
        <v>181</v>
      </c>
      <c r="E104" s="41"/>
      <c r="F104" s="250" t="s">
        <v>1802</v>
      </c>
      <c r="G104" s="41"/>
      <c r="H104" s="41"/>
      <c r="I104" s="150"/>
      <c r="J104" s="150"/>
      <c r="K104" s="41"/>
      <c r="L104" s="41"/>
      <c r="M104" s="45"/>
      <c r="N104" s="251"/>
      <c r="O104" s="252"/>
      <c r="P104" s="85"/>
      <c r="Q104" s="85"/>
      <c r="R104" s="85"/>
      <c r="S104" s="85"/>
      <c r="T104" s="85"/>
      <c r="U104" s="85"/>
      <c r="V104" s="85"/>
      <c r="W104" s="85"/>
      <c r="X104" s="86"/>
      <c r="Y104" s="39"/>
      <c r="Z104" s="39"/>
      <c r="AA104" s="39"/>
      <c r="AB104" s="39"/>
      <c r="AC104" s="39"/>
      <c r="AD104" s="39"/>
      <c r="AE104" s="39"/>
      <c r="AT104" s="18" t="s">
        <v>181</v>
      </c>
      <c r="AU104" s="18" t="s">
        <v>84</v>
      </c>
    </row>
    <row r="105" spans="1:65" s="2" customFormat="1" ht="16.5" customHeight="1">
      <c r="A105" s="39"/>
      <c r="B105" s="40"/>
      <c r="C105" s="235" t="s">
        <v>185</v>
      </c>
      <c r="D105" s="235" t="s">
        <v>174</v>
      </c>
      <c r="E105" s="236" t="s">
        <v>1804</v>
      </c>
      <c r="F105" s="237" t="s">
        <v>1805</v>
      </c>
      <c r="G105" s="238" t="s">
        <v>491</v>
      </c>
      <c r="H105" s="239">
        <v>4</v>
      </c>
      <c r="I105" s="240"/>
      <c r="J105" s="240"/>
      <c r="K105" s="241">
        <f>ROUND(P105*H105,2)</f>
        <v>0</v>
      </c>
      <c r="L105" s="237" t="s">
        <v>20</v>
      </c>
      <c r="M105" s="45"/>
      <c r="N105" s="242" t="s">
        <v>20</v>
      </c>
      <c r="O105" s="243" t="s">
        <v>45</v>
      </c>
      <c r="P105" s="244">
        <f>I105+J105</f>
        <v>0</v>
      </c>
      <c r="Q105" s="244">
        <f>ROUND(I105*H105,2)</f>
        <v>0</v>
      </c>
      <c r="R105" s="244">
        <f>ROUND(J105*H105,2)</f>
        <v>0</v>
      </c>
      <c r="S105" s="85"/>
      <c r="T105" s="245">
        <f>S105*H105</f>
        <v>0</v>
      </c>
      <c r="U105" s="245">
        <v>0</v>
      </c>
      <c r="V105" s="245">
        <f>U105*H105</f>
        <v>0</v>
      </c>
      <c r="W105" s="245">
        <v>0</v>
      </c>
      <c r="X105" s="246">
        <f>W105*H105</f>
        <v>0</v>
      </c>
      <c r="Y105" s="39"/>
      <c r="Z105" s="39"/>
      <c r="AA105" s="39"/>
      <c r="AB105" s="39"/>
      <c r="AC105" s="39"/>
      <c r="AD105" s="39"/>
      <c r="AE105" s="39"/>
      <c r="AR105" s="247" t="s">
        <v>1044</v>
      </c>
      <c r="AT105" s="247" t="s">
        <v>174</v>
      </c>
      <c r="AU105" s="247" t="s">
        <v>84</v>
      </c>
      <c r="AY105" s="18" t="s">
        <v>171</v>
      </c>
      <c r="BE105" s="248">
        <f>IF(O105="základní",K105,0)</f>
        <v>0</v>
      </c>
      <c r="BF105" s="248">
        <f>IF(O105="snížená",K105,0)</f>
        <v>0</v>
      </c>
      <c r="BG105" s="248">
        <f>IF(O105="zákl. přenesená",K105,0)</f>
        <v>0</v>
      </c>
      <c r="BH105" s="248">
        <f>IF(O105="sníž. přenesená",K105,0)</f>
        <v>0</v>
      </c>
      <c r="BI105" s="248">
        <f>IF(O105="nulová",K105,0)</f>
        <v>0</v>
      </c>
      <c r="BJ105" s="18" t="s">
        <v>84</v>
      </c>
      <c r="BK105" s="248">
        <f>ROUND(P105*H105,2)</f>
        <v>0</v>
      </c>
      <c r="BL105" s="18" t="s">
        <v>1044</v>
      </c>
      <c r="BM105" s="247" t="s">
        <v>1806</v>
      </c>
    </row>
    <row r="106" spans="1:47" s="2" customFormat="1" ht="12">
      <c r="A106" s="39"/>
      <c r="B106" s="40"/>
      <c r="C106" s="41"/>
      <c r="D106" s="249" t="s">
        <v>181</v>
      </c>
      <c r="E106" s="41"/>
      <c r="F106" s="250" t="s">
        <v>1805</v>
      </c>
      <c r="G106" s="41"/>
      <c r="H106" s="41"/>
      <c r="I106" s="150"/>
      <c r="J106" s="150"/>
      <c r="K106" s="41"/>
      <c r="L106" s="41"/>
      <c r="M106" s="45"/>
      <c r="N106" s="251"/>
      <c r="O106" s="252"/>
      <c r="P106" s="85"/>
      <c r="Q106" s="85"/>
      <c r="R106" s="85"/>
      <c r="S106" s="85"/>
      <c r="T106" s="85"/>
      <c r="U106" s="85"/>
      <c r="V106" s="85"/>
      <c r="W106" s="85"/>
      <c r="X106" s="86"/>
      <c r="Y106" s="39"/>
      <c r="Z106" s="39"/>
      <c r="AA106" s="39"/>
      <c r="AB106" s="39"/>
      <c r="AC106" s="39"/>
      <c r="AD106" s="39"/>
      <c r="AE106" s="39"/>
      <c r="AT106" s="18" t="s">
        <v>181</v>
      </c>
      <c r="AU106" s="18" t="s">
        <v>84</v>
      </c>
    </row>
    <row r="107" spans="1:65" s="2" customFormat="1" ht="16.5" customHeight="1">
      <c r="A107" s="39"/>
      <c r="B107" s="40"/>
      <c r="C107" s="235" t="s">
        <v>192</v>
      </c>
      <c r="D107" s="235" t="s">
        <v>174</v>
      </c>
      <c r="E107" s="236" t="s">
        <v>1807</v>
      </c>
      <c r="F107" s="237" t="s">
        <v>1808</v>
      </c>
      <c r="G107" s="238" t="s">
        <v>491</v>
      </c>
      <c r="H107" s="239">
        <v>3</v>
      </c>
      <c r="I107" s="240"/>
      <c r="J107" s="240"/>
      <c r="K107" s="241">
        <f>ROUND(P107*H107,2)</f>
        <v>0</v>
      </c>
      <c r="L107" s="237" t="s">
        <v>20</v>
      </c>
      <c r="M107" s="45"/>
      <c r="N107" s="242" t="s">
        <v>20</v>
      </c>
      <c r="O107" s="243" t="s">
        <v>45</v>
      </c>
      <c r="P107" s="244">
        <f>I107+J107</f>
        <v>0</v>
      </c>
      <c r="Q107" s="244">
        <f>ROUND(I107*H107,2)</f>
        <v>0</v>
      </c>
      <c r="R107" s="244">
        <f>ROUND(J107*H107,2)</f>
        <v>0</v>
      </c>
      <c r="S107" s="85"/>
      <c r="T107" s="245">
        <f>S107*H107</f>
        <v>0</v>
      </c>
      <c r="U107" s="245">
        <v>0</v>
      </c>
      <c r="V107" s="245">
        <f>U107*H107</f>
        <v>0</v>
      </c>
      <c r="W107" s="245">
        <v>0</v>
      </c>
      <c r="X107" s="246">
        <f>W107*H107</f>
        <v>0</v>
      </c>
      <c r="Y107" s="39"/>
      <c r="Z107" s="39"/>
      <c r="AA107" s="39"/>
      <c r="AB107" s="39"/>
      <c r="AC107" s="39"/>
      <c r="AD107" s="39"/>
      <c r="AE107" s="39"/>
      <c r="AR107" s="247" t="s">
        <v>1044</v>
      </c>
      <c r="AT107" s="247" t="s">
        <v>174</v>
      </c>
      <c r="AU107" s="247" t="s">
        <v>84</v>
      </c>
      <c r="AY107" s="18" t="s">
        <v>171</v>
      </c>
      <c r="BE107" s="248">
        <f>IF(O107="základní",K107,0)</f>
        <v>0</v>
      </c>
      <c r="BF107" s="248">
        <f>IF(O107="snížená",K107,0)</f>
        <v>0</v>
      </c>
      <c r="BG107" s="248">
        <f>IF(O107="zákl. přenesená",K107,0)</f>
        <v>0</v>
      </c>
      <c r="BH107" s="248">
        <f>IF(O107="sníž. přenesená",K107,0)</f>
        <v>0</v>
      </c>
      <c r="BI107" s="248">
        <f>IF(O107="nulová",K107,0)</f>
        <v>0</v>
      </c>
      <c r="BJ107" s="18" t="s">
        <v>84</v>
      </c>
      <c r="BK107" s="248">
        <f>ROUND(P107*H107,2)</f>
        <v>0</v>
      </c>
      <c r="BL107" s="18" t="s">
        <v>1044</v>
      </c>
      <c r="BM107" s="247" t="s">
        <v>1809</v>
      </c>
    </row>
    <row r="108" spans="1:47" s="2" customFormat="1" ht="12">
      <c r="A108" s="39"/>
      <c r="B108" s="40"/>
      <c r="C108" s="41"/>
      <c r="D108" s="249" t="s">
        <v>181</v>
      </c>
      <c r="E108" s="41"/>
      <c r="F108" s="250" t="s">
        <v>1808</v>
      </c>
      <c r="G108" s="41"/>
      <c r="H108" s="41"/>
      <c r="I108" s="150"/>
      <c r="J108" s="150"/>
      <c r="K108" s="41"/>
      <c r="L108" s="41"/>
      <c r="M108" s="45"/>
      <c r="N108" s="251"/>
      <c r="O108" s="252"/>
      <c r="P108" s="85"/>
      <c r="Q108" s="85"/>
      <c r="R108" s="85"/>
      <c r="S108" s="85"/>
      <c r="T108" s="85"/>
      <c r="U108" s="85"/>
      <c r="V108" s="85"/>
      <c r="W108" s="85"/>
      <c r="X108" s="86"/>
      <c r="Y108" s="39"/>
      <c r="Z108" s="39"/>
      <c r="AA108" s="39"/>
      <c r="AB108" s="39"/>
      <c r="AC108" s="39"/>
      <c r="AD108" s="39"/>
      <c r="AE108" s="39"/>
      <c r="AT108" s="18" t="s">
        <v>181</v>
      </c>
      <c r="AU108" s="18" t="s">
        <v>84</v>
      </c>
    </row>
    <row r="109" spans="1:65" s="2" customFormat="1" ht="16.5" customHeight="1">
      <c r="A109" s="39"/>
      <c r="B109" s="40"/>
      <c r="C109" s="235" t="s">
        <v>198</v>
      </c>
      <c r="D109" s="235" t="s">
        <v>174</v>
      </c>
      <c r="E109" s="236" t="s">
        <v>1810</v>
      </c>
      <c r="F109" s="237" t="s">
        <v>1811</v>
      </c>
      <c r="G109" s="238" t="s">
        <v>491</v>
      </c>
      <c r="H109" s="239">
        <v>3</v>
      </c>
      <c r="I109" s="240"/>
      <c r="J109" s="240"/>
      <c r="K109" s="241">
        <f>ROUND(P109*H109,2)</f>
        <v>0</v>
      </c>
      <c r="L109" s="237" t="s">
        <v>20</v>
      </c>
      <c r="M109" s="45"/>
      <c r="N109" s="242" t="s">
        <v>20</v>
      </c>
      <c r="O109" s="243" t="s">
        <v>45</v>
      </c>
      <c r="P109" s="244">
        <f>I109+J109</f>
        <v>0</v>
      </c>
      <c r="Q109" s="244">
        <f>ROUND(I109*H109,2)</f>
        <v>0</v>
      </c>
      <c r="R109" s="244">
        <f>ROUND(J109*H109,2)</f>
        <v>0</v>
      </c>
      <c r="S109" s="85"/>
      <c r="T109" s="245">
        <f>S109*H109</f>
        <v>0</v>
      </c>
      <c r="U109" s="245">
        <v>0</v>
      </c>
      <c r="V109" s="245">
        <f>U109*H109</f>
        <v>0</v>
      </c>
      <c r="W109" s="245">
        <v>0</v>
      </c>
      <c r="X109" s="246">
        <f>W109*H109</f>
        <v>0</v>
      </c>
      <c r="Y109" s="39"/>
      <c r="Z109" s="39"/>
      <c r="AA109" s="39"/>
      <c r="AB109" s="39"/>
      <c r="AC109" s="39"/>
      <c r="AD109" s="39"/>
      <c r="AE109" s="39"/>
      <c r="AR109" s="247" t="s">
        <v>1044</v>
      </c>
      <c r="AT109" s="247" t="s">
        <v>174</v>
      </c>
      <c r="AU109" s="247" t="s">
        <v>84</v>
      </c>
      <c r="AY109" s="18" t="s">
        <v>171</v>
      </c>
      <c r="BE109" s="248">
        <f>IF(O109="základní",K109,0)</f>
        <v>0</v>
      </c>
      <c r="BF109" s="248">
        <f>IF(O109="snížená",K109,0)</f>
        <v>0</v>
      </c>
      <c r="BG109" s="248">
        <f>IF(O109="zákl. přenesená",K109,0)</f>
        <v>0</v>
      </c>
      <c r="BH109" s="248">
        <f>IF(O109="sníž. přenesená",K109,0)</f>
        <v>0</v>
      </c>
      <c r="BI109" s="248">
        <f>IF(O109="nulová",K109,0)</f>
        <v>0</v>
      </c>
      <c r="BJ109" s="18" t="s">
        <v>84</v>
      </c>
      <c r="BK109" s="248">
        <f>ROUND(P109*H109,2)</f>
        <v>0</v>
      </c>
      <c r="BL109" s="18" t="s">
        <v>1044</v>
      </c>
      <c r="BM109" s="247" t="s">
        <v>1812</v>
      </c>
    </row>
    <row r="110" spans="1:47" s="2" customFormat="1" ht="12">
      <c r="A110" s="39"/>
      <c r="B110" s="40"/>
      <c r="C110" s="41"/>
      <c r="D110" s="249" t="s">
        <v>181</v>
      </c>
      <c r="E110" s="41"/>
      <c r="F110" s="250" t="s">
        <v>1811</v>
      </c>
      <c r="G110" s="41"/>
      <c r="H110" s="41"/>
      <c r="I110" s="150"/>
      <c r="J110" s="150"/>
      <c r="K110" s="41"/>
      <c r="L110" s="41"/>
      <c r="M110" s="45"/>
      <c r="N110" s="251"/>
      <c r="O110" s="252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181</v>
      </c>
      <c r="AU110" s="18" t="s">
        <v>84</v>
      </c>
    </row>
    <row r="111" spans="1:65" s="2" customFormat="1" ht="16.5" customHeight="1">
      <c r="A111" s="39"/>
      <c r="B111" s="40"/>
      <c r="C111" s="235" t="s">
        <v>203</v>
      </c>
      <c r="D111" s="235" t="s">
        <v>174</v>
      </c>
      <c r="E111" s="236" t="s">
        <v>1813</v>
      </c>
      <c r="F111" s="237" t="s">
        <v>1814</v>
      </c>
      <c r="G111" s="238" t="s">
        <v>491</v>
      </c>
      <c r="H111" s="239">
        <v>3</v>
      </c>
      <c r="I111" s="240"/>
      <c r="J111" s="240"/>
      <c r="K111" s="241">
        <f>ROUND(P111*H111,2)</f>
        <v>0</v>
      </c>
      <c r="L111" s="237" t="s">
        <v>20</v>
      </c>
      <c r="M111" s="45"/>
      <c r="N111" s="242" t="s">
        <v>20</v>
      </c>
      <c r="O111" s="243" t="s">
        <v>45</v>
      </c>
      <c r="P111" s="244">
        <f>I111+J111</f>
        <v>0</v>
      </c>
      <c r="Q111" s="244">
        <f>ROUND(I111*H111,2)</f>
        <v>0</v>
      </c>
      <c r="R111" s="244">
        <f>ROUND(J111*H111,2)</f>
        <v>0</v>
      </c>
      <c r="S111" s="85"/>
      <c r="T111" s="245">
        <f>S111*H111</f>
        <v>0</v>
      </c>
      <c r="U111" s="245">
        <v>0</v>
      </c>
      <c r="V111" s="245">
        <f>U111*H111</f>
        <v>0</v>
      </c>
      <c r="W111" s="245">
        <v>0</v>
      </c>
      <c r="X111" s="246">
        <f>W111*H111</f>
        <v>0</v>
      </c>
      <c r="Y111" s="39"/>
      <c r="Z111" s="39"/>
      <c r="AA111" s="39"/>
      <c r="AB111" s="39"/>
      <c r="AC111" s="39"/>
      <c r="AD111" s="39"/>
      <c r="AE111" s="39"/>
      <c r="AR111" s="247" t="s">
        <v>1044</v>
      </c>
      <c r="AT111" s="247" t="s">
        <v>174</v>
      </c>
      <c r="AU111" s="247" t="s">
        <v>84</v>
      </c>
      <c r="AY111" s="18" t="s">
        <v>171</v>
      </c>
      <c r="BE111" s="248">
        <f>IF(O111="základní",K111,0)</f>
        <v>0</v>
      </c>
      <c r="BF111" s="248">
        <f>IF(O111="snížená",K111,0)</f>
        <v>0</v>
      </c>
      <c r="BG111" s="248">
        <f>IF(O111="zákl. přenesená",K111,0)</f>
        <v>0</v>
      </c>
      <c r="BH111" s="248">
        <f>IF(O111="sníž. přenesená",K111,0)</f>
        <v>0</v>
      </c>
      <c r="BI111" s="248">
        <f>IF(O111="nulová",K111,0)</f>
        <v>0</v>
      </c>
      <c r="BJ111" s="18" t="s">
        <v>84</v>
      </c>
      <c r="BK111" s="248">
        <f>ROUND(P111*H111,2)</f>
        <v>0</v>
      </c>
      <c r="BL111" s="18" t="s">
        <v>1044</v>
      </c>
      <c r="BM111" s="247" t="s">
        <v>1815</v>
      </c>
    </row>
    <row r="112" spans="1:47" s="2" customFormat="1" ht="12">
      <c r="A112" s="39"/>
      <c r="B112" s="40"/>
      <c r="C112" s="41"/>
      <c r="D112" s="249" t="s">
        <v>181</v>
      </c>
      <c r="E112" s="41"/>
      <c r="F112" s="250" t="s">
        <v>1814</v>
      </c>
      <c r="G112" s="41"/>
      <c r="H112" s="41"/>
      <c r="I112" s="150"/>
      <c r="J112" s="150"/>
      <c r="K112" s="41"/>
      <c r="L112" s="41"/>
      <c r="M112" s="45"/>
      <c r="N112" s="251"/>
      <c r="O112" s="252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181</v>
      </c>
      <c r="AU112" s="18" t="s">
        <v>84</v>
      </c>
    </row>
    <row r="113" spans="1:65" s="2" customFormat="1" ht="16.5" customHeight="1">
      <c r="A113" s="39"/>
      <c r="B113" s="40"/>
      <c r="C113" s="235" t="s">
        <v>208</v>
      </c>
      <c r="D113" s="235" t="s">
        <v>174</v>
      </c>
      <c r="E113" s="236" t="s">
        <v>1816</v>
      </c>
      <c r="F113" s="237" t="s">
        <v>1817</v>
      </c>
      <c r="G113" s="238" t="s">
        <v>491</v>
      </c>
      <c r="H113" s="239">
        <v>3</v>
      </c>
      <c r="I113" s="240"/>
      <c r="J113" s="240"/>
      <c r="K113" s="241">
        <f>ROUND(P113*H113,2)</f>
        <v>0</v>
      </c>
      <c r="L113" s="237" t="s">
        <v>20</v>
      </c>
      <c r="M113" s="45"/>
      <c r="N113" s="242" t="s">
        <v>20</v>
      </c>
      <c r="O113" s="243" t="s">
        <v>45</v>
      </c>
      <c r="P113" s="244">
        <f>I113+J113</f>
        <v>0</v>
      </c>
      <c r="Q113" s="244">
        <f>ROUND(I113*H113,2)</f>
        <v>0</v>
      </c>
      <c r="R113" s="244">
        <f>ROUND(J113*H113,2)</f>
        <v>0</v>
      </c>
      <c r="S113" s="85"/>
      <c r="T113" s="245">
        <f>S113*H113</f>
        <v>0</v>
      </c>
      <c r="U113" s="245">
        <v>0</v>
      </c>
      <c r="V113" s="245">
        <f>U113*H113</f>
        <v>0</v>
      </c>
      <c r="W113" s="245">
        <v>0</v>
      </c>
      <c r="X113" s="246">
        <f>W113*H113</f>
        <v>0</v>
      </c>
      <c r="Y113" s="39"/>
      <c r="Z113" s="39"/>
      <c r="AA113" s="39"/>
      <c r="AB113" s="39"/>
      <c r="AC113" s="39"/>
      <c r="AD113" s="39"/>
      <c r="AE113" s="39"/>
      <c r="AR113" s="247" t="s">
        <v>1044</v>
      </c>
      <c r="AT113" s="247" t="s">
        <v>174</v>
      </c>
      <c r="AU113" s="247" t="s">
        <v>84</v>
      </c>
      <c r="AY113" s="18" t="s">
        <v>171</v>
      </c>
      <c r="BE113" s="248">
        <f>IF(O113="základní",K113,0)</f>
        <v>0</v>
      </c>
      <c r="BF113" s="248">
        <f>IF(O113="snížená",K113,0)</f>
        <v>0</v>
      </c>
      <c r="BG113" s="248">
        <f>IF(O113="zákl. přenesená",K113,0)</f>
        <v>0</v>
      </c>
      <c r="BH113" s="248">
        <f>IF(O113="sníž. přenesená",K113,0)</f>
        <v>0</v>
      </c>
      <c r="BI113" s="248">
        <f>IF(O113="nulová",K113,0)</f>
        <v>0</v>
      </c>
      <c r="BJ113" s="18" t="s">
        <v>84</v>
      </c>
      <c r="BK113" s="248">
        <f>ROUND(P113*H113,2)</f>
        <v>0</v>
      </c>
      <c r="BL113" s="18" t="s">
        <v>1044</v>
      </c>
      <c r="BM113" s="247" t="s">
        <v>1818</v>
      </c>
    </row>
    <row r="114" spans="1:47" s="2" customFormat="1" ht="12">
      <c r="A114" s="39"/>
      <c r="B114" s="40"/>
      <c r="C114" s="41"/>
      <c r="D114" s="249" t="s">
        <v>181</v>
      </c>
      <c r="E114" s="41"/>
      <c r="F114" s="250" t="s">
        <v>1817</v>
      </c>
      <c r="G114" s="41"/>
      <c r="H114" s="41"/>
      <c r="I114" s="150"/>
      <c r="J114" s="150"/>
      <c r="K114" s="41"/>
      <c r="L114" s="41"/>
      <c r="M114" s="45"/>
      <c r="N114" s="251"/>
      <c r="O114" s="252"/>
      <c r="P114" s="85"/>
      <c r="Q114" s="85"/>
      <c r="R114" s="85"/>
      <c r="S114" s="85"/>
      <c r="T114" s="85"/>
      <c r="U114" s="85"/>
      <c r="V114" s="85"/>
      <c r="W114" s="85"/>
      <c r="X114" s="86"/>
      <c r="Y114" s="39"/>
      <c r="Z114" s="39"/>
      <c r="AA114" s="39"/>
      <c r="AB114" s="39"/>
      <c r="AC114" s="39"/>
      <c r="AD114" s="39"/>
      <c r="AE114" s="39"/>
      <c r="AT114" s="18" t="s">
        <v>181</v>
      </c>
      <c r="AU114" s="18" t="s">
        <v>84</v>
      </c>
    </row>
    <row r="115" spans="1:65" s="2" customFormat="1" ht="16.5" customHeight="1">
      <c r="A115" s="39"/>
      <c r="B115" s="40"/>
      <c r="C115" s="235" t="s">
        <v>213</v>
      </c>
      <c r="D115" s="235" t="s">
        <v>174</v>
      </c>
      <c r="E115" s="236" t="s">
        <v>1819</v>
      </c>
      <c r="F115" s="237" t="s">
        <v>1820</v>
      </c>
      <c r="G115" s="238" t="s">
        <v>1821</v>
      </c>
      <c r="H115" s="239">
        <v>1</v>
      </c>
      <c r="I115" s="240"/>
      <c r="J115" s="240"/>
      <c r="K115" s="241">
        <f>ROUND(P115*H115,2)</f>
        <v>0</v>
      </c>
      <c r="L115" s="237" t="s">
        <v>20</v>
      </c>
      <c r="M115" s="45"/>
      <c r="N115" s="242" t="s">
        <v>20</v>
      </c>
      <c r="O115" s="243" t="s">
        <v>45</v>
      </c>
      <c r="P115" s="244">
        <f>I115+J115</f>
        <v>0</v>
      </c>
      <c r="Q115" s="244">
        <f>ROUND(I115*H115,2)</f>
        <v>0</v>
      </c>
      <c r="R115" s="244">
        <f>ROUND(J115*H115,2)</f>
        <v>0</v>
      </c>
      <c r="S115" s="85"/>
      <c r="T115" s="245">
        <f>S115*H115</f>
        <v>0</v>
      </c>
      <c r="U115" s="245">
        <v>0</v>
      </c>
      <c r="V115" s="245">
        <f>U115*H115</f>
        <v>0</v>
      </c>
      <c r="W115" s="245">
        <v>0</v>
      </c>
      <c r="X115" s="246">
        <f>W115*H115</f>
        <v>0</v>
      </c>
      <c r="Y115" s="39"/>
      <c r="Z115" s="39"/>
      <c r="AA115" s="39"/>
      <c r="AB115" s="39"/>
      <c r="AC115" s="39"/>
      <c r="AD115" s="39"/>
      <c r="AE115" s="39"/>
      <c r="AR115" s="247" t="s">
        <v>1044</v>
      </c>
      <c r="AT115" s="247" t="s">
        <v>174</v>
      </c>
      <c r="AU115" s="247" t="s">
        <v>84</v>
      </c>
      <c r="AY115" s="18" t="s">
        <v>171</v>
      </c>
      <c r="BE115" s="248">
        <f>IF(O115="základní",K115,0)</f>
        <v>0</v>
      </c>
      <c r="BF115" s="248">
        <f>IF(O115="snížená",K115,0)</f>
        <v>0</v>
      </c>
      <c r="BG115" s="248">
        <f>IF(O115="zákl. přenesená",K115,0)</f>
        <v>0</v>
      </c>
      <c r="BH115" s="248">
        <f>IF(O115="sníž. přenesená",K115,0)</f>
        <v>0</v>
      </c>
      <c r="BI115" s="248">
        <f>IF(O115="nulová",K115,0)</f>
        <v>0</v>
      </c>
      <c r="BJ115" s="18" t="s">
        <v>84</v>
      </c>
      <c r="BK115" s="248">
        <f>ROUND(P115*H115,2)</f>
        <v>0</v>
      </c>
      <c r="BL115" s="18" t="s">
        <v>1044</v>
      </c>
      <c r="BM115" s="247" t="s">
        <v>1822</v>
      </c>
    </row>
    <row r="116" spans="1:47" s="2" customFormat="1" ht="12">
      <c r="A116" s="39"/>
      <c r="B116" s="40"/>
      <c r="C116" s="41"/>
      <c r="D116" s="249" t="s">
        <v>181</v>
      </c>
      <c r="E116" s="41"/>
      <c r="F116" s="250" t="s">
        <v>1820</v>
      </c>
      <c r="G116" s="41"/>
      <c r="H116" s="41"/>
      <c r="I116" s="150"/>
      <c r="J116" s="150"/>
      <c r="K116" s="41"/>
      <c r="L116" s="41"/>
      <c r="M116" s="45"/>
      <c r="N116" s="251"/>
      <c r="O116" s="252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181</v>
      </c>
      <c r="AU116" s="18" t="s">
        <v>84</v>
      </c>
    </row>
    <row r="117" spans="1:65" s="2" customFormat="1" ht="16.5" customHeight="1">
      <c r="A117" s="39"/>
      <c r="B117" s="40"/>
      <c r="C117" s="235" t="s">
        <v>221</v>
      </c>
      <c r="D117" s="235" t="s">
        <v>174</v>
      </c>
      <c r="E117" s="236" t="s">
        <v>1823</v>
      </c>
      <c r="F117" s="237" t="s">
        <v>1824</v>
      </c>
      <c r="G117" s="238" t="s">
        <v>1821</v>
      </c>
      <c r="H117" s="239">
        <v>5</v>
      </c>
      <c r="I117" s="240"/>
      <c r="J117" s="240"/>
      <c r="K117" s="241">
        <f>ROUND(P117*H117,2)</f>
        <v>0</v>
      </c>
      <c r="L117" s="237" t="s">
        <v>20</v>
      </c>
      <c r="M117" s="45"/>
      <c r="N117" s="242" t="s">
        <v>20</v>
      </c>
      <c r="O117" s="243" t="s">
        <v>45</v>
      </c>
      <c r="P117" s="244">
        <f>I117+J117</f>
        <v>0</v>
      </c>
      <c r="Q117" s="244">
        <f>ROUND(I117*H117,2)</f>
        <v>0</v>
      </c>
      <c r="R117" s="244">
        <f>ROUND(J117*H117,2)</f>
        <v>0</v>
      </c>
      <c r="S117" s="85"/>
      <c r="T117" s="245">
        <f>S117*H117</f>
        <v>0</v>
      </c>
      <c r="U117" s="245">
        <v>0</v>
      </c>
      <c r="V117" s="245">
        <f>U117*H117</f>
        <v>0</v>
      </c>
      <c r="W117" s="245">
        <v>0</v>
      </c>
      <c r="X117" s="246">
        <f>W117*H117</f>
        <v>0</v>
      </c>
      <c r="Y117" s="39"/>
      <c r="Z117" s="39"/>
      <c r="AA117" s="39"/>
      <c r="AB117" s="39"/>
      <c r="AC117" s="39"/>
      <c r="AD117" s="39"/>
      <c r="AE117" s="39"/>
      <c r="AR117" s="247" t="s">
        <v>1044</v>
      </c>
      <c r="AT117" s="247" t="s">
        <v>174</v>
      </c>
      <c r="AU117" s="247" t="s">
        <v>84</v>
      </c>
      <c r="AY117" s="18" t="s">
        <v>171</v>
      </c>
      <c r="BE117" s="248">
        <f>IF(O117="základní",K117,0)</f>
        <v>0</v>
      </c>
      <c r="BF117" s="248">
        <f>IF(O117="snížená",K117,0)</f>
        <v>0</v>
      </c>
      <c r="BG117" s="248">
        <f>IF(O117="zákl. přenesená",K117,0)</f>
        <v>0</v>
      </c>
      <c r="BH117" s="248">
        <f>IF(O117="sníž. přenesená",K117,0)</f>
        <v>0</v>
      </c>
      <c r="BI117" s="248">
        <f>IF(O117="nulová",K117,0)</f>
        <v>0</v>
      </c>
      <c r="BJ117" s="18" t="s">
        <v>84</v>
      </c>
      <c r="BK117" s="248">
        <f>ROUND(P117*H117,2)</f>
        <v>0</v>
      </c>
      <c r="BL117" s="18" t="s">
        <v>1044</v>
      </c>
      <c r="BM117" s="247" t="s">
        <v>1825</v>
      </c>
    </row>
    <row r="118" spans="1:47" s="2" customFormat="1" ht="12">
      <c r="A118" s="39"/>
      <c r="B118" s="40"/>
      <c r="C118" s="41"/>
      <c r="D118" s="249" t="s">
        <v>181</v>
      </c>
      <c r="E118" s="41"/>
      <c r="F118" s="250" t="s">
        <v>1824</v>
      </c>
      <c r="G118" s="41"/>
      <c r="H118" s="41"/>
      <c r="I118" s="150"/>
      <c r="J118" s="150"/>
      <c r="K118" s="41"/>
      <c r="L118" s="41"/>
      <c r="M118" s="45"/>
      <c r="N118" s="251"/>
      <c r="O118" s="252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181</v>
      </c>
      <c r="AU118" s="18" t="s">
        <v>84</v>
      </c>
    </row>
    <row r="119" spans="1:65" s="2" customFormat="1" ht="16.5" customHeight="1">
      <c r="A119" s="39"/>
      <c r="B119" s="40"/>
      <c r="C119" s="235" t="s">
        <v>9</v>
      </c>
      <c r="D119" s="235" t="s">
        <v>174</v>
      </c>
      <c r="E119" s="236" t="s">
        <v>1826</v>
      </c>
      <c r="F119" s="237" t="s">
        <v>1827</v>
      </c>
      <c r="G119" s="238" t="s">
        <v>491</v>
      </c>
      <c r="H119" s="239">
        <v>1</v>
      </c>
      <c r="I119" s="240"/>
      <c r="J119" s="240"/>
      <c r="K119" s="241">
        <f>ROUND(P119*H119,2)</f>
        <v>0</v>
      </c>
      <c r="L119" s="237" t="s">
        <v>20</v>
      </c>
      <c r="M119" s="45"/>
      <c r="N119" s="242" t="s">
        <v>20</v>
      </c>
      <c r="O119" s="243" t="s">
        <v>45</v>
      </c>
      <c r="P119" s="244">
        <f>I119+J119</f>
        <v>0</v>
      </c>
      <c r="Q119" s="244">
        <f>ROUND(I119*H119,2)</f>
        <v>0</v>
      </c>
      <c r="R119" s="244">
        <f>ROUND(J119*H119,2)</f>
        <v>0</v>
      </c>
      <c r="S119" s="85"/>
      <c r="T119" s="245">
        <f>S119*H119</f>
        <v>0</v>
      </c>
      <c r="U119" s="245">
        <v>0</v>
      </c>
      <c r="V119" s="245">
        <f>U119*H119</f>
        <v>0</v>
      </c>
      <c r="W119" s="245">
        <v>0</v>
      </c>
      <c r="X119" s="246">
        <f>W119*H119</f>
        <v>0</v>
      </c>
      <c r="Y119" s="39"/>
      <c r="Z119" s="39"/>
      <c r="AA119" s="39"/>
      <c r="AB119" s="39"/>
      <c r="AC119" s="39"/>
      <c r="AD119" s="39"/>
      <c r="AE119" s="39"/>
      <c r="AR119" s="247" t="s">
        <v>1044</v>
      </c>
      <c r="AT119" s="247" t="s">
        <v>174</v>
      </c>
      <c r="AU119" s="247" t="s">
        <v>84</v>
      </c>
      <c r="AY119" s="18" t="s">
        <v>171</v>
      </c>
      <c r="BE119" s="248">
        <f>IF(O119="základní",K119,0)</f>
        <v>0</v>
      </c>
      <c r="BF119" s="248">
        <f>IF(O119="snížená",K119,0)</f>
        <v>0</v>
      </c>
      <c r="BG119" s="248">
        <f>IF(O119="zákl. přenesená",K119,0)</f>
        <v>0</v>
      </c>
      <c r="BH119" s="248">
        <f>IF(O119="sníž. přenesená",K119,0)</f>
        <v>0</v>
      </c>
      <c r="BI119" s="248">
        <f>IF(O119="nulová",K119,0)</f>
        <v>0</v>
      </c>
      <c r="BJ119" s="18" t="s">
        <v>84</v>
      </c>
      <c r="BK119" s="248">
        <f>ROUND(P119*H119,2)</f>
        <v>0</v>
      </c>
      <c r="BL119" s="18" t="s">
        <v>1044</v>
      </c>
      <c r="BM119" s="247" t="s">
        <v>1828</v>
      </c>
    </row>
    <row r="120" spans="1:47" s="2" customFormat="1" ht="12">
      <c r="A120" s="39"/>
      <c r="B120" s="40"/>
      <c r="C120" s="41"/>
      <c r="D120" s="249" t="s">
        <v>181</v>
      </c>
      <c r="E120" s="41"/>
      <c r="F120" s="250" t="s">
        <v>1827</v>
      </c>
      <c r="G120" s="41"/>
      <c r="H120" s="41"/>
      <c r="I120" s="150"/>
      <c r="J120" s="150"/>
      <c r="K120" s="41"/>
      <c r="L120" s="41"/>
      <c r="M120" s="45"/>
      <c r="N120" s="251"/>
      <c r="O120" s="252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181</v>
      </c>
      <c r="AU120" s="18" t="s">
        <v>84</v>
      </c>
    </row>
    <row r="121" spans="1:65" s="2" customFormat="1" ht="16.5" customHeight="1">
      <c r="A121" s="39"/>
      <c r="B121" s="40"/>
      <c r="C121" s="235" t="s">
        <v>313</v>
      </c>
      <c r="D121" s="235" t="s">
        <v>174</v>
      </c>
      <c r="E121" s="236" t="s">
        <v>1829</v>
      </c>
      <c r="F121" s="237" t="s">
        <v>1830</v>
      </c>
      <c r="G121" s="238" t="s">
        <v>1821</v>
      </c>
      <c r="H121" s="239">
        <v>1</v>
      </c>
      <c r="I121" s="240"/>
      <c r="J121" s="240"/>
      <c r="K121" s="241">
        <f>ROUND(P121*H121,2)</f>
        <v>0</v>
      </c>
      <c r="L121" s="237" t="s">
        <v>20</v>
      </c>
      <c r="M121" s="45"/>
      <c r="N121" s="242" t="s">
        <v>20</v>
      </c>
      <c r="O121" s="243" t="s">
        <v>45</v>
      </c>
      <c r="P121" s="244">
        <f>I121+J121</f>
        <v>0</v>
      </c>
      <c r="Q121" s="244">
        <f>ROUND(I121*H121,2)</f>
        <v>0</v>
      </c>
      <c r="R121" s="244">
        <f>ROUND(J121*H121,2)</f>
        <v>0</v>
      </c>
      <c r="S121" s="85"/>
      <c r="T121" s="245">
        <f>S121*H121</f>
        <v>0</v>
      </c>
      <c r="U121" s="245">
        <v>0</v>
      </c>
      <c r="V121" s="245">
        <f>U121*H121</f>
        <v>0</v>
      </c>
      <c r="W121" s="245">
        <v>0</v>
      </c>
      <c r="X121" s="246">
        <f>W121*H121</f>
        <v>0</v>
      </c>
      <c r="Y121" s="39"/>
      <c r="Z121" s="39"/>
      <c r="AA121" s="39"/>
      <c r="AB121" s="39"/>
      <c r="AC121" s="39"/>
      <c r="AD121" s="39"/>
      <c r="AE121" s="39"/>
      <c r="AR121" s="247" t="s">
        <v>1044</v>
      </c>
      <c r="AT121" s="247" t="s">
        <v>174</v>
      </c>
      <c r="AU121" s="247" t="s">
        <v>84</v>
      </c>
      <c r="AY121" s="18" t="s">
        <v>171</v>
      </c>
      <c r="BE121" s="248">
        <f>IF(O121="základní",K121,0)</f>
        <v>0</v>
      </c>
      <c r="BF121" s="248">
        <f>IF(O121="snížená",K121,0)</f>
        <v>0</v>
      </c>
      <c r="BG121" s="248">
        <f>IF(O121="zákl. přenesená",K121,0)</f>
        <v>0</v>
      </c>
      <c r="BH121" s="248">
        <f>IF(O121="sníž. přenesená",K121,0)</f>
        <v>0</v>
      </c>
      <c r="BI121" s="248">
        <f>IF(O121="nulová",K121,0)</f>
        <v>0</v>
      </c>
      <c r="BJ121" s="18" t="s">
        <v>84</v>
      </c>
      <c r="BK121" s="248">
        <f>ROUND(P121*H121,2)</f>
        <v>0</v>
      </c>
      <c r="BL121" s="18" t="s">
        <v>1044</v>
      </c>
      <c r="BM121" s="247" t="s">
        <v>1831</v>
      </c>
    </row>
    <row r="122" spans="1:47" s="2" customFormat="1" ht="12">
      <c r="A122" s="39"/>
      <c r="B122" s="40"/>
      <c r="C122" s="41"/>
      <c r="D122" s="249" t="s">
        <v>181</v>
      </c>
      <c r="E122" s="41"/>
      <c r="F122" s="250" t="s">
        <v>1830</v>
      </c>
      <c r="G122" s="41"/>
      <c r="H122" s="41"/>
      <c r="I122" s="150"/>
      <c r="J122" s="150"/>
      <c r="K122" s="41"/>
      <c r="L122" s="41"/>
      <c r="M122" s="45"/>
      <c r="N122" s="251"/>
      <c r="O122" s="252"/>
      <c r="P122" s="85"/>
      <c r="Q122" s="85"/>
      <c r="R122" s="85"/>
      <c r="S122" s="85"/>
      <c r="T122" s="85"/>
      <c r="U122" s="85"/>
      <c r="V122" s="85"/>
      <c r="W122" s="85"/>
      <c r="X122" s="86"/>
      <c r="Y122" s="39"/>
      <c r="Z122" s="39"/>
      <c r="AA122" s="39"/>
      <c r="AB122" s="39"/>
      <c r="AC122" s="39"/>
      <c r="AD122" s="39"/>
      <c r="AE122" s="39"/>
      <c r="AT122" s="18" t="s">
        <v>181</v>
      </c>
      <c r="AU122" s="18" t="s">
        <v>84</v>
      </c>
    </row>
    <row r="123" spans="1:65" s="2" customFormat="1" ht="16.5" customHeight="1">
      <c r="A123" s="39"/>
      <c r="B123" s="40"/>
      <c r="C123" s="235" t="s">
        <v>319</v>
      </c>
      <c r="D123" s="235" t="s">
        <v>174</v>
      </c>
      <c r="E123" s="236" t="s">
        <v>1832</v>
      </c>
      <c r="F123" s="237" t="s">
        <v>1833</v>
      </c>
      <c r="G123" s="238" t="s">
        <v>491</v>
      </c>
      <c r="H123" s="239">
        <v>3</v>
      </c>
      <c r="I123" s="240"/>
      <c r="J123" s="240"/>
      <c r="K123" s="241">
        <f>ROUND(P123*H123,2)</f>
        <v>0</v>
      </c>
      <c r="L123" s="237" t="s">
        <v>20</v>
      </c>
      <c r="M123" s="45"/>
      <c r="N123" s="242" t="s">
        <v>20</v>
      </c>
      <c r="O123" s="243" t="s">
        <v>45</v>
      </c>
      <c r="P123" s="244">
        <f>I123+J123</f>
        <v>0</v>
      </c>
      <c r="Q123" s="244">
        <f>ROUND(I123*H123,2)</f>
        <v>0</v>
      </c>
      <c r="R123" s="244">
        <f>ROUND(J123*H123,2)</f>
        <v>0</v>
      </c>
      <c r="S123" s="85"/>
      <c r="T123" s="245">
        <f>S123*H123</f>
        <v>0</v>
      </c>
      <c r="U123" s="245">
        <v>0</v>
      </c>
      <c r="V123" s="245">
        <f>U123*H123</f>
        <v>0</v>
      </c>
      <c r="W123" s="245">
        <v>0</v>
      </c>
      <c r="X123" s="246">
        <f>W123*H123</f>
        <v>0</v>
      </c>
      <c r="Y123" s="39"/>
      <c r="Z123" s="39"/>
      <c r="AA123" s="39"/>
      <c r="AB123" s="39"/>
      <c r="AC123" s="39"/>
      <c r="AD123" s="39"/>
      <c r="AE123" s="39"/>
      <c r="AR123" s="247" t="s">
        <v>1044</v>
      </c>
      <c r="AT123" s="247" t="s">
        <v>174</v>
      </c>
      <c r="AU123" s="247" t="s">
        <v>84</v>
      </c>
      <c r="AY123" s="18" t="s">
        <v>171</v>
      </c>
      <c r="BE123" s="248">
        <f>IF(O123="základní",K123,0)</f>
        <v>0</v>
      </c>
      <c r="BF123" s="248">
        <f>IF(O123="snížená",K123,0)</f>
        <v>0</v>
      </c>
      <c r="BG123" s="248">
        <f>IF(O123="zákl. přenesená",K123,0)</f>
        <v>0</v>
      </c>
      <c r="BH123" s="248">
        <f>IF(O123="sníž. přenesená",K123,0)</f>
        <v>0</v>
      </c>
      <c r="BI123" s="248">
        <f>IF(O123="nulová",K123,0)</f>
        <v>0</v>
      </c>
      <c r="BJ123" s="18" t="s">
        <v>84</v>
      </c>
      <c r="BK123" s="248">
        <f>ROUND(P123*H123,2)</f>
        <v>0</v>
      </c>
      <c r="BL123" s="18" t="s">
        <v>1044</v>
      </c>
      <c r="BM123" s="247" t="s">
        <v>1834</v>
      </c>
    </row>
    <row r="124" spans="1:47" s="2" customFormat="1" ht="12">
      <c r="A124" s="39"/>
      <c r="B124" s="40"/>
      <c r="C124" s="41"/>
      <c r="D124" s="249" t="s">
        <v>181</v>
      </c>
      <c r="E124" s="41"/>
      <c r="F124" s="250" t="s">
        <v>1833</v>
      </c>
      <c r="G124" s="41"/>
      <c r="H124" s="41"/>
      <c r="I124" s="150"/>
      <c r="J124" s="150"/>
      <c r="K124" s="41"/>
      <c r="L124" s="41"/>
      <c r="M124" s="45"/>
      <c r="N124" s="251"/>
      <c r="O124" s="252"/>
      <c r="P124" s="85"/>
      <c r="Q124" s="85"/>
      <c r="R124" s="85"/>
      <c r="S124" s="85"/>
      <c r="T124" s="85"/>
      <c r="U124" s="85"/>
      <c r="V124" s="85"/>
      <c r="W124" s="85"/>
      <c r="X124" s="86"/>
      <c r="Y124" s="39"/>
      <c r="Z124" s="39"/>
      <c r="AA124" s="39"/>
      <c r="AB124" s="39"/>
      <c r="AC124" s="39"/>
      <c r="AD124" s="39"/>
      <c r="AE124" s="39"/>
      <c r="AT124" s="18" t="s">
        <v>181</v>
      </c>
      <c r="AU124" s="18" t="s">
        <v>84</v>
      </c>
    </row>
    <row r="125" spans="1:65" s="2" customFormat="1" ht="16.5" customHeight="1">
      <c r="A125" s="39"/>
      <c r="B125" s="40"/>
      <c r="C125" s="235" t="s">
        <v>325</v>
      </c>
      <c r="D125" s="235" t="s">
        <v>174</v>
      </c>
      <c r="E125" s="236" t="s">
        <v>1835</v>
      </c>
      <c r="F125" s="237" t="s">
        <v>1836</v>
      </c>
      <c r="G125" s="238" t="s">
        <v>491</v>
      </c>
      <c r="H125" s="239">
        <v>1</v>
      </c>
      <c r="I125" s="240"/>
      <c r="J125" s="240"/>
      <c r="K125" s="241">
        <f>ROUND(P125*H125,2)</f>
        <v>0</v>
      </c>
      <c r="L125" s="237" t="s">
        <v>20</v>
      </c>
      <c r="M125" s="45"/>
      <c r="N125" s="242" t="s">
        <v>20</v>
      </c>
      <c r="O125" s="243" t="s">
        <v>45</v>
      </c>
      <c r="P125" s="244">
        <f>I125+J125</f>
        <v>0</v>
      </c>
      <c r="Q125" s="244">
        <f>ROUND(I125*H125,2)</f>
        <v>0</v>
      </c>
      <c r="R125" s="244">
        <f>ROUND(J125*H125,2)</f>
        <v>0</v>
      </c>
      <c r="S125" s="85"/>
      <c r="T125" s="245">
        <f>S125*H125</f>
        <v>0</v>
      </c>
      <c r="U125" s="245">
        <v>0</v>
      </c>
      <c r="V125" s="245">
        <f>U125*H125</f>
        <v>0</v>
      </c>
      <c r="W125" s="245">
        <v>0</v>
      </c>
      <c r="X125" s="246">
        <f>W125*H125</f>
        <v>0</v>
      </c>
      <c r="Y125" s="39"/>
      <c r="Z125" s="39"/>
      <c r="AA125" s="39"/>
      <c r="AB125" s="39"/>
      <c r="AC125" s="39"/>
      <c r="AD125" s="39"/>
      <c r="AE125" s="39"/>
      <c r="AR125" s="247" t="s">
        <v>1044</v>
      </c>
      <c r="AT125" s="247" t="s">
        <v>174</v>
      </c>
      <c r="AU125" s="247" t="s">
        <v>84</v>
      </c>
      <c r="AY125" s="18" t="s">
        <v>171</v>
      </c>
      <c r="BE125" s="248">
        <f>IF(O125="základní",K125,0)</f>
        <v>0</v>
      </c>
      <c r="BF125" s="248">
        <f>IF(O125="snížená",K125,0)</f>
        <v>0</v>
      </c>
      <c r="BG125" s="248">
        <f>IF(O125="zákl. přenesená",K125,0)</f>
        <v>0</v>
      </c>
      <c r="BH125" s="248">
        <f>IF(O125="sníž. přenesená",K125,0)</f>
        <v>0</v>
      </c>
      <c r="BI125" s="248">
        <f>IF(O125="nulová",K125,0)</f>
        <v>0</v>
      </c>
      <c r="BJ125" s="18" t="s">
        <v>84</v>
      </c>
      <c r="BK125" s="248">
        <f>ROUND(P125*H125,2)</f>
        <v>0</v>
      </c>
      <c r="BL125" s="18" t="s">
        <v>1044</v>
      </c>
      <c r="BM125" s="247" t="s">
        <v>1837</v>
      </c>
    </row>
    <row r="126" spans="1:47" s="2" customFormat="1" ht="12">
      <c r="A126" s="39"/>
      <c r="B126" s="40"/>
      <c r="C126" s="41"/>
      <c r="D126" s="249" t="s">
        <v>181</v>
      </c>
      <c r="E126" s="41"/>
      <c r="F126" s="250" t="s">
        <v>1836</v>
      </c>
      <c r="G126" s="41"/>
      <c r="H126" s="41"/>
      <c r="I126" s="150"/>
      <c r="J126" s="150"/>
      <c r="K126" s="41"/>
      <c r="L126" s="41"/>
      <c r="M126" s="45"/>
      <c r="N126" s="251"/>
      <c r="O126" s="252"/>
      <c r="P126" s="85"/>
      <c r="Q126" s="85"/>
      <c r="R126" s="85"/>
      <c r="S126" s="85"/>
      <c r="T126" s="85"/>
      <c r="U126" s="85"/>
      <c r="V126" s="85"/>
      <c r="W126" s="85"/>
      <c r="X126" s="86"/>
      <c r="Y126" s="39"/>
      <c r="Z126" s="39"/>
      <c r="AA126" s="39"/>
      <c r="AB126" s="39"/>
      <c r="AC126" s="39"/>
      <c r="AD126" s="39"/>
      <c r="AE126" s="39"/>
      <c r="AT126" s="18" t="s">
        <v>181</v>
      </c>
      <c r="AU126" s="18" t="s">
        <v>84</v>
      </c>
    </row>
    <row r="127" spans="1:65" s="2" customFormat="1" ht="44.25" customHeight="1">
      <c r="A127" s="39"/>
      <c r="B127" s="40"/>
      <c r="C127" s="235" t="s">
        <v>331</v>
      </c>
      <c r="D127" s="235" t="s">
        <v>174</v>
      </c>
      <c r="E127" s="236" t="s">
        <v>1838</v>
      </c>
      <c r="F127" s="237" t="s">
        <v>1839</v>
      </c>
      <c r="G127" s="238" t="s">
        <v>491</v>
      </c>
      <c r="H127" s="239">
        <v>2</v>
      </c>
      <c r="I127" s="240"/>
      <c r="J127" s="240"/>
      <c r="K127" s="241">
        <f>ROUND(P127*H127,2)</f>
        <v>0</v>
      </c>
      <c r="L127" s="237" t="s">
        <v>20</v>
      </c>
      <c r="M127" s="45"/>
      <c r="N127" s="242" t="s">
        <v>20</v>
      </c>
      <c r="O127" s="243" t="s">
        <v>45</v>
      </c>
      <c r="P127" s="244">
        <f>I127+J127</f>
        <v>0</v>
      </c>
      <c r="Q127" s="244">
        <f>ROUND(I127*H127,2)</f>
        <v>0</v>
      </c>
      <c r="R127" s="244">
        <f>ROUND(J127*H127,2)</f>
        <v>0</v>
      </c>
      <c r="S127" s="85"/>
      <c r="T127" s="245">
        <f>S127*H127</f>
        <v>0</v>
      </c>
      <c r="U127" s="245">
        <v>0</v>
      </c>
      <c r="V127" s="245">
        <f>U127*H127</f>
        <v>0</v>
      </c>
      <c r="W127" s="245">
        <v>0</v>
      </c>
      <c r="X127" s="246">
        <f>W127*H127</f>
        <v>0</v>
      </c>
      <c r="Y127" s="39"/>
      <c r="Z127" s="39"/>
      <c r="AA127" s="39"/>
      <c r="AB127" s="39"/>
      <c r="AC127" s="39"/>
      <c r="AD127" s="39"/>
      <c r="AE127" s="39"/>
      <c r="AR127" s="247" t="s">
        <v>1044</v>
      </c>
      <c r="AT127" s="247" t="s">
        <v>174</v>
      </c>
      <c r="AU127" s="247" t="s">
        <v>84</v>
      </c>
      <c r="AY127" s="18" t="s">
        <v>171</v>
      </c>
      <c r="BE127" s="248">
        <f>IF(O127="základní",K127,0)</f>
        <v>0</v>
      </c>
      <c r="BF127" s="248">
        <f>IF(O127="snížená",K127,0)</f>
        <v>0</v>
      </c>
      <c r="BG127" s="248">
        <f>IF(O127="zákl. přenesená",K127,0)</f>
        <v>0</v>
      </c>
      <c r="BH127" s="248">
        <f>IF(O127="sníž. přenesená",K127,0)</f>
        <v>0</v>
      </c>
      <c r="BI127" s="248">
        <f>IF(O127="nulová",K127,0)</f>
        <v>0</v>
      </c>
      <c r="BJ127" s="18" t="s">
        <v>84</v>
      </c>
      <c r="BK127" s="248">
        <f>ROUND(P127*H127,2)</f>
        <v>0</v>
      </c>
      <c r="BL127" s="18" t="s">
        <v>1044</v>
      </c>
      <c r="BM127" s="247" t="s">
        <v>1840</v>
      </c>
    </row>
    <row r="128" spans="1:47" s="2" customFormat="1" ht="12">
      <c r="A128" s="39"/>
      <c r="B128" s="40"/>
      <c r="C128" s="41"/>
      <c r="D128" s="249" t="s">
        <v>181</v>
      </c>
      <c r="E128" s="41"/>
      <c r="F128" s="250" t="s">
        <v>1839</v>
      </c>
      <c r="G128" s="41"/>
      <c r="H128" s="41"/>
      <c r="I128" s="150"/>
      <c r="J128" s="150"/>
      <c r="K128" s="41"/>
      <c r="L128" s="41"/>
      <c r="M128" s="45"/>
      <c r="N128" s="251"/>
      <c r="O128" s="252"/>
      <c r="P128" s="85"/>
      <c r="Q128" s="85"/>
      <c r="R128" s="85"/>
      <c r="S128" s="85"/>
      <c r="T128" s="85"/>
      <c r="U128" s="85"/>
      <c r="V128" s="85"/>
      <c r="W128" s="85"/>
      <c r="X128" s="86"/>
      <c r="Y128" s="39"/>
      <c r="Z128" s="39"/>
      <c r="AA128" s="39"/>
      <c r="AB128" s="39"/>
      <c r="AC128" s="39"/>
      <c r="AD128" s="39"/>
      <c r="AE128" s="39"/>
      <c r="AT128" s="18" t="s">
        <v>181</v>
      </c>
      <c r="AU128" s="18" t="s">
        <v>84</v>
      </c>
    </row>
    <row r="129" spans="1:65" s="2" customFormat="1" ht="16.5" customHeight="1">
      <c r="A129" s="39"/>
      <c r="B129" s="40"/>
      <c r="C129" s="235" t="s">
        <v>335</v>
      </c>
      <c r="D129" s="235" t="s">
        <v>174</v>
      </c>
      <c r="E129" s="236" t="s">
        <v>1841</v>
      </c>
      <c r="F129" s="237" t="s">
        <v>1842</v>
      </c>
      <c r="G129" s="238" t="s">
        <v>491</v>
      </c>
      <c r="H129" s="239">
        <v>20</v>
      </c>
      <c r="I129" s="240"/>
      <c r="J129" s="240"/>
      <c r="K129" s="241">
        <f>ROUND(P129*H129,2)</f>
        <v>0</v>
      </c>
      <c r="L129" s="237" t="s">
        <v>20</v>
      </c>
      <c r="M129" s="45"/>
      <c r="N129" s="242" t="s">
        <v>20</v>
      </c>
      <c r="O129" s="243" t="s">
        <v>45</v>
      </c>
      <c r="P129" s="244">
        <f>I129+J129</f>
        <v>0</v>
      </c>
      <c r="Q129" s="244">
        <f>ROUND(I129*H129,2)</f>
        <v>0</v>
      </c>
      <c r="R129" s="244">
        <f>ROUND(J129*H129,2)</f>
        <v>0</v>
      </c>
      <c r="S129" s="85"/>
      <c r="T129" s="245">
        <f>S129*H129</f>
        <v>0</v>
      </c>
      <c r="U129" s="245">
        <v>0</v>
      </c>
      <c r="V129" s="245">
        <f>U129*H129</f>
        <v>0</v>
      </c>
      <c r="W129" s="245">
        <v>0</v>
      </c>
      <c r="X129" s="246">
        <f>W129*H129</f>
        <v>0</v>
      </c>
      <c r="Y129" s="39"/>
      <c r="Z129" s="39"/>
      <c r="AA129" s="39"/>
      <c r="AB129" s="39"/>
      <c r="AC129" s="39"/>
      <c r="AD129" s="39"/>
      <c r="AE129" s="39"/>
      <c r="AR129" s="247" t="s">
        <v>1044</v>
      </c>
      <c r="AT129" s="247" t="s">
        <v>174</v>
      </c>
      <c r="AU129" s="247" t="s">
        <v>84</v>
      </c>
      <c r="AY129" s="18" t="s">
        <v>171</v>
      </c>
      <c r="BE129" s="248">
        <f>IF(O129="základní",K129,0)</f>
        <v>0</v>
      </c>
      <c r="BF129" s="248">
        <f>IF(O129="snížená",K129,0)</f>
        <v>0</v>
      </c>
      <c r="BG129" s="248">
        <f>IF(O129="zákl. přenesená",K129,0)</f>
        <v>0</v>
      </c>
      <c r="BH129" s="248">
        <f>IF(O129="sníž. přenesená",K129,0)</f>
        <v>0</v>
      </c>
      <c r="BI129" s="248">
        <f>IF(O129="nulová",K129,0)</f>
        <v>0</v>
      </c>
      <c r="BJ129" s="18" t="s">
        <v>84</v>
      </c>
      <c r="BK129" s="248">
        <f>ROUND(P129*H129,2)</f>
        <v>0</v>
      </c>
      <c r="BL129" s="18" t="s">
        <v>1044</v>
      </c>
      <c r="BM129" s="247" t="s">
        <v>1843</v>
      </c>
    </row>
    <row r="130" spans="1:47" s="2" customFormat="1" ht="12">
      <c r="A130" s="39"/>
      <c r="B130" s="40"/>
      <c r="C130" s="41"/>
      <c r="D130" s="249" t="s">
        <v>181</v>
      </c>
      <c r="E130" s="41"/>
      <c r="F130" s="250" t="s">
        <v>1842</v>
      </c>
      <c r="G130" s="41"/>
      <c r="H130" s="41"/>
      <c r="I130" s="150"/>
      <c r="J130" s="150"/>
      <c r="K130" s="41"/>
      <c r="L130" s="41"/>
      <c r="M130" s="45"/>
      <c r="N130" s="251"/>
      <c r="O130" s="252"/>
      <c r="P130" s="85"/>
      <c r="Q130" s="85"/>
      <c r="R130" s="85"/>
      <c r="S130" s="85"/>
      <c r="T130" s="85"/>
      <c r="U130" s="85"/>
      <c r="V130" s="85"/>
      <c r="W130" s="85"/>
      <c r="X130" s="86"/>
      <c r="Y130" s="39"/>
      <c r="Z130" s="39"/>
      <c r="AA130" s="39"/>
      <c r="AB130" s="39"/>
      <c r="AC130" s="39"/>
      <c r="AD130" s="39"/>
      <c r="AE130" s="39"/>
      <c r="AT130" s="18" t="s">
        <v>181</v>
      </c>
      <c r="AU130" s="18" t="s">
        <v>84</v>
      </c>
    </row>
    <row r="131" spans="1:65" s="2" customFormat="1" ht="16.5" customHeight="1">
      <c r="A131" s="39"/>
      <c r="B131" s="40"/>
      <c r="C131" s="235" t="s">
        <v>8</v>
      </c>
      <c r="D131" s="235" t="s">
        <v>174</v>
      </c>
      <c r="E131" s="236" t="s">
        <v>1844</v>
      </c>
      <c r="F131" s="237" t="s">
        <v>1845</v>
      </c>
      <c r="G131" s="238" t="s">
        <v>491</v>
      </c>
      <c r="H131" s="239">
        <v>20</v>
      </c>
      <c r="I131" s="240"/>
      <c r="J131" s="240"/>
      <c r="K131" s="241">
        <f>ROUND(P131*H131,2)</f>
        <v>0</v>
      </c>
      <c r="L131" s="237" t="s">
        <v>20</v>
      </c>
      <c r="M131" s="45"/>
      <c r="N131" s="242" t="s">
        <v>20</v>
      </c>
      <c r="O131" s="243" t="s">
        <v>45</v>
      </c>
      <c r="P131" s="244">
        <f>I131+J131</f>
        <v>0</v>
      </c>
      <c r="Q131" s="244">
        <f>ROUND(I131*H131,2)</f>
        <v>0</v>
      </c>
      <c r="R131" s="244">
        <f>ROUND(J131*H131,2)</f>
        <v>0</v>
      </c>
      <c r="S131" s="85"/>
      <c r="T131" s="245">
        <f>S131*H131</f>
        <v>0</v>
      </c>
      <c r="U131" s="245">
        <v>0</v>
      </c>
      <c r="V131" s="245">
        <f>U131*H131</f>
        <v>0</v>
      </c>
      <c r="W131" s="245">
        <v>0</v>
      </c>
      <c r="X131" s="246">
        <f>W131*H131</f>
        <v>0</v>
      </c>
      <c r="Y131" s="39"/>
      <c r="Z131" s="39"/>
      <c r="AA131" s="39"/>
      <c r="AB131" s="39"/>
      <c r="AC131" s="39"/>
      <c r="AD131" s="39"/>
      <c r="AE131" s="39"/>
      <c r="AR131" s="247" t="s">
        <v>1044</v>
      </c>
      <c r="AT131" s="247" t="s">
        <v>174</v>
      </c>
      <c r="AU131" s="247" t="s">
        <v>84</v>
      </c>
      <c r="AY131" s="18" t="s">
        <v>171</v>
      </c>
      <c r="BE131" s="248">
        <f>IF(O131="základní",K131,0)</f>
        <v>0</v>
      </c>
      <c r="BF131" s="248">
        <f>IF(O131="snížená",K131,0)</f>
        <v>0</v>
      </c>
      <c r="BG131" s="248">
        <f>IF(O131="zákl. přenesená",K131,0)</f>
        <v>0</v>
      </c>
      <c r="BH131" s="248">
        <f>IF(O131="sníž. přenesená",K131,0)</f>
        <v>0</v>
      </c>
      <c r="BI131" s="248">
        <f>IF(O131="nulová",K131,0)</f>
        <v>0</v>
      </c>
      <c r="BJ131" s="18" t="s">
        <v>84</v>
      </c>
      <c r="BK131" s="248">
        <f>ROUND(P131*H131,2)</f>
        <v>0</v>
      </c>
      <c r="BL131" s="18" t="s">
        <v>1044</v>
      </c>
      <c r="BM131" s="247" t="s">
        <v>1846</v>
      </c>
    </row>
    <row r="132" spans="1:47" s="2" customFormat="1" ht="12">
      <c r="A132" s="39"/>
      <c r="B132" s="40"/>
      <c r="C132" s="41"/>
      <c r="D132" s="249" t="s">
        <v>181</v>
      </c>
      <c r="E132" s="41"/>
      <c r="F132" s="250" t="s">
        <v>1845</v>
      </c>
      <c r="G132" s="41"/>
      <c r="H132" s="41"/>
      <c r="I132" s="150"/>
      <c r="J132" s="150"/>
      <c r="K132" s="41"/>
      <c r="L132" s="41"/>
      <c r="M132" s="45"/>
      <c r="N132" s="251"/>
      <c r="O132" s="252"/>
      <c r="P132" s="85"/>
      <c r="Q132" s="85"/>
      <c r="R132" s="85"/>
      <c r="S132" s="85"/>
      <c r="T132" s="85"/>
      <c r="U132" s="85"/>
      <c r="V132" s="85"/>
      <c r="W132" s="85"/>
      <c r="X132" s="86"/>
      <c r="Y132" s="39"/>
      <c r="Z132" s="39"/>
      <c r="AA132" s="39"/>
      <c r="AB132" s="39"/>
      <c r="AC132" s="39"/>
      <c r="AD132" s="39"/>
      <c r="AE132" s="39"/>
      <c r="AT132" s="18" t="s">
        <v>181</v>
      </c>
      <c r="AU132" s="18" t="s">
        <v>84</v>
      </c>
    </row>
    <row r="133" spans="1:65" s="2" customFormat="1" ht="21.75" customHeight="1">
      <c r="A133" s="39"/>
      <c r="B133" s="40"/>
      <c r="C133" s="235" t="s">
        <v>343</v>
      </c>
      <c r="D133" s="235" t="s">
        <v>174</v>
      </c>
      <c r="E133" s="236" t="s">
        <v>1847</v>
      </c>
      <c r="F133" s="237" t="s">
        <v>1848</v>
      </c>
      <c r="G133" s="238" t="s">
        <v>262</v>
      </c>
      <c r="H133" s="239">
        <v>200</v>
      </c>
      <c r="I133" s="240"/>
      <c r="J133" s="240"/>
      <c r="K133" s="241">
        <f>ROUND(P133*H133,2)</f>
        <v>0</v>
      </c>
      <c r="L133" s="237" t="s">
        <v>20</v>
      </c>
      <c r="M133" s="45"/>
      <c r="N133" s="242" t="s">
        <v>20</v>
      </c>
      <c r="O133" s="243" t="s">
        <v>45</v>
      </c>
      <c r="P133" s="244">
        <f>I133+J133</f>
        <v>0</v>
      </c>
      <c r="Q133" s="244">
        <f>ROUND(I133*H133,2)</f>
        <v>0</v>
      </c>
      <c r="R133" s="244">
        <f>ROUND(J133*H133,2)</f>
        <v>0</v>
      </c>
      <c r="S133" s="85"/>
      <c r="T133" s="245">
        <f>S133*H133</f>
        <v>0</v>
      </c>
      <c r="U133" s="245">
        <v>0</v>
      </c>
      <c r="V133" s="245">
        <f>U133*H133</f>
        <v>0</v>
      </c>
      <c r="W133" s="245">
        <v>0</v>
      </c>
      <c r="X133" s="246">
        <f>W133*H133</f>
        <v>0</v>
      </c>
      <c r="Y133" s="39"/>
      <c r="Z133" s="39"/>
      <c r="AA133" s="39"/>
      <c r="AB133" s="39"/>
      <c r="AC133" s="39"/>
      <c r="AD133" s="39"/>
      <c r="AE133" s="39"/>
      <c r="AR133" s="247" t="s">
        <v>1044</v>
      </c>
      <c r="AT133" s="247" t="s">
        <v>174</v>
      </c>
      <c r="AU133" s="247" t="s">
        <v>84</v>
      </c>
      <c r="AY133" s="18" t="s">
        <v>171</v>
      </c>
      <c r="BE133" s="248">
        <f>IF(O133="základní",K133,0)</f>
        <v>0</v>
      </c>
      <c r="BF133" s="248">
        <f>IF(O133="snížená",K133,0)</f>
        <v>0</v>
      </c>
      <c r="BG133" s="248">
        <f>IF(O133="zákl. přenesená",K133,0)</f>
        <v>0</v>
      </c>
      <c r="BH133" s="248">
        <f>IF(O133="sníž. přenesená",K133,0)</f>
        <v>0</v>
      </c>
      <c r="BI133" s="248">
        <f>IF(O133="nulová",K133,0)</f>
        <v>0</v>
      </c>
      <c r="BJ133" s="18" t="s">
        <v>84</v>
      </c>
      <c r="BK133" s="248">
        <f>ROUND(P133*H133,2)</f>
        <v>0</v>
      </c>
      <c r="BL133" s="18" t="s">
        <v>1044</v>
      </c>
      <c r="BM133" s="247" t="s">
        <v>1849</v>
      </c>
    </row>
    <row r="134" spans="1:47" s="2" customFormat="1" ht="12">
      <c r="A134" s="39"/>
      <c r="B134" s="40"/>
      <c r="C134" s="41"/>
      <c r="D134" s="249" t="s">
        <v>181</v>
      </c>
      <c r="E134" s="41"/>
      <c r="F134" s="250" t="s">
        <v>1848</v>
      </c>
      <c r="G134" s="41"/>
      <c r="H134" s="41"/>
      <c r="I134" s="150"/>
      <c r="J134" s="150"/>
      <c r="K134" s="41"/>
      <c r="L134" s="41"/>
      <c r="M134" s="45"/>
      <c r="N134" s="251"/>
      <c r="O134" s="252"/>
      <c r="P134" s="85"/>
      <c r="Q134" s="85"/>
      <c r="R134" s="85"/>
      <c r="S134" s="85"/>
      <c r="T134" s="85"/>
      <c r="U134" s="85"/>
      <c r="V134" s="85"/>
      <c r="W134" s="85"/>
      <c r="X134" s="86"/>
      <c r="Y134" s="39"/>
      <c r="Z134" s="39"/>
      <c r="AA134" s="39"/>
      <c r="AB134" s="39"/>
      <c r="AC134" s="39"/>
      <c r="AD134" s="39"/>
      <c r="AE134" s="39"/>
      <c r="AT134" s="18" t="s">
        <v>181</v>
      </c>
      <c r="AU134" s="18" t="s">
        <v>84</v>
      </c>
    </row>
    <row r="135" spans="1:65" s="2" customFormat="1" ht="21.75" customHeight="1">
      <c r="A135" s="39"/>
      <c r="B135" s="40"/>
      <c r="C135" s="235" t="s">
        <v>347</v>
      </c>
      <c r="D135" s="235" t="s">
        <v>174</v>
      </c>
      <c r="E135" s="236" t="s">
        <v>1850</v>
      </c>
      <c r="F135" s="237" t="s">
        <v>1851</v>
      </c>
      <c r="G135" s="238" t="s">
        <v>262</v>
      </c>
      <c r="H135" s="239">
        <v>65</v>
      </c>
      <c r="I135" s="240"/>
      <c r="J135" s="240"/>
      <c r="K135" s="241">
        <f>ROUND(P135*H135,2)</f>
        <v>0</v>
      </c>
      <c r="L135" s="237" t="s">
        <v>20</v>
      </c>
      <c r="M135" s="45"/>
      <c r="N135" s="242" t="s">
        <v>20</v>
      </c>
      <c r="O135" s="243" t="s">
        <v>45</v>
      </c>
      <c r="P135" s="244">
        <f>I135+J135</f>
        <v>0</v>
      </c>
      <c r="Q135" s="244">
        <f>ROUND(I135*H135,2)</f>
        <v>0</v>
      </c>
      <c r="R135" s="244">
        <f>ROUND(J135*H135,2)</f>
        <v>0</v>
      </c>
      <c r="S135" s="85"/>
      <c r="T135" s="245">
        <f>S135*H135</f>
        <v>0</v>
      </c>
      <c r="U135" s="245">
        <v>0</v>
      </c>
      <c r="V135" s="245">
        <f>U135*H135</f>
        <v>0</v>
      </c>
      <c r="W135" s="245">
        <v>0</v>
      </c>
      <c r="X135" s="246">
        <f>W135*H135</f>
        <v>0</v>
      </c>
      <c r="Y135" s="39"/>
      <c r="Z135" s="39"/>
      <c r="AA135" s="39"/>
      <c r="AB135" s="39"/>
      <c r="AC135" s="39"/>
      <c r="AD135" s="39"/>
      <c r="AE135" s="39"/>
      <c r="AR135" s="247" t="s">
        <v>1044</v>
      </c>
      <c r="AT135" s="247" t="s">
        <v>174</v>
      </c>
      <c r="AU135" s="247" t="s">
        <v>84</v>
      </c>
      <c r="AY135" s="18" t="s">
        <v>171</v>
      </c>
      <c r="BE135" s="248">
        <f>IF(O135="základní",K135,0)</f>
        <v>0</v>
      </c>
      <c r="BF135" s="248">
        <f>IF(O135="snížená",K135,0)</f>
        <v>0</v>
      </c>
      <c r="BG135" s="248">
        <f>IF(O135="zákl. přenesená",K135,0)</f>
        <v>0</v>
      </c>
      <c r="BH135" s="248">
        <f>IF(O135="sníž. přenesená",K135,0)</f>
        <v>0</v>
      </c>
      <c r="BI135" s="248">
        <f>IF(O135="nulová",K135,0)</f>
        <v>0</v>
      </c>
      <c r="BJ135" s="18" t="s">
        <v>84</v>
      </c>
      <c r="BK135" s="248">
        <f>ROUND(P135*H135,2)</f>
        <v>0</v>
      </c>
      <c r="BL135" s="18" t="s">
        <v>1044</v>
      </c>
      <c r="BM135" s="247" t="s">
        <v>1852</v>
      </c>
    </row>
    <row r="136" spans="1:47" s="2" customFormat="1" ht="12">
      <c r="A136" s="39"/>
      <c r="B136" s="40"/>
      <c r="C136" s="41"/>
      <c r="D136" s="249" t="s">
        <v>181</v>
      </c>
      <c r="E136" s="41"/>
      <c r="F136" s="250" t="s">
        <v>1851</v>
      </c>
      <c r="G136" s="41"/>
      <c r="H136" s="41"/>
      <c r="I136" s="150"/>
      <c r="J136" s="150"/>
      <c r="K136" s="41"/>
      <c r="L136" s="41"/>
      <c r="M136" s="45"/>
      <c r="N136" s="251"/>
      <c r="O136" s="252"/>
      <c r="P136" s="85"/>
      <c r="Q136" s="85"/>
      <c r="R136" s="85"/>
      <c r="S136" s="85"/>
      <c r="T136" s="85"/>
      <c r="U136" s="85"/>
      <c r="V136" s="85"/>
      <c r="W136" s="85"/>
      <c r="X136" s="86"/>
      <c r="Y136" s="39"/>
      <c r="Z136" s="39"/>
      <c r="AA136" s="39"/>
      <c r="AB136" s="39"/>
      <c r="AC136" s="39"/>
      <c r="AD136" s="39"/>
      <c r="AE136" s="39"/>
      <c r="AT136" s="18" t="s">
        <v>181</v>
      </c>
      <c r="AU136" s="18" t="s">
        <v>84</v>
      </c>
    </row>
    <row r="137" spans="1:65" s="2" customFormat="1" ht="21.75" customHeight="1">
      <c r="A137" s="39"/>
      <c r="B137" s="40"/>
      <c r="C137" s="235" t="s">
        <v>352</v>
      </c>
      <c r="D137" s="235" t="s">
        <v>174</v>
      </c>
      <c r="E137" s="236" t="s">
        <v>1853</v>
      </c>
      <c r="F137" s="237" t="s">
        <v>1854</v>
      </c>
      <c r="G137" s="238" t="s">
        <v>262</v>
      </c>
      <c r="H137" s="239">
        <v>40</v>
      </c>
      <c r="I137" s="240"/>
      <c r="J137" s="240"/>
      <c r="K137" s="241">
        <f>ROUND(P137*H137,2)</f>
        <v>0</v>
      </c>
      <c r="L137" s="237" t="s">
        <v>20</v>
      </c>
      <c r="M137" s="45"/>
      <c r="N137" s="242" t="s">
        <v>20</v>
      </c>
      <c r="O137" s="243" t="s">
        <v>45</v>
      </c>
      <c r="P137" s="244">
        <f>I137+J137</f>
        <v>0</v>
      </c>
      <c r="Q137" s="244">
        <f>ROUND(I137*H137,2)</f>
        <v>0</v>
      </c>
      <c r="R137" s="244">
        <f>ROUND(J137*H137,2)</f>
        <v>0</v>
      </c>
      <c r="S137" s="85"/>
      <c r="T137" s="245">
        <f>S137*H137</f>
        <v>0</v>
      </c>
      <c r="U137" s="245">
        <v>0</v>
      </c>
      <c r="V137" s="245">
        <f>U137*H137</f>
        <v>0</v>
      </c>
      <c r="W137" s="245">
        <v>0</v>
      </c>
      <c r="X137" s="246">
        <f>W137*H137</f>
        <v>0</v>
      </c>
      <c r="Y137" s="39"/>
      <c r="Z137" s="39"/>
      <c r="AA137" s="39"/>
      <c r="AB137" s="39"/>
      <c r="AC137" s="39"/>
      <c r="AD137" s="39"/>
      <c r="AE137" s="39"/>
      <c r="AR137" s="247" t="s">
        <v>1044</v>
      </c>
      <c r="AT137" s="247" t="s">
        <v>174</v>
      </c>
      <c r="AU137" s="247" t="s">
        <v>84</v>
      </c>
      <c r="AY137" s="18" t="s">
        <v>171</v>
      </c>
      <c r="BE137" s="248">
        <f>IF(O137="základní",K137,0)</f>
        <v>0</v>
      </c>
      <c r="BF137" s="248">
        <f>IF(O137="snížená",K137,0)</f>
        <v>0</v>
      </c>
      <c r="BG137" s="248">
        <f>IF(O137="zákl. přenesená",K137,0)</f>
        <v>0</v>
      </c>
      <c r="BH137" s="248">
        <f>IF(O137="sníž. přenesená",K137,0)</f>
        <v>0</v>
      </c>
      <c r="BI137" s="248">
        <f>IF(O137="nulová",K137,0)</f>
        <v>0</v>
      </c>
      <c r="BJ137" s="18" t="s">
        <v>84</v>
      </c>
      <c r="BK137" s="248">
        <f>ROUND(P137*H137,2)</f>
        <v>0</v>
      </c>
      <c r="BL137" s="18" t="s">
        <v>1044</v>
      </c>
      <c r="BM137" s="247" t="s">
        <v>1855</v>
      </c>
    </row>
    <row r="138" spans="1:47" s="2" customFormat="1" ht="12">
      <c r="A138" s="39"/>
      <c r="B138" s="40"/>
      <c r="C138" s="41"/>
      <c r="D138" s="249" t="s">
        <v>181</v>
      </c>
      <c r="E138" s="41"/>
      <c r="F138" s="250" t="s">
        <v>1854</v>
      </c>
      <c r="G138" s="41"/>
      <c r="H138" s="41"/>
      <c r="I138" s="150"/>
      <c r="J138" s="150"/>
      <c r="K138" s="41"/>
      <c r="L138" s="41"/>
      <c r="M138" s="45"/>
      <c r="N138" s="251"/>
      <c r="O138" s="252"/>
      <c r="P138" s="85"/>
      <c r="Q138" s="85"/>
      <c r="R138" s="85"/>
      <c r="S138" s="85"/>
      <c r="T138" s="85"/>
      <c r="U138" s="85"/>
      <c r="V138" s="85"/>
      <c r="W138" s="85"/>
      <c r="X138" s="86"/>
      <c r="Y138" s="39"/>
      <c r="Z138" s="39"/>
      <c r="AA138" s="39"/>
      <c r="AB138" s="39"/>
      <c r="AC138" s="39"/>
      <c r="AD138" s="39"/>
      <c r="AE138" s="39"/>
      <c r="AT138" s="18" t="s">
        <v>181</v>
      </c>
      <c r="AU138" s="18" t="s">
        <v>84</v>
      </c>
    </row>
    <row r="139" spans="1:65" s="2" customFormat="1" ht="16.5" customHeight="1">
      <c r="A139" s="39"/>
      <c r="B139" s="40"/>
      <c r="C139" s="235" t="s">
        <v>357</v>
      </c>
      <c r="D139" s="235" t="s">
        <v>174</v>
      </c>
      <c r="E139" s="236" t="s">
        <v>1856</v>
      </c>
      <c r="F139" s="237" t="s">
        <v>1857</v>
      </c>
      <c r="G139" s="238" t="s">
        <v>262</v>
      </c>
      <c r="H139" s="239">
        <v>20</v>
      </c>
      <c r="I139" s="240"/>
      <c r="J139" s="240"/>
      <c r="K139" s="241">
        <f>ROUND(P139*H139,2)</f>
        <v>0</v>
      </c>
      <c r="L139" s="237" t="s">
        <v>20</v>
      </c>
      <c r="M139" s="45"/>
      <c r="N139" s="242" t="s">
        <v>20</v>
      </c>
      <c r="O139" s="243" t="s">
        <v>45</v>
      </c>
      <c r="P139" s="244">
        <f>I139+J139</f>
        <v>0</v>
      </c>
      <c r="Q139" s="244">
        <f>ROUND(I139*H139,2)</f>
        <v>0</v>
      </c>
      <c r="R139" s="244">
        <f>ROUND(J139*H139,2)</f>
        <v>0</v>
      </c>
      <c r="S139" s="85"/>
      <c r="T139" s="245">
        <f>S139*H139</f>
        <v>0</v>
      </c>
      <c r="U139" s="245">
        <v>0</v>
      </c>
      <c r="V139" s="245">
        <f>U139*H139</f>
        <v>0</v>
      </c>
      <c r="W139" s="245">
        <v>0</v>
      </c>
      <c r="X139" s="246">
        <f>W139*H139</f>
        <v>0</v>
      </c>
      <c r="Y139" s="39"/>
      <c r="Z139" s="39"/>
      <c r="AA139" s="39"/>
      <c r="AB139" s="39"/>
      <c r="AC139" s="39"/>
      <c r="AD139" s="39"/>
      <c r="AE139" s="39"/>
      <c r="AR139" s="247" t="s">
        <v>1044</v>
      </c>
      <c r="AT139" s="247" t="s">
        <v>174</v>
      </c>
      <c r="AU139" s="247" t="s">
        <v>84</v>
      </c>
      <c r="AY139" s="18" t="s">
        <v>171</v>
      </c>
      <c r="BE139" s="248">
        <f>IF(O139="základní",K139,0)</f>
        <v>0</v>
      </c>
      <c r="BF139" s="248">
        <f>IF(O139="snížená",K139,0)</f>
        <v>0</v>
      </c>
      <c r="BG139" s="248">
        <f>IF(O139="zákl. přenesená",K139,0)</f>
        <v>0</v>
      </c>
      <c r="BH139" s="248">
        <f>IF(O139="sníž. přenesená",K139,0)</f>
        <v>0</v>
      </c>
      <c r="BI139" s="248">
        <f>IF(O139="nulová",K139,0)</f>
        <v>0</v>
      </c>
      <c r="BJ139" s="18" t="s">
        <v>84</v>
      </c>
      <c r="BK139" s="248">
        <f>ROUND(P139*H139,2)</f>
        <v>0</v>
      </c>
      <c r="BL139" s="18" t="s">
        <v>1044</v>
      </c>
      <c r="BM139" s="247" t="s">
        <v>1858</v>
      </c>
    </row>
    <row r="140" spans="1:47" s="2" customFormat="1" ht="12">
      <c r="A140" s="39"/>
      <c r="B140" s="40"/>
      <c r="C140" s="41"/>
      <c r="D140" s="249" t="s">
        <v>181</v>
      </c>
      <c r="E140" s="41"/>
      <c r="F140" s="250" t="s">
        <v>1857</v>
      </c>
      <c r="G140" s="41"/>
      <c r="H140" s="41"/>
      <c r="I140" s="150"/>
      <c r="J140" s="150"/>
      <c r="K140" s="41"/>
      <c r="L140" s="41"/>
      <c r="M140" s="45"/>
      <c r="N140" s="251"/>
      <c r="O140" s="252"/>
      <c r="P140" s="85"/>
      <c r="Q140" s="85"/>
      <c r="R140" s="85"/>
      <c r="S140" s="85"/>
      <c r="T140" s="85"/>
      <c r="U140" s="85"/>
      <c r="V140" s="85"/>
      <c r="W140" s="85"/>
      <c r="X140" s="86"/>
      <c r="Y140" s="39"/>
      <c r="Z140" s="39"/>
      <c r="AA140" s="39"/>
      <c r="AB140" s="39"/>
      <c r="AC140" s="39"/>
      <c r="AD140" s="39"/>
      <c r="AE140" s="39"/>
      <c r="AT140" s="18" t="s">
        <v>181</v>
      </c>
      <c r="AU140" s="18" t="s">
        <v>84</v>
      </c>
    </row>
    <row r="141" spans="1:65" s="2" customFormat="1" ht="21.75" customHeight="1">
      <c r="A141" s="39"/>
      <c r="B141" s="40"/>
      <c r="C141" s="235" t="s">
        <v>362</v>
      </c>
      <c r="D141" s="235" t="s">
        <v>174</v>
      </c>
      <c r="E141" s="236" t="s">
        <v>1859</v>
      </c>
      <c r="F141" s="237" t="s">
        <v>1860</v>
      </c>
      <c r="G141" s="238" t="s">
        <v>262</v>
      </c>
      <c r="H141" s="239">
        <v>50</v>
      </c>
      <c r="I141" s="240"/>
      <c r="J141" s="240"/>
      <c r="K141" s="241">
        <f>ROUND(P141*H141,2)</f>
        <v>0</v>
      </c>
      <c r="L141" s="237" t="s">
        <v>20</v>
      </c>
      <c r="M141" s="45"/>
      <c r="N141" s="242" t="s">
        <v>20</v>
      </c>
      <c r="O141" s="243" t="s">
        <v>45</v>
      </c>
      <c r="P141" s="244">
        <f>I141+J141</f>
        <v>0</v>
      </c>
      <c r="Q141" s="244">
        <f>ROUND(I141*H141,2)</f>
        <v>0</v>
      </c>
      <c r="R141" s="244">
        <f>ROUND(J141*H141,2)</f>
        <v>0</v>
      </c>
      <c r="S141" s="85"/>
      <c r="T141" s="245">
        <f>S141*H141</f>
        <v>0</v>
      </c>
      <c r="U141" s="245">
        <v>0</v>
      </c>
      <c r="V141" s="245">
        <f>U141*H141</f>
        <v>0</v>
      </c>
      <c r="W141" s="245">
        <v>0</v>
      </c>
      <c r="X141" s="246">
        <f>W141*H141</f>
        <v>0</v>
      </c>
      <c r="Y141" s="39"/>
      <c r="Z141" s="39"/>
      <c r="AA141" s="39"/>
      <c r="AB141" s="39"/>
      <c r="AC141" s="39"/>
      <c r="AD141" s="39"/>
      <c r="AE141" s="39"/>
      <c r="AR141" s="247" t="s">
        <v>1044</v>
      </c>
      <c r="AT141" s="247" t="s">
        <v>174</v>
      </c>
      <c r="AU141" s="247" t="s">
        <v>84</v>
      </c>
      <c r="AY141" s="18" t="s">
        <v>171</v>
      </c>
      <c r="BE141" s="248">
        <f>IF(O141="základní",K141,0)</f>
        <v>0</v>
      </c>
      <c r="BF141" s="248">
        <f>IF(O141="snížená",K141,0)</f>
        <v>0</v>
      </c>
      <c r="BG141" s="248">
        <f>IF(O141="zákl. přenesená",K141,0)</f>
        <v>0</v>
      </c>
      <c r="BH141" s="248">
        <f>IF(O141="sníž. přenesená",K141,0)</f>
        <v>0</v>
      </c>
      <c r="BI141" s="248">
        <f>IF(O141="nulová",K141,0)</f>
        <v>0</v>
      </c>
      <c r="BJ141" s="18" t="s">
        <v>84</v>
      </c>
      <c r="BK141" s="248">
        <f>ROUND(P141*H141,2)</f>
        <v>0</v>
      </c>
      <c r="BL141" s="18" t="s">
        <v>1044</v>
      </c>
      <c r="BM141" s="247" t="s">
        <v>1861</v>
      </c>
    </row>
    <row r="142" spans="1:47" s="2" customFormat="1" ht="12">
      <c r="A142" s="39"/>
      <c r="B142" s="40"/>
      <c r="C142" s="41"/>
      <c r="D142" s="249" t="s">
        <v>181</v>
      </c>
      <c r="E142" s="41"/>
      <c r="F142" s="250" t="s">
        <v>1860</v>
      </c>
      <c r="G142" s="41"/>
      <c r="H142" s="41"/>
      <c r="I142" s="150"/>
      <c r="J142" s="150"/>
      <c r="K142" s="41"/>
      <c r="L142" s="41"/>
      <c r="M142" s="45"/>
      <c r="N142" s="251"/>
      <c r="O142" s="252"/>
      <c r="P142" s="85"/>
      <c r="Q142" s="85"/>
      <c r="R142" s="85"/>
      <c r="S142" s="85"/>
      <c r="T142" s="85"/>
      <c r="U142" s="85"/>
      <c r="V142" s="85"/>
      <c r="W142" s="85"/>
      <c r="X142" s="86"/>
      <c r="Y142" s="39"/>
      <c r="Z142" s="39"/>
      <c r="AA142" s="39"/>
      <c r="AB142" s="39"/>
      <c r="AC142" s="39"/>
      <c r="AD142" s="39"/>
      <c r="AE142" s="39"/>
      <c r="AT142" s="18" t="s">
        <v>181</v>
      </c>
      <c r="AU142" s="18" t="s">
        <v>84</v>
      </c>
    </row>
    <row r="143" spans="1:65" s="2" customFormat="1" ht="33" customHeight="1">
      <c r="A143" s="39"/>
      <c r="B143" s="40"/>
      <c r="C143" s="235" t="s">
        <v>372</v>
      </c>
      <c r="D143" s="235" t="s">
        <v>174</v>
      </c>
      <c r="E143" s="236" t="s">
        <v>1862</v>
      </c>
      <c r="F143" s="237" t="s">
        <v>1863</v>
      </c>
      <c r="G143" s="238" t="s">
        <v>491</v>
      </c>
      <c r="H143" s="239">
        <v>3</v>
      </c>
      <c r="I143" s="240"/>
      <c r="J143" s="240"/>
      <c r="K143" s="241">
        <f>ROUND(P143*H143,2)</f>
        <v>0</v>
      </c>
      <c r="L143" s="237" t="s">
        <v>20</v>
      </c>
      <c r="M143" s="45"/>
      <c r="N143" s="242" t="s">
        <v>20</v>
      </c>
      <c r="O143" s="243" t="s">
        <v>45</v>
      </c>
      <c r="P143" s="244">
        <f>I143+J143</f>
        <v>0</v>
      </c>
      <c r="Q143" s="244">
        <f>ROUND(I143*H143,2)</f>
        <v>0</v>
      </c>
      <c r="R143" s="244">
        <f>ROUND(J143*H143,2)</f>
        <v>0</v>
      </c>
      <c r="S143" s="85"/>
      <c r="T143" s="245">
        <f>S143*H143</f>
        <v>0</v>
      </c>
      <c r="U143" s="245">
        <v>0</v>
      </c>
      <c r="V143" s="245">
        <f>U143*H143</f>
        <v>0</v>
      </c>
      <c r="W143" s="245">
        <v>0</v>
      </c>
      <c r="X143" s="246">
        <f>W143*H143</f>
        <v>0</v>
      </c>
      <c r="Y143" s="39"/>
      <c r="Z143" s="39"/>
      <c r="AA143" s="39"/>
      <c r="AB143" s="39"/>
      <c r="AC143" s="39"/>
      <c r="AD143" s="39"/>
      <c r="AE143" s="39"/>
      <c r="AR143" s="247" t="s">
        <v>1044</v>
      </c>
      <c r="AT143" s="247" t="s">
        <v>174</v>
      </c>
      <c r="AU143" s="247" t="s">
        <v>84</v>
      </c>
      <c r="AY143" s="18" t="s">
        <v>171</v>
      </c>
      <c r="BE143" s="248">
        <f>IF(O143="základní",K143,0)</f>
        <v>0</v>
      </c>
      <c r="BF143" s="248">
        <f>IF(O143="snížená",K143,0)</f>
        <v>0</v>
      </c>
      <c r="BG143" s="248">
        <f>IF(O143="zákl. přenesená",K143,0)</f>
        <v>0</v>
      </c>
      <c r="BH143" s="248">
        <f>IF(O143="sníž. přenesená",K143,0)</f>
        <v>0</v>
      </c>
      <c r="BI143" s="248">
        <f>IF(O143="nulová",K143,0)</f>
        <v>0</v>
      </c>
      <c r="BJ143" s="18" t="s">
        <v>84</v>
      </c>
      <c r="BK143" s="248">
        <f>ROUND(P143*H143,2)</f>
        <v>0</v>
      </c>
      <c r="BL143" s="18" t="s">
        <v>1044</v>
      </c>
      <c r="BM143" s="247" t="s">
        <v>1864</v>
      </c>
    </row>
    <row r="144" spans="1:47" s="2" customFormat="1" ht="12">
      <c r="A144" s="39"/>
      <c r="B144" s="40"/>
      <c r="C144" s="41"/>
      <c r="D144" s="249" t="s">
        <v>181</v>
      </c>
      <c r="E144" s="41"/>
      <c r="F144" s="250" t="s">
        <v>1863</v>
      </c>
      <c r="G144" s="41"/>
      <c r="H144" s="41"/>
      <c r="I144" s="150"/>
      <c r="J144" s="150"/>
      <c r="K144" s="41"/>
      <c r="L144" s="41"/>
      <c r="M144" s="45"/>
      <c r="N144" s="251"/>
      <c r="O144" s="252"/>
      <c r="P144" s="85"/>
      <c r="Q144" s="85"/>
      <c r="R144" s="85"/>
      <c r="S144" s="85"/>
      <c r="T144" s="85"/>
      <c r="U144" s="85"/>
      <c r="V144" s="85"/>
      <c r="W144" s="85"/>
      <c r="X144" s="86"/>
      <c r="Y144" s="39"/>
      <c r="Z144" s="39"/>
      <c r="AA144" s="39"/>
      <c r="AB144" s="39"/>
      <c r="AC144" s="39"/>
      <c r="AD144" s="39"/>
      <c r="AE144" s="39"/>
      <c r="AT144" s="18" t="s">
        <v>181</v>
      </c>
      <c r="AU144" s="18" t="s">
        <v>84</v>
      </c>
    </row>
    <row r="145" spans="1:65" s="2" customFormat="1" ht="33" customHeight="1">
      <c r="A145" s="39"/>
      <c r="B145" s="40"/>
      <c r="C145" s="235" t="s">
        <v>378</v>
      </c>
      <c r="D145" s="235" t="s">
        <v>174</v>
      </c>
      <c r="E145" s="236" t="s">
        <v>1865</v>
      </c>
      <c r="F145" s="237" t="s">
        <v>1866</v>
      </c>
      <c r="G145" s="238" t="s">
        <v>491</v>
      </c>
      <c r="H145" s="239">
        <v>1</v>
      </c>
      <c r="I145" s="240"/>
      <c r="J145" s="240"/>
      <c r="K145" s="241">
        <f>ROUND(P145*H145,2)</f>
        <v>0</v>
      </c>
      <c r="L145" s="237" t="s">
        <v>20</v>
      </c>
      <c r="M145" s="45"/>
      <c r="N145" s="242" t="s">
        <v>20</v>
      </c>
      <c r="O145" s="243" t="s">
        <v>45</v>
      </c>
      <c r="P145" s="244">
        <f>I145+J145</f>
        <v>0</v>
      </c>
      <c r="Q145" s="244">
        <f>ROUND(I145*H145,2)</f>
        <v>0</v>
      </c>
      <c r="R145" s="244">
        <f>ROUND(J145*H145,2)</f>
        <v>0</v>
      </c>
      <c r="S145" s="85"/>
      <c r="T145" s="245">
        <f>S145*H145</f>
        <v>0</v>
      </c>
      <c r="U145" s="245">
        <v>0</v>
      </c>
      <c r="V145" s="245">
        <f>U145*H145</f>
        <v>0</v>
      </c>
      <c r="W145" s="245">
        <v>0</v>
      </c>
      <c r="X145" s="246">
        <f>W145*H145</f>
        <v>0</v>
      </c>
      <c r="Y145" s="39"/>
      <c r="Z145" s="39"/>
      <c r="AA145" s="39"/>
      <c r="AB145" s="39"/>
      <c r="AC145" s="39"/>
      <c r="AD145" s="39"/>
      <c r="AE145" s="39"/>
      <c r="AR145" s="247" t="s">
        <v>1044</v>
      </c>
      <c r="AT145" s="247" t="s">
        <v>174</v>
      </c>
      <c r="AU145" s="247" t="s">
        <v>84</v>
      </c>
      <c r="AY145" s="18" t="s">
        <v>171</v>
      </c>
      <c r="BE145" s="248">
        <f>IF(O145="základní",K145,0)</f>
        <v>0</v>
      </c>
      <c r="BF145" s="248">
        <f>IF(O145="snížená",K145,0)</f>
        <v>0</v>
      </c>
      <c r="BG145" s="248">
        <f>IF(O145="zákl. přenesená",K145,0)</f>
        <v>0</v>
      </c>
      <c r="BH145" s="248">
        <f>IF(O145="sníž. přenesená",K145,0)</f>
        <v>0</v>
      </c>
      <c r="BI145" s="248">
        <f>IF(O145="nulová",K145,0)</f>
        <v>0</v>
      </c>
      <c r="BJ145" s="18" t="s">
        <v>84</v>
      </c>
      <c r="BK145" s="248">
        <f>ROUND(P145*H145,2)</f>
        <v>0</v>
      </c>
      <c r="BL145" s="18" t="s">
        <v>1044</v>
      </c>
      <c r="BM145" s="247" t="s">
        <v>1867</v>
      </c>
    </row>
    <row r="146" spans="1:47" s="2" customFormat="1" ht="12">
      <c r="A146" s="39"/>
      <c r="B146" s="40"/>
      <c r="C146" s="41"/>
      <c r="D146" s="249" t="s">
        <v>181</v>
      </c>
      <c r="E146" s="41"/>
      <c r="F146" s="250" t="s">
        <v>1866</v>
      </c>
      <c r="G146" s="41"/>
      <c r="H146" s="41"/>
      <c r="I146" s="150"/>
      <c r="J146" s="150"/>
      <c r="K146" s="41"/>
      <c r="L146" s="41"/>
      <c r="M146" s="45"/>
      <c r="N146" s="251"/>
      <c r="O146" s="252"/>
      <c r="P146" s="85"/>
      <c r="Q146" s="85"/>
      <c r="R146" s="85"/>
      <c r="S146" s="85"/>
      <c r="T146" s="85"/>
      <c r="U146" s="85"/>
      <c r="V146" s="85"/>
      <c r="W146" s="85"/>
      <c r="X146" s="86"/>
      <c r="Y146" s="39"/>
      <c r="Z146" s="39"/>
      <c r="AA146" s="39"/>
      <c r="AB146" s="39"/>
      <c r="AC146" s="39"/>
      <c r="AD146" s="39"/>
      <c r="AE146" s="39"/>
      <c r="AT146" s="18" t="s">
        <v>181</v>
      </c>
      <c r="AU146" s="18" t="s">
        <v>84</v>
      </c>
    </row>
    <row r="147" spans="1:65" s="2" customFormat="1" ht="16.5" customHeight="1">
      <c r="A147" s="39"/>
      <c r="B147" s="40"/>
      <c r="C147" s="235" t="s">
        <v>384</v>
      </c>
      <c r="D147" s="235" t="s">
        <v>174</v>
      </c>
      <c r="E147" s="236" t="s">
        <v>1868</v>
      </c>
      <c r="F147" s="237" t="s">
        <v>1869</v>
      </c>
      <c r="G147" s="238" t="s">
        <v>262</v>
      </c>
      <c r="H147" s="239">
        <v>8</v>
      </c>
      <c r="I147" s="240"/>
      <c r="J147" s="240"/>
      <c r="K147" s="241">
        <f>ROUND(P147*H147,2)</f>
        <v>0</v>
      </c>
      <c r="L147" s="237" t="s">
        <v>20</v>
      </c>
      <c r="M147" s="45"/>
      <c r="N147" s="242" t="s">
        <v>20</v>
      </c>
      <c r="O147" s="243" t="s">
        <v>45</v>
      </c>
      <c r="P147" s="244">
        <f>I147+J147</f>
        <v>0</v>
      </c>
      <c r="Q147" s="244">
        <f>ROUND(I147*H147,2)</f>
        <v>0</v>
      </c>
      <c r="R147" s="244">
        <f>ROUND(J147*H147,2)</f>
        <v>0</v>
      </c>
      <c r="S147" s="85"/>
      <c r="T147" s="245">
        <f>S147*H147</f>
        <v>0</v>
      </c>
      <c r="U147" s="245">
        <v>0</v>
      </c>
      <c r="V147" s="245">
        <f>U147*H147</f>
        <v>0</v>
      </c>
      <c r="W147" s="245">
        <v>0</v>
      </c>
      <c r="X147" s="246">
        <f>W147*H147</f>
        <v>0</v>
      </c>
      <c r="Y147" s="39"/>
      <c r="Z147" s="39"/>
      <c r="AA147" s="39"/>
      <c r="AB147" s="39"/>
      <c r="AC147" s="39"/>
      <c r="AD147" s="39"/>
      <c r="AE147" s="39"/>
      <c r="AR147" s="247" t="s">
        <v>1044</v>
      </c>
      <c r="AT147" s="247" t="s">
        <v>174</v>
      </c>
      <c r="AU147" s="247" t="s">
        <v>84</v>
      </c>
      <c r="AY147" s="18" t="s">
        <v>171</v>
      </c>
      <c r="BE147" s="248">
        <f>IF(O147="základní",K147,0)</f>
        <v>0</v>
      </c>
      <c r="BF147" s="248">
        <f>IF(O147="snížená",K147,0)</f>
        <v>0</v>
      </c>
      <c r="BG147" s="248">
        <f>IF(O147="zákl. přenesená",K147,0)</f>
        <v>0</v>
      </c>
      <c r="BH147" s="248">
        <f>IF(O147="sníž. přenesená",K147,0)</f>
        <v>0</v>
      </c>
      <c r="BI147" s="248">
        <f>IF(O147="nulová",K147,0)</f>
        <v>0</v>
      </c>
      <c r="BJ147" s="18" t="s">
        <v>84</v>
      </c>
      <c r="BK147" s="248">
        <f>ROUND(P147*H147,2)</f>
        <v>0</v>
      </c>
      <c r="BL147" s="18" t="s">
        <v>1044</v>
      </c>
      <c r="BM147" s="247" t="s">
        <v>1870</v>
      </c>
    </row>
    <row r="148" spans="1:47" s="2" customFormat="1" ht="12">
      <c r="A148" s="39"/>
      <c r="B148" s="40"/>
      <c r="C148" s="41"/>
      <c r="D148" s="249" t="s">
        <v>181</v>
      </c>
      <c r="E148" s="41"/>
      <c r="F148" s="250" t="s">
        <v>1869</v>
      </c>
      <c r="G148" s="41"/>
      <c r="H148" s="41"/>
      <c r="I148" s="150"/>
      <c r="J148" s="150"/>
      <c r="K148" s="41"/>
      <c r="L148" s="41"/>
      <c r="M148" s="45"/>
      <c r="N148" s="251"/>
      <c r="O148" s="252"/>
      <c r="P148" s="85"/>
      <c r="Q148" s="85"/>
      <c r="R148" s="85"/>
      <c r="S148" s="85"/>
      <c r="T148" s="85"/>
      <c r="U148" s="85"/>
      <c r="V148" s="85"/>
      <c r="W148" s="85"/>
      <c r="X148" s="86"/>
      <c r="Y148" s="39"/>
      <c r="Z148" s="39"/>
      <c r="AA148" s="39"/>
      <c r="AB148" s="39"/>
      <c r="AC148" s="39"/>
      <c r="AD148" s="39"/>
      <c r="AE148" s="39"/>
      <c r="AT148" s="18" t="s">
        <v>181</v>
      </c>
      <c r="AU148" s="18" t="s">
        <v>84</v>
      </c>
    </row>
    <row r="149" spans="1:65" s="2" customFormat="1" ht="21.75" customHeight="1">
      <c r="A149" s="39"/>
      <c r="B149" s="40"/>
      <c r="C149" s="235" t="s">
        <v>390</v>
      </c>
      <c r="D149" s="235" t="s">
        <v>174</v>
      </c>
      <c r="E149" s="236" t="s">
        <v>1871</v>
      </c>
      <c r="F149" s="237" t="s">
        <v>1872</v>
      </c>
      <c r="G149" s="238" t="s">
        <v>262</v>
      </c>
      <c r="H149" s="239">
        <v>8</v>
      </c>
      <c r="I149" s="240"/>
      <c r="J149" s="240"/>
      <c r="K149" s="241">
        <f>ROUND(P149*H149,2)</f>
        <v>0</v>
      </c>
      <c r="L149" s="237" t="s">
        <v>20</v>
      </c>
      <c r="M149" s="45"/>
      <c r="N149" s="242" t="s">
        <v>20</v>
      </c>
      <c r="O149" s="243" t="s">
        <v>45</v>
      </c>
      <c r="P149" s="244">
        <f>I149+J149</f>
        <v>0</v>
      </c>
      <c r="Q149" s="244">
        <f>ROUND(I149*H149,2)</f>
        <v>0</v>
      </c>
      <c r="R149" s="244">
        <f>ROUND(J149*H149,2)</f>
        <v>0</v>
      </c>
      <c r="S149" s="85"/>
      <c r="T149" s="245">
        <f>S149*H149</f>
        <v>0</v>
      </c>
      <c r="U149" s="245">
        <v>0</v>
      </c>
      <c r="V149" s="245">
        <f>U149*H149</f>
        <v>0</v>
      </c>
      <c r="W149" s="245">
        <v>0</v>
      </c>
      <c r="X149" s="246">
        <f>W149*H149</f>
        <v>0</v>
      </c>
      <c r="Y149" s="39"/>
      <c r="Z149" s="39"/>
      <c r="AA149" s="39"/>
      <c r="AB149" s="39"/>
      <c r="AC149" s="39"/>
      <c r="AD149" s="39"/>
      <c r="AE149" s="39"/>
      <c r="AR149" s="247" t="s">
        <v>1044</v>
      </c>
      <c r="AT149" s="247" t="s">
        <v>174</v>
      </c>
      <c r="AU149" s="247" t="s">
        <v>84</v>
      </c>
      <c r="AY149" s="18" t="s">
        <v>171</v>
      </c>
      <c r="BE149" s="248">
        <f>IF(O149="základní",K149,0)</f>
        <v>0</v>
      </c>
      <c r="BF149" s="248">
        <f>IF(O149="snížená",K149,0)</f>
        <v>0</v>
      </c>
      <c r="BG149" s="248">
        <f>IF(O149="zákl. přenesená",K149,0)</f>
        <v>0</v>
      </c>
      <c r="BH149" s="248">
        <f>IF(O149="sníž. přenesená",K149,0)</f>
        <v>0</v>
      </c>
      <c r="BI149" s="248">
        <f>IF(O149="nulová",K149,0)</f>
        <v>0</v>
      </c>
      <c r="BJ149" s="18" t="s">
        <v>84</v>
      </c>
      <c r="BK149" s="248">
        <f>ROUND(P149*H149,2)</f>
        <v>0</v>
      </c>
      <c r="BL149" s="18" t="s">
        <v>1044</v>
      </c>
      <c r="BM149" s="247" t="s">
        <v>1873</v>
      </c>
    </row>
    <row r="150" spans="1:47" s="2" customFormat="1" ht="12">
      <c r="A150" s="39"/>
      <c r="B150" s="40"/>
      <c r="C150" s="41"/>
      <c r="D150" s="249" t="s">
        <v>181</v>
      </c>
      <c r="E150" s="41"/>
      <c r="F150" s="250" t="s">
        <v>1872</v>
      </c>
      <c r="G150" s="41"/>
      <c r="H150" s="41"/>
      <c r="I150" s="150"/>
      <c r="J150" s="150"/>
      <c r="K150" s="41"/>
      <c r="L150" s="41"/>
      <c r="M150" s="45"/>
      <c r="N150" s="251"/>
      <c r="O150" s="252"/>
      <c r="P150" s="85"/>
      <c r="Q150" s="85"/>
      <c r="R150" s="85"/>
      <c r="S150" s="85"/>
      <c r="T150" s="85"/>
      <c r="U150" s="85"/>
      <c r="V150" s="85"/>
      <c r="W150" s="85"/>
      <c r="X150" s="86"/>
      <c r="Y150" s="39"/>
      <c r="Z150" s="39"/>
      <c r="AA150" s="39"/>
      <c r="AB150" s="39"/>
      <c r="AC150" s="39"/>
      <c r="AD150" s="39"/>
      <c r="AE150" s="39"/>
      <c r="AT150" s="18" t="s">
        <v>181</v>
      </c>
      <c r="AU150" s="18" t="s">
        <v>84</v>
      </c>
    </row>
    <row r="151" spans="1:65" s="2" customFormat="1" ht="21.75" customHeight="1">
      <c r="A151" s="39"/>
      <c r="B151" s="40"/>
      <c r="C151" s="235" t="s">
        <v>395</v>
      </c>
      <c r="D151" s="235" t="s">
        <v>174</v>
      </c>
      <c r="E151" s="236" t="s">
        <v>1874</v>
      </c>
      <c r="F151" s="237" t="s">
        <v>1875</v>
      </c>
      <c r="G151" s="238" t="s">
        <v>262</v>
      </c>
      <c r="H151" s="239">
        <v>25</v>
      </c>
      <c r="I151" s="240"/>
      <c r="J151" s="240"/>
      <c r="K151" s="241">
        <f>ROUND(P151*H151,2)</f>
        <v>0</v>
      </c>
      <c r="L151" s="237" t="s">
        <v>20</v>
      </c>
      <c r="M151" s="45"/>
      <c r="N151" s="242" t="s">
        <v>20</v>
      </c>
      <c r="O151" s="243" t="s">
        <v>45</v>
      </c>
      <c r="P151" s="244">
        <f>I151+J151</f>
        <v>0</v>
      </c>
      <c r="Q151" s="244">
        <f>ROUND(I151*H151,2)</f>
        <v>0</v>
      </c>
      <c r="R151" s="244">
        <f>ROUND(J151*H151,2)</f>
        <v>0</v>
      </c>
      <c r="S151" s="85"/>
      <c r="T151" s="245">
        <f>S151*H151</f>
        <v>0</v>
      </c>
      <c r="U151" s="245">
        <v>0</v>
      </c>
      <c r="V151" s="245">
        <f>U151*H151</f>
        <v>0</v>
      </c>
      <c r="W151" s="245">
        <v>0</v>
      </c>
      <c r="X151" s="246">
        <f>W151*H151</f>
        <v>0</v>
      </c>
      <c r="Y151" s="39"/>
      <c r="Z151" s="39"/>
      <c r="AA151" s="39"/>
      <c r="AB151" s="39"/>
      <c r="AC151" s="39"/>
      <c r="AD151" s="39"/>
      <c r="AE151" s="39"/>
      <c r="AR151" s="247" t="s">
        <v>1044</v>
      </c>
      <c r="AT151" s="247" t="s">
        <v>174</v>
      </c>
      <c r="AU151" s="247" t="s">
        <v>84</v>
      </c>
      <c r="AY151" s="18" t="s">
        <v>171</v>
      </c>
      <c r="BE151" s="248">
        <f>IF(O151="základní",K151,0)</f>
        <v>0</v>
      </c>
      <c r="BF151" s="248">
        <f>IF(O151="snížená",K151,0)</f>
        <v>0</v>
      </c>
      <c r="BG151" s="248">
        <f>IF(O151="zákl. přenesená",K151,0)</f>
        <v>0</v>
      </c>
      <c r="BH151" s="248">
        <f>IF(O151="sníž. přenesená",K151,0)</f>
        <v>0</v>
      </c>
      <c r="BI151" s="248">
        <f>IF(O151="nulová",K151,0)</f>
        <v>0</v>
      </c>
      <c r="BJ151" s="18" t="s">
        <v>84</v>
      </c>
      <c r="BK151" s="248">
        <f>ROUND(P151*H151,2)</f>
        <v>0</v>
      </c>
      <c r="BL151" s="18" t="s">
        <v>1044</v>
      </c>
      <c r="BM151" s="247" t="s">
        <v>1876</v>
      </c>
    </row>
    <row r="152" spans="1:47" s="2" customFormat="1" ht="12">
      <c r="A152" s="39"/>
      <c r="B152" s="40"/>
      <c r="C152" s="41"/>
      <c r="D152" s="249" t="s">
        <v>181</v>
      </c>
      <c r="E152" s="41"/>
      <c r="F152" s="250" t="s">
        <v>1877</v>
      </c>
      <c r="G152" s="41"/>
      <c r="H152" s="41"/>
      <c r="I152" s="150"/>
      <c r="J152" s="150"/>
      <c r="K152" s="41"/>
      <c r="L152" s="41"/>
      <c r="M152" s="45"/>
      <c r="N152" s="251"/>
      <c r="O152" s="252"/>
      <c r="P152" s="85"/>
      <c r="Q152" s="85"/>
      <c r="R152" s="85"/>
      <c r="S152" s="85"/>
      <c r="T152" s="85"/>
      <c r="U152" s="85"/>
      <c r="V152" s="85"/>
      <c r="W152" s="85"/>
      <c r="X152" s="86"/>
      <c r="Y152" s="39"/>
      <c r="Z152" s="39"/>
      <c r="AA152" s="39"/>
      <c r="AB152" s="39"/>
      <c r="AC152" s="39"/>
      <c r="AD152" s="39"/>
      <c r="AE152" s="39"/>
      <c r="AT152" s="18" t="s">
        <v>181</v>
      </c>
      <c r="AU152" s="18" t="s">
        <v>84</v>
      </c>
    </row>
    <row r="153" spans="1:65" s="2" customFormat="1" ht="16.5" customHeight="1">
      <c r="A153" s="39"/>
      <c r="B153" s="40"/>
      <c r="C153" s="235" t="s">
        <v>401</v>
      </c>
      <c r="D153" s="235" t="s">
        <v>174</v>
      </c>
      <c r="E153" s="236" t="s">
        <v>1878</v>
      </c>
      <c r="F153" s="237" t="s">
        <v>1879</v>
      </c>
      <c r="G153" s="238" t="s">
        <v>262</v>
      </c>
      <c r="H153" s="239">
        <v>10</v>
      </c>
      <c r="I153" s="240"/>
      <c r="J153" s="240"/>
      <c r="K153" s="241">
        <f>ROUND(P153*H153,2)</f>
        <v>0</v>
      </c>
      <c r="L153" s="237" t="s">
        <v>20</v>
      </c>
      <c r="M153" s="45"/>
      <c r="N153" s="242" t="s">
        <v>20</v>
      </c>
      <c r="O153" s="243" t="s">
        <v>45</v>
      </c>
      <c r="P153" s="244">
        <f>I153+J153</f>
        <v>0</v>
      </c>
      <c r="Q153" s="244">
        <f>ROUND(I153*H153,2)</f>
        <v>0</v>
      </c>
      <c r="R153" s="244">
        <f>ROUND(J153*H153,2)</f>
        <v>0</v>
      </c>
      <c r="S153" s="85"/>
      <c r="T153" s="245">
        <f>S153*H153</f>
        <v>0</v>
      </c>
      <c r="U153" s="245">
        <v>0</v>
      </c>
      <c r="V153" s="245">
        <f>U153*H153</f>
        <v>0</v>
      </c>
      <c r="W153" s="245">
        <v>0</v>
      </c>
      <c r="X153" s="246">
        <f>W153*H153</f>
        <v>0</v>
      </c>
      <c r="Y153" s="39"/>
      <c r="Z153" s="39"/>
      <c r="AA153" s="39"/>
      <c r="AB153" s="39"/>
      <c r="AC153" s="39"/>
      <c r="AD153" s="39"/>
      <c r="AE153" s="39"/>
      <c r="AR153" s="247" t="s">
        <v>1044</v>
      </c>
      <c r="AT153" s="247" t="s">
        <v>174</v>
      </c>
      <c r="AU153" s="247" t="s">
        <v>84</v>
      </c>
      <c r="AY153" s="18" t="s">
        <v>171</v>
      </c>
      <c r="BE153" s="248">
        <f>IF(O153="základní",K153,0)</f>
        <v>0</v>
      </c>
      <c r="BF153" s="248">
        <f>IF(O153="snížená",K153,0)</f>
        <v>0</v>
      </c>
      <c r="BG153" s="248">
        <f>IF(O153="zákl. přenesená",K153,0)</f>
        <v>0</v>
      </c>
      <c r="BH153" s="248">
        <f>IF(O153="sníž. přenesená",K153,0)</f>
        <v>0</v>
      </c>
      <c r="BI153" s="248">
        <f>IF(O153="nulová",K153,0)</f>
        <v>0</v>
      </c>
      <c r="BJ153" s="18" t="s">
        <v>84</v>
      </c>
      <c r="BK153" s="248">
        <f>ROUND(P153*H153,2)</f>
        <v>0</v>
      </c>
      <c r="BL153" s="18" t="s">
        <v>1044</v>
      </c>
      <c r="BM153" s="247" t="s">
        <v>1880</v>
      </c>
    </row>
    <row r="154" spans="1:47" s="2" customFormat="1" ht="12">
      <c r="A154" s="39"/>
      <c r="B154" s="40"/>
      <c r="C154" s="41"/>
      <c r="D154" s="249" t="s">
        <v>181</v>
      </c>
      <c r="E154" s="41"/>
      <c r="F154" s="250" t="s">
        <v>1879</v>
      </c>
      <c r="G154" s="41"/>
      <c r="H154" s="41"/>
      <c r="I154" s="150"/>
      <c r="J154" s="150"/>
      <c r="K154" s="41"/>
      <c r="L154" s="41"/>
      <c r="M154" s="45"/>
      <c r="N154" s="251"/>
      <c r="O154" s="252"/>
      <c r="P154" s="85"/>
      <c r="Q154" s="85"/>
      <c r="R154" s="85"/>
      <c r="S154" s="85"/>
      <c r="T154" s="85"/>
      <c r="U154" s="85"/>
      <c r="V154" s="85"/>
      <c r="W154" s="85"/>
      <c r="X154" s="86"/>
      <c r="Y154" s="39"/>
      <c r="Z154" s="39"/>
      <c r="AA154" s="39"/>
      <c r="AB154" s="39"/>
      <c r="AC154" s="39"/>
      <c r="AD154" s="39"/>
      <c r="AE154" s="39"/>
      <c r="AT154" s="18" t="s">
        <v>181</v>
      </c>
      <c r="AU154" s="18" t="s">
        <v>84</v>
      </c>
    </row>
    <row r="155" spans="1:65" s="2" customFormat="1" ht="16.5" customHeight="1">
      <c r="A155" s="39"/>
      <c r="B155" s="40"/>
      <c r="C155" s="235" t="s">
        <v>408</v>
      </c>
      <c r="D155" s="235" t="s">
        <v>174</v>
      </c>
      <c r="E155" s="236" t="s">
        <v>1881</v>
      </c>
      <c r="F155" s="237" t="s">
        <v>1882</v>
      </c>
      <c r="G155" s="238" t="s">
        <v>262</v>
      </c>
      <c r="H155" s="239">
        <v>30</v>
      </c>
      <c r="I155" s="240"/>
      <c r="J155" s="240"/>
      <c r="K155" s="241">
        <f>ROUND(P155*H155,2)</f>
        <v>0</v>
      </c>
      <c r="L155" s="237" t="s">
        <v>20</v>
      </c>
      <c r="M155" s="45"/>
      <c r="N155" s="242" t="s">
        <v>20</v>
      </c>
      <c r="O155" s="243" t="s">
        <v>45</v>
      </c>
      <c r="P155" s="244">
        <f>I155+J155</f>
        <v>0</v>
      </c>
      <c r="Q155" s="244">
        <f>ROUND(I155*H155,2)</f>
        <v>0</v>
      </c>
      <c r="R155" s="244">
        <f>ROUND(J155*H155,2)</f>
        <v>0</v>
      </c>
      <c r="S155" s="85"/>
      <c r="T155" s="245">
        <f>S155*H155</f>
        <v>0</v>
      </c>
      <c r="U155" s="245">
        <v>0</v>
      </c>
      <c r="V155" s="245">
        <f>U155*H155</f>
        <v>0</v>
      </c>
      <c r="W155" s="245">
        <v>0</v>
      </c>
      <c r="X155" s="246">
        <f>W155*H155</f>
        <v>0</v>
      </c>
      <c r="Y155" s="39"/>
      <c r="Z155" s="39"/>
      <c r="AA155" s="39"/>
      <c r="AB155" s="39"/>
      <c r="AC155" s="39"/>
      <c r="AD155" s="39"/>
      <c r="AE155" s="39"/>
      <c r="AR155" s="247" t="s">
        <v>1044</v>
      </c>
      <c r="AT155" s="247" t="s">
        <v>174</v>
      </c>
      <c r="AU155" s="247" t="s">
        <v>84</v>
      </c>
      <c r="AY155" s="18" t="s">
        <v>171</v>
      </c>
      <c r="BE155" s="248">
        <f>IF(O155="základní",K155,0)</f>
        <v>0</v>
      </c>
      <c r="BF155" s="248">
        <f>IF(O155="snížená",K155,0)</f>
        <v>0</v>
      </c>
      <c r="BG155" s="248">
        <f>IF(O155="zákl. přenesená",K155,0)</f>
        <v>0</v>
      </c>
      <c r="BH155" s="248">
        <f>IF(O155="sníž. přenesená",K155,0)</f>
        <v>0</v>
      </c>
      <c r="BI155" s="248">
        <f>IF(O155="nulová",K155,0)</f>
        <v>0</v>
      </c>
      <c r="BJ155" s="18" t="s">
        <v>84</v>
      </c>
      <c r="BK155" s="248">
        <f>ROUND(P155*H155,2)</f>
        <v>0</v>
      </c>
      <c r="BL155" s="18" t="s">
        <v>1044</v>
      </c>
      <c r="BM155" s="247" t="s">
        <v>1883</v>
      </c>
    </row>
    <row r="156" spans="1:47" s="2" customFormat="1" ht="12">
      <c r="A156" s="39"/>
      <c r="B156" s="40"/>
      <c r="C156" s="41"/>
      <c r="D156" s="249" t="s">
        <v>181</v>
      </c>
      <c r="E156" s="41"/>
      <c r="F156" s="250" t="s">
        <v>1882</v>
      </c>
      <c r="G156" s="41"/>
      <c r="H156" s="41"/>
      <c r="I156" s="150"/>
      <c r="J156" s="150"/>
      <c r="K156" s="41"/>
      <c r="L156" s="41"/>
      <c r="M156" s="45"/>
      <c r="N156" s="251"/>
      <c r="O156" s="252"/>
      <c r="P156" s="85"/>
      <c r="Q156" s="85"/>
      <c r="R156" s="85"/>
      <c r="S156" s="85"/>
      <c r="T156" s="85"/>
      <c r="U156" s="85"/>
      <c r="V156" s="85"/>
      <c r="W156" s="85"/>
      <c r="X156" s="86"/>
      <c r="Y156" s="39"/>
      <c r="Z156" s="39"/>
      <c r="AA156" s="39"/>
      <c r="AB156" s="39"/>
      <c r="AC156" s="39"/>
      <c r="AD156" s="39"/>
      <c r="AE156" s="39"/>
      <c r="AT156" s="18" t="s">
        <v>181</v>
      </c>
      <c r="AU156" s="18" t="s">
        <v>84</v>
      </c>
    </row>
    <row r="157" spans="1:65" s="2" customFormat="1" ht="21.75" customHeight="1">
      <c r="A157" s="39"/>
      <c r="B157" s="40"/>
      <c r="C157" s="235" t="s">
        <v>414</v>
      </c>
      <c r="D157" s="235" t="s">
        <v>174</v>
      </c>
      <c r="E157" s="236" t="s">
        <v>1884</v>
      </c>
      <c r="F157" s="237" t="s">
        <v>1885</v>
      </c>
      <c r="G157" s="238" t="s">
        <v>262</v>
      </c>
      <c r="H157" s="239">
        <v>65</v>
      </c>
      <c r="I157" s="240"/>
      <c r="J157" s="240"/>
      <c r="K157" s="241">
        <f>ROUND(P157*H157,2)</f>
        <v>0</v>
      </c>
      <c r="L157" s="237" t="s">
        <v>20</v>
      </c>
      <c r="M157" s="45"/>
      <c r="N157" s="242" t="s">
        <v>20</v>
      </c>
      <c r="O157" s="243" t="s">
        <v>45</v>
      </c>
      <c r="P157" s="244">
        <f>I157+J157</f>
        <v>0</v>
      </c>
      <c r="Q157" s="244">
        <f>ROUND(I157*H157,2)</f>
        <v>0</v>
      </c>
      <c r="R157" s="244">
        <f>ROUND(J157*H157,2)</f>
        <v>0</v>
      </c>
      <c r="S157" s="85"/>
      <c r="T157" s="245">
        <f>S157*H157</f>
        <v>0</v>
      </c>
      <c r="U157" s="245">
        <v>0</v>
      </c>
      <c r="V157" s="245">
        <f>U157*H157</f>
        <v>0</v>
      </c>
      <c r="W157" s="245">
        <v>0</v>
      </c>
      <c r="X157" s="246">
        <f>W157*H157</f>
        <v>0</v>
      </c>
      <c r="Y157" s="39"/>
      <c r="Z157" s="39"/>
      <c r="AA157" s="39"/>
      <c r="AB157" s="39"/>
      <c r="AC157" s="39"/>
      <c r="AD157" s="39"/>
      <c r="AE157" s="39"/>
      <c r="AR157" s="247" t="s">
        <v>1044</v>
      </c>
      <c r="AT157" s="247" t="s">
        <v>174</v>
      </c>
      <c r="AU157" s="247" t="s">
        <v>84</v>
      </c>
      <c r="AY157" s="18" t="s">
        <v>171</v>
      </c>
      <c r="BE157" s="248">
        <f>IF(O157="základní",K157,0)</f>
        <v>0</v>
      </c>
      <c r="BF157" s="248">
        <f>IF(O157="snížená",K157,0)</f>
        <v>0</v>
      </c>
      <c r="BG157" s="248">
        <f>IF(O157="zákl. přenesená",K157,0)</f>
        <v>0</v>
      </c>
      <c r="BH157" s="248">
        <f>IF(O157="sníž. přenesená",K157,0)</f>
        <v>0</v>
      </c>
      <c r="BI157" s="248">
        <f>IF(O157="nulová",K157,0)</f>
        <v>0</v>
      </c>
      <c r="BJ157" s="18" t="s">
        <v>84</v>
      </c>
      <c r="BK157" s="248">
        <f>ROUND(P157*H157,2)</f>
        <v>0</v>
      </c>
      <c r="BL157" s="18" t="s">
        <v>1044</v>
      </c>
      <c r="BM157" s="247" t="s">
        <v>1886</v>
      </c>
    </row>
    <row r="158" spans="1:47" s="2" customFormat="1" ht="12">
      <c r="A158" s="39"/>
      <c r="B158" s="40"/>
      <c r="C158" s="41"/>
      <c r="D158" s="249" t="s">
        <v>181</v>
      </c>
      <c r="E158" s="41"/>
      <c r="F158" s="250" t="s">
        <v>1885</v>
      </c>
      <c r="G158" s="41"/>
      <c r="H158" s="41"/>
      <c r="I158" s="150"/>
      <c r="J158" s="150"/>
      <c r="K158" s="41"/>
      <c r="L158" s="41"/>
      <c r="M158" s="45"/>
      <c r="N158" s="251"/>
      <c r="O158" s="252"/>
      <c r="P158" s="85"/>
      <c r="Q158" s="85"/>
      <c r="R158" s="85"/>
      <c r="S158" s="85"/>
      <c r="T158" s="85"/>
      <c r="U158" s="85"/>
      <c r="V158" s="85"/>
      <c r="W158" s="85"/>
      <c r="X158" s="86"/>
      <c r="Y158" s="39"/>
      <c r="Z158" s="39"/>
      <c r="AA158" s="39"/>
      <c r="AB158" s="39"/>
      <c r="AC158" s="39"/>
      <c r="AD158" s="39"/>
      <c r="AE158" s="39"/>
      <c r="AT158" s="18" t="s">
        <v>181</v>
      </c>
      <c r="AU158" s="18" t="s">
        <v>84</v>
      </c>
    </row>
    <row r="159" spans="1:65" s="2" customFormat="1" ht="16.5" customHeight="1">
      <c r="A159" s="39"/>
      <c r="B159" s="40"/>
      <c r="C159" s="235" t="s">
        <v>421</v>
      </c>
      <c r="D159" s="235" t="s">
        <v>174</v>
      </c>
      <c r="E159" s="236" t="s">
        <v>1887</v>
      </c>
      <c r="F159" s="237" t="s">
        <v>1888</v>
      </c>
      <c r="G159" s="238" t="s">
        <v>262</v>
      </c>
      <c r="H159" s="239">
        <v>16</v>
      </c>
      <c r="I159" s="240"/>
      <c r="J159" s="240"/>
      <c r="K159" s="241">
        <f>ROUND(P159*H159,2)</f>
        <v>0</v>
      </c>
      <c r="L159" s="237" t="s">
        <v>20</v>
      </c>
      <c r="M159" s="45"/>
      <c r="N159" s="242" t="s">
        <v>20</v>
      </c>
      <c r="O159" s="243" t="s">
        <v>45</v>
      </c>
      <c r="P159" s="244">
        <f>I159+J159</f>
        <v>0</v>
      </c>
      <c r="Q159" s="244">
        <f>ROUND(I159*H159,2)</f>
        <v>0</v>
      </c>
      <c r="R159" s="244">
        <f>ROUND(J159*H159,2)</f>
        <v>0</v>
      </c>
      <c r="S159" s="85"/>
      <c r="T159" s="245">
        <f>S159*H159</f>
        <v>0</v>
      </c>
      <c r="U159" s="245">
        <v>0</v>
      </c>
      <c r="V159" s="245">
        <f>U159*H159</f>
        <v>0</v>
      </c>
      <c r="W159" s="245">
        <v>0</v>
      </c>
      <c r="X159" s="246">
        <f>W159*H159</f>
        <v>0</v>
      </c>
      <c r="Y159" s="39"/>
      <c r="Z159" s="39"/>
      <c r="AA159" s="39"/>
      <c r="AB159" s="39"/>
      <c r="AC159" s="39"/>
      <c r="AD159" s="39"/>
      <c r="AE159" s="39"/>
      <c r="AR159" s="247" t="s">
        <v>1044</v>
      </c>
      <c r="AT159" s="247" t="s">
        <v>174</v>
      </c>
      <c r="AU159" s="247" t="s">
        <v>84</v>
      </c>
      <c r="AY159" s="18" t="s">
        <v>171</v>
      </c>
      <c r="BE159" s="248">
        <f>IF(O159="základní",K159,0)</f>
        <v>0</v>
      </c>
      <c r="BF159" s="248">
        <f>IF(O159="snížená",K159,0)</f>
        <v>0</v>
      </c>
      <c r="BG159" s="248">
        <f>IF(O159="zákl. přenesená",K159,0)</f>
        <v>0</v>
      </c>
      <c r="BH159" s="248">
        <f>IF(O159="sníž. přenesená",K159,0)</f>
        <v>0</v>
      </c>
      <c r="BI159" s="248">
        <f>IF(O159="nulová",K159,0)</f>
        <v>0</v>
      </c>
      <c r="BJ159" s="18" t="s">
        <v>84</v>
      </c>
      <c r="BK159" s="248">
        <f>ROUND(P159*H159,2)</f>
        <v>0</v>
      </c>
      <c r="BL159" s="18" t="s">
        <v>1044</v>
      </c>
      <c r="BM159" s="247" t="s">
        <v>1889</v>
      </c>
    </row>
    <row r="160" spans="1:47" s="2" customFormat="1" ht="12">
      <c r="A160" s="39"/>
      <c r="B160" s="40"/>
      <c r="C160" s="41"/>
      <c r="D160" s="249" t="s">
        <v>181</v>
      </c>
      <c r="E160" s="41"/>
      <c r="F160" s="250" t="s">
        <v>1888</v>
      </c>
      <c r="G160" s="41"/>
      <c r="H160" s="41"/>
      <c r="I160" s="150"/>
      <c r="J160" s="150"/>
      <c r="K160" s="41"/>
      <c r="L160" s="41"/>
      <c r="M160" s="45"/>
      <c r="N160" s="251"/>
      <c r="O160" s="252"/>
      <c r="P160" s="85"/>
      <c r="Q160" s="85"/>
      <c r="R160" s="85"/>
      <c r="S160" s="85"/>
      <c r="T160" s="85"/>
      <c r="U160" s="85"/>
      <c r="V160" s="85"/>
      <c r="W160" s="85"/>
      <c r="X160" s="86"/>
      <c r="Y160" s="39"/>
      <c r="Z160" s="39"/>
      <c r="AA160" s="39"/>
      <c r="AB160" s="39"/>
      <c r="AC160" s="39"/>
      <c r="AD160" s="39"/>
      <c r="AE160" s="39"/>
      <c r="AT160" s="18" t="s">
        <v>181</v>
      </c>
      <c r="AU160" s="18" t="s">
        <v>84</v>
      </c>
    </row>
    <row r="161" spans="1:65" s="2" customFormat="1" ht="16.5" customHeight="1">
      <c r="A161" s="39"/>
      <c r="B161" s="40"/>
      <c r="C161" s="235" t="s">
        <v>426</v>
      </c>
      <c r="D161" s="235" t="s">
        <v>174</v>
      </c>
      <c r="E161" s="236" t="s">
        <v>1890</v>
      </c>
      <c r="F161" s="237" t="s">
        <v>1891</v>
      </c>
      <c r="G161" s="238" t="s">
        <v>262</v>
      </c>
      <c r="H161" s="239">
        <v>20</v>
      </c>
      <c r="I161" s="240"/>
      <c r="J161" s="240"/>
      <c r="K161" s="241">
        <f>ROUND(P161*H161,2)</f>
        <v>0</v>
      </c>
      <c r="L161" s="237" t="s">
        <v>20</v>
      </c>
      <c r="M161" s="45"/>
      <c r="N161" s="242" t="s">
        <v>20</v>
      </c>
      <c r="O161" s="243" t="s">
        <v>45</v>
      </c>
      <c r="P161" s="244">
        <f>I161+J161</f>
        <v>0</v>
      </c>
      <c r="Q161" s="244">
        <f>ROUND(I161*H161,2)</f>
        <v>0</v>
      </c>
      <c r="R161" s="244">
        <f>ROUND(J161*H161,2)</f>
        <v>0</v>
      </c>
      <c r="S161" s="85"/>
      <c r="T161" s="245">
        <f>S161*H161</f>
        <v>0</v>
      </c>
      <c r="U161" s="245">
        <v>0</v>
      </c>
      <c r="V161" s="245">
        <f>U161*H161</f>
        <v>0</v>
      </c>
      <c r="W161" s="245">
        <v>0</v>
      </c>
      <c r="X161" s="246">
        <f>W161*H161</f>
        <v>0</v>
      </c>
      <c r="Y161" s="39"/>
      <c r="Z161" s="39"/>
      <c r="AA161" s="39"/>
      <c r="AB161" s="39"/>
      <c r="AC161" s="39"/>
      <c r="AD161" s="39"/>
      <c r="AE161" s="39"/>
      <c r="AR161" s="247" t="s">
        <v>1044</v>
      </c>
      <c r="AT161" s="247" t="s">
        <v>174</v>
      </c>
      <c r="AU161" s="247" t="s">
        <v>84</v>
      </c>
      <c r="AY161" s="18" t="s">
        <v>171</v>
      </c>
      <c r="BE161" s="248">
        <f>IF(O161="základní",K161,0)</f>
        <v>0</v>
      </c>
      <c r="BF161" s="248">
        <f>IF(O161="snížená",K161,0)</f>
        <v>0</v>
      </c>
      <c r="BG161" s="248">
        <f>IF(O161="zákl. přenesená",K161,0)</f>
        <v>0</v>
      </c>
      <c r="BH161" s="248">
        <f>IF(O161="sníž. přenesená",K161,0)</f>
        <v>0</v>
      </c>
      <c r="BI161" s="248">
        <f>IF(O161="nulová",K161,0)</f>
        <v>0</v>
      </c>
      <c r="BJ161" s="18" t="s">
        <v>84</v>
      </c>
      <c r="BK161" s="248">
        <f>ROUND(P161*H161,2)</f>
        <v>0</v>
      </c>
      <c r="BL161" s="18" t="s">
        <v>1044</v>
      </c>
      <c r="BM161" s="247" t="s">
        <v>1892</v>
      </c>
    </row>
    <row r="162" spans="1:47" s="2" customFormat="1" ht="12">
      <c r="A162" s="39"/>
      <c r="B162" s="40"/>
      <c r="C162" s="41"/>
      <c r="D162" s="249" t="s">
        <v>181</v>
      </c>
      <c r="E162" s="41"/>
      <c r="F162" s="250" t="s">
        <v>1891</v>
      </c>
      <c r="G162" s="41"/>
      <c r="H162" s="41"/>
      <c r="I162" s="150"/>
      <c r="J162" s="150"/>
      <c r="K162" s="41"/>
      <c r="L162" s="41"/>
      <c r="M162" s="45"/>
      <c r="N162" s="251"/>
      <c r="O162" s="252"/>
      <c r="P162" s="85"/>
      <c r="Q162" s="85"/>
      <c r="R162" s="85"/>
      <c r="S162" s="85"/>
      <c r="T162" s="85"/>
      <c r="U162" s="85"/>
      <c r="V162" s="85"/>
      <c r="W162" s="85"/>
      <c r="X162" s="86"/>
      <c r="Y162" s="39"/>
      <c r="Z162" s="39"/>
      <c r="AA162" s="39"/>
      <c r="AB162" s="39"/>
      <c r="AC162" s="39"/>
      <c r="AD162" s="39"/>
      <c r="AE162" s="39"/>
      <c r="AT162" s="18" t="s">
        <v>181</v>
      </c>
      <c r="AU162" s="18" t="s">
        <v>84</v>
      </c>
    </row>
    <row r="163" spans="1:65" s="2" customFormat="1" ht="21.75" customHeight="1">
      <c r="A163" s="39"/>
      <c r="B163" s="40"/>
      <c r="C163" s="235" t="s">
        <v>430</v>
      </c>
      <c r="D163" s="235" t="s">
        <v>174</v>
      </c>
      <c r="E163" s="236" t="s">
        <v>1893</v>
      </c>
      <c r="F163" s="237" t="s">
        <v>1894</v>
      </c>
      <c r="G163" s="238" t="s">
        <v>491</v>
      </c>
      <c r="H163" s="239">
        <v>4</v>
      </c>
      <c r="I163" s="240"/>
      <c r="J163" s="240"/>
      <c r="K163" s="241">
        <f>ROUND(P163*H163,2)</f>
        <v>0</v>
      </c>
      <c r="L163" s="237" t="s">
        <v>20</v>
      </c>
      <c r="M163" s="45"/>
      <c r="N163" s="242" t="s">
        <v>20</v>
      </c>
      <c r="O163" s="243" t="s">
        <v>45</v>
      </c>
      <c r="P163" s="244">
        <f>I163+J163</f>
        <v>0</v>
      </c>
      <c r="Q163" s="244">
        <f>ROUND(I163*H163,2)</f>
        <v>0</v>
      </c>
      <c r="R163" s="244">
        <f>ROUND(J163*H163,2)</f>
        <v>0</v>
      </c>
      <c r="S163" s="85"/>
      <c r="T163" s="245">
        <f>S163*H163</f>
        <v>0</v>
      </c>
      <c r="U163" s="245">
        <v>0</v>
      </c>
      <c r="V163" s="245">
        <f>U163*H163</f>
        <v>0</v>
      </c>
      <c r="W163" s="245">
        <v>0</v>
      </c>
      <c r="X163" s="246">
        <f>W163*H163</f>
        <v>0</v>
      </c>
      <c r="Y163" s="39"/>
      <c r="Z163" s="39"/>
      <c r="AA163" s="39"/>
      <c r="AB163" s="39"/>
      <c r="AC163" s="39"/>
      <c r="AD163" s="39"/>
      <c r="AE163" s="39"/>
      <c r="AR163" s="247" t="s">
        <v>1044</v>
      </c>
      <c r="AT163" s="247" t="s">
        <v>174</v>
      </c>
      <c r="AU163" s="247" t="s">
        <v>84</v>
      </c>
      <c r="AY163" s="18" t="s">
        <v>171</v>
      </c>
      <c r="BE163" s="248">
        <f>IF(O163="základní",K163,0)</f>
        <v>0</v>
      </c>
      <c r="BF163" s="248">
        <f>IF(O163="snížená",K163,0)</f>
        <v>0</v>
      </c>
      <c r="BG163" s="248">
        <f>IF(O163="zákl. přenesená",K163,0)</f>
        <v>0</v>
      </c>
      <c r="BH163" s="248">
        <f>IF(O163="sníž. přenesená",K163,0)</f>
        <v>0</v>
      </c>
      <c r="BI163" s="248">
        <f>IF(O163="nulová",K163,0)</f>
        <v>0</v>
      </c>
      <c r="BJ163" s="18" t="s">
        <v>84</v>
      </c>
      <c r="BK163" s="248">
        <f>ROUND(P163*H163,2)</f>
        <v>0</v>
      </c>
      <c r="BL163" s="18" t="s">
        <v>1044</v>
      </c>
      <c r="BM163" s="247" t="s">
        <v>1895</v>
      </c>
    </row>
    <row r="164" spans="1:47" s="2" customFormat="1" ht="12">
      <c r="A164" s="39"/>
      <c r="B164" s="40"/>
      <c r="C164" s="41"/>
      <c r="D164" s="249" t="s">
        <v>181</v>
      </c>
      <c r="E164" s="41"/>
      <c r="F164" s="250" t="s">
        <v>1894</v>
      </c>
      <c r="G164" s="41"/>
      <c r="H164" s="41"/>
      <c r="I164" s="150"/>
      <c r="J164" s="150"/>
      <c r="K164" s="41"/>
      <c r="L164" s="41"/>
      <c r="M164" s="45"/>
      <c r="N164" s="251"/>
      <c r="O164" s="252"/>
      <c r="P164" s="85"/>
      <c r="Q164" s="85"/>
      <c r="R164" s="85"/>
      <c r="S164" s="85"/>
      <c r="T164" s="85"/>
      <c r="U164" s="85"/>
      <c r="V164" s="85"/>
      <c r="W164" s="85"/>
      <c r="X164" s="86"/>
      <c r="Y164" s="39"/>
      <c r="Z164" s="39"/>
      <c r="AA164" s="39"/>
      <c r="AB164" s="39"/>
      <c r="AC164" s="39"/>
      <c r="AD164" s="39"/>
      <c r="AE164" s="39"/>
      <c r="AT164" s="18" t="s">
        <v>181</v>
      </c>
      <c r="AU164" s="18" t="s">
        <v>84</v>
      </c>
    </row>
    <row r="165" spans="1:65" s="2" customFormat="1" ht="21.75" customHeight="1">
      <c r="A165" s="39"/>
      <c r="B165" s="40"/>
      <c r="C165" s="235" t="s">
        <v>436</v>
      </c>
      <c r="D165" s="235" t="s">
        <v>174</v>
      </c>
      <c r="E165" s="236" t="s">
        <v>1896</v>
      </c>
      <c r="F165" s="237" t="s">
        <v>1897</v>
      </c>
      <c r="G165" s="238" t="s">
        <v>491</v>
      </c>
      <c r="H165" s="239">
        <v>1</v>
      </c>
      <c r="I165" s="240"/>
      <c r="J165" s="240"/>
      <c r="K165" s="241">
        <f>ROUND(P165*H165,2)</f>
        <v>0</v>
      </c>
      <c r="L165" s="237" t="s">
        <v>20</v>
      </c>
      <c r="M165" s="45"/>
      <c r="N165" s="242" t="s">
        <v>20</v>
      </c>
      <c r="O165" s="243" t="s">
        <v>45</v>
      </c>
      <c r="P165" s="244">
        <f>I165+J165</f>
        <v>0</v>
      </c>
      <c r="Q165" s="244">
        <f>ROUND(I165*H165,2)</f>
        <v>0</v>
      </c>
      <c r="R165" s="244">
        <f>ROUND(J165*H165,2)</f>
        <v>0</v>
      </c>
      <c r="S165" s="85"/>
      <c r="T165" s="245">
        <f>S165*H165</f>
        <v>0</v>
      </c>
      <c r="U165" s="245">
        <v>0</v>
      </c>
      <c r="V165" s="245">
        <f>U165*H165</f>
        <v>0</v>
      </c>
      <c r="W165" s="245">
        <v>0</v>
      </c>
      <c r="X165" s="246">
        <f>W165*H165</f>
        <v>0</v>
      </c>
      <c r="Y165" s="39"/>
      <c r="Z165" s="39"/>
      <c r="AA165" s="39"/>
      <c r="AB165" s="39"/>
      <c r="AC165" s="39"/>
      <c r="AD165" s="39"/>
      <c r="AE165" s="39"/>
      <c r="AR165" s="247" t="s">
        <v>1044</v>
      </c>
      <c r="AT165" s="247" t="s">
        <v>174</v>
      </c>
      <c r="AU165" s="247" t="s">
        <v>84</v>
      </c>
      <c r="AY165" s="18" t="s">
        <v>171</v>
      </c>
      <c r="BE165" s="248">
        <f>IF(O165="základní",K165,0)</f>
        <v>0</v>
      </c>
      <c r="BF165" s="248">
        <f>IF(O165="snížená",K165,0)</f>
        <v>0</v>
      </c>
      <c r="BG165" s="248">
        <f>IF(O165="zákl. přenesená",K165,0)</f>
        <v>0</v>
      </c>
      <c r="BH165" s="248">
        <f>IF(O165="sníž. přenesená",K165,0)</f>
        <v>0</v>
      </c>
      <c r="BI165" s="248">
        <f>IF(O165="nulová",K165,0)</f>
        <v>0</v>
      </c>
      <c r="BJ165" s="18" t="s">
        <v>84</v>
      </c>
      <c r="BK165" s="248">
        <f>ROUND(P165*H165,2)</f>
        <v>0</v>
      </c>
      <c r="BL165" s="18" t="s">
        <v>1044</v>
      </c>
      <c r="BM165" s="247" t="s">
        <v>1898</v>
      </c>
    </row>
    <row r="166" spans="1:47" s="2" customFormat="1" ht="12">
      <c r="A166" s="39"/>
      <c r="B166" s="40"/>
      <c r="C166" s="41"/>
      <c r="D166" s="249" t="s">
        <v>181</v>
      </c>
      <c r="E166" s="41"/>
      <c r="F166" s="250" t="s">
        <v>1897</v>
      </c>
      <c r="G166" s="41"/>
      <c r="H166" s="41"/>
      <c r="I166" s="150"/>
      <c r="J166" s="150"/>
      <c r="K166" s="41"/>
      <c r="L166" s="41"/>
      <c r="M166" s="45"/>
      <c r="N166" s="251"/>
      <c r="O166" s="252"/>
      <c r="P166" s="85"/>
      <c r="Q166" s="85"/>
      <c r="R166" s="85"/>
      <c r="S166" s="85"/>
      <c r="T166" s="85"/>
      <c r="U166" s="85"/>
      <c r="V166" s="85"/>
      <c r="W166" s="85"/>
      <c r="X166" s="86"/>
      <c r="Y166" s="39"/>
      <c r="Z166" s="39"/>
      <c r="AA166" s="39"/>
      <c r="AB166" s="39"/>
      <c r="AC166" s="39"/>
      <c r="AD166" s="39"/>
      <c r="AE166" s="39"/>
      <c r="AT166" s="18" t="s">
        <v>181</v>
      </c>
      <c r="AU166" s="18" t="s">
        <v>84</v>
      </c>
    </row>
    <row r="167" spans="1:65" s="2" customFormat="1" ht="16.5" customHeight="1">
      <c r="A167" s="39"/>
      <c r="B167" s="40"/>
      <c r="C167" s="235" t="s">
        <v>441</v>
      </c>
      <c r="D167" s="235" t="s">
        <v>174</v>
      </c>
      <c r="E167" s="236" t="s">
        <v>1899</v>
      </c>
      <c r="F167" s="237" t="s">
        <v>1900</v>
      </c>
      <c r="G167" s="238" t="s">
        <v>491</v>
      </c>
      <c r="H167" s="239">
        <v>50</v>
      </c>
      <c r="I167" s="240"/>
      <c r="J167" s="240"/>
      <c r="K167" s="241">
        <f>ROUND(P167*H167,2)</f>
        <v>0</v>
      </c>
      <c r="L167" s="237" t="s">
        <v>20</v>
      </c>
      <c r="M167" s="45"/>
      <c r="N167" s="242" t="s">
        <v>20</v>
      </c>
      <c r="O167" s="243" t="s">
        <v>45</v>
      </c>
      <c r="P167" s="244">
        <f>I167+J167</f>
        <v>0</v>
      </c>
      <c r="Q167" s="244">
        <f>ROUND(I167*H167,2)</f>
        <v>0</v>
      </c>
      <c r="R167" s="244">
        <f>ROUND(J167*H167,2)</f>
        <v>0</v>
      </c>
      <c r="S167" s="85"/>
      <c r="T167" s="245">
        <f>S167*H167</f>
        <v>0</v>
      </c>
      <c r="U167" s="245">
        <v>0</v>
      </c>
      <c r="V167" s="245">
        <f>U167*H167</f>
        <v>0</v>
      </c>
      <c r="W167" s="245">
        <v>0</v>
      </c>
      <c r="X167" s="246">
        <f>W167*H167</f>
        <v>0</v>
      </c>
      <c r="Y167" s="39"/>
      <c r="Z167" s="39"/>
      <c r="AA167" s="39"/>
      <c r="AB167" s="39"/>
      <c r="AC167" s="39"/>
      <c r="AD167" s="39"/>
      <c r="AE167" s="39"/>
      <c r="AR167" s="247" t="s">
        <v>1044</v>
      </c>
      <c r="AT167" s="247" t="s">
        <v>174</v>
      </c>
      <c r="AU167" s="247" t="s">
        <v>84</v>
      </c>
      <c r="AY167" s="18" t="s">
        <v>171</v>
      </c>
      <c r="BE167" s="248">
        <f>IF(O167="základní",K167,0)</f>
        <v>0</v>
      </c>
      <c r="BF167" s="248">
        <f>IF(O167="snížená",K167,0)</f>
        <v>0</v>
      </c>
      <c r="BG167" s="248">
        <f>IF(O167="zákl. přenesená",K167,0)</f>
        <v>0</v>
      </c>
      <c r="BH167" s="248">
        <f>IF(O167="sníž. přenesená",K167,0)</f>
        <v>0</v>
      </c>
      <c r="BI167" s="248">
        <f>IF(O167="nulová",K167,0)</f>
        <v>0</v>
      </c>
      <c r="BJ167" s="18" t="s">
        <v>84</v>
      </c>
      <c r="BK167" s="248">
        <f>ROUND(P167*H167,2)</f>
        <v>0</v>
      </c>
      <c r="BL167" s="18" t="s">
        <v>1044</v>
      </c>
      <c r="BM167" s="247" t="s">
        <v>1901</v>
      </c>
    </row>
    <row r="168" spans="1:47" s="2" customFormat="1" ht="12">
      <c r="A168" s="39"/>
      <c r="B168" s="40"/>
      <c r="C168" s="41"/>
      <c r="D168" s="249" t="s">
        <v>181</v>
      </c>
      <c r="E168" s="41"/>
      <c r="F168" s="250" t="s">
        <v>1900</v>
      </c>
      <c r="G168" s="41"/>
      <c r="H168" s="41"/>
      <c r="I168" s="150"/>
      <c r="J168" s="150"/>
      <c r="K168" s="41"/>
      <c r="L168" s="41"/>
      <c r="M168" s="45"/>
      <c r="N168" s="251"/>
      <c r="O168" s="252"/>
      <c r="P168" s="85"/>
      <c r="Q168" s="85"/>
      <c r="R168" s="85"/>
      <c r="S168" s="85"/>
      <c r="T168" s="85"/>
      <c r="U168" s="85"/>
      <c r="V168" s="85"/>
      <c r="W168" s="85"/>
      <c r="X168" s="86"/>
      <c r="Y168" s="39"/>
      <c r="Z168" s="39"/>
      <c r="AA168" s="39"/>
      <c r="AB168" s="39"/>
      <c r="AC168" s="39"/>
      <c r="AD168" s="39"/>
      <c r="AE168" s="39"/>
      <c r="AT168" s="18" t="s">
        <v>181</v>
      </c>
      <c r="AU168" s="18" t="s">
        <v>84</v>
      </c>
    </row>
    <row r="169" spans="1:65" s="2" customFormat="1" ht="21.75" customHeight="1">
      <c r="A169" s="39"/>
      <c r="B169" s="40"/>
      <c r="C169" s="235" t="s">
        <v>446</v>
      </c>
      <c r="D169" s="235" t="s">
        <v>174</v>
      </c>
      <c r="E169" s="236" t="s">
        <v>1902</v>
      </c>
      <c r="F169" s="237" t="s">
        <v>1903</v>
      </c>
      <c r="G169" s="238" t="s">
        <v>455</v>
      </c>
      <c r="H169" s="239">
        <v>1</v>
      </c>
      <c r="I169" s="240"/>
      <c r="J169" s="240"/>
      <c r="K169" s="241">
        <f>ROUND(P169*H169,2)</f>
        <v>0</v>
      </c>
      <c r="L169" s="237" t="s">
        <v>20</v>
      </c>
      <c r="M169" s="45"/>
      <c r="N169" s="242" t="s">
        <v>20</v>
      </c>
      <c r="O169" s="243" t="s">
        <v>45</v>
      </c>
      <c r="P169" s="244">
        <f>I169+J169</f>
        <v>0</v>
      </c>
      <c r="Q169" s="244">
        <f>ROUND(I169*H169,2)</f>
        <v>0</v>
      </c>
      <c r="R169" s="244">
        <f>ROUND(J169*H169,2)</f>
        <v>0</v>
      </c>
      <c r="S169" s="85"/>
      <c r="T169" s="245">
        <f>S169*H169</f>
        <v>0</v>
      </c>
      <c r="U169" s="245">
        <v>0</v>
      </c>
      <c r="V169" s="245">
        <f>U169*H169</f>
        <v>0</v>
      </c>
      <c r="W169" s="245">
        <v>0</v>
      </c>
      <c r="X169" s="246">
        <f>W169*H169</f>
        <v>0</v>
      </c>
      <c r="Y169" s="39"/>
      <c r="Z169" s="39"/>
      <c r="AA169" s="39"/>
      <c r="AB169" s="39"/>
      <c r="AC169" s="39"/>
      <c r="AD169" s="39"/>
      <c r="AE169" s="39"/>
      <c r="AR169" s="247" t="s">
        <v>1044</v>
      </c>
      <c r="AT169" s="247" t="s">
        <v>174</v>
      </c>
      <c r="AU169" s="247" t="s">
        <v>84</v>
      </c>
      <c r="AY169" s="18" t="s">
        <v>171</v>
      </c>
      <c r="BE169" s="248">
        <f>IF(O169="základní",K169,0)</f>
        <v>0</v>
      </c>
      <c r="BF169" s="248">
        <f>IF(O169="snížená",K169,0)</f>
        <v>0</v>
      </c>
      <c r="BG169" s="248">
        <f>IF(O169="zákl. přenesená",K169,0)</f>
        <v>0</v>
      </c>
      <c r="BH169" s="248">
        <f>IF(O169="sníž. přenesená",K169,0)</f>
        <v>0</v>
      </c>
      <c r="BI169" s="248">
        <f>IF(O169="nulová",K169,0)</f>
        <v>0</v>
      </c>
      <c r="BJ169" s="18" t="s">
        <v>84</v>
      </c>
      <c r="BK169" s="248">
        <f>ROUND(P169*H169,2)</f>
        <v>0</v>
      </c>
      <c r="BL169" s="18" t="s">
        <v>1044</v>
      </c>
      <c r="BM169" s="247" t="s">
        <v>1904</v>
      </c>
    </row>
    <row r="170" spans="1:47" s="2" customFormat="1" ht="12">
      <c r="A170" s="39"/>
      <c r="B170" s="40"/>
      <c r="C170" s="41"/>
      <c r="D170" s="249" t="s">
        <v>181</v>
      </c>
      <c r="E170" s="41"/>
      <c r="F170" s="250" t="s">
        <v>1903</v>
      </c>
      <c r="G170" s="41"/>
      <c r="H170" s="41"/>
      <c r="I170" s="150"/>
      <c r="J170" s="150"/>
      <c r="K170" s="41"/>
      <c r="L170" s="41"/>
      <c r="M170" s="45"/>
      <c r="N170" s="251"/>
      <c r="O170" s="252"/>
      <c r="P170" s="85"/>
      <c r="Q170" s="85"/>
      <c r="R170" s="85"/>
      <c r="S170" s="85"/>
      <c r="T170" s="85"/>
      <c r="U170" s="85"/>
      <c r="V170" s="85"/>
      <c r="W170" s="85"/>
      <c r="X170" s="86"/>
      <c r="Y170" s="39"/>
      <c r="Z170" s="39"/>
      <c r="AA170" s="39"/>
      <c r="AB170" s="39"/>
      <c r="AC170" s="39"/>
      <c r="AD170" s="39"/>
      <c r="AE170" s="39"/>
      <c r="AT170" s="18" t="s">
        <v>181</v>
      </c>
      <c r="AU170" s="18" t="s">
        <v>84</v>
      </c>
    </row>
    <row r="171" spans="1:63" s="12" customFormat="1" ht="22.8" customHeight="1">
      <c r="A171" s="12"/>
      <c r="B171" s="218"/>
      <c r="C171" s="219"/>
      <c r="D171" s="220" t="s">
        <v>75</v>
      </c>
      <c r="E171" s="233" t="s">
        <v>1905</v>
      </c>
      <c r="F171" s="233" t="s">
        <v>141</v>
      </c>
      <c r="G171" s="219"/>
      <c r="H171" s="219"/>
      <c r="I171" s="222"/>
      <c r="J171" s="222"/>
      <c r="K171" s="234">
        <f>BK171</f>
        <v>0</v>
      </c>
      <c r="L171" s="219"/>
      <c r="M171" s="224"/>
      <c r="N171" s="225"/>
      <c r="O171" s="226"/>
      <c r="P171" s="226"/>
      <c r="Q171" s="227">
        <f>SUM(Q172:Q179)</f>
        <v>0</v>
      </c>
      <c r="R171" s="227">
        <f>SUM(R172:R179)</f>
        <v>0</v>
      </c>
      <c r="S171" s="226"/>
      <c r="T171" s="228">
        <f>SUM(T172:T179)</f>
        <v>0</v>
      </c>
      <c r="U171" s="226"/>
      <c r="V171" s="228">
        <f>SUM(V172:V179)</f>
        <v>0</v>
      </c>
      <c r="W171" s="226"/>
      <c r="X171" s="229">
        <f>SUM(X172:X179)</f>
        <v>0</v>
      </c>
      <c r="Y171" s="12"/>
      <c r="Z171" s="12"/>
      <c r="AA171" s="12"/>
      <c r="AB171" s="12"/>
      <c r="AC171" s="12"/>
      <c r="AD171" s="12"/>
      <c r="AE171" s="12"/>
      <c r="AR171" s="230" t="s">
        <v>250</v>
      </c>
      <c r="AT171" s="231" t="s">
        <v>75</v>
      </c>
      <c r="AU171" s="231" t="s">
        <v>84</v>
      </c>
      <c r="AY171" s="230" t="s">
        <v>171</v>
      </c>
      <c r="BK171" s="232">
        <f>SUM(BK172:BK179)</f>
        <v>0</v>
      </c>
    </row>
    <row r="172" spans="1:65" s="2" customFormat="1" ht="16.5" customHeight="1">
      <c r="A172" s="39"/>
      <c r="B172" s="40"/>
      <c r="C172" s="264" t="s">
        <v>452</v>
      </c>
      <c r="D172" s="264" t="s">
        <v>186</v>
      </c>
      <c r="E172" s="265" t="s">
        <v>1906</v>
      </c>
      <c r="F172" s="266" t="s">
        <v>1907</v>
      </c>
      <c r="G172" s="267" t="s">
        <v>455</v>
      </c>
      <c r="H172" s="268">
        <v>1</v>
      </c>
      <c r="I172" s="269"/>
      <c r="J172" s="270"/>
      <c r="K172" s="271">
        <f>ROUND(P172*H172,2)</f>
        <v>0</v>
      </c>
      <c r="L172" s="266" t="s">
        <v>20</v>
      </c>
      <c r="M172" s="272"/>
      <c r="N172" s="273" t="s">
        <v>20</v>
      </c>
      <c r="O172" s="243" t="s">
        <v>45</v>
      </c>
      <c r="P172" s="244">
        <f>I172+J172</f>
        <v>0</v>
      </c>
      <c r="Q172" s="244">
        <f>ROUND(I172*H172,2)</f>
        <v>0</v>
      </c>
      <c r="R172" s="244">
        <f>ROUND(J172*H172,2)</f>
        <v>0</v>
      </c>
      <c r="S172" s="85"/>
      <c r="T172" s="245">
        <f>S172*H172</f>
        <v>0</v>
      </c>
      <c r="U172" s="245">
        <v>0</v>
      </c>
      <c r="V172" s="245">
        <f>U172*H172</f>
        <v>0</v>
      </c>
      <c r="W172" s="245">
        <v>0</v>
      </c>
      <c r="X172" s="246">
        <f>W172*H172</f>
        <v>0</v>
      </c>
      <c r="Y172" s="39"/>
      <c r="Z172" s="39"/>
      <c r="AA172" s="39"/>
      <c r="AB172" s="39"/>
      <c r="AC172" s="39"/>
      <c r="AD172" s="39"/>
      <c r="AE172" s="39"/>
      <c r="AR172" s="247" t="s">
        <v>185</v>
      </c>
      <c r="AT172" s="247" t="s">
        <v>186</v>
      </c>
      <c r="AU172" s="247" t="s">
        <v>86</v>
      </c>
      <c r="AY172" s="18" t="s">
        <v>171</v>
      </c>
      <c r="BE172" s="248">
        <f>IF(O172="základní",K172,0)</f>
        <v>0</v>
      </c>
      <c r="BF172" s="248">
        <f>IF(O172="snížená",K172,0)</f>
        <v>0</v>
      </c>
      <c r="BG172" s="248">
        <f>IF(O172="zákl. přenesená",K172,0)</f>
        <v>0</v>
      </c>
      <c r="BH172" s="248">
        <f>IF(O172="sníž. přenesená",K172,0)</f>
        <v>0</v>
      </c>
      <c r="BI172" s="248">
        <f>IF(O172="nulová",K172,0)</f>
        <v>0</v>
      </c>
      <c r="BJ172" s="18" t="s">
        <v>84</v>
      </c>
      <c r="BK172" s="248">
        <f>ROUND(P172*H172,2)</f>
        <v>0</v>
      </c>
      <c r="BL172" s="18" t="s">
        <v>179</v>
      </c>
      <c r="BM172" s="247" t="s">
        <v>1908</v>
      </c>
    </row>
    <row r="173" spans="1:47" s="2" customFormat="1" ht="12">
      <c r="A173" s="39"/>
      <c r="B173" s="40"/>
      <c r="C173" s="41"/>
      <c r="D173" s="249" t="s">
        <v>181</v>
      </c>
      <c r="E173" s="41"/>
      <c r="F173" s="250" t="s">
        <v>1907</v>
      </c>
      <c r="G173" s="41"/>
      <c r="H173" s="41"/>
      <c r="I173" s="150"/>
      <c r="J173" s="150"/>
      <c r="K173" s="41"/>
      <c r="L173" s="41"/>
      <c r="M173" s="45"/>
      <c r="N173" s="251"/>
      <c r="O173" s="252"/>
      <c r="P173" s="85"/>
      <c r="Q173" s="85"/>
      <c r="R173" s="85"/>
      <c r="S173" s="85"/>
      <c r="T173" s="85"/>
      <c r="U173" s="85"/>
      <c r="V173" s="85"/>
      <c r="W173" s="85"/>
      <c r="X173" s="86"/>
      <c r="Y173" s="39"/>
      <c r="Z173" s="39"/>
      <c r="AA173" s="39"/>
      <c r="AB173" s="39"/>
      <c r="AC173" s="39"/>
      <c r="AD173" s="39"/>
      <c r="AE173" s="39"/>
      <c r="AT173" s="18" t="s">
        <v>181</v>
      </c>
      <c r="AU173" s="18" t="s">
        <v>86</v>
      </c>
    </row>
    <row r="174" spans="1:65" s="2" customFormat="1" ht="16.5" customHeight="1">
      <c r="A174" s="39"/>
      <c r="B174" s="40"/>
      <c r="C174" s="264" t="s">
        <v>458</v>
      </c>
      <c r="D174" s="264" t="s">
        <v>186</v>
      </c>
      <c r="E174" s="265" t="s">
        <v>1909</v>
      </c>
      <c r="F174" s="266" t="s">
        <v>1910</v>
      </c>
      <c r="G174" s="267" t="s">
        <v>455</v>
      </c>
      <c r="H174" s="268">
        <v>1</v>
      </c>
      <c r="I174" s="269"/>
      <c r="J174" s="270"/>
      <c r="K174" s="271">
        <f>ROUND(P174*H174,2)</f>
        <v>0</v>
      </c>
      <c r="L174" s="266" t="s">
        <v>20</v>
      </c>
      <c r="M174" s="272"/>
      <c r="N174" s="273" t="s">
        <v>20</v>
      </c>
      <c r="O174" s="243" t="s">
        <v>45</v>
      </c>
      <c r="P174" s="244">
        <f>I174+J174</f>
        <v>0</v>
      </c>
      <c r="Q174" s="244">
        <f>ROUND(I174*H174,2)</f>
        <v>0</v>
      </c>
      <c r="R174" s="244">
        <f>ROUND(J174*H174,2)</f>
        <v>0</v>
      </c>
      <c r="S174" s="85"/>
      <c r="T174" s="245">
        <f>S174*H174</f>
        <v>0</v>
      </c>
      <c r="U174" s="245">
        <v>0</v>
      </c>
      <c r="V174" s="245">
        <f>U174*H174</f>
        <v>0</v>
      </c>
      <c r="W174" s="245">
        <v>0</v>
      </c>
      <c r="X174" s="246">
        <f>W174*H174</f>
        <v>0</v>
      </c>
      <c r="Y174" s="39"/>
      <c r="Z174" s="39"/>
      <c r="AA174" s="39"/>
      <c r="AB174" s="39"/>
      <c r="AC174" s="39"/>
      <c r="AD174" s="39"/>
      <c r="AE174" s="39"/>
      <c r="AR174" s="247" t="s">
        <v>185</v>
      </c>
      <c r="AT174" s="247" t="s">
        <v>186</v>
      </c>
      <c r="AU174" s="247" t="s">
        <v>86</v>
      </c>
      <c r="AY174" s="18" t="s">
        <v>171</v>
      </c>
      <c r="BE174" s="248">
        <f>IF(O174="základní",K174,0)</f>
        <v>0</v>
      </c>
      <c r="BF174" s="248">
        <f>IF(O174="snížená",K174,0)</f>
        <v>0</v>
      </c>
      <c r="BG174" s="248">
        <f>IF(O174="zákl. přenesená",K174,0)</f>
        <v>0</v>
      </c>
      <c r="BH174" s="248">
        <f>IF(O174="sníž. přenesená",K174,0)</f>
        <v>0</v>
      </c>
      <c r="BI174" s="248">
        <f>IF(O174="nulová",K174,0)</f>
        <v>0</v>
      </c>
      <c r="BJ174" s="18" t="s">
        <v>84</v>
      </c>
      <c r="BK174" s="248">
        <f>ROUND(P174*H174,2)</f>
        <v>0</v>
      </c>
      <c r="BL174" s="18" t="s">
        <v>179</v>
      </c>
      <c r="BM174" s="247" t="s">
        <v>1911</v>
      </c>
    </row>
    <row r="175" spans="1:47" s="2" customFormat="1" ht="12">
      <c r="A175" s="39"/>
      <c r="B175" s="40"/>
      <c r="C175" s="41"/>
      <c r="D175" s="249" t="s">
        <v>181</v>
      </c>
      <c r="E175" s="41"/>
      <c r="F175" s="250" t="s">
        <v>1910</v>
      </c>
      <c r="G175" s="41"/>
      <c r="H175" s="41"/>
      <c r="I175" s="150"/>
      <c r="J175" s="150"/>
      <c r="K175" s="41"/>
      <c r="L175" s="41"/>
      <c r="M175" s="45"/>
      <c r="N175" s="251"/>
      <c r="O175" s="252"/>
      <c r="P175" s="85"/>
      <c r="Q175" s="85"/>
      <c r="R175" s="85"/>
      <c r="S175" s="85"/>
      <c r="T175" s="85"/>
      <c r="U175" s="85"/>
      <c r="V175" s="85"/>
      <c r="W175" s="85"/>
      <c r="X175" s="86"/>
      <c r="Y175" s="39"/>
      <c r="Z175" s="39"/>
      <c r="AA175" s="39"/>
      <c r="AB175" s="39"/>
      <c r="AC175" s="39"/>
      <c r="AD175" s="39"/>
      <c r="AE175" s="39"/>
      <c r="AT175" s="18" t="s">
        <v>181</v>
      </c>
      <c r="AU175" s="18" t="s">
        <v>86</v>
      </c>
    </row>
    <row r="176" spans="1:65" s="2" customFormat="1" ht="16.5" customHeight="1">
      <c r="A176" s="39"/>
      <c r="B176" s="40"/>
      <c r="C176" s="264" t="s">
        <v>463</v>
      </c>
      <c r="D176" s="264" t="s">
        <v>186</v>
      </c>
      <c r="E176" s="265" t="s">
        <v>1912</v>
      </c>
      <c r="F176" s="266" t="s">
        <v>1913</v>
      </c>
      <c r="G176" s="267" t="s">
        <v>455</v>
      </c>
      <c r="H176" s="268">
        <v>1</v>
      </c>
      <c r="I176" s="269"/>
      <c r="J176" s="270"/>
      <c r="K176" s="271">
        <f>ROUND(P176*H176,2)</f>
        <v>0</v>
      </c>
      <c r="L176" s="266" t="s">
        <v>20</v>
      </c>
      <c r="M176" s="272"/>
      <c r="N176" s="273" t="s">
        <v>20</v>
      </c>
      <c r="O176" s="243" t="s">
        <v>45</v>
      </c>
      <c r="P176" s="244">
        <f>I176+J176</f>
        <v>0</v>
      </c>
      <c r="Q176" s="244">
        <f>ROUND(I176*H176,2)</f>
        <v>0</v>
      </c>
      <c r="R176" s="244">
        <f>ROUND(J176*H176,2)</f>
        <v>0</v>
      </c>
      <c r="S176" s="85"/>
      <c r="T176" s="245">
        <f>S176*H176</f>
        <v>0</v>
      </c>
      <c r="U176" s="245">
        <v>0</v>
      </c>
      <c r="V176" s="245">
        <f>U176*H176</f>
        <v>0</v>
      </c>
      <c r="W176" s="245">
        <v>0</v>
      </c>
      <c r="X176" s="246">
        <f>W176*H176</f>
        <v>0</v>
      </c>
      <c r="Y176" s="39"/>
      <c r="Z176" s="39"/>
      <c r="AA176" s="39"/>
      <c r="AB176" s="39"/>
      <c r="AC176" s="39"/>
      <c r="AD176" s="39"/>
      <c r="AE176" s="39"/>
      <c r="AR176" s="247" t="s">
        <v>185</v>
      </c>
      <c r="AT176" s="247" t="s">
        <v>186</v>
      </c>
      <c r="AU176" s="247" t="s">
        <v>86</v>
      </c>
      <c r="AY176" s="18" t="s">
        <v>171</v>
      </c>
      <c r="BE176" s="248">
        <f>IF(O176="základní",K176,0)</f>
        <v>0</v>
      </c>
      <c r="BF176" s="248">
        <f>IF(O176="snížená",K176,0)</f>
        <v>0</v>
      </c>
      <c r="BG176" s="248">
        <f>IF(O176="zákl. přenesená",K176,0)</f>
        <v>0</v>
      </c>
      <c r="BH176" s="248">
        <f>IF(O176="sníž. přenesená",K176,0)</f>
        <v>0</v>
      </c>
      <c r="BI176" s="248">
        <f>IF(O176="nulová",K176,0)</f>
        <v>0</v>
      </c>
      <c r="BJ176" s="18" t="s">
        <v>84</v>
      </c>
      <c r="BK176" s="248">
        <f>ROUND(P176*H176,2)</f>
        <v>0</v>
      </c>
      <c r="BL176" s="18" t="s">
        <v>179</v>
      </c>
      <c r="BM176" s="247" t="s">
        <v>1914</v>
      </c>
    </row>
    <row r="177" spans="1:47" s="2" customFormat="1" ht="12">
      <c r="A177" s="39"/>
      <c r="B177" s="40"/>
      <c r="C177" s="41"/>
      <c r="D177" s="249" t="s">
        <v>181</v>
      </c>
      <c r="E177" s="41"/>
      <c r="F177" s="250" t="s">
        <v>1913</v>
      </c>
      <c r="G177" s="41"/>
      <c r="H177" s="41"/>
      <c r="I177" s="150"/>
      <c r="J177" s="150"/>
      <c r="K177" s="41"/>
      <c r="L177" s="41"/>
      <c r="M177" s="45"/>
      <c r="N177" s="251"/>
      <c r="O177" s="252"/>
      <c r="P177" s="85"/>
      <c r="Q177" s="85"/>
      <c r="R177" s="85"/>
      <c r="S177" s="85"/>
      <c r="T177" s="85"/>
      <c r="U177" s="85"/>
      <c r="V177" s="85"/>
      <c r="W177" s="85"/>
      <c r="X177" s="86"/>
      <c r="Y177" s="39"/>
      <c r="Z177" s="39"/>
      <c r="AA177" s="39"/>
      <c r="AB177" s="39"/>
      <c r="AC177" s="39"/>
      <c r="AD177" s="39"/>
      <c r="AE177" s="39"/>
      <c r="AT177" s="18" t="s">
        <v>181</v>
      </c>
      <c r="AU177" s="18" t="s">
        <v>86</v>
      </c>
    </row>
    <row r="178" spans="1:65" s="2" customFormat="1" ht="16.5" customHeight="1">
      <c r="A178" s="39"/>
      <c r="B178" s="40"/>
      <c r="C178" s="264" t="s">
        <v>470</v>
      </c>
      <c r="D178" s="264" t="s">
        <v>186</v>
      </c>
      <c r="E178" s="265" t="s">
        <v>1915</v>
      </c>
      <c r="F178" s="266" t="s">
        <v>1767</v>
      </c>
      <c r="G178" s="267" t="s">
        <v>455</v>
      </c>
      <c r="H178" s="268">
        <v>1</v>
      </c>
      <c r="I178" s="269"/>
      <c r="J178" s="270"/>
      <c r="K178" s="271">
        <f>ROUND(P178*H178,2)</f>
        <v>0</v>
      </c>
      <c r="L178" s="266" t="s">
        <v>20</v>
      </c>
      <c r="M178" s="272"/>
      <c r="N178" s="273" t="s">
        <v>20</v>
      </c>
      <c r="O178" s="243" t="s">
        <v>45</v>
      </c>
      <c r="P178" s="244">
        <f>I178+J178</f>
        <v>0</v>
      </c>
      <c r="Q178" s="244">
        <f>ROUND(I178*H178,2)</f>
        <v>0</v>
      </c>
      <c r="R178" s="244">
        <f>ROUND(J178*H178,2)</f>
        <v>0</v>
      </c>
      <c r="S178" s="85"/>
      <c r="T178" s="245">
        <f>S178*H178</f>
        <v>0</v>
      </c>
      <c r="U178" s="245">
        <v>0</v>
      </c>
      <c r="V178" s="245">
        <f>U178*H178</f>
        <v>0</v>
      </c>
      <c r="W178" s="245">
        <v>0</v>
      </c>
      <c r="X178" s="246">
        <f>W178*H178</f>
        <v>0</v>
      </c>
      <c r="Y178" s="39"/>
      <c r="Z178" s="39"/>
      <c r="AA178" s="39"/>
      <c r="AB178" s="39"/>
      <c r="AC178" s="39"/>
      <c r="AD178" s="39"/>
      <c r="AE178" s="39"/>
      <c r="AR178" s="247" t="s">
        <v>185</v>
      </c>
      <c r="AT178" s="247" t="s">
        <v>186</v>
      </c>
      <c r="AU178" s="247" t="s">
        <v>86</v>
      </c>
      <c r="AY178" s="18" t="s">
        <v>171</v>
      </c>
      <c r="BE178" s="248">
        <f>IF(O178="základní",K178,0)</f>
        <v>0</v>
      </c>
      <c r="BF178" s="248">
        <f>IF(O178="snížená",K178,0)</f>
        <v>0</v>
      </c>
      <c r="BG178" s="248">
        <f>IF(O178="zákl. přenesená",K178,0)</f>
        <v>0</v>
      </c>
      <c r="BH178" s="248">
        <f>IF(O178="sníž. přenesená",K178,0)</f>
        <v>0</v>
      </c>
      <c r="BI178" s="248">
        <f>IF(O178="nulová",K178,0)</f>
        <v>0</v>
      </c>
      <c r="BJ178" s="18" t="s">
        <v>84</v>
      </c>
      <c r="BK178" s="248">
        <f>ROUND(P178*H178,2)</f>
        <v>0</v>
      </c>
      <c r="BL178" s="18" t="s">
        <v>179</v>
      </c>
      <c r="BM178" s="247" t="s">
        <v>1916</v>
      </c>
    </row>
    <row r="179" spans="1:47" s="2" customFormat="1" ht="12">
      <c r="A179" s="39"/>
      <c r="B179" s="40"/>
      <c r="C179" s="41"/>
      <c r="D179" s="249" t="s">
        <v>181</v>
      </c>
      <c r="E179" s="41"/>
      <c r="F179" s="250" t="s">
        <v>1767</v>
      </c>
      <c r="G179" s="41"/>
      <c r="H179" s="41"/>
      <c r="I179" s="150"/>
      <c r="J179" s="150"/>
      <c r="K179" s="41"/>
      <c r="L179" s="41"/>
      <c r="M179" s="45"/>
      <c r="N179" s="275"/>
      <c r="O179" s="276"/>
      <c r="P179" s="277"/>
      <c r="Q179" s="277"/>
      <c r="R179" s="277"/>
      <c r="S179" s="277"/>
      <c r="T179" s="277"/>
      <c r="U179" s="277"/>
      <c r="V179" s="277"/>
      <c r="W179" s="277"/>
      <c r="X179" s="278"/>
      <c r="Y179" s="39"/>
      <c r="Z179" s="39"/>
      <c r="AA179" s="39"/>
      <c r="AB179" s="39"/>
      <c r="AC179" s="39"/>
      <c r="AD179" s="39"/>
      <c r="AE179" s="39"/>
      <c r="AT179" s="18" t="s">
        <v>181</v>
      </c>
      <c r="AU179" s="18" t="s">
        <v>86</v>
      </c>
    </row>
    <row r="180" spans="1:31" s="2" customFormat="1" ht="6.95" customHeight="1">
      <c r="A180" s="39"/>
      <c r="B180" s="60"/>
      <c r="C180" s="61"/>
      <c r="D180" s="61"/>
      <c r="E180" s="61"/>
      <c r="F180" s="61"/>
      <c r="G180" s="61"/>
      <c r="H180" s="61"/>
      <c r="I180" s="180"/>
      <c r="J180" s="180"/>
      <c r="K180" s="61"/>
      <c r="L180" s="61"/>
      <c r="M180" s="45"/>
      <c r="N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88:L179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7:H77"/>
    <mergeCell ref="E79:H79"/>
    <mergeCell ref="E81:H8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137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1:31" s="2" customFormat="1" ht="12" customHeight="1">
      <c r="A8" s="39"/>
      <c r="B8" s="45"/>
      <c r="C8" s="39"/>
      <c r="D8" s="148" t="s">
        <v>139</v>
      </c>
      <c r="E8" s="39"/>
      <c r="F8" s="39"/>
      <c r="G8" s="39"/>
      <c r="H8" s="39"/>
      <c r="I8" s="150"/>
      <c r="J8" s="150"/>
      <c r="K8" s="39"/>
      <c r="L8" s="39"/>
      <c r="M8" s="15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2" t="s">
        <v>1917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8" t="s">
        <v>19</v>
      </c>
      <c r="E11" s="39"/>
      <c r="F11" s="137" t="s">
        <v>20</v>
      </c>
      <c r="G11" s="39"/>
      <c r="H11" s="39"/>
      <c r="I11" s="153" t="s">
        <v>21</v>
      </c>
      <c r="J11" s="154" t="s">
        <v>20</v>
      </c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8" t="s">
        <v>22</v>
      </c>
      <c r="E12" s="39"/>
      <c r="F12" s="137" t="s">
        <v>23</v>
      </c>
      <c r="G12" s="39"/>
      <c r="H12" s="39"/>
      <c r="I12" s="153" t="s">
        <v>24</v>
      </c>
      <c r="J12" s="155" t="str">
        <f>'Rekapitulace stavby'!AN8</f>
        <v>19.4.2020</v>
      </c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0"/>
      <c r="J13" s="150"/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26</v>
      </c>
      <c r="E14" s="39"/>
      <c r="F14" s="39"/>
      <c r="G14" s="39"/>
      <c r="H14" s="39"/>
      <c r="I14" s="153" t="s">
        <v>27</v>
      </c>
      <c r="J14" s="154" t="s">
        <v>28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53" t="s">
        <v>30</v>
      </c>
      <c r="J15" s="154" t="s">
        <v>20</v>
      </c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0"/>
      <c r="J16" s="150"/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8" t="s">
        <v>31</v>
      </c>
      <c r="E17" s="39"/>
      <c r="F17" s="39"/>
      <c r="G17" s="39"/>
      <c r="H17" s="39"/>
      <c r="I17" s="153" t="s">
        <v>27</v>
      </c>
      <c r="J17" s="34" t="str">
        <f>'Rekapitulace stavby'!AN13</f>
        <v>Vyplň údaj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53" t="s">
        <v>30</v>
      </c>
      <c r="J18" s="34" t="str">
        <f>'Rekapitulace stavby'!AN14</f>
        <v>Vyplň údaj</v>
      </c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0"/>
      <c r="J19" s="150"/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8" t="s">
        <v>33</v>
      </c>
      <c r="E20" s="39"/>
      <c r="F20" s="39"/>
      <c r="G20" s="39"/>
      <c r="H20" s="39"/>
      <c r="I20" s="153" t="s">
        <v>27</v>
      </c>
      <c r="J20" s="154" t="s">
        <v>20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53" t="s">
        <v>30</v>
      </c>
      <c r="J21" s="154" t="s">
        <v>20</v>
      </c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0"/>
      <c r="J22" s="150"/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8" t="s">
        <v>35</v>
      </c>
      <c r="E23" s="39"/>
      <c r="F23" s="39"/>
      <c r="G23" s="39"/>
      <c r="H23" s="39"/>
      <c r="I23" s="153" t="s">
        <v>27</v>
      </c>
      <c r="J23" s="154" t="s">
        <v>36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53" t="s">
        <v>30</v>
      </c>
      <c r="J24" s="154" t="s">
        <v>20</v>
      </c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0"/>
      <c r="J25" s="150"/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8" t="s">
        <v>38</v>
      </c>
      <c r="E26" s="39"/>
      <c r="F26" s="39"/>
      <c r="G26" s="39"/>
      <c r="H26" s="39"/>
      <c r="I26" s="150"/>
      <c r="J26" s="150"/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20</v>
      </c>
      <c r="F27" s="158"/>
      <c r="G27" s="158"/>
      <c r="H27" s="158"/>
      <c r="I27" s="159"/>
      <c r="J27" s="159"/>
      <c r="K27" s="156"/>
      <c r="L27" s="156"/>
      <c r="M27" s="160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2"/>
      <c r="J29" s="162"/>
      <c r="K29" s="161"/>
      <c r="L29" s="161"/>
      <c r="M29" s="15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48" t="s">
        <v>141</v>
      </c>
      <c r="F30" s="39"/>
      <c r="G30" s="39"/>
      <c r="H30" s="39"/>
      <c r="I30" s="150"/>
      <c r="J30" s="150"/>
      <c r="K30" s="163">
        <f>I61</f>
        <v>0</v>
      </c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48" t="s">
        <v>142</v>
      </c>
      <c r="F31" s="39"/>
      <c r="G31" s="39"/>
      <c r="H31" s="39"/>
      <c r="I31" s="150"/>
      <c r="J31" s="150"/>
      <c r="K31" s="163">
        <f>J61</f>
        <v>0</v>
      </c>
      <c r="L31" s="39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4" t="s">
        <v>40</v>
      </c>
      <c r="E32" s="39"/>
      <c r="F32" s="39"/>
      <c r="G32" s="39"/>
      <c r="H32" s="39"/>
      <c r="I32" s="150"/>
      <c r="J32" s="150"/>
      <c r="K32" s="165">
        <f>ROUND(K86,2)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2"/>
      <c r="J33" s="162"/>
      <c r="K33" s="161"/>
      <c r="L33" s="161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6" t="s">
        <v>42</v>
      </c>
      <c r="G34" s="39"/>
      <c r="H34" s="39"/>
      <c r="I34" s="167" t="s">
        <v>41</v>
      </c>
      <c r="J34" s="150"/>
      <c r="K34" s="166" t="s">
        <v>43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8" t="s">
        <v>44</v>
      </c>
      <c r="E35" s="148" t="s">
        <v>45</v>
      </c>
      <c r="F35" s="163">
        <f>ROUND((SUM(BE86:BE105)),2)</f>
        <v>0</v>
      </c>
      <c r="G35" s="39"/>
      <c r="H35" s="39"/>
      <c r="I35" s="169">
        <v>0.21</v>
      </c>
      <c r="J35" s="150"/>
      <c r="K35" s="163">
        <f>ROUND(((SUM(BE86:BE105))*I35),2)</f>
        <v>0</v>
      </c>
      <c r="L35" s="39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8" t="s">
        <v>46</v>
      </c>
      <c r="F36" s="163">
        <f>ROUND((SUM(BF86:BF105)),2)</f>
        <v>0</v>
      </c>
      <c r="G36" s="39"/>
      <c r="H36" s="39"/>
      <c r="I36" s="169">
        <v>0.15</v>
      </c>
      <c r="J36" s="150"/>
      <c r="K36" s="163">
        <f>ROUND(((SUM(BF86:BF105))*I36),2)</f>
        <v>0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8" t="s">
        <v>47</v>
      </c>
      <c r="F37" s="163">
        <f>ROUND((SUM(BG86:BG105)),2)</f>
        <v>0</v>
      </c>
      <c r="G37" s="39"/>
      <c r="H37" s="39"/>
      <c r="I37" s="169">
        <v>0.21</v>
      </c>
      <c r="J37" s="150"/>
      <c r="K37" s="163">
        <f>0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8" t="s">
        <v>48</v>
      </c>
      <c r="F38" s="163">
        <f>ROUND((SUM(BH86:BH105)),2)</f>
        <v>0</v>
      </c>
      <c r="G38" s="39"/>
      <c r="H38" s="39"/>
      <c r="I38" s="169">
        <v>0.15</v>
      </c>
      <c r="J38" s="150"/>
      <c r="K38" s="163">
        <f>0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49</v>
      </c>
      <c r="F39" s="163">
        <f>ROUND((SUM(BI86:BI105)),2)</f>
        <v>0</v>
      </c>
      <c r="G39" s="39"/>
      <c r="H39" s="39"/>
      <c r="I39" s="169">
        <v>0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0"/>
      <c r="J40" s="150"/>
      <c r="K40" s="39"/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0"/>
      <c r="D41" s="171" t="s">
        <v>50</v>
      </c>
      <c r="E41" s="172"/>
      <c r="F41" s="172"/>
      <c r="G41" s="173" t="s">
        <v>51</v>
      </c>
      <c r="H41" s="174" t="s">
        <v>52</v>
      </c>
      <c r="I41" s="175"/>
      <c r="J41" s="175"/>
      <c r="K41" s="176">
        <f>SUM(K32:K39)</f>
        <v>0</v>
      </c>
      <c r="L41" s="177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8"/>
      <c r="C42" s="179"/>
      <c r="D42" s="179"/>
      <c r="E42" s="179"/>
      <c r="F42" s="179"/>
      <c r="G42" s="179"/>
      <c r="H42" s="179"/>
      <c r="I42" s="180"/>
      <c r="J42" s="180"/>
      <c r="K42" s="179"/>
      <c r="L42" s="17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81"/>
      <c r="C46" s="182"/>
      <c r="D46" s="182"/>
      <c r="E46" s="182"/>
      <c r="F46" s="182"/>
      <c r="G46" s="182"/>
      <c r="H46" s="182"/>
      <c r="I46" s="183"/>
      <c r="J46" s="183"/>
      <c r="K46" s="182"/>
      <c r="L46" s="182"/>
      <c r="M46" s="15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143</v>
      </c>
      <c r="D47" s="41"/>
      <c r="E47" s="41"/>
      <c r="F47" s="41"/>
      <c r="G47" s="41"/>
      <c r="H47" s="41"/>
      <c r="I47" s="150"/>
      <c r="J47" s="150"/>
      <c r="K47" s="41"/>
      <c r="L47" s="41"/>
      <c r="M47" s="15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50"/>
      <c r="J48" s="150"/>
      <c r="K48" s="41"/>
      <c r="L48" s="41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4" t="str">
        <f>E7</f>
        <v>Úpravy parkové plochy u č.p. 653, Horní Slavkov</v>
      </c>
      <c r="F50" s="33"/>
      <c r="G50" s="33"/>
      <c r="H50" s="33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139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70" t="str">
        <f>E9</f>
        <v>00 - Vedlejší rozpočtové náklady</v>
      </c>
      <c r="F52" s="41"/>
      <c r="G52" s="41"/>
      <c r="H52" s="41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50"/>
      <c r="J53" s="150"/>
      <c r="K53" s="41"/>
      <c r="L53" s="41"/>
      <c r="M53" s="15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22</v>
      </c>
      <c r="D54" s="41"/>
      <c r="E54" s="41"/>
      <c r="F54" s="28" t="str">
        <f>F12</f>
        <v>Horní Slavkov</v>
      </c>
      <c r="G54" s="41"/>
      <c r="H54" s="41"/>
      <c r="I54" s="153" t="s">
        <v>24</v>
      </c>
      <c r="J54" s="155" t="str">
        <f>IF(J12="","",J12)</f>
        <v>19.4.2020</v>
      </c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15" customHeight="1">
      <c r="A56" s="39"/>
      <c r="B56" s="40"/>
      <c r="C56" s="33" t="s">
        <v>26</v>
      </c>
      <c r="D56" s="41"/>
      <c r="E56" s="41"/>
      <c r="F56" s="28" t="str">
        <f>E15</f>
        <v>Město Horní Slavkov</v>
      </c>
      <c r="G56" s="41"/>
      <c r="H56" s="41"/>
      <c r="I56" s="153" t="s">
        <v>33</v>
      </c>
      <c r="J56" s="185" t="str">
        <f>E21</f>
        <v>Ing. Vladimír Dufek</v>
      </c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5.15" customHeight="1">
      <c r="A57" s="39"/>
      <c r="B57" s="40"/>
      <c r="C57" s="33" t="s">
        <v>31</v>
      </c>
      <c r="D57" s="41"/>
      <c r="E57" s="41"/>
      <c r="F57" s="28" t="str">
        <f>IF(E18="","",E18)</f>
        <v>Vyplň údaj</v>
      </c>
      <c r="G57" s="41"/>
      <c r="H57" s="41"/>
      <c r="I57" s="153" t="s">
        <v>35</v>
      </c>
      <c r="J57" s="185" t="str">
        <f>E24</f>
        <v>Ing. Nikola Prinzová</v>
      </c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50"/>
      <c r="J58" s="150"/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86" t="s">
        <v>144</v>
      </c>
      <c r="D59" s="187"/>
      <c r="E59" s="187"/>
      <c r="F59" s="187"/>
      <c r="G59" s="187"/>
      <c r="H59" s="187"/>
      <c r="I59" s="188" t="s">
        <v>145</v>
      </c>
      <c r="J59" s="188" t="s">
        <v>146</v>
      </c>
      <c r="K59" s="189" t="s">
        <v>147</v>
      </c>
      <c r="L59" s="187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50"/>
      <c r="J60" s="150"/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90" t="s">
        <v>74</v>
      </c>
      <c r="D61" s="41"/>
      <c r="E61" s="41"/>
      <c r="F61" s="41"/>
      <c r="G61" s="41"/>
      <c r="H61" s="41"/>
      <c r="I61" s="191">
        <f>Q86</f>
        <v>0</v>
      </c>
      <c r="J61" s="191">
        <f>R86</f>
        <v>0</v>
      </c>
      <c r="K61" s="103">
        <f>K86</f>
        <v>0</v>
      </c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148</v>
      </c>
    </row>
    <row r="62" spans="1:31" s="9" customFormat="1" ht="24.95" customHeight="1">
      <c r="A62" s="9"/>
      <c r="B62" s="192"/>
      <c r="C62" s="193"/>
      <c r="D62" s="194" t="s">
        <v>1918</v>
      </c>
      <c r="E62" s="195"/>
      <c r="F62" s="195"/>
      <c r="G62" s="195"/>
      <c r="H62" s="195"/>
      <c r="I62" s="196">
        <f>Q87</f>
        <v>0</v>
      </c>
      <c r="J62" s="196">
        <f>R87</f>
        <v>0</v>
      </c>
      <c r="K62" s="197">
        <f>K87</f>
        <v>0</v>
      </c>
      <c r="L62" s="193"/>
      <c r="M62" s="19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99"/>
      <c r="C63" s="129"/>
      <c r="D63" s="200" t="s">
        <v>1919</v>
      </c>
      <c r="E63" s="201"/>
      <c r="F63" s="201"/>
      <c r="G63" s="201"/>
      <c r="H63" s="201"/>
      <c r="I63" s="202">
        <f>Q88</f>
        <v>0</v>
      </c>
      <c r="J63" s="202">
        <f>R88</f>
        <v>0</v>
      </c>
      <c r="K63" s="203">
        <f>K88</f>
        <v>0</v>
      </c>
      <c r="L63" s="129"/>
      <c r="M63" s="20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9"/>
      <c r="C64" s="129"/>
      <c r="D64" s="200" t="s">
        <v>1920</v>
      </c>
      <c r="E64" s="201"/>
      <c r="F64" s="201"/>
      <c r="G64" s="201"/>
      <c r="H64" s="201"/>
      <c r="I64" s="202">
        <f>Q93</f>
        <v>0</v>
      </c>
      <c r="J64" s="202">
        <f>R93</f>
        <v>0</v>
      </c>
      <c r="K64" s="203">
        <f>K93</f>
        <v>0</v>
      </c>
      <c r="L64" s="129"/>
      <c r="M64" s="20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9"/>
      <c r="C65" s="129"/>
      <c r="D65" s="200" t="s">
        <v>1921</v>
      </c>
      <c r="E65" s="201"/>
      <c r="F65" s="201"/>
      <c r="G65" s="201"/>
      <c r="H65" s="201"/>
      <c r="I65" s="202">
        <f>Q98</f>
        <v>0</v>
      </c>
      <c r="J65" s="202">
        <f>R98</f>
        <v>0</v>
      </c>
      <c r="K65" s="203">
        <f>K98</f>
        <v>0</v>
      </c>
      <c r="L65" s="129"/>
      <c r="M65" s="20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9"/>
      <c r="C66" s="129"/>
      <c r="D66" s="200" t="s">
        <v>1922</v>
      </c>
      <c r="E66" s="201"/>
      <c r="F66" s="201"/>
      <c r="G66" s="201"/>
      <c r="H66" s="201"/>
      <c r="I66" s="202">
        <f>Q103</f>
        <v>0</v>
      </c>
      <c r="J66" s="202">
        <f>R103</f>
        <v>0</v>
      </c>
      <c r="K66" s="203">
        <f>K103</f>
        <v>0</v>
      </c>
      <c r="L66" s="129"/>
      <c r="M66" s="20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150"/>
      <c r="J67" s="150"/>
      <c r="K67" s="41"/>
      <c r="L67" s="41"/>
      <c r="M67" s="15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180"/>
      <c r="J68" s="180"/>
      <c r="K68" s="61"/>
      <c r="L68" s="61"/>
      <c r="M68" s="15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183"/>
      <c r="J72" s="183"/>
      <c r="K72" s="63"/>
      <c r="L72" s="63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152</v>
      </c>
      <c r="D73" s="41"/>
      <c r="E73" s="41"/>
      <c r="F73" s="41"/>
      <c r="G73" s="41"/>
      <c r="H73" s="41"/>
      <c r="I73" s="150"/>
      <c r="J73" s="150"/>
      <c r="K73" s="41"/>
      <c r="L73" s="41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50"/>
      <c r="J74" s="150"/>
      <c r="K74" s="41"/>
      <c r="L74" s="41"/>
      <c r="M74" s="15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17</v>
      </c>
      <c r="D75" s="41"/>
      <c r="E75" s="41"/>
      <c r="F75" s="41"/>
      <c r="G75" s="41"/>
      <c r="H75" s="41"/>
      <c r="I75" s="150"/>
      <c r="J75" s="150"/>
      <c r="K75" s="41"/>
      <c r="L75" s="41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84" t="str">
        <f>E7</f>
        <v>Úpravy parkové plochy u č.p. 653, Horní Slavkov</v>
      </c>
      <c r="F76" s="33"/>
      <c r="G76" s="33"/>
      <c r="H76" s="33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139</v>
      </c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00 - Vedlejší rozpočtové náklady</v>
      </c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</v>
      </c>
      <c r="D80" s="41"/>
      <c r="E80" s="41"/>
      <c r="F80" s="28" t="str">
        <f>F12</f>
        <v>Horní Slavkov</v>
      </c>
      <c r="G80" s="41"/>
      <c r="H80" s="41"/>
      <c r="I80" s="153" t="s">
        <v>24</v>
      </c>
      <c r="J80" s="155" t="str">
        <f>IF(J12="","",J12)</f>
        <v>19.4.2020</v>
      </c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26</v>
      </c>
      <c r="D82" s="41"/>
      <c r="E82" s="41"/>
      <c r="F82" s="28" t="str">
        <f>E15</f>
        <v>Město Horní Slavkov</v>
      </c>
      <c r="G82" s="41"/>
      <c r="H82" s="41"/>
      <c r="I82" s="153" t="s">
        <v>33</v>
      </c>
      <c r="J82" s="185" t="str">
        <f>E21</f>
        <v>Ing. Vladimír Dufek</v>
      </c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153" t="s">
        <v>35</v>
      </c>
      <c r="J83" s="185" t="str">
        <f>E24</f>
        <v>Ing. Nikola Prinzová</v>
      </c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205"/>
      <c r="B85" s="206"/>
      <c r="C85" s="207" t="s">
        <v>153</v>
      </c>
      <c r="D85" s="208" t="s">
        <v>59</v>
      </c>
      <c r="E85" s="208" t="s">
        <v>55</v>
      </c>
      <c r="F85" s="208" t="s">
        <v>56</v>
      </c>
      <c r="G85" s="208" t="s">
        <v>154</v>
      </c>
      <c r="H85" s="208" t="s">
        <v>155</v>
      </c>
      <c r="I85" s="209" t="s">
        <v>156</v>
      </c>
      <c r="J85" s="209" t="s">
        <v>157</v>
      </c>
      <c r="K85" s="208" t="s">
        <v>147</v>
      </c>
      <c r="L85" s="210" t="s">
        <v>158</v>
      </c>
      <c r="M85" s="211"/>
      <c r="N85" s="93" t="s">
        <v>20</v>
      </c>
      <c r="O85" s="94" t="s">
        <v>44</v>
      </c>
      <c r="P85" s="94" t="s">
        <v>159</v>
      </c>
      <c r="Q85" s="94" t="s">
        <v>160</v>
      </c>
      <c r="R85" s="94" t="s">
        <v>161</v>
      </c>
      <c r="S85" s="94" t="s">
        <v>162</v>
      </c>
      <c r="T85" s="94" t="s">
        <v>163</v>
      </c>
      <c r="U85" s="94" t="s">
        <v>164</v>
      </c>
      <c r="V85" s="94" t="s">
        <v>165</v>
      </c>
      <c r="W85" s="94" t="s">
        <v>166</v>
      </c>
      <c r="X85" s="95" t="s">
        <v>167</v>
      </c>
      <c r="Y85" s="205"/>
      <c r="Z85" s="205"/>
      <c r="AA85" s="205"/>
      <c r="AB85" s="205"/>
      <c r="AC85" s="205"/>
      <c r="AD85" s="205"/>
      <c r="AE85" s="205"/>
    </row>
    <row r="86" spans="1:63" s="2" customFormat="1" ht="22.8" customHeight="1">
      <c r="A86" s="39"/>
      <c r="B86" s="40"/>
      <c r="C86" s="100" t="s">
        <v>168</v>
      </c>
      <c r="D86" s="41"/>
      <c r="E86" s="41"/>
      <c r="F86" s="41"/>
      <c r="G86" s="41"/>
      <c r="H86" s="41"/>
      <c r="I86" s="150"/>
      <c r="J86" s="150"/>
      <c r="K86" s="212">
        <f>BK86</f>
        <v>0</v>
      </c>
      <c r="L86" s="41"/>
      <c r="M86" s="45"/>
      <c r="N86" s="96"/>
      <c r="O86" s="213"/>
      <c r="P86" s="97"/>
      <c r="Q86" s="214">
        <f>Q87</f>
        <v>0</v>
      </c>
      <c r="R86" s="214">
        <f>R87</f>
        <v>0</v>
      </c>
      <c r="S86" s="97"/>
      <c r="T86" s="215">
        <f>T87</f>
        <v>0</v>
      </c>
      <c r="U86" s="97"/>
      <c r="V86" s="215">
        <f>V87</f>
        <v>0</v>
      </c>
      <c r="W86" s="97"/>
      <c r="X86" s="216">
        <f>X87</f>
        <v>0</v>
      </c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148</v>
      </c>
      <c r="BK86" s="217">
        <f>BK87</f>
        <v>0</v>
      </c>
    </row>
    <row r="87" spans="1:63" s="12" customFormat="1" ht="25.9" customHeight="1">
      <c r="A87" s="12"/>
      <c r="B87" s="218"/>
      <c r="C87" s="219"/>
      <c r="D87" s="220" t="s">
        <v>75</v>
      </c>
      <c r="E87" s="221" t="s">
        <v>1923</v>
      </c>
      <c r="F87" s="221" t="s">
        <v>136</v>
      </c>
      <c r="G87" s="219"/>
      <c r="H87" s="219"/>
      <c r="I87" s="222"/>
      <c r="J87" s="222"/>
      <c r="K87" s="223">
        <f>BK87</f>
        <v>0</v>
      </c>
      <c r="L87" s="219"/>
      <c r="M87" s="224"/>
      <c r="N87" s="225"/>
      <c r="O87" s="226"/>
      <c r="P87" s="226"/>
      <c r="Q87" s="227">
        <f>Q88+Q93+Q98+Q103</f>
        <v>0</v>
      </c>
      <c r="R87" s="227">
        <f>R88+R93+R98+R103</f>
        <v>0</v>
      </c>
      <c r="S87" s="226"/>
      <c r="T87" s="228">
        <f>T88+T93+T98+T103</f>
        <v>0</v>
      </c>
      <c r="U87" s="226"/>
      <c r="V87" s="228">
        <f>V88+V93+V98+V103</f>
        <v>0</v>
      </c>
      <c r="W87" s="226"/>
      <c r="X87" s="229">
        <f>X88+X93+X98+X103</f>
        <v>0</v>
      </c>
      <c r="Y87" s="12"/>
      <c r="Z87" s="12"/>
      <c r="AA87" s="12"/>
      <c r="AB87" s="12"/>
      <c r="AC87" s="12"/>
      <c r="AD87" s="12"/>
      <c r="AE87" s="12"/>
      <c r="AR87" s="230" t="s">
        <v>259</v>
      </c>
      <c r="AT87" s="231" t="s">
        <v>75</v>
      </c>
      <c r="AU87" s="231" t="s">
        <v>76</v>
      </c>
      <c r="AY87" s="230" t="s">
        <v>171</v>
      </c>
      <c r="BK87" s="232">
        <f>BK88+BK93+BK98+BK103</f>
        <v>0</v>
      </c>
    </row>
    <row r="88" spans="1:63" s="12" customFormat="1" ht="22.8" customHeight="1">
      <c r="A88" s="12"/>
      <c r="B88" s="218"/>
      <c r="C88" s="219"/>
      <c r="D88" s="220" t="s">
        <v>75</v>
      </c>
      <c r="E88" s="233" t="s">
        <v>1924</v>
      </c>
      <c r="F88" s="233" t="s">
        <v>1925</v>
      </c>
      <c r="G88" s="219"/>
      <c r="H88" s="219"/>
      <c r="I88" s="222"/>
      <c r="J88" s="222"/>
      <c r="K88" s="234">
        <f>BK88</f>
        <v>0</v>
      </c>
      <c r="L88" s="219"/>
      <c r="M88" s="224"/>
      <c r="N88" s="225"/>
      <c r="O88" s="226"/>
      <c r="P88" s="226"/>
      <c r="Q88" s="227">
        <f>SUM(Q89:Q92)</f>
        <v>0</v>
      </c>
      <c r="R88" s="227">
        <f>SUM(R89:R92)</f>
        <v>0</v>
      </c>
      <c r="S88" s="226"/>
      <c r="T88" s="228">
        <f>SUM(T89:T92)</f>
        <v>0</v>
      </c>
      <c r="U88" s="226"/>
      <c r="V88" s="228">
        <f>SUM(V89:V92)</f>
        <v>0</v>
      </c>
      <c r="W88" s="226"/>
      <c r="X88" s="229">
        <f>SUM(X89:X92)</f>
        <v>0</v>
      </c>
      <c r="Y88" s="12"/>
      <c r="Z88" s="12"/>
      <c r="AA88" s="12"/>
      <c r="AB88" s="12"/>
      <c r="AC88" s="12"/>
      <c r="AD88" s="12"/>
      <c r="AE88" s="12"/>
      <c r="AR88" s="230" t="s">
        <v>259</v>
      </c>
      <c r="AT88" s="231" t="s">
        <v>75</v>
      </c>
      <c r="AU88" s="231" t="s">
        <v>84</v>
      </c>
      <c r="AY88" s="230" t="s">
        <v>171</v>
      </c>
      <c r="BK88" s="232">
        <f>SUM(BK89:BK92)</f>
        <v>0</v>
      </c>
    </row>
    <row r="89" spans="1:65" s="2" customFormat="1" ht="21.75" customHeight="1">
      <c r="A89" s="39"/>
      <c r="B89" s="40"/>
      <c r="C89" s="235" t="s">
        <v>84</v>
      </c>
      <c r="D89" s="235" t="s">
        <v>174</v>
      </c>
      <c r="E89" s="236" t="s">
        <v>1926</v>
      </c>
      <c r="F89" s="237" t="s">
        <v>1927</v>
      </c>
      <c r="G89" s="238" t="s">
        <v>743</v>
      </c>
      <c r="H89" s="239">
        <v>1</v>
      </c>
      <c r="I89" s="240"/>
      <c r="J89" s="240"/>
      <c r="K89" s="241">
        <f>ROUND(P89*H89,2)</f>
        <v>0</v>
      </c>
      <c r="L89" s="237" t="s">
        <v>178</v>
      </c>
      <c r="M89" s="45"/>
      <c r="N89" s="242" t="s">
        <v>20</v>
      </c>
      <c r="O89" s="243" t="s">
        <v>45</v>
      </c>
      <c r="P89" s="244">
        <f>I89+J89</f>
        <v>0</v>
      </c>
      <c r="Q89" s="244">
        <f>ROUND(I89*H89,2)</f>
        <v>0</v>
      </c>
      <c r="R89" s="244">
        <f>ROUND(J89*H89,2)</f>
        <v>0</v>
      </c>
      <c r="S89" s="85"/>
      <c r="T89" s="245">
        <f>S89*H89</f>
        <v>0</v>
      </c>
      <c r="U89" s="245">
        <v>0</v>
      </c>
      <c r="V89" s="245">
        <f>U89*H89</f>
        <v>0</v>
      </c>
      <c r="W89" s="245">
        <v>0</v>
      </c>
      <c r="X89" s="246">
        <f>W89*H89</f>
        <v>0</v>
      </c>
      <c r="Y89" s="39"/>
      <c r="Z89" s="39"/>
      <c r="AA89" s="39"/>
      <c r="AB89" s="39"/>
      <c r="AC89" s="39"/>
      <c r="AD89" s="39"/>
      <c r="AE89" s="39"/>
      <c r="AR89" s="247" t="s">
        <v>1928</v>
      </c>
      <c r="AT89" s="247" t="s">
        <v>174</v>
      </c>
      <c r="AU89" s="247" t="s">
        <v>86</v>
      </c>
      <c r="AY89" s="18" t="s">
        <v>171</v>
      </c>
      <c r="BE89" s="248">
        <f>IF(O89="základní",K89,0)</f>
        <v>0</v>
      </c>
      <c r="BF89" s="248">
        <f>IF(O89="snížená",K89,0)</f>
        <v>0</v>
      </c>
      <c r="BG89" s="248">
        <f>IF(O89="zákl. přenesená",K89,0)</f>
        <v>0</v>
      </c>
      <c r="BH89" s="248">
        <f>IF(O89="sníž. přenesená",K89,0)</f>
        <v>0</v>
      </c>
      <c r="BI89" s="248">
        <f>IF(O89="nulová",K89,0)</f>
        <v>0</v>
      </c>
      <c r="BJ89" s="18" t="s">
        <v>84</v>
      </c>
      <c r="BK89" s="248">
        <f>ROUND(P89*H89,2)</f>
        <v>0</v>
      </c>
      <c r="BL89" s="18" t="s">
        <v>1928</v>
      </c>
      <c r="BM89" s="247" t="s">
        <v>1929</v>
      </c>
    </row>
    <row r="90" spans="1:47" s="2" customFormat="1" ht="12">
      <c r="A90" s="39"/>
      <c r="B90" s="40"/>
      <c r="C90" s="41"/>
      <c r="D90" s="249" t="s">
        <v>181</v>
      </c>
      <c r="E90" s="41"/>
      <c r="F90" s="250" t="s">
        <v>1927</v>
      </c>
      <c r="G90" s="41"/>
      <c r="H90" s="41"/>
      <c r="I90" s="150"/>
      <c r="J90" s="150"/>
      <c r="K90" s="41"/>
      <c r="L90" s="41"/>
      <c r="M90" s="45"/>
      <c r="N90" s="251"/>
      <c r="O90" s="252"/>
      <c r="P90" s="85"/>
      <c r="Q90" s="85"/>
      <c r="R90" s="85"/>
      <c r="S90" s="85"/>
      <c r="T90" s="85"/>
      <c r="U90" s="85"/>
      <c r="V90" s="85"/>
      <c r="W90" s="85"/>
      <c r="X90" s="86"/>
      <c r="Y90" s="39"/>
      <c r="Z90" s="39"/>
      <c r="AA90" s="39"/>
      <c r="AB90" s="39"/>
      <c r="AC90" s="39"/>
      <c r="AD90" s="39"/>
      <c r="AE90" s="39"/>
      <c r="AT90" s="18" t="s">
        <v>181</v>
      </c>
      <c r="AU90" s="18" t="s">
        <v>86</v>
      </c>
    </row>
    <row r="91" spans="1:65" s="2" customFormat="1" ht="21.75" customHeight="1">
      <c r="A91" s="39"/>
      <c r="B91" s="40"/>
      <c r="C91" s="235" t="s">
        <v>86</v>
      </c>
      <c r="D91" s="235" t="s">
        <v>174</v>
      </c>
      <c r="E91" s="236" t="s">
        <v>1930</v>
      </c>
      <c r="F91" s="237" t="s">
        <v>1931</v>
      </c>
      <c r="G91" s="238" t="s">
        <v>743</v>
      </c>
      <c r="H91" s="239">
        <v>1</v>
      </c>
      <c r="I91" s="240"/>
      <c r="J91" s="240"/>
      <c r="K91" s="241">
        <f>ROUND(P91*H91,2)</f>
        <v>0</v>
      </c>
      <c r="L91" s="237" t="s">
        <v>178</v>
      </c>
      <c r="M91" s="45"/>
      <c r="N91" s="242" t="s">
        <v>20</v>
      </c>
      <c r="O91" s="243" t="s">
        <v>45</v>
      </c>
      <c r="P91" s="244">
        <f>I91+J91</f>
        <v>0</v>
      </c>
      <c r="Q91" s="244">
        <f>ROUND(I91*H91,2)</f>
        <v>0</v>
      </c>
      <c r="R91" s="244">
        <f>ROUND(J91*H91,2)</f>
        <v>0</v>
      </c>
      <c r="S91" s="85"/>
      <c r="T91" s="245">
        <f>S91*H91</f>
        <v>0</v>
      </c>
      <c r="U91" s="245">
        <v>0</v>
      </c>
      <c r="V91" s="245">
        <f>U91*H91</f>
        <v>0</v>
      </c>
      <c r="W91" s="245">
        <v>0</v>
      </c>
      <c r="X91" s="246">
        <f>W91*H91</f>
        <v>0</v>
      </c>
      <c r="Y91" s="39"/>
      <c r="Z91" s="39"/>
      <c r="AA91" s="39"/>
      <c r="AB91" s="39"/>
      <c r="AC91" s="39"/>
      <c r="AD91" s="39"/>
      <c r="AE91" s="39"/>
      <c r="AR91" s="247" t="s">
        <v>1928</v>
      </c>
      <c r="AT91" s="247" t="s">
        <v>174</v>
      </c>
      <c r="AU91" s="247" t="s">
        <v>86</v>
      </c>
      <c r="AY91" s="18" t="s">
        <v>171</v>
      </c>
      <c r="BE91" s="248">
        <f>IF(O91="základní",K91,0)</f>
        <v>0</v>
      </c>
      <c r="BF91" s="248">
        <f>IF(O91="snížená",K91,0)</f>
        <v>0</v>
      </c>
      <c r="BG91" s="248">
        <f>IF(O91="zákl. přenesená",K91,0)</f>
        <v>0</v>
      </c>
      <c r="BH91" s="248">
        <f>IF(O91="sníž. přenesená",K91,0)</f>
        <v>0</v>
      </c>
      <c r="BI91" s="248">
        <f>IF(O91="nulová",K91,0)</f>
        <v>0</v>
      </c>
      <c r="BJ91" s="18" t="s">
        <v>84</v>
      </c>
      <c r="BK91" s="248">
        <f>ROUND(P91*H91,2)</f>
        <v>0</v>
      </c>
      <c r="BL91" s="18" t="s">
        <v>1928</v>
      </c>
      <c r="BM91" s="247" t="s">
        <v>1932</v>
      </c>
    </row>
    <row r="92" spans="1:47" s="2" customFormat="1" ht="12">
      <c r="A92" s="39"/>
      <c r="B92" s="40"/>
      <c r="C92" s="41"/>
      <c r="D92" s="249" t="s">
        <v>181</v>
      </c>
      <c r="E92" s="41"/>
      <c r="F92" s="250" t="s">
        <v>1931</v>
      </c>
      <c r="G92" s="41"/>
      <c r="H92" s="41"/>
      <c r="I92" s="150"/>
      <c r="J92" s="150"/>
      <c r="K92" s="41"/>
      <c r="L92" s="41"/>
      <c r="M92" s="45"/>
      <c r="N92" s="251"/>
      <c r="O92" s="252"/>
      <c r="P92" s="85"/>
      <c r="Q92" s="85"/>
      <c r="R92" s="85"/>
      <c r="S92" s="85"/>
      <c r="T92" s="85"/>
      <c r="U92" s="85"/>
      <c r="V92" s="85"/>
      <c r="W92" s="85"/>
      <c r="X92" s="86"/>
      <c r="Y92" s="39"/>
      <c r="Z92" s="39"/>
      <c r="AA92" s="39"/>
      <c r="AB92" s="39"/>
      <c r="AC92" s="39"/>
      <c r="AD92" s="39"/>
      <c r="AE92" s="39"/>
      <c r="AT92" s="18" t="s">
        <v>181</v>
      </c>
      <c r="AU92" s="18" t="s">
        <v>86</v>
      </c>
    </row>
    <row r="93" spans="1:63" s="12" customFormat="1" ht="22.8" customHeight="1">
      <c r="A93" s="12"/>
      <c r="B93" s="218"/>
      <c r="C93" s="219"/>
      <c r="D93" s="220" t="s">
        <v>75</v>
      </c>
      <c r="E93" s="233" t="s">
        <v>1933</v>
      </c>
      <c r="F93" s="233" t="s">
        <v>1934</v>
      </c>
      <c r="G93" s="219"/>
      <c r="H93" s="219"/>
      <c r="I93" s="222"/>
      <c r="J93" s="222"/>
      <c r="K93" s="234">
        <f>BK93</f>
        <v>0</v>
      </c>
      <c r="L93" s="219"/>
      <c r="M93" s="224"/>
      <c r="N93" s="225"/>
      <c r="O93" s="226"/>
      <c r="P93" s="226"/>
      <c r="Q93" s="227">
        <f>SUM(Q94:Q97)</f>
        <v>0</v>
      </c>
      <c r="R93" s="227">
        <f>SUM(R94:R97)</f>
        <v>0</v>
      </c>
      <c r="S93" s="226"/>
      <c r="T93" s="228">
        <f>SUM(T94:T97)</f>
        <v>0</v>
      </c>
      <c r="U93" s="226"/>
      <c r="V93" s="228">
        <f>SUM(V94:V97)</f>
        <v>0</v>
      </c>
      <c r="W93" s="226"/>
      <c r="X93" s="229">
        <f>SUM(X94:X97)</f>
        <v>0</v>
      </c>
      <c r="Y93" s="12"/>
      <c r="Z93" s="12"/>
      <c r="AA93" s="12"/>
      <c r="AB93" s="12"/>
      <c r="AC93" s="12"/>
      <c r="AD93" s="12"/>
      <c r="AE93" s="12"/>
      <c r="AR93" s="230" t="s">
        <v>259</v>
      </c>
      <c r="AT93" s="231" t="s">
        <v>75</v>
      </c>
      <c r="AU93" s="231" t="s">
        <v>84</v>
      </c>
      <c r="AY93" s="230" t="s">
        <v>171</v>
      </c>
      <c r="BK93" s="232">
        <f>SUM(BK94:BK97)</f>
        <v>0</v>
      </c>
    </row>
    <row r="94" spans="1:65" s="2" customFormat="1" ht="21.75" customHeight="1">
      <c r="A94" s="39"/>
      <c r="B94" s="40"/>
      <c r="C94" s="235" t="s">
        <v>250</v>
      </c>
      <c r="D94" s="235" t="s">
        <v>174</v>
      </c>
      <c r="E94" s="236" t="s">
        <v>1935</v>
      </c>
      <c r="F94" s="237" t="s">
        <v>1936</v>
      </c>
      <c r="G94" s="238" t="s">
        <v>743</v>
      </c>
      <c r="H94" s="239">
        <v>1</v>
      </c>
      <c r="I94" s="240"/>
      <c r="J94" s="240"/>
      <c r="K94" s="241">
        <f>ROUND(P94*H94,2)</f>
        <v>0</v>
      </c>
      <c r="L94" s="237" t="s">
        <v>178</v>
      </c>
      <c r="M94" s="45"/>
      <c r="N94" s="242" t="s">
        <v>20</v>
      </c>
      <c r="O94" s="243" t="s">
        <v>45</v>
      </c>
      <c r="P94" s="244">
        <f>I94+J94</f>
        <v>0</v>
      </c>
      <c r="Q94" s="244">
        <f>ROUND(I94*H94,2)</f>
        <v>0</v>
      </c>
      <c r="R94" s="244">
        <f>ROUND(J94*H94,2)</f>
        <v>0</v>
      </c>
      <c r="S94" s="85"/>
      <c r="T94" s="245">
        <f>S94*H94</f>
        <v>0</v>
      </c>
      <c r="U94" s="245">
        <v>0</v>
      </c>
      <c r="V94" s="245">
        <f>U94*H94</f>
        <v>0</v>
      </c>
      <c r="W94" s="245">
        <v>0</v>
      </c>
      <c r="X94" s="246">
        <f>W94*H94</f>
        <v>0</v>
      </c>
      <c r="Y94" s="39"/>
      <c r="Z94" s="39"/>
      <c r="AA94" s="39"/>
      <c r="AB94" s="39"/>
      <c r="AC94" s="39"/>
      <c r="AD94" s="39"/>
      <c r="AE94" s="39"/>
      <c r="AR94" s="247" t="s">
        <v>1928</v>
      </c>
      <c r="AT94" s="247" t="s">
        <v>174</v>
      </c>
      <c r="AU94" s="247" t="s">
        <v>86</v>
      </c>
      <c r="AY94" s="18" t="s">
        <v>171</v>
      </c>
      <c r="BE94" s="248">
        <f>IF(O94="základní",K94,0)</f>
        <v>0</v>
      </c>
      <c r="BF94" s="248">
        <f>IF(O94="snížená",K94,0)</f>
        <v>0</v>
      </c>
      <c r="BG94" s="248">
        <f>IF(O94="zákl. přenesená",K94,0)</f>
        <v>0</v>
      </c>
      <c r="BH94" s="248">
        <f>IF(O94="sníž. přenesená",K94,0)</f>
        <v>0</v>
      </c>
      <c r="BI94" s="248">
        <f>IF(O94="nulová",K94,0)</f>
        <v>0</v>
      </c>
      <c r="BJ94" s="18" t="s">
        <v>84</v>
      </c>
      <c r="BK94" s="248">
        <f>ROUND(P94*H94,2)</f>
        <v>0</v>
      </c>
      <c r="BL94" s="18" t="s">
        <v>1928</v>
      </c>
      <c r="BM94" s="247" t="s">
        <v>1937</v>
      </c>
    </row>
    <row r="95" spans="1:47" s="2" customFormat="1" ht="12">
      <c r="A95" s="39"/>
      <c r="B95" s="40"/>
      <c r="C95" s="41"/>
      <c r="D95" s="249" t="s">
        <v>181</v>
      </c>
      <c r="E95" s="41"/>
      <c r="F95" s="250" t="s">
        <v>1936</v>
      </c>
      <c r="G95" s="41"/>
      <c r="H95" s="41"/>
      <c r="I95" s="150"/>
      <c r="J95" s="150"/>
      <c r="K95" s="41"/>
      <c r="L95" s="41"/>
      <c r="M95" s="45"/>
      <c r="N95" s="251"/>
      <c r="O95" s="252"/>
      <c r="P95" s="85"/>
      <c r="Q95" s="85"/>
      <c r="R95" s="85"/>
      <c r="S95" s="85"/>
      <c r="T95" s="85"/>
      <c r="U95" s="85"/>
      <c r="V95" s="85"/>
      <c r="W95" s="85"/>
      <c r="X95" s="86"/>
      <c r="Y95" s="39"/>
      <c r="Z95" s="39"/>
      <c r="AA95" s="39"/>
      <c r="AB95" s="39"/>
      <c r="AC95" s="39"/>
      <c r="AD95" s="39"/>
      <c r="AE95" s="39"/>
      <c r="AT95" s="18" t="s">
        <v>181</v>
      </c>
      <c r="AU95" s="18" t="s">
        <v>86</v>
      </c>
    </row>
    <row r="96" spans="1:65" s="2" customFormat="1" ht="16.5" customHeight="1">
      <c r="A96" s="39"/>
      <c r="B96" s="40"/>
      <c r="C96" s="235" t="s">
        <v>179</v>
      </c>
      <c r="D96" s="235" t="s">
        <v>174</v>
      </c>
      <c r="E96" s="236" t="s">
        <v>84</v>
      </c>
      <c r="F96" s="237" t="s">
        <v>1938</v>
      </c>
      <c r="G96" s="238" t="s">
        <v>743</v>
      </c>
      <c r="H96" s="239">
        <v>1</v>
      </c>
      <c r="I96" s="240"/>
      <c r="J96" s="240"/>
      <c r="K96" s="241">
        <f>ROUND(P96*H96,2)</f>
        <v>0</v>
      </c>
      <c r="L96" s="237" t="s">
        <v>20</v>
      </c>
      <c r="M96" s="45"/>
      <c r="N96" s="242" t="s">
        <v>20</v>
      </c>
      <c r="O96" s="243" t="s">
        <v>45</v>
      </c>
      <c r="P96" s="244">
        <f>I96+J96</f>
        <v>0</v>
      </c>
      <c r="Q96" s="244">
        <f>ROUND(I96*H96,2)</f>
        <v>0</v>
      </c>
      <c r="R96" s="244">
        <f>ROUND(J96*H96,2)</f>
        <v>0</v>
      </c>
      <c r="S96" s="85"/>
      <c r="T96" s="245">
        <f>S96*H96</f>
        <v>0</v>
      </c>
      <c r="U96" s="245">
        <v>0</v>
      </c>
      <c r="V96" s="245">
        <f>U96*H96</f>
        <v>0</v>
      </c>
      <c r="W96" s="245">
        <v>0</v>
      </c>
      <c r="X96" s="246">
        <f>W96*H96</f>
        <v>0</v>
      </c>
      <c r="Y96" s="39"/>
      <c r="Z96" s="39"/>
      <c r="AA96" s="39"/>
      <c r="AB96" s="39"/>
      <c r="AC96" s="39"/>
      <c r="AD96" s="39"/>
      <c r="AE96" s="39"/>
      <c r="AR96" s="247" t="s">
        <v>1928</v>
      </c>
      <c r="AT96" s="247" t="s">
        <v>174</v>
      </c>
      <c r="AU96" s="247" t="s">
        <v>86</v>
      </c>
      <c r="AY96" s="18" t="s">
        <v>171</v>
      </c>
      <c r="BE96" s="248">
        <f>IF(O96="základní",K96,0)</f>
        <v>0</v>
      </c>
      <c r="BF96" s="248">
        <f>IF(O96="snížená",K96,0)</f>
        <v>0</v>
      </c>
      <c r="BG96" s="248">
        <f>IF(O96="zákl. přenesená",K96,0)</f>
        <v>0</v>
      </c>
      <c r="BH96" s="248">
        <f>IF(O96="sníž. přenesená",K96,0)</f>
        <v>0</v>
      </c>
      <c r="BI96" s="248">
        <f>IF(O96="nulová",K96,0)</f>
        <v>0</v>
      </c>
      <c r="BJ96" s="18" t="s">
        <v>84</v>
      </c>
      <c r="BK96" s="248">
        <f>ROUND(P96*H96,2)</f>
        <v>0</v>
      </c>
      <c r="BL96" s="18" t="s">
        <v>1928</v>
      </c>
      <c r="BM96" s="247" t="s">
        <v>1939</v>
      </c>
    </row>
    <row r="97" spans="1:47" s="2" customFormat="1" ht="12">
      <c r="A97" s="39"/>
      <c r="B97" s="40"/>
      <c r="C97" s="41"/>
      <c r="D97" s="249" t="s">
        <v>181</v>
      </c>
      <c r="E97" s="41"/>
      <c r="F97" s="250" t="s">
        <v>1938</v>
      </c>
      <c r="G97" s="41"/>
      <c r="H97" s="41"/>
      <c r="I97" s="150"/>
      <c r="J97" s="150"/>
      <c r="K97" s="41"/>
      <c r="L97" s="41"/>
      <c r="M97" s="45"/>
      <c r="N97" s="251"/>
      <c r="O97" s="252"/>
      <c r="P97" s="85"/>
      <c r="Q97" s="85"/>
      <c r="R97" s="85"/>
      <c r="S97" s="85"/>
      <c r="T97" s="85"/>
      <c r="U97" s="85"/>
      <c r="V97" s="85"/>
      <c r="W97" s="85"/>
      <c r="X97" s="86"/>
      <c r="Y97" s="39"/>
      <c r="Z97" s="39"/>
      <c r="AA97" s="39"/>
      <c r="AB97" s="39"/>
      <c r="AC97" s="39"/>
      <c r="AD97" s="39"/>
      <c r="AE97" s="39"/>
      <c r="AT97" s="18" t="s">
        <v>181</v>
      </c>
      <c r="AU97" s="18" t="s">
        <v>86</v>
      </c>
    </row>
    <row r="98" spans="1:63" s="12" customFormat="1" ht="22.8" customHeight="1">
      <c r="A98" s="12"/>
      <c r="B98" s="218"/>
      <c r="C98" s="219"/>
      <c r="D98" s="220" t="s">
        <v>75</v>
      </c>
      <c r="E98" s="233" t="s">
        <v>1940</v>
      </c>
      <c r="F98" s="233" t="s">
        <v>1941</v>
      </c>
      <c r="G98" s="219"/>
      <c r="H98" s="219"/>
      <c r="I98" s="222"/>
      <c r="J98" s="222"/>
      <c r="K98" s="234">
        <f>BK98</f>
        <v>0</v>
      </c>
      <c r="L98" s="219"/>
      <c r="M98" s="224"/>
      <c r="N98" s="225"/>
      <c r="O98" s="226"/>
      <c r="P98" s="226"/>
      <c r="Q98" s="227">
        <f>SUM(Q99:Q102)</f>
        <v>0</v>
      </c>
      <c r="R98" s="227">
        <f>SUM(R99:R102)</f>
        <v>0</v>
      </c>
      <c r="S98" s="226"/>
      <c r="T98" s="228">
        <f>SUM(T99:T102)</f>
        <v>0</v>
      </c>
      <c r="U98" s="226"/>
      <c r="V98" s="228">
        <f>SUM(V99:V102)</f>
        <v>0</v>
      </c>
      <c r="W98" s="226"/>
      <c r="X98" s="229">
        <f>SUM(X99:X102)</f>
        <v>0</v>
      </c>
      <c r="Y98" s="12"/>
      <c r="Z98" s="12"/>
      <c r="AA98" s="12"/>
      <c r="AB98" s="12"/>
      <c r="AC98" s="12"/>
      <c r="AD98" s="12"/>
      <c r="AE98" s="12"/>
      <c r="AR98" s="230" t="s">
        <v>259</v>
      </c>
      <c r="AT98" s="231" t="s">
        <v>75</v>
      </c>
      <c r="AU98" s="231" t="s">
        <v>84</v>
      </c>
      <c r="AY98" s="230" t="s">
        <v>171</v>
      </c>
      <c r="BK98" s="232">
        <f>SUM(BK99:BK102)</f>
        <v>0</v>
      </c>
    </row>
    <row r="99" spans="1:65" s="2" customFormat="1" ht="21.75" customHeight="1">
      <c r="A99" s="39"/>
      <c r="B99" s="40"/>
      <c r="C99" s="235" t="s">
        <v>259</v>
      </c>
      <c r="D99" s="235" t="s">
        <v>174</v>
      </c>
      <c r="E99" s="236" t="s">
        <v>1942</v>
      </c>
      <c r="F99" s="237" t="s">
        <v>1943</v>
      </c>
      <c r="G99" s="238" t="s">
        <v>743</v>
      </c>
      <c r="H99" s="239">
        <v>1</v>
      </c>
      <c r="I99" s="240"/>
      <c r="J99" s="240"/>
      <c r="K99" s="241">
        <f>ROUND(P99*H99,2)</f>
        <v>0</v>
      </c>
      <c r="L99" s="237" t="s">
        <v>178</v>
      </c>
      <c r="M99" s="45"/>
      <c r="N99" s="242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</v>
      </c>
      <c r="V99" s="245">
        <f>U99*H99</f>
        <v>0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1928</v>
      </c>
      <c r="AT99" s="247" t="s">
        <v>174</v>
      </c>
      <c r="AU99" s="247" t="s">
        <v>86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1928</v>
      </c>
      <c r="BM99" s="247" t="s">
        <v>1944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1943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86</v>
      </c>
    </row>
    <row r="101" spans="1:65" s="2" customFormat="1" ht="21.75" customHeight="1">
      <c r="A101" s="39"/>
      <c r="B101" s="40"/>
      <c r="C101" s="235" t="s">
        <v>265</v>
      </c>
      <c r="D101" s="235" t="s">
        <v>174</v>
      </c>
      <c r="E101" s="236" t="s">
        <v>1945</v>
      </c>
      <c r="F101" s="237" t="s">
        <v>1946</v>
      </c>
      <c r="G101" s="238" t="s">
        <v>743</v>
      </c>
      <c r="H101" s="239">
        <v>1</v>
      </c>
      <c r="I101" s="240"/>
      <c r="J101" s="240"/>
      <c r="K101" s="241">
        <f>ROUND(P101*H101,2)</f>
        <v>0</v>
      </c>
      <c r="L101" s="237" t="s">
        <v>178</v>
      </c>
      <c r="M101" s="45"/>
      <c r="N101" s="242" t="s">
        <v>20</v>
      </c>
      <c r="O101" s="243" t="s">
        <v>45</v>
      </c>
      <c r="P101" s="244">
        <f>I101+J101</f>
        <v>0</v>
      </c>
      <c r="Q101" s="244">
        <f>ROUND(I101*H101,2)</f>
        <v>0</v>
      </c>
      <c r="R101" s="244">
        <f>ROUND(J101*H101,2)</f>
        <v>0</v>
      </c>
      <c r="S101" s="85"/>
      <c r="T101" s="245">
        <f>S101*H101</f>
        <v>0</v>
      </c>
      <c r="U101" s="245">
        <v>0</v>
      </c>
      <c r="V101" s="245">
        <f>U101*H101</f>
        <v>0</v>
      </c>
      <c r="W101" s="245">
        <v>0</v>
      </c>
      <c r="X101" s="246">
        <f>W101*H101</f>
        <v>0</v>
      </c>
      <c r="Y101" s="39"/>
      <c r="Z101" s="39"/>
      <c r="AA101" s="39"/>
      <c r="AB101" s="39"/>
      <c r="AC101" s="39"/>
      <c r="AD101" s="39"/>
      <c r="AE101" s="39"/>
      <c r="AR101" s="247" t="s">
        <v>1928</v>
      </c>
      <c r="AT101" s="247" t="s">
        <v>174</v>
      </c>
      <c r="AU101" s="247" t="s">
        <v>86</v>
      </c>
      <c r="AY101" s="18" t="s">
        <v>171</v>
      </c>
      <c r="BE101" s="248">
        <f>IF(O101="základní",K101,0)</f>
        <v>0</v>
      </c>
      <c r="BF101" s="248">
        <f>IF(O101="snížená",K101,0)</f>
        <v>0</v>
      </c>
      <c r="BG101" s="248">
        <f>IF(O101="zákl. přenesená",K101,0)</f>
        <v>0</v>
      </c>
      <c r="BH101" s="248">
        <f>IF(O101="sníž. přenesená",K101,0)</f>
        <v>0</v>
      </c>
      <c r="BI101" s="248">
        <f>IF(O101="nulová",K101,0)</f>
        <v>0</v>
      </c>
      <c r="BJ101" s="18" t="s">
        <v>84</v>
      </c>
      <c r="BK101" s="248">
        <f>ROUND(P101*H101,2)</f>
        <v>0</v>
      </c>
      <c r="BL101" s="18" t="s">
        <v>1928</v>
      </c>
      <c r="BM101" s="247" t="s">
        <v>1947</v>
      </c>
    </row>
    <row r="102" spans="1:47" s="2" customFormat="1" ht="12">
      <c r="A102" s="39"/>
      <c r="B102" s="40"/>
      <c r="C102" s="41"/>
      <c r="D102" s="249" t="s">
        <v>181</v>
      </c>
      <c r="E102" s="41"/>
      <c r="F102" s="250" t="s">
        <v>1946</v>
      </c>
      <c r="G102" s="41"/>
      <c r="H102" s="41"/>
      <c r="I102" s="150"/>
      <c r="J102" s="150"/>
      <c r="K102" s="41"/>
      <c r="L102" s="41"/>
      <c r="M102" s="45"/>
      <c r="N102" s="251"/>
      <c r="O102" s="252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181</v>
      </c>
      <c r="AU102" s="18" t="s">
        <v>86</v>
      </c>
    </row>
    <row r="103" spans="1:63" s="12" customFormat="1" ht="22.8" customHeight="1">
      <c r="A103" s="12"/>
      <c r="B103" s="218"/>
      <c r="C103" s="219"/>
      <c r="D103" s="220" t="s">
        <v>75</v>
      </c>
      <c r="E103" s="233" t="s">
        <v>1948</v>
      </c>
      <c r="F103" s="233" t="s">
        <v>1949</v>
      </c>
      <c r="G103" s="219"/>
      <c r="H103" s="219"/>
      <c r="I103" s="222"/>
      <c r="J103" s="222"/>
      <c r="K103" s="234">
        <f>BK103</f>
        <v>0</v>
      </c>
      <c r="L103" s="219"/>
      <c r="M103" s="224"/>
      <c r="N103" s="225"/>
      <c r="O103" s="226"/>
      <c r="P103" s="226"/>
      <c r="Q103" s="227">
        <f>SUM(Q104:Q105)</f>
        <v>0</v>
      </c>
      <c r="R103" s="227">
        <f>SUM(R104:R105)</f>
        <v>0</v>
      </c>
      <c r="S103" s="226"/>
      <c r="T103" s="228">
        <f>SUM(T104:T105)</f>
        <v>0</v>
      </c>
      <c r="U103" s="226"/>
      <c r="V103" s="228">
        <f>SUM(V104:V105)</f>
        <v>0</v>
      </c>
      <c r="W103" s="226"/>
      <c r="X103" s="229">
        <f>SUM(X104:X105)</f>
        <v>0</v>
      </c>
      <c r="Y103" s="12"/>
      <c r="Z103" s="12"/>
      <c r="AA103" s="12"/>
      <c r="AB103" s="12"/>
      <c r="AC103" s="12"/>
      <c r="AD103" s="12"/>
      <c r="AE103" s="12"/>
      <c r="AR103" s="230" t="s">
        <v>259</v>
      </c>
      <c r="AT103" s="231" t="s">
        <v>75</v>
      </c>
      <c r="AU103" s="231" t="s">
        <v>84</v>
      </c>
      <c r="AY103" s="230" t="s">
        <v>171</v>
      </c>
      <c r="BK103" s="232">
        <f>SUM(BK104:BK105)</f>
        <v>0</v>
      </c>
    </row>
    <row r="104" spans="1:65" s="2" customFormat="1" ht="21.75" customHeight="1">
      <c r="A104" s="39"/>
      <c r="B104" s="40"/>
      <c r="C104" s="235" t="s">
        <v>173</v>
      </c>
      <c r="D104" s="235" t="s">
        <v>174</v>
      </c>
      <c r="E104" s="236" t="s">
        <v>1950</v>
      </c>
      <c r="F104" s="237" t="s">
        <v>1951</v>
      </c>
      <c r="G104" s="238" t="s">
        <v>743</v>
      </c>
      <c r="H104" s="239">
        <v>1</v>
      </c>
      <c r="I104" s="240"/>
      <c r="J104" s="240"/>
      <c r="K104" s="241">
        <f>ROUND(P104*H104,2)</f>
        <v>0</v>
      </c>
      <c r="L104" s="237" t="s">
        <v>178</v>
      </c>
      <c r="M104" s="45"/>
      <c r="N104" s="242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</v>
      </c>
      <c r="X104" s="246">
        <f>W104*H104</f>
        <v>0</v>
      </c>
      <c r="Y104" s="39"/>
      <c r="Z104" s="39"/>
      <c r="AA104" s="39"/>
      <c r="AB104" s="39"/>
      <c r="AC104" s="39"/>
      <c r="AD104" s="39"/>
      <c r="AE104" s="39"/>
      <c r="AR104" s="247" t="s">
        <v>1928</v>
      </c>
      <c r="AT104" s="247" t="s">
        <v>174</v>
      </c>
      <c r="AU104" s="247" t="s">
        <v>86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1928</v>
      </c>
      <c r="BM104" s="247" t="s">
        <v>1952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1951</v>
      </c>
      <c r="G105" s="41"/>
      <c r="H105" s="41"/>
      <c r="I105" s="150"/>
      <c r="J105" s="150"/>
      <c r="K105" s="41"/>
      <c r="L105" s="41"/>
      <c r="M105" s="45"/>
      <c r="N105" s="275"/>
      <c r="O105" s="276"/>
      <c r="P105" s="277"/>
      <c r="Q105" s="277"/>
      <c r="R105" s="277"/>
      <c r="S105" s="277"/>
      <c r="T105" s="277"/>
      <c r="U105" s="277"/>
      <c r="V105" s="277"/>
      <c r="W105" s="277"/>
      <c r="X105" s="278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86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180"/>
      <c r="J106" s="180"/>
      <c r="K106" s="61"/>
      <c r="L106" s="61"/>
      <c r="M106" s="45"/>
      <c r="N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5:L105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7" customWidth="1"/>
    <col min="2" max="2" width="1.7109375" style="307" customWidth="1"/>
    <col min="3" max="4" width="5.00390625" style="307" customWidth="1"/>
    <col min="5" max="5" width="11.7109375" style="307" customWidth="1"/>
    <col min="6" max="6" width="9.140625" style="307" customWidth="1"/>
    <col min="7" max="7" width="5.00390625" style="307" customWidth="1"/>
    <col min="8" max="8" width="77.8515625" style="307" customWidth="1"/>
    <col min="9" max="10" width="20.00390625" style="307" customWidth="1"/>
    <col min="11" max="11" width="1.7109375" style="307" customWidth="1"/>
  </cols>
  <sheetData>
    <row r="1" s="1" customFormat="1" ht="37.5" customHeight="1"/>
    <row r="2" spans="2:11" s="1" customFormat="1" ht="7.5" customHeight="1">
      <c r="B2" s="308"/>
      <c r="C2" s="309"/>
      <c r="D2" s="309"/>
      <c r="E2" s="309"/>
      <c r="F2" s="309"/>
      <c r="G2" s="309"/>
      <c r="H2" s="309"/>
      <c r="I2" s="309"/>
      <c r="J2" s="309"/>
      <c r="K2" s="310"/>
    </row>
    <row r="3" spans="2:11" s="16" customFormat="1" ht="45" customHeight="1">
      <c r="B3" s="311"/>
      <c r="C3" s="312" t="s">
        <v>1953</v>
      </c>
      <c r="D3" s="312"/>
      <c r="E3" s="312"/>
      <c r="F3" s="312"/>
      <c r="G3" s="312"/>
      <c r="H3" s="312"/>
      <c r="I3" s="312"/>
      <c r="J3" s="312"/>
      <c r="K3" s="313"/>
    </row>
    <row r="4" spans="2:11" s="1" customFormat="1" ht="25.5" customHeight="1">
      <c r="B4" s="314"/>
      <c r="C4" s="315" t="s">
        <v>1954</v>
      </c>
      <c r="D4" s="315"/>
      <c r="E4" s="315"/>
      <c r="F4" s="315"/>
      <c r="G4" s="315"/>
      <c r="H4" s="315"/>
      <c r="I4" s="315"/>
      <c r="J4" s="315"/>
      <c r="K4" s="316"/>
    </row>
    <row r="5" spans="2:11" s="1" customFormat="1" ht="5.25" customHeight="1">
      <c r="B5" s="314"/>
      <c r="C5" s="317"/>
      <c r="D5" s="317"/>
      <c r="E5" s="317"/>
      <c r="F5" s="317"/>
      <c r="G5" s="317"/>
      <c r="H5" s="317"/>
      <c r="I5" s="317"/>
      <c r="J5" s="317"/>
      <c r="K5" s="316"/>
    </row>
    <row r="6" spans="2:11" s="1" customFormat="1" ht="15" customHeight="1">
      <c r="B6" s="314"/>
      <c r="C6" s="318" t="s">
        <v>1955</v>
      </c>
      <c r="D6" s="318"/>
      <c r="E6" s="318"/>
      <c r="F6" s="318"/>
      <c r="G6" s="318"/>
      <c r="H6" s="318"/>
      <c r="I6" s="318"/>
      <c r="J6" s="318"/>
      <c r="K6" s="316"/>
    </row>
    <row r="7" spans="2:11" s="1" customFormat="1" ht="15" customHeight="1">
      <c r="B7" s="319"/>
      <c r="C7" s="318" t="s">
        <v>1956</v>
      </c>
      <c r="D7" s="318"/>
      <c r="E7" s="318"/>
      <c r="F7" s="318"/>
      <c r="G7" s="318"/>
      <c r="H7" s="318"/>
      <c r="I7" s="318"/>
      <c r="J7" s="318"/>
      <c r="K7" s="316"/>
    </row>
    <row r="8" spans="2:11" s="1" customFormat="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pans="2:11" s="1" customFormat="1" ht="15" customHeight="1">
      <c r="B9" s="319"/>
      <c r="C9" s="318" t="s">
        <v>1957</v>
      </c>
      <c r="D9" s="318"/>
      <c r="E9" s="318"/>
      <c r="F9" s="318"/>
      <c r="G9" s="318"/>
      <c r="H9" s="318"/>
      <c r="I9" s="318"/>
      <c r="J9" s="318"/>
      <c r="K9" s="316"/>
    </row>
    <row r="10" spans="2:11" s="1" customFormat="1" ht="15" customHeight="1">
      <c r="B10" s="319"/>
      <c r="C10" s="318"/>
      <c r="D10" s="318" t="s">
        <v>1958</v>
      </c>
      <c r="E10" s="318"/>
      <c r="F10" s="318"/>
      <c r="G10" s="318"/>
      <c r="H10" s="318"/>
      <c r="I10" s="318"/>
      <c r="J10" s="318"/>
      <c r="K10" s="316"/>
    </row>
    <row r="11" spans="2:11" s="1" customFormat="1" ht="15" customHeight="1">
      <c r="B11" s="319"/>
      <c r="C11" s="320"/>
      <c r="D11" s="318" t="s">
        <v>1959</v>
      </c>
      <c r="E11" s="318"/>
      <c r="F11" s="318"/>
      <c r="G11" s="318"/>
      <c r="H11" s="318"/>
      <c r="I11" s="318"/>
      <c r="J11" s="318"/>
      <c r="K11" s="316"/>
    </row>
    <row r="12" spans="2:11" s="1" customFormat="1" ht="15" customHeight="1">
      <c r="B12" s="319"/>
      <c r="C12" s="320"/>
      <c r="D12" s="318"/>
      <c r="E12" s="318"/>
      <c r="F12" s="318"/>
      <c r="G12" s="318"/>
      <c r="H12" s="318"/>
      <c r="I12" s="318"/>
      <c r="J12" s="318"/>
      <c r="K12" s="316"/>
    </row>
    <row r="13" spans="2:11" s="1" customFormat="1" ht="15" customHeight="1">
      <c r="B13" s="319"/>
      <c r="C13" s="320"/>
      <c r="D13" s="321" t="s">
        <v>1960</v>
      </c>
      <c r="E13" s="318"/>
      <c r="F13" s="318"/>
      <c r="G13" s="318"/>
      <c r="H13" s="318"/>
      <c r="I13" s="318"/>
      <c r="J13" s="318"/>
      <c r="K13" s="316"/>
    </row>
    <row r="14" spans="2:11" s="1" customFormat="1" ht="12.75" customHeight="1">
      <c r="B14" s="319"/>
      <c r="C14" s="320"/>
      <c r="D14" s="320"/>
      <c r="E14" s="320"/>
      <c r="F14" s="320"/>
      <c r="G14" s="320"/>
      <c r="H14" s="320"/>
      <c r="I14" s="320"/>
      <c r="J14" s="320"/>
      <c r="K14" s="316"/>
    </row>
    <row r="15" spans="2:11" s="1" customFormat="1" ht="15" customHeight="1">
      <c r="B15" s="319"/>
      <c r="C15" s="320"/>
      <c r="D15" s="318" t="s">
        <v>1961</v>
      </c>
      <c r="E15" s="318"/>
      <c r="F15" s="318"/>
      <c r="G15" s="318"/>
      <c r="H15" s="318"/>
      <c r="I15" s="318"/>
      <c r="J15" s="318"/>
      <c r="K15" s="316"/>
    </row>
    <row r="16" spans="2:11" s="1" customFormat="1" ht="15" customHeight="1">
      <c r="B16" s="319"/>
      <c r="C16" s="320"/>
      <c r="D16" s="318" t="s">
        <v>1962</v>
      </c>
      <c r="E16" s="318"/>
      <c r="F16" s="318"/>
      <c r="G16" s="318"/>
      <c r="H16" s="318"/>
      <c r="I16" s="318"/>
      <c r="J16" s="318"/>
      <c r="K16" s="316"/>
    </row>
    <row r="17" spans="2:11" s="1" customFormat="1" ht="15" customHeight="1">
      <c r="B17" s="319"/>
      <c r="C17" s="320"/>
      <c r="D17" s="318" t="s">
        <v>1963</v>
      </c>
      <c r="E17" s="318"/>
      <c r="F17" s="318"/>
      <c r="G17" s="318"/>
      <c r="H17" s="318"/>
      <c r="I17" s="318"/>
      <c r="J17" s="318"/>
      <c r="K17" s="316"/>
    </row>
    <row r="18" spans="2:11" s="1" customFormat="1" ht="15" customHeight="1">
      <c r="B18" s="319"/>
      <c r="C18" s="320"/>
      <c r="D18" s="320"/>
      <c r="E18" s="322" t="s">
        <v>83</v>
      </c>
      <c r="F18" s="318" t="s">
        <v>1964</v>
      </c>
      <c r="G18" s="318"/>
      <c r="H18" s="318"/>
      <c r="I18" s="318"/>
      <c r="J18" s="318"/>
      <c r="K18" s="316"/>
    </row>
    <row r="19" spans="2:11" s="1" customFormat="1" ht="15" customHeight="1">
      <c r="B19" s="319"/>
      <c r="C19" s="320"/>
      <c r="D19" s="320"/>
      <c r="E19" s="322" t="s">
        <v>1965</v>
      </c>
      <c r="F19" s="318" t="s">
        <v>1966</v>
      </c>
      <c r="G19" s="318"/>
      <c r="H19" s="318"/>
      <c r="I19" s="318"/>
      <c r="J19" s="318"/>
      <c r="K19" s="316"/>
    </row>
    <row r="20" spans="2:11" s="1" customFormat="1" ht="15" customHeight="1">
      <c r="B20" s="319"/>
      <c r="C20" s="320"/>
      <c r="D20" s="320"/>
      <c r="E20" s="322" t="s">
        <v>1967</v>
      </c>
      <c r="F20" s="318" t="s">
        <v>1968</v>
      </c>
      <c r="G20" s="318"/>
      <c r="H20" s="318"/>
      <c r="I20" s="318"/>
      <c r="J20" s="318"/>
      <c r="K20" s="316"/>
    </row>
    <row r="21" spans="2:11" s="1" customFormat="1" ht="15" customHeight="1">
      <c r="B21" s="319"/>
      <c r="C21" s="320"/>
      <c r="D21" s="320"/>
      <c r="E21" s="322" t="s">
        <v>1969</v>
      </c>
      <c r="F21" s="318" t="s">
        <v>1970</v>
      </c>
      <c r="G21" s="318"/>
      <c r="H21" s="318"/>
      <c r="I21" s="318"/>
      <c r="J21" s="318"/>
      <c r="K21" s="316"/>
    </row>
    <row r="22" spans="2:11" s="1" customFormat="1" ht="15" customHeight="1">
      <c r="B22" s="319"/>
      <c r="C22" s="320"/>
      <c r="D22" s="320"/>
      <c r="E22" s="322" t="s">
        <v>1301</v>
      </c>
      <c r="F22" s="318" t="s">
        <v>1302</v>
      </c>
      <c r="G22" s="318"/>
      <c r="H22" s="318"/>
      <c r="I22" s="318"/>
      <c r="J22" s="318"/>
      <c r="K22" s="316"/>
    </row>
    <row r="23" spans="2:11" s="1" customFormat="1" ht="15" customHeight="1">
      <c r="B23" s="319"/>
      <c r="C23" s="320"/>
      <c r="D23" s="320"/>
      <c r="E23" s="322" t="s">
        <v>92</v>
      </c>
      <c r="F23" s="318" t="s">
        <v>1971</v>
      </c>
      <c r="G23" s="318"/>
      <c r="H23" s="318"/>
      <c r="I23" s="318"/>
      <c r="J23" s="318"/>
      <c r="K23" s="316"/>
    </row>
    <row r="24" spans="2:11" s="1" customFormat="1" ht="12.75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16"/>
    </row>
    <row r="25" spans="2:11" s="1" customFormat="1" ht="15" customHeight="1">
      <c r="B25" s="319"/>
      <c r="C25" s="318" t="s">
        <v>1972</v>
      </c>
      <c r="D25" s="318"/>
      <c r="E25" s="318"/>
      <c r="F25" s="318"/>
      <c r="G25" s="318"/>
      <c r="H25" s="318"/>
      <c r="I25" s="318"/>
      <c r="J25" s="318"/>
      <c r="K25" s="316"/>
    </row>
    <row r="26" spans="2:11" s="1" customFormat="1" ht="15" customHeight="1">
      <c r="B26" s="319"/>
      <c r="C26" s="318" t="s">
        <v>1973</v>
      </c>
      <c r="D26" s="318"/>
      <c r="E26" s="318"/>
      <c r="F26" s="318"/>
      <c r="G26" s="318"/>
      <c r="H26" s="318"/>
      <c r="I26" s="318"/>
      <c r="J26" s="318"/>
      <c r="K26" s="316"/>
    </row>
    <row r="27" spans="2:11" s="1" customFormat="1" ht="15" customHeight="1">
      <c r="B27" s="319"/>
      <c r="C27" s="318"/>
      <c r="D27" s="318" t="s">
        <v>1974</v>
      </c>
      <c r="E27" s="318"/>
      <c r="F27" s="318"/>
      <c r="G27" s="318"/>
      <c r="H27" s="318"/>
      <c r="I27" s="318"/>
      <c r="J27" s="318"/>
      <c r="K27" s="316"/>
    </row>
    <row r="28" spans="2:11" s="1" customFormat="1" ht="15" customHeight="1">
      <c r="B28" s="319"/>
      <c r="C28" s="320"/>
      <c r="D28" s="318" t="s">
        <v>1975</v>
      </c>
      <c r="E28" s="318"/>
      <c r="F28" s="318"/>
      <c r="G28" s="318"/>
      <c r="H28" s="318"/>
      <c r="I28" s="318"/>
      <c r="J28" s="318"/>
      <c r="K28" s="316"/>
    </row>
    <row r="29" spans="2:11" s="1" customFormat="1" ht="12.75" customHeight="1">
      <c r="B29" s="319"/>
      <c r="C29" s="320"/>
      <c r="D29" s="320"/>
      <c r="E29" s="320"/>
      <c r="F29" s="320"/>
      <c r="G29" s="320"/>
      <c r="H29" s="320"/>
      <c r="I29" s="320"/>
      <c r="J29" s="320"/>
      <c r="K29" s="316"/>
    </row>
    <row r="30" spans="2:11" s="1" customFormat="1" ht="15" customHeight="1">
      <c r="B30" s="319"/>
      <c r="C30" s="320"/>
      <c r="D30" s="318" t="s">
        <v>1976</v>
      </c>
      <c r="E30" s="318"/>
      <c r="F30" s="318"/>
      <c r="G30" s="318"/>
      <c r="H30" s="318"/>
      <c r="I30" s="318"/>
      <c r="J30" s="318"/>
      <c r="K30" s="316"/>
    </row>
    <row r="31" spans="2:11" s="1" customFormat="1" ht="15" customHeight="1">
      <c r="B31" s="319"/>
      <c r="C31" s="320"/>
      <c r="D31" s="318" t="s">
        <v>1977</v>
      </c>
      <c r="E31" s="318"/>
      <c r="F31" s="318"/>
      <c r="G31" s="318"/>
      <c r="H31" s="318"/>
      <c r="I31" s="318"/>
      <c r="J31" s="318"/>
      <c r="K31" s="316"/>
    </row>
    <row r="32" spans="2:11" s="1" customFormat="1" ht="12.7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16"/>
    </row>
    <row r="33" spans="2:11" s="1" customFormat="1" ht="15" customHeight="1">
      <c r="B33" s="319"/>
      <c r="C33" s="320"/>
      <c r="D33" s="318" t="s">
        <v>1978</v>
      </c>
      <c r="E33" s="318"/>
      <c r="F33" s="318"/>
      <c r="G33" s="318"/>
      <c r="H33" s="318"/>
      <c r="I33" s="318"/>
      <c r="J33" s="318"/>
      <c r="K33" s="316"/>
    </row>
    <row r="34" spans="2:11" s="1" customFormat="1" ht="15" customHeight="1">
      <c r="B34" s="319"/>
      <c r="C34" s="320"/>
      <c r="D34" s="318" t="s">
        <v>1979</v>
      </c>
      <c r="E34" s="318"/>
      <c r="F34" s="318"/>
      <c r="G34" s="318"/>
      <c r="H34" s="318"/>
      <c r="I34" s="318"/>
      <c r="J34" s="318"/>
      <c r="K34" s="316"/>
    </row>
    <row r="35" spans="2:11" s="1" customFormat="1" ht="15" customHeight="1">
      <c r="B35" s="319"/>
      <c r="C35" s="320"/>
      <c r="D35" s="318" t="s">
        <v>1980</v>
      </c>
      <c r="E35" s="318"/>
      <c r="F35" s="318"/>
      <c r="G35" s="318"/>
      <c r="H35" s="318"/>
      <c r="I35" s="318"/>
      <c r="J35" s="318"/>
      <c r="K35" s="316"/>
    </row>
    <row r="36" spans="2:11" s="1" customFormat="1" ht="15" customHeight="1">
      <c r="B36" s="319"/>
      <c r="C36" s="320"/>
      <c r="D36" s="318"/>
      <c r="E36" s="321" t="s">
        <v>153</v>
      </c>
      <c r="F36" s="318"/>
      <c r="G36" s="318" t="s">
        <v>1981</v>
      </c>
      <c r="H36" s="318"/>
      <c r="I36" s="318"/>
      <c r="J36" s="318"/>
      <c r="K36" s="316"/>
    </row>
    <row r="37" spans="2:11" s="1" customFormat="1" ht="30.75" customHeight="1">
      <c r="B37" s="319"/>
      <c r="C37" s="320"/>
      <c r="D37" s="318"/>
      <c r="E37" s="321" t="s">
        <v>1982</v>
      </c>
      <c r="F37" s="318"/>
      <c r="G37" s="318" t="s">
        <v>1983</v>
      </c>
      <c r="H37" s="318"/>
      <c r="I37" s="318"/>
      <c r="J37" s="318"/>
      <c r="K37" s="316"/>
    </row>
    <row r="38" spans="2:11" s="1" customFormat="1" ht="15" customHeight="1">
      <c r="B38" s="319"/>
      <c r="C38" s="320"/>
      <c r="D38" s="318"/>
      <c r="E38" s="321" t="s">
        <v>55</v>
      </c>
      <c r="F38" s="318"/>
      <c r="G38" s="318" t="s">
        <v>1984</v>
      </c>
      <c r="H38" s="318"/>
      <c r="I38" s="318"/>
      <c r="J38" s="318"/>
      <c r="K38" s="316"/>
    </row>
    <row r="39" spans="2:11" s="1" customFormat="1" ht="15" customHeight="1">
      <c r="B39" s="319"/>
      <c r="C39" s="320"/>
      <c r="D39" s="318"/>
      <c r="E39" s="321" t="s">
        <v>56</v>
      </c>
      <c r="F39" s="318"/>
      <c r="G39" s="318" t="s">
        <v>1985</v>
      </c>
      <c r="H39" s="318"/>
      <c r="I39" s="318"/>
      <c r="J39" s="318"/>
      <c r="K39" s="316"/>
    </row>
    <row r="40" spans="2:11" s="1" customFormat="1" ht="15" customHeight="1">
      <c r="B40" s="319"/>
      <c r="C40" s="320"/>
      <c r="D40" s="318"/>
      <c r="E40" s="321" t="s">
        <v>154</v>
      </c>
      <c r="F40" s="318"/>
      <c r="G40" s="318" t="s">
        <v>1986</v>
      </c>
      <c r="H40" s="318"/>
      <c r="I40" s="318"/>
      <c r="J40" s="318"/>
      <c r="K40" s="316"/>
    </row>
    <row r="41" spans="2:11" s="1" customFormat="1" ht="15" customHeight="1">
      <c r="B41" s="319"/>
      <c r="C41" s="320"/>
      <c r="D41" s="318"/>
      <c r="E41" s="321" t="s">
        <v>155</v>
      </c>
      <c r="F41" s="318"/>
      <c r="G41" s="318" t="s">
        <v>1987</v>
      </c>
      <c r="H41" s="318"/>
      <c r="I41" s="318"/>
      <c r="J41" s="318"/>
      <c r="K41" s="316"/>
    </row>
    <row r="42" spans="2:11" s="1" customFormat="1" ht="15" customHeight="1">
      <c r="B42" s="319"/>
      <c r="C42" s="320"/>
      <c r="D42" s="318"/>
      <c r="E42" s="321" t="s">
        <v>1988</v>
      </c>
      <c r="F42" s="318"/>
      <c r="G42" s="318" t="s">
        <v>1989</v>
      </c>
      <c r="H42" s="318"/>
      <c r="I42" s="318"/>
      <c r="J42" s="318"/>
      <c r="K42" s="316"/>
    </row>
    <row r="43" spans="2:11" s="1" customFormat="1" ht="15" customHeight="1">
      <c r="B43" s="319"/>
      <c r="C43" s="320"/>
      <c r="D43" s="318"/>
      <c r="E43" s="321"/>
      <c r="F43" s="318"/>
      <c r="G43" s="318" t="s">
        <v>1990</v>
      </c>
      <c r="H43" s="318"/>
      <c r="I43" s="318"/>
      <c r="J43" s="318"/>
      <c r="K43" s="316"/>
    </row>
    <row r="44" spans="2:11" s="1" customFormat="1" ht="15" customHeight="1">
      <c r="B44" s="319"/>
      <c r="C44" s="320"/>
      <c r="D44" s="318"/>
      <c r="E44" s="321" t="s">
        <v>1991</v>
      </c>
      <c r="F44" s="318"/>
      <c r="G44" s="318" t="s">
        <v>1992</v>
      </c>
      <c r="H44" s="318"/>
      <c r="I44" s="318"/>
      <c r="J44" s="318"/>
      <c r="K44" s="316"/>
    </row>
    <row r="45" spans="2:11" s="1" customFormat="1" ht="15" customHeight="1">
      <c r="B45" s="319"/>
      <c r="C45" s="320"/>
      <c r="D45" s="318"/>
      <c r="E45" s="321" t="s">
        <v>158</v>
      </c>
      <c r="F45" s="318"/>
      <c r="G45" s="318" t="s">
        <v>1993</v>
      </c>
      <c r="H45" s="318"/>
      <c r="I45" s="318"/>
      <c r="J45" s="318"/>
      <c r="K45" s="316"/>
    </row>
    <row r="46" spans="2:11" s="1" customFormat="1" ht="12.75" customHeight="1">
      <c r="B46" s="319"/>
      <c r="C46" s="320"/>
      <c r="D46" s="318"/>
      <c r="E46" s="318"/>
      <c r="F46" s="318"/>
      <c r="G46" s="318"/>
      <c r="H46" s="318"/>
      <c r="I46" s="318"/>
      <c r="J46" s="318"/>
      <c r="K46" s="316"/>
    </row>
    <row r="47" spans="2:11" s="1" customFormat="1" ht="15" customHeight="1">
      <c r="B47" s="319"/>
      <c r="C47" s="320"/>
      <c r="D47" s="318" t="s">
        <v>1994</v>
      </c>
      <c r="E47" s="318"/>
      <c r="F47" s="318"/>
      <c r="G47" s="318"/>
      <c r="H47" s="318"/>
      <c r="I47" s="318"/>
      <c r="J47" s="318"/>
      <c r="K47" s="316"/>
    </row>
    <row r="48" spans="2:11" s="1" customFormat="1" ht="15" customHeight="1">
      <c r="B48" s="319"/>
      <c r="C48" s="320"/>
      <c r="D48" s="320"/>
      <c r="E48" s="318" t="s">
        <v>1995</v>
      </c>
      <c r="F48" s="318"/>
      <c r="G48" s="318"/>
      <c r="H48" s="318"/>
      <c r="I48" s="318"/>
      <c r="J48" s="318"/>
      <c r="K48" s="316"/>
    </row>
    <row r="49" spans="2:11" s="1" customFormat="1" ht="15" customHeight="1">
      <c r="B49" s="319"/>
      <c r="C49" s="320"/>
      <c r="D49" s="320"/>
      <c r="E49" s="318" t="s">
        <v>1996</v>
      </c>
      <c r="F49" s="318"/>
      <c r="G49" s="318"/>
      <c r="H49" s="318"/>
      <c r="I49" s="318"/>
      <c r="J49" s="318"/>
      <c r="K49" s="316"/>
    </row>
    <row r="50" spans="2:11" s="1" customFormat="1" ht="15" customHeight="1">
      <c r="B50" s="319"/>
      <c r="C50" s="320"/>
      <c r="D50" s="320"/>
      <c r="E50" s="318" t="s">
        <v>1997</v>
      </c>
      <c r="F50" s="318"/>
      <c r="G50" s="318"/>
      <c r="H50" s="318"/>
      <c r="I50" s="318"/>
      <c r="J50" s="318"/>
      <c r="K50" s="316"/>
    </row>
    <row r="51" spans="2:11" s="1" customFormat="1" ht="15" customHeight="1">
      <c r="B51" s="319"/>
      <c r="C51" s="320"/>
      <c r="D51" s="318" t="s">
        <v>1998</v>
      </c>
      <c r="E51" s="318"/>
      <c r="F51" s="318"/>
      <c r="G51" s="318"/>
      <c r="H51" s="318"/>
      <c r="I51" s="318"/>
      <c r="J51" s="318"/>
      <c r="K51" s="316"/>
    </row>
    <row r="52" spans="2:11" s="1" customFormat="1" ht="25.5" customHeight="1">
      <c r="B52" s="314"/>
      <c r="C52" s="315" t="s">
        <v>1999</v>
      </c>
      <c r="D52" s="315"/>
      <c r="E52" s="315"/>
      <c r="F52" s="315"/>
      <c r="G52" s="315"/>
      <c r="H52" s="315"/>
      <c r="I52" s="315"/>
      <c r="J52" s="315"/>
      <c r="K52" s="316"/>
    </row>
    <row r="53" spans="2:11" s="1" customFormat="1" ht="5.25" customHeight="1">
      <c r="B53" s="314"/>
      <c r="C53" s="317"/>
      <c r="D53" s="317"/>
      <c r="E53" s="317"/>
      <c r="F53" s="317"/>
      <c r="G53" s="317"/>
      <c r="H53" s="317"/>
      <c r="I53" s="317"/>
      <c r="J53" s="317"/>
      <c r="K53" s="316"/>
    </row>
    <row r="54" spans="2:11" s="1" customFormat="1" ht="15" customHeight="1">
      <c r="B54" s="314"/>
      <c r="C54" s="318" t="s">
        <v>2000</v>
      </c>
      <c r="D54" s="318"/>
      <c r="E54" s="318"/>
      <c r="F54" s="318"/>
      <c r="G54" s="318"/>
      <c r="H54" s="318"/>
      <c r="I54" s="318"/>
      <c r="J54" s="318"/>
      <c r="K54" s="316"/>
    </row>
    <row r="55" spans="2:11" s="1" customFormat="1" ht="15" customHeight="1">
      <c r="B55" s="314"/>
      <c r="C55" s="318" t="s">
        <v>2001</v>
      </c>
      <c r="D55" s="318"/>
      <c r="E55" s="318"/>
      <c r="F55" s="318"/>
      <c r="G55" s="318"/>
      <c r="H55" s="318"/>
      <c r="I55" s="318"/>
      <c r="J55" s="318"/>
      <c r="K55" s="316"/>
    </row>
    <row r="56" spans="2:11" s="1" customFormat="1" ht="12.75" customHeight="1">
      <c r="B56" s="314"/>
      <c r="C56" s="318"/>
      <c r="D56" s="318"/>
      <c r="E56" s="318"/>
      <c r="F56" s="318"/>
      <c r="G56" s="318"/>
      <c r="H56" s="318"/>
      <c r="I56" s="318"/>
      <c r="J56" s="318"/>
      <c r="K56" s="316"/>
    </row>
    <row r="57" spans="2:11" s="1" customFormat="1" ht="15" customHeight="1">
      <c r="B57" s="314"/>
      <c r="C57" s="318" t="s">
        <v>2002</v>
      </c>
      <c r="D57" s="318"/>
      <c r="E57" s="318"/>
      <c r="F57" s="318"/>
      <c r="G57" s="318"/>
      <c r="H57" s="318"/>
      <c r="I57" s="318"/>
      <c r="J57" s="318"/>
      <c r="K57" s="316"/>
    </row>
    <row r="58" spans="2:11" s="1" customFormat="1" ht="15" customHeight="1">
      <c r="B58" s="314"/>
      <c r="C58" s="320"/>
      <c r="D58" s="318" t="s">
        <v>2003</v>
      </c>
      <c r="E58" s="318"/>
      <c r="F58" s="318"/>
      <c r="G58" s="318"/>
      <c r="H58" s="318"/>
      <c r="I58" s="318"/>
      <c r="J58" s="318"/>
      <c r="K58" s="316"/>
    </row>
    <row r="59" spans="2:11" s="1" customFormat="1" ht="15" customHeight="1">
      <c r="B59" s="314"/>
      <c r="C59" s="320"/>
      <c r="D59" s="318" t="s">
        <v>2004</v>
      </c>
      <c r="E59" s="318"/>
      <c r="F59" s="318"/>
      <c r="G59" s="318"/>
      <c r="H59" s="318"/>
      <c r="I59" s="318"/>
      <c r="J59" s="318"/>
      <c r="K59" s="316"/>
    </row>
    <row r="60" spans="2:11" s="1" customFormat="1" ht="15" customHeight="1">
      <c r="B60" s="314"/>
      <c r="C60" s="320"/>
      <c r="D60" s="318" t="s">
        <v>2005</v>
      </c>
      <c r="E60" s="318"/>
      <c r="F60" s="318"/>
      <c r="G60" s="318"/>
      <c r="H60" s="318"/>
      <c r="I60" s="318"/>
      <c r="J60" s="318"/>
      <c r="K60" s="316"/>
    </row>
    <row r="61" spans="2:11" s="1" customFormat="1" ht="15" customHeight="1">
      <c r="B61" s="314"/>
      <c r="C61" s="320"/>
      <c r="D61" s="318" t="s">
        <v>2006</v>
      </c>
      <c r="E61" s="318"/>
      <c r="F61" s="318"/>
      <c r="G61" s="318"/>
      <c r="H61" s="318"/>
      <c r="I61" s="318"/>
      <c r="J61" s="318"/>
      <c r="K61" s="316"/>
    </row>
    <row r="62" spans="2:11" s="1" customFormat="1" ht="15" customHeight="1">
      <c r="B62" s="314"/>
      <c r="C62" s="320"/>
      <c r="D62" s="323" t="s">
        <v>2007</v>
      </c>
      <c r="E62" s="323"/>
      <c r="F62" s="323"/>
      <c r="G62" s="323"/>
      <c r="H62" s="323"/>
      <c r="I62" s="323"/>
      <c r="J62" s="323"/>
      <c r="K62" s="316"/>
    </row>
    <row r="63" spans="2:11" s="1" customFormat="1" ht="15" customHeight="1">
      <c r="B63" s="314"/>
      <c r="C63" s="320"/>
      <c r="D63" s="318" t="s">
        <v>2008</v>
      </c>
      <c r="E63" s="318"/>
      <c r="F63" s="318"/>
      <c r="G63" s="318"/>
      <c r="H63" s="318"/>
      <c r="I63" s="318"/>
      <c r="J63" s="318"/>
      <c r="K63" s="316"/>
    </row>
    <row r="64" spans="2:11" s="1" customFormat="1" ht="12.75" customHeight="1">
      <c r="B64" s="314"/>
      <c r="C64" s="320"/>
      <c r="D64" s="320"/>
      <c r="E64" s="324"/>
      <c r="F64" s="320"/>
      <c r="G64" s="320"/>
      <c r="H64" s="320"/>
      <c r="I64" s="320"/>
      <c r="J64" s="320"/>
      <c r="K64" s="316"/>
    </row>
    <row r="65" spans="2:11" s="1" customFormat="1" ht="15" customHeight="1">
      <c r="B65" s="314"/>
      <c r="C65" s="320"/>
      <c r="D65" s="318" t="s">
        <v>2009</v>
      </c>
      <c r="E65" s="318"/>
      <c r="F65" s="318"/>
      <c r="G65" s="318"/>
      <c r="H65" s="318"/>
      <c r="I65" s="318"/>
      <c r="J65" s="318"/>
      <c r="K65" s="316"/>
    </row>
    <row r="66" spans="2:11" s="1" customFormat="1" ht="15" customHeight="1">
      <c r="B66" s="314"/>
      <c r="C66" s="320"/>
      <c r="D66" s="323" t="s">
        <v>2010</v>
      </c>
      <c r="E66" s="323"/>
      <c r="F66" s="323"/>
      <c r="G66" s="323"/>
      <c r="H66" s="323"/>
      <c r="I66" s="323"/>
      <c r="J66" s="323"/>
      <c r="K66" s="316"/>
    </row>
    <row r="67" spans="2:11" s="1" customFormat="1" ht="15" customHeight="1">
      <c r="B67" s="314"/>
      <c r="C67" s="320"/>
      <c r="D67" s="318" t="s">
        <v>2011</v>
      </c>
      <c r="E67" s="318"/>
      <c r="F67" s="318"/>
      <c r="G67" s="318"/>
      <c r="H67" s="318"/>
      <c r="I67" s="318"/>
      <c r="J67" s="318"/>
      <c r="K67" s="316"/>
    </row>
    <row r="68" spans="2:11" s="1" customFormat="1" ht="15" customHeight="1">
      <c r="B68" s="314"/>
      <c r="C68" s="320"/>
      <c r="D68" s="318" t="s">
        <v>2012</v>
      </c>
      <c r="E68" s="318"/>
      <c r="F68" s="318"/>
      <c r="G68" s="318"/>
      <c r="H68" s="318"/>
      <c r="I68" s="318"/>
      <c r="J68" s="318"/>
      <c r="K68" s="316"/>
    </row>
    <row r="69" spans="2:11" s="1" customFormat="1" ht="15" customHeight="1">
      <c r="B69" s="314"/>
      <c r="C69" s="320"/>
      <c r="D69" s="318" t="s">
        <v>2013</v>
      </c>
      <c r="E69" s="318"/>
      <c r="F69" s="318"/>
      <c r="G69" s="318"/>
      <c r="H69" s="318"/>
      <c r="I69" s="318"/>
      <c r="J69" s="318"/>
      <c r="K69" s="316"/>
    </row>
    <row r="70" spans="2:11" s="1" customFormat="1" ht="15" customHeight="1">
      <c r="B70" s="314"/>
      <c r="C70" s="320"/>
      <c r="D70" s="318" t="s">
        <v>2014</v>
      </c>
      <c r="E70" s="318"/>
      <c r="F70" s="318"/>
      <c r="G70" s="318"/>
      <c r="H70" s="318"/>
      <c r="I70" s="318"/>
      <c r="J70" s="318"/>
      <c r="K70" s="316"/>
    </row>
    <row r="71" spans="2:11" s="1" customFormat="1" ht="12.75" customHeight="1">
      <c r="B71" s="325"/>
      <c r="C71" s="326"/>
      <c r="D71" s="326"/>
      <c r="E71" s="326"/>
      <c r="F71" s="326"/>
      <c r="G71" s="326"/>
      <c r="H71" s="326"/>
      <c r="I71" s="326"/>
      <c r="J71" s="326"/>
      <c r="K71" s="327"/>
    </row>
    <row r="72" spans="2:11" s="1" customFormat="1" ht="18.75" customHeight="1">
      <c r="B72" s="328"/>
      <c r="C72" s="328"/>
      <c r="D72" s="328"/>
      <c r="E72" s="328"/>
      <c r="F72" s="328"/>
      <c r="G72" s="328"/>
      <c r="H72" s="328"/>
      <c r="I72" s="328"/>
      <c r="J72" s="328"/>
      <c r="K72" s="329"/>
    </row>
    <row r="73" spans="2:11" s="1" customFormat="1" ht="18.75" customHeight="1">
      <c r="B73" s="329"/>
      <c r="C73" s="329"/>
      <c r="D73" s="329"/>
      <c r="E73" s="329"/>
      <c r="F73" s="329"/>
      <c r="G73" s="329"/>
      <c r="H73" s="329"/>
      <c r="I73" s="329"/>
      <c r="J73" s="329"/>
      <c r="K73" s="329"/>
    </row>
    <row r="74" spans="2:11" s="1" customFormat="1" ht="7.5" customHeight="1">
      <c r="B74" s="330"/>
      <c r="C74" s="331"/>
      <c r="D74" s="331"/>
      <c r="E74" s="331"/>
      <c r="F74" s="331"/>
      <c r="G74" s="331"/>
      <c r="H74" s="331"/>
      <c r="I74" s="331"/>
      <c r="J74" s="331"/>
      <c r="K74" s="332"/>
    </row>
    <row r="75" spans="2:11" s="1" customFormat="1" ht="45" customHeight="1">
      <c r="B75" s="333"/>
      <c r="C75" s="334" t="s">
        <v>2015</v>
      </c>
      <c r="D75" s="334"/>
      <c r="E75" s="334"/>
      <c r="F75" s="334"/>
      <c r="G75" s="334"/>
      <c r="H75" s="334"/>
      <c r="I75" s="334"/>
      <c r="J75" s="334"/>
      <c r="K75" s="335"/>
    </row>
    <row r="76" spans="2:11" s="1" customFormat="1" ht="17.25" customHeight="1">
      <c r="B76" s="333"/>
      <c r="C76" s="336" t="s">
        <v>2016</v>
      </c>
      <c r="D76" s="336"/>
      <c r="E76" s="336"/>
      <c r="F76" s="336" t="s">
        <v>2017</v>
      </c>
      <c r="G76" s="337"/>
      <c r="H76" s="336" t="s">
        <v>56</v>
      </c>
      <c r="I76" s="336" t="s">
        <v>59</v>
      </c>
      <c r="J76" s="336" t="s">
        <v>2018</v>
      </c>
      <c r="K76" s="335"/>
    </row>
    <row r="77" spans="2:11" s="1" customFormat="1" ht="17.25" customHeight="1">
      <c r="B77" s="333"/>
      <c r="C77" s="338" t="s">
        <v>2019</v>
      </c>
      <c r="D77" s="338"/>
      <c r="E77" s="338"/>
      <c r="F77" s="339" t="s">
        <v>2020</v>
      </c>
      <c r="G77" s="340"/>
      <c r="H77" s="338"/>
      <c r="I77" s="338"/>
      <c r="J77" s="338" t="s">
        <v>2021</v>
      </c>
      <c r="K77" s="335"/>
    </row>
    <row r="78" spans="2:11" s="1" customFormat="1" ht="5.25" customHeight="1">
      <c r="B78" s="333"/>
      <c r="C78" s="341"/>
      <c r="D78" s="341"/>
      <c r="E78" s="341"/>
      <c r="F78" s="341"/>
      <c r="G78" s="342"/>
      <c r="H78" s="341"/>
      <c r="I78" s="341"/>
      <c r="J78" s="341"/>
      <c r="K78" s="335"/>
    </row>
    <row r="79" spans="2:11" s="1" customFormat="1" ht="15" customHeight="1">
      <c r="B79" s="333"/>
      <c r="C79" s="321" t="s">
        <v>55</v>
      </c>
      <c r="D79" s="341"/>
      <c r="E79" s="341"/>
      <c r="F79" s="343" t="s">
        <v>2022</v>
      </c>
      <c r="G79" s="342"/>
      <c r="H79" s="321" t="s">
        <v>2023</v>
      </c>
      <c r="I79" s="321" t="s">
        <v>2024</v>
      </c>
      <c r="J79" s="321">
        <v>20</v>
      </c>
      <c r="K79" s="335"/>
    </row>
    <row r="80" spans="2:11" s="1" customFormat="1" ht="15" customHeight="1">
      <c r="B80" s="333"/>
      <c r="C80" s="321" t="s">
        <v>2025</v>
      </c>
      <c r="D80" s="321"/>
      <c r="E80" s="321"/>
      <c r="F80" s="343" t="s">
        <v>2022</v>
      </c>
      <c r="G80" s="342"/>
      <c r="H80" s="321" t="s">
        <v>2026</v>
      </c>
      <c r="I80" s="321" t="s">
        <v>2024</v>
      </c>
      <c r="J80" s="321">
        <v>120</v>
      </c>
      <c r="K80" s="335"/>
    </row>
    <row r="81" spans="2:11" s="1" customFormat="1" ht="15" customHeight="1">
      <c r="B81" s="344"/>
      <c r="C81" s="321" t="s">
        <v>2027</v>
      </c>
      <c r="D81" s="321"/>
      <c r="E81" s="321"/>
      <c r="F81" s="343" t="s">
        <v>2028</v>
      </c>
      <c r="G81" s="342"/>
      <c r="H81" s="321" t="s">
        <v>2029</v>
      </c>
      <c r="I81" s="321" t="s">
        <v>2024</v>
      </c>
      <c r="J81" s="321">
        <v>50</v>
      </c>
      <c r="K81" s="335"/>
    </row>
    <row r="82" spans="2:11" s="1" customFormat="1" ht="15" customHeight="1">
      <c r="B82" s="344"/>
      <c r="C82" s="321" t="s">
        <v>2030</v>
      </c>
      <c r="D82" s="321"/>
      <c r="E82" s="321"/>
      <c r="F82" s="343" t="s">
        <v>2022</v>
      </c>
      <c r="G82" s="342"/>
      <c r="H82" s="321" t="s">
        <v>2031</v>
      </c>
      <c r="I82" s="321" t="s">
        <v>2032</v>
      </c>
      <c r="J82" s="321"/>
      <c r="K82" s="335"/>
    </row>
    <row r="83" spans="2:11" s="1" customFormat="1" ht="15" customHeight="1">
      <c r="B83" s="344"/>
      <c r="C83" s="345" t="s">
        <v>2033</v>
      </c>
      <c r="D83" s="345"/>
      <c r="E83" s="345"/>
      <c r="F83" s="346" t="s">
        <v>2028</v>
      </c>
      <c r="G83" s="345"/>
      <c r="H83" s="345" t="s">
        <v>2034</v>
      </c>
      <c r="I83" s="345" t="s">
        <v>2024</v>
      </c>
      <c r="J83" s="345">
        <v>15</v>
      </c>
      <c r="K83" s="335"/>
    </row>
    <row r="84" spans="2:11" s="1" customFormat="1" ht="15" customHeight="1">
      <c r="B84" s="344"/>
      <c r="C84" s="345" t="s">
        <v>2035</v>
      </c>
      <c r="D84" s="345"/>
      <c r="E84" s="345"/>
      <c r="F84" s="346" t="s">
        <v>2028</v>
      </c>
      <c r="G84" s="345"/>
      <c r="H84" s="345" t="s">
        <v>2036</v>
      </c>
      <c r="I84" s="345" t="s">
        <v>2024</v>
      </c>
      <c r="J84" s="345">
        <v>15</v>
      </c>
      <c r="K84" s="335"/>
    </row>
    <row r="85" spans="2:11" s="1" customFormat="1" ht="15" customHeight="1">
      <c r="B85" s="344"/>
      <c r="C85" s="345" t="s">
        <v>2037</v>
      </c>
      <c r="D85" s="345"/>
      <c r="E85" s="345"/>
      <c r="F85" s="346" t="s">
        <v>2028</v>
      </c>
      <c r="G85" s="345"/>
      <c r="H85" s="345" t="s">
        <v>2038</v>
      </c>
      <c r="I85" s="345" t="s">
        <v>2024</v>
      </c>
      <c r="J85" s="345">
        <v>20</v>
      </c>
      <c r="K85" s="335"/>
    </row>
    <row r="86" spans="2:11" s="1" customFormat="1" ht="15" customHeight="1">
      <c r="B86" s="344"/>
      <c r="C86" s="345" t="s">
        <v>2039</v>
      </c>
      <c r="D86" s="345"/>
      <c r="E86" s="345"/>
      <c r="F86" s="346" t="s">
        <v>2028</v>
      </c>
      <c r="G86" s="345"/>
      <c r="H86" s="345" t="s">
        <v>2040</v>
      </c>
      <c r="I86" s="345" t="s">
        <v>2024</v>
      </c>
      <c r="J86" s="345">
        <v>20</v>
      </c>
      <c r="K86" s="335"/>
    </row>
    <row r="87" spans="2:11" s="1" customFormat="1" ht="15" customHeight="1">
      <c r="B87" s="344"/>
      <c r="C87" s="321" t="s">
        <v>2041</v>
      </c>
      <c r="D87" s="321"/>
      <c r="E87" s="321"/>
      <c r="F87" s="343" t="s">
        <v>2028</v>
      </c>
      <c r="G87" s="342"/>
      <c r="H87" s="321" t="s">
        <v>2042</v>
      </c>
      <c r="I87" s="321" t="s">
        <v>2024</v>
      </c>
      <c r="J87" s="321">
        <v>50</v>
      </c>
      <c r="K87" s="335"/>
    </row>
    <row r="88" spans="2:11" s="1" customFormat="1" ht="15" customHeight="1">
      <c r="B88" s="344"/>
      <c r="C88" s="321" t="s">
        <v>2043</v>
      </c>
      <c r="D88" s="321"/>
      <c r="E88" s="321"/>
      <c r="F88" s="343" t="s">
        <v>2028</v>
      </c>
      <c r="G88" s="342"/>
      <c r="H88" s="321" t="s">
        <v>2044</v>
      </c>
      <c r="I88" s="321" t="s">
        <v>2024</v>
      </c>
      <c r="J88" s="321">
        <v>20</v>
      </c>
      <c r="K88" s="335"/>
    </row>
    <row r="89" spans="2:11" s="1" customFormat="1" ht="15" customHeight="1">
      <c r="B89" s="344"/>
      <c r="C89" s="321" t="s">
        <v>2045</v>
      </c>
      <c r="D89" s="321"/>
      <c r="E89" s="321"/>
      <c r="F89" s="343" t="s">
        <v>2028</v>
      </c>
      <c r="G89" s="342"/>
      <c r="H89" s="321" t="s">
        <v>2046</v>
      </c>
      <c r="I89" s="321" t="s">
        <v>2024</v>
      </c>
      <c r="J89" s="321">
        <v>20</v>
      </c>
      <c r="K89" s="335"/>
    </row>
    <row r="90" spans="2:11" s="1" customFormat="1" ht="15" customHeight="1">
      <c r="B90" s="344"/>
      <c r="C90" s="321" t="s">
        <v>2047</v>
      </c>
      <c r="D90" s="321"/>
      <c r="E90" s="321"/>
      <c r="F90" s="343" t="s">
        <v>2028</v>
      </c>
      <c r="G90" s="342"/>
      <c r="H90" s="321" t="s">
        <v>2048</v>
      </c>
      <c r="I90" s="321" t="s">
        <v>2024</v>
      </c>
      <c r="J90" s="321">
        <v>50</v>
      </c>
      <c r="K90" s="335"/>
    </row>
    <row r="91" spans="2:11" s="1" customFormat="1" ht="15" customHeight="1">
      <c r="B91" s="344"/>
      <c r="C91" s="321" t="s">
        <v>2049</v>
      </c>
      <c r="D91" s="321"/>
      <c r="E91" s="321"/>
      <c r="F91" s="343" t="s">
        <v>2028</v>
      </c>
      <c r="G91" s="342"/>
      <c r="H91" s="321" t="s">
        <v>2049</v>
      </c>
      <c r="I91" s="321" t="s">
        <v>2024</v>
      </c>
      <c r="J91" s="321">
        <v>50</v>
      </c>
      <c r="K91" s="335"/>
    </row>
    <row r="92" spans="2:11" s="1" customFormat="1" ht="15" customHeight="1">
      <c r="B92" s="344"/>
      <c r="C92" s="321" t="s">
        <v>754</v>
      </c>
      <c r="D92" s="321"/>
      <c r="E92" s="321"/>
      <c r="F92" s="343" t="s">
        <v>2028</v>
      </c>
      <c r="G92" s="342"/>
      <c r="H92" s="321" t="s">
        <v>2050</v>
      </c>
      <c r="I92" s="321" t="s">
        <v>2024</v>
      </c>
      <c r="J92" s="321">
        <v>255</v>
      </c>
      <c r="K92" s="335"/>
    </row>
    <row r="93" spans="2:11" s="1" customFormat="1" ht="15" customHeight="1">
      <c r="B93" s="344"/>
      <c r="C93" s="321" t="s">
        <v>2051</v>
      </c>
      <c r="D93" s="321"/>
      <c r="E93" s="321"/>
      <c r="F93" s="343" t="s">
        <v>2022</v>
      </c>
      <c r="G93" s="342"/>
      <c r="H93" s="321" t="s">
        <v>2052</v>
      </c>
      <c r="I93" s="321" t="s">
        <v>2053</v>
      </c>
      <c r="J93" s="321"/>
      <c r="K93" s="335"/>
    </row>
    <row r="94" spans="2:11" s="1" customFormat="1" ht="15" customHeight="1">
      <c r="B94" s="344"/>
      <c r="C94" s="321" t="s">
        <v>2054</v>
      </c>
      <c r="D94" s="321"/>
      <c r="E94" s="321"/>
      <c r="F94" s="343" t="s">
        <v>2022</v>
      </c>
      <c r="G94" s="342"/>
      <c r="H94" s="321" t="s">
        <v>2055</v>
      </c>
      <c r="I94" s="321" t="s">
        <v>2056</v>
      </c>
      <c r="J94" s="321"/>
      <c r="K94" s="335"/>
    </row>
    <row r="95" spans="2:11" s="1" customFormat="1" ht="15" customHeight="1">
      <c r="B95" s="344"/>
      <c r="C95" s="321" t="s">
        <v>2057</v>
      </c>
      <c r="D95" s="321"/>
      <c r="E95" s="321"/>
      <c r="F95" s="343" t="s">
        <v>2022</v>
      </c>
      <c r="G95" s="342"/>
      <c r="H95" s="321" t="s">
        <v>2057</v>
      </c>
      <c r="I95" s="321" t="s">
        <v>2056</v>
      </c>
      <c r="J95" s="321"/>
      <c r="K95" s="335"/>
    </row>
    <row r="96" spans="2:11" s="1" customFormat="1" ht="15" customHeight="1">
      <c r="B96" s="344"/>
      <c r="C96" s="321" t="s">
        <v>40</v>
      </c>
      <c r="D96" s="321"/>
      <c r="E96" s="321"/>
      <c r="F96" s="343" t="s">
        <v>2022</v>
      </c>
      <c r="G96" s="342"/>
      <c r="H96" s="321" t="s">
        <v>2058</v>
      </c>
      <c r="I96" s="321" t="s">
        <v>2056</v>
      </c>
      <c r="J96" s="321"/>
      <c r="K96" s="335"/>
    </row>
    <row r="97" spans="2:11" s="1" customFormat="1" ht="15" customHeight="1">
      <c r="B97" s="344"/>
      <c r="C97" s="321" t="s">
        <v>50</v>
      </c>
      <c r="D97" s="321"/>
      <c r="E97" s="321"/>
      <c r="F97" s="343" t="s">
        <v>2022</v>
      </c>
      <c r="G97" s="342"/>
      <c r="H97" s="321" t="s">
        <v>2059</v>
      </c>
      <c r="I97" s="321" t="s">
        <v>2056</v>
      </c>
      <c r="J97" s="321"/>
      <c r="K97" s="335"/>
    </row>
    <row r="98" spans="2:11" s="1" customFormat="1" ht="15" customHeight="1">
      <c r="B98" s="347"/>
      <c r="C98" s="348"/>
      <c r="D98" s="348"/>
      <c r="E98" s="348"/>
      <c r="F98" s="348"/>
      <c r="G98" s="348"/>
      <c r="H98" s="348"/>
      <c r="I98" s="348"/>
      <c r="J98" s="348"/>
      <c r="K98" s="349"/>
    </row>
    <row r="99" spans="2:11" s="1" customFormat="1" ht="18.75" customHeight="1">
      <c r="B99" s="350"/>
      <c r="C99" s="351"/>
      <c r="D99" s="351"/>
      <c r="E99" s="351"/>
      <c r="F99" s="351"/>
      <c r="G99" s="351"/>
      <c r="H99" s="351"/>
      <c r="I99" s="351"/>
      <c r="J99" s="351"/>
      <c r="K99" s="350"/>
    </row>
    <row r="100" spans="2:11" s="1" customFormat="1" ht="18.75" customHeight="1"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</row>
    <row r="101" spans="2:11" s="1" customFormat="1" ht="7.5" customHeight="1">
      <c r="B101" s="330"/>
      <c r="C101" s="331"/>
      <c r="D101" s="331"/>
      <c r="E101" s="331"/>
      <c r="F101" s="331"/>
      <c r="G101" s="331"/>
      <c r="H101" s="331"/>
      <c r="I101" s="331"/>
      <c r="J101" s="331"/>
      <c r="K101" s="332"/>
    </row>
    <row r="102" spans="2:11" s="1" customFormat="1" ht="45" customHeight="1">
      <c r="B102" s="333"/>
      <c r="C102" s="334" t="s">
        <v>2060</v>
      </c>
      <c r="D102" s="334"/>
      <c r="E102" s="334"/>
      <c r="F102" s="334"/>
      <c r="G102" s="334"/>
      <c r="H102" s="334"/>
      <c r="I102" s="334"/>
      <c r="J102" s="334"/>
      <c r="K102" s="335"/>
    </row>
    <row r="103" spans="2:11" s="1" customFormat="1" ht="17.25" customHeight="1">
      <c r="B103" s="333"/>
      <c r="C103" s="336" t="s">
        <v>2016</v>
      </c>
      <c r="D103" s="336"/>
      <c r="E103" s="336"/>
      <c r="F103" s="336" t="s">
        <v>2017</v>
      </c>
      <c r="G103" s="337"/>
      <c r="H103" s="336" t="s">
        <v>56</v>
      </c>
      <c r="I103" s="336" t="s">
        <v>59</v>
      </c>
      <c r="J103" s="336" t="s">
        <v>2018</v>
      </c>
      <c r="K103" s="335"/>
    </row>
    <row r="104" spans="2:11" s="1" customFormat="1" ht="17.25" customHeight="1">
      <c r="B104" s="333"/>
      <c r="C104" s="338" t="s">
        <v>2019</v>
      </c>
      <c r="D104" s="338"/>
      <c r="E104" s="338"/>
      <c r="F104" s="339" t="s">
        <v>2020</v>
      </c>
      <c r="G104" s="340"/>
      <c r="H104" s="338"/>
      <c r="I104" s="338"/>
      <c r="J104" s="338" t="s">
        <v>2021</v>
      </c>
      <c r="K104" s="335"/>
    </row>
    <row r="105" spans="2:11" s="1" customFormat="1" ht="5.25" customHeight="1">
      <c r="B105" s="333"/>
      <c r="C105" s="336"/>
      <c r="D105" s="336"/>
      <c r="E105" s="336"/>
      <c r="F105" s="336"/>
      <c r="G105" s="352"/>
      <c r="H105" s="336"/>
      <c r="I105" s="336"/>
      <c r="J105" s="336"/>
      <c r="K105" s="335"/>
    </row>
    <row r="106" spans="2:11" s="1" customFormat="1" ht="15" customHeight="1">
      <c r="B106" s="333"/>
      <c r="C106" s="321" t="s">
        <v>55</v>
      </c>
      <c r="D106" s="341"/>
      <c r="E106" s="341"/>
      <c r="F106" s="343" t="s">
        <v>2022</v>
      </c>
      <c r="G106" s="352"/>
      <c r="H106" s="321" t="s">
        <v>2061</v>
      </c>
      <c r="I106" s="321" t="s">
        <v>2024</v>
      </c>
      <c r="J106" s="321">
        <v>20</v>
      </c>
      <c r="K106" s="335"/>
    </row>
    <row r="107" spans="2:11" s="1" customFormat="1" ht="15" customHeight="1">
      <c r="B107" s="333"/>
      <c r="C107" s="321" t="s">
        <v>2025</v>
      </c>
      <c r="D107" s="321"/>
      <c r="E107" s="321"/>
      <c r="F107" s="343" t="s">
        <v>2022</v>
      </c>
      <c r="G107" s="321"/>
      <c r="H107" s="321" t="s">
        <v>2061</v>
      </c>
      <c r="I107" s="321" t="s">
        <v>2024</v>
      </c>
      <c r="J107" s="321">
        <v>120</v>
      </c>
      <c r="K107" s="335"/>
    </row>
    <row r="108" spans="2:11" s="1" customFormat="1" ht="15" customHeight="1">
      <c r="B108" s="344"/>
      <c r="C108" s="321" t="s">
        <v>2027</v>
      </c>
      <c r="D108" s="321"/>
      <c r="E108" s="321"/>
      <c r="F108" s="343" t="s">
        <v>2028</v>
      </c>
      <c r="G108" s="321"/>
      <c r="H108" s="321" t="s">
        <v>2061</v>
      </c>
      <c r="I108" s="321" t="s">
        <v>2024</v>
      </c>
      <c r="J108" s="321">
        <v>50</v>
      </c>
      <c r="K108" s="335"/>
    </row>
    <row r="109" spans="2:11" s="1" customFormat="1" ht="15" customHeight="1">
      <c r="B109" s="344"/>
      <c r="C109" s="321" t="s">
        <v>2030</v>
      </c>
      <c r="D109" s="321"/>
      <c r="E109" s="321"/>
      <c r="F109" s="343" t="s">
        <v>2022</v>
      </c>
      <c r="G109" s="321"/>
      <c r="H109" s="321" t="s">
        <v>2061</v>
      </c>
      <c r="I109" s="321" t="s">
        <v>2032</v>
      </c>
      <c r="J109" s="321"/>
      <c r="K109" s="335"/>
    </row>
    <row r="110" spans="2:11" s="1" customFormat="1" ht="15" customHeight="1">
      <c r="B110" s="344"/>
      <c r="C110" s="321" t="s">
        <v>2041</v>
      </c>
      <c r="D110" s="321"/>
      <c r="E110" s="321"/>
      <c r="F110" s="343" t="s">
        <v>2028</v>
      </c>
      <c r="G110" s="321"/>
      <c r="H110" s="321" t="s">
        <v>2061</v>
      </c>
      <c r="I110" s="321" t="s">
        <v>2024</v>
      </c>
      <c r="J110" s="321">
        <v>50</v>
      </c>
      <c r="K110" s="335"/>
    </row>
    <row r="111" spans="2:11" s="1" customFormat="1" ht="15" customHeight="1">
      <c r="B111" s="344"/>
      <c r="C111" s="321" t="s">
        <v>2049</v>
      </c>
      <c r="D111" s="321"/>
      <c r="E111" s="321"/>
      <c r="F111" s="343" t="s">
        <v>2028</v>
      </c>
      <c r="G111" s="321"/>
      <c r="H111" s="321" t="s">
        <v>2061</v>
      </c>
      <c r="I111" s="321" t="s">
        <v>2024</v>
      </c>
      <c r="J111" s="321">
        <v>50</v>
      </c>
      <c r="K111" s="335"/>
    </row>
    <row r="112" spans="2:11" s="1" customFormat="1" ht="15" customHeight="1">
      <c r="B112" s="344"/>
      <c r="C112" s="321" t="s">
        <v>2047</v>
      </c>
      <c r="D112" s="321"/>
      <c r="E112" s="321"/>
      <c r="F112" s="343" t="s">
        <v>2028</v>
      </c>
      <c r="G112" s="321"/>
      <c r="H112" s="321" t="s">
        <v>2061</v>
      </c>
      <c r="I112" s="321" t="s">
        <v>2024</v>
      </c>
      <c r="J112" s="321">
        <v>50</v>
      </c>
      <c r="K112" s="335"/>
    </row>
    <row r="113" spans="2:11" s="1" customFormat="1" ht="15" customHeight="1">
      <c r="B113" s="344"/>
      <c r="C113" s="321" t="s">
        <v>55</v>
      </c>
      <c r="D113" s="321"/>
      <c r="E113" s="321"/>
      <c r="F113" s="343" t="s">
        <v>2022</v>
      </c>
      <c r="G113" s="321"/>
      <c r="H113" s="321" t="s">
        <v>2062</v>
      </c>
      <c r="I113" s="321" t="s">
        <v>2024</v>
      </c>
      <c r="J113" s="321">
        <v>20</v>
      </c>
      <c r="K113" s="335"/>
    </row>
    <row r="114" spans="2:11" s="1" customFormat="1" ht="15" customHeight="1">
      <c r="B114" s="344"/>
      <c r="C114" s="321" t="s">
        <v>2063</v>
      </c>
      <c r="D114" s="321"/>
      <c r="E114" s="321"/>
      <c r="F114" s="343" t="s">
        <v>2022</v>
      </c>
      <c r="G114" s="321"/>
      <c r="H114" s="321" t="s">
        <v>2064</v>
      </c>
      <c r="I114" s="321" t="s">
        <v>2024</v>
      </c>
      <c r="J114" s="321">
        <v>120</v>
      </c>
      <c r="K114" s="335"/>
    </row>
    <row r="115" spans="2:11" s="1" customFormat="1" ht="15" customHeight="1">
      <c r="B115" s="344"/>
      <c r="C115" s="321" t="s">
        <v>40</v>
      </c>
      <c r="D115" s="321"/>
      <c r="E115" s="321"/>
      <c r="F115" s="343" t="s">
        <v>2022</v>
      </c>
      <c r="G115" s="321"/>
      <c r="H115" s="321" t="s">
        <v>2065</v>
      </c>
      <c r="I115" s="321" t="s">
        <v>2056</v>
      </c>
      <c r="J115" s="321"/>
      <c r="K115" s="335"/>
    </row>
    <row r="116" spans="2:11" s="1" customFormat="1" ht="15" customHeight="1">
      <c r="B116" s="344"/>
      <c r="C116" s="321" t="s">
        <v>50</v>
      </c>
      <c r="D116" s="321"/>
      <c r="E116" s="321"/>
      <c r="F116" s="343" t="s">
        <v>2022</v>
      </c>
      <c r="G116" s="321"/>
      <c r="H116" s="321" t="s">
        <v>2066</v>
      </c>
      <c r="I116" s="321" t="s">
        <v>2056</v>
      </c>
      <c r="J116" s="321"/>
      <c r="K116" s="335"/>
    </row>
    <row r="117" spans="2:11" s="1" customFormat="1" ht="15" customHeight="1">
      <c r="B117" s="344"/>
      <c r="C117" s="321" t="s">
        <v>59</v>
      </c>
      <c r="D117" s="321"/>
      <c r="E117" s="321"/>
      <c r="F117" s="343" t="s">
        <v>2022</v>
      </c>
      <c r="G117" s="321"/>
      <c r="H117" s="321" t="s">
        <v>2067</v>
      </c>
      <c r="I117" s="321" t="s">
        <v>2068</v>
      </c>
      <c r="J117" s="321"/>
      <c r="K117" s="335"/>
    </row>
    <row r="118" spans="2:11" s="1" customFormat="1" ht="15" customHeight="1">
      <c r="B118" s="347"/>
      <c r="C118" s="353"/>
      <c r="D118" s="353"/>
      <c r="E118" s="353"/>
      <c r="F118" s="353"/>
      <c r="G118" s="353"/>
      <c r="H118" s="353"/>
      <c r="I118" s="353"/>
      <c r="J118" s="353"/>
      <c r="K118" s="349"/>
    </row>
    <row r="119" spans="2:11" s="1" customFormat="1" ht="18.75" customHeight="1">
      <c r="B119" s="354"/>
      <c r="C119" s="318"/>
      <c r="D119" s="318"/>
      <c r="E119" s="318"/>
      <c r="F119" s="355"/>
      <c r="G119" s="318"/>
      <c r="H119" s="318"/>
      <c r="I119" s="318"/>
      <c r="J119" s="318"/>
      <c r="K119" s="354"/>
    </row>
    <row r="120" spans="2:11" s="1" customFormat="1" ht="18.75" customHeight="1"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</row>
    <row r="121" spans="2:11" s="1" customFormat="1" ht="7.5" customHeight="1">
      <c r="B121" s="356"/>
      <c r="C121" s="357"/>
      <c r="D121" s="357"/>
      <c r="E121" s="357"/>
      <c r="F121" s="357"/>
      <c r="G121" s="357"/>
      <c r="H121" s="357"/>
      <c r="I121" s="357"/>
      <c r="J121" s="357"/>
      <c r="K121" s="358"/>
    </row>
    <row r="122" spans="2:11" s="1" customFormat="1" ht="45" customHeight="1">
      <c r="B122" s="359"/>
      <c r="C122" s="312" t="s">
        <v>2069</v>
      </c>
      <c r="D122" s="312"/>
      <c r="E122" s="312"/>
      <c r="F122" s="312"/>
      <c r="G122" s="312"/>
      <c r="H122" s="312"/>
      <c r="I122" s="312"/>
      <c r="J122" s="312"/>
      <c r="K122" s="360"/>
    </row>
    <row r="123" spans="2:11" s="1" customFormat="1" ht="17.25" customHeight="1">
      <c r="B123" s="361"/>
      <c r="C123" s="336" t="s">
        <v>2016</v>
      </c>
      <c r="D123" s="336"/>
      <c r="E123" s="336"/>
      <c r="F123" s="336" t="s">
        <v>2017</v>
      </c>
      <c r="G123" s="337"/>
      <c r="H123" s="336" t="s">
        <v>56</v>
      </c>
      <c r="I123" s="336" t="s">
        <v>59</v>
      </c>
      <c r="J123" s="336" t="s">
        <v>2018</v>
      </c>
      <c r="K123" s="362"/>
    </row>
    <row r="124" spans="2:11" s="1" customFormat="1" ht="17.25" customHeight="1">
      <c r="B124" s="361"/>
      <c r="C124" s="338" t="s">
        <v>2019</v>
      </c>
      <c r="D124" s="338"/>
      <c r="E124" s="338"/>
      <c r="F124" s="339" t="s">
        <v>2020</v>
      </c>
      <c r="G124" s="340"/>
      <c r="H124" s="338"/>
      <c r="I124" s="338"/>
      <c r="J124" s="338" t="s">
        <v>2021</v>
      </c>
      <c r="K124" s="362"/>
    </row>
    <row r="125" spans="2:11" s="1" customFormat="1" ht="5.25" customHeight="1">
      <c r="B125" s="363"/>
      <c r="C125" s="341"/>
      <c r="D125" s="341"/>
      <c r="E125" s="341"/>
      <c r="F125" s="341"/>
      <c r="G125" s="321"/>
      <c r="H125" s="341"/>
      <c r="I125" s="341"/>
      <c r="J125" s="341"/>
      <c r="K125" s="364"/>
    </row>
    <row r="126" spans="2:11" s="1" customFormat="1" ht="15" customHeight="1">
      <c r="B126" s="363"/>
      <c r="C126" s="321" t="s">
        <v>2025</v>
      </c>
      <c r="D126" s="341"/>
      <c r="E126" s="341"/>
      <c r="F126" s="343" t="s">
        <v>2022</v>
      </c>
      <c r="G126" s="321"/>
      <c r="H126" s="321" t="s">
        <v>2061</v>
      </c>
      <c r="I126" s="321" t="s">
        <v>2024</v>
      </c>
      <c r="J126" s="321">
        <v>120</v>
      </c>
      <c r="K126" s="365"/>
    </row>
    <row r="127" spans="2:11" s="1" customFormat="1" ht="15" customHeight="1">
      <c r="B127" s="363"/>
      <c r="C127" s="321" t="s">
        <v>2070</v>
      </c>
      <c r="D127" s="321"/>
      <c r="E127" s="321"/>
      <c r="F127" s="343" t="s">
        <v>2022</v>
      </c>
      <c r="G127" s="321"/>
      <c r="H127" s="321" t="s">
        <v>2071</v>
      </c>
      <c r="I127" s="321" t="s">
        <v>2024</v>
      </c>
      <c r="J127" s="321" t="s">
        <v>2072</v>
      </c>
      <c r="K127" s="365"/>
    </row>
    <row r="128" spans="2:11" s="1" customFormat="1" ht="15" customHeight="1">
      <c r="B128" s="363"/>
      <c r="C128" s="321" t="s">
        <v>92</v>
      </c>
      <c r="D128" s="321"/>
      <c r="E128" s="321"/>
      <c r="F128" s="343" t="s">
        <v>2022</v>
      </c>
      <c r="G128" s="321"/>
      <c r="H128" s="321" t="s">
        <v>2073</v>
      </c>
      <c r="I128" s="321" t="s">
        <v>2024</v>
      </c>
      <c r="J128" s="321" t="s">
        <v>2072</v>
      </c>
      <c r="K128" s="365"/>
    </row>
    <row r="129" spans="2:11" s="1" customFormat="1" ht="15" customHeight="1">
      <c r="B129" s="363"/>
      <c r="C129" s="321" t="s">
        <v>2033</v>
      </c>
      <c r="D129" s="321"/>
      <c r="E129" s="321"/>
      <c r="F129" s="343" t="s">
        <v>2028</v>
      </c>
      <c r="G129" s="321"/>
      <c r="H129" s="321" t="s">
        <v>2034</v>
      </c>
      <c r="I129" s="321" t="s">
        <v>2024</v>
      </c>
      <c r="J129" s="321">
        <v>15</v>
      </c>
      <c r="K129" s="365"/>
    </row>
    <row r="130" spans="2:11" s="1" customFormat="1" ht="15" customHeight="1">
      <c r="B130" s="363"/>
      <c r="C130" s="345" t="s">
        <v>2035</v>
      </c>
      <c r="D130" s="345"/>
      <c r="E130" s="345"/>
      <c r="F130" s="346" t="s">
        <v>2028</v>
      </c>
      <c r="G130" s="345"/>
      <c r="H130" s="345" t="s">
        <v>2036</v>
      </c>
      <c r="I130" s="345" t="s">
        <v>2024</v>
      </c>
      <c r="J130" s="345">
        <v>15</v>
      </c>
      <c r="K130" s="365"/>
    </row>
    <row r="131" spans="2:11" s="1" customFormat="1" ht="15" customHeight="1">
      <c r="B131" s="363"/>
      <c r="C131" s="345" t="s">
        <v>2037</v>
      </c>
      <c r="D131" s="345"/>
      <c r="E131" s="345"/>
      <c r="F131" s="346" t="s">
        <v>2028</v>
      </c>
      <c r="G131" s="345"/>
      <c r="H131" s="345" t="s">
        <v>2038</v>
      </c>
      <c r="I131" s="345" t="s">
        <v>2024</v>
      </c>
      <c r="J131" s="345">
        <v>20</v>
      </c>
      <c r="K131" s="365"/>
    </row>
    <row r="132" spans="2:11" s="1" customFormat="1" ht="15" customHeight="1">
      <c r="B132" s="363"/>
      <c r="C132" s="345" t="s">
        <v>2039</v>
      </c>
      <c r="D132" s="345"/>
      <c r="E132" s="345"/>
      <c r="F132" s="346" t="s">
        <v>2028</v>
      </c>
      <c r="G132" s="345"/>
      <c r="H132" s="345" t="s">
        <v>2040</v>
      </c>
      <c r="I132" s="345" t="s">
        <v>2024</v>
      </c>
      <c r="J132" s="345">
        <v>20</v>
      </c>
      <c r="K132" s="365"/>
    </row>
    <row r="133" spans="2:11" s="1" customFormat="1" ht="15" customHeight="1">
      <c r="B133" s="363"/>
      <c r="C133" s="321" t="s">
        <v>2027</v>
      </c>
      <c r="D133" s="321"/>
      <c r="E133" s="321"/>
      <c r="F133" s="343" t="s">
        <v>2028</v>
      </c>
      <c r="G133" s="321"/>
      <c r="H133" s="321" t="s">
        <v>2061</v>
      </c>
      <c r="I133" s="321" t="s">
        <v>2024</v>
      </c>
      <c r="J133" s="321">
        <v>50</v>
      </c>
      <c r="K133" s="365"/>
    </row>
    <row r="134" spans="2:11" s="1" customFormat="1" ht="15" customHeight="1">
      <c r="B134" s="363"/>
      <c r="C134" s="321" t="s">
        <v>2041</v>
      </c>
      <c r="D134" s="321"/>
      <c r="E134" s="321"/>
      <c r="F134" s="343" t="s">
        <v>2028</v>
      </c>
      <c r="G134" s="321"/>
      <c r="H134" s="321" t="s">
        <v>2061</v>
      </c>
      <c r="I134" s="321" t="s">
        <v>2024</v>
      </c>
      <c r="J134" s="321">
        <v>50</v>
      </c>
      <c r="K134" s="365"/>
    </row>
    <row r="135" spans="2:11" s="1" customFormat="1" ht="15" customHeight="1">
      <c r="B135" s="363"/>
      <c r="C135" s="321" t="s">
        <v>2047</v>
      </c>
      <c r="D135" s="321"/>
      <c r="E135" s="321"/>
      <c r="F135" s="343" t="s">
        <v>2028</v>
      </c>
      <c r="G135" s="321"/>
      <c r="H135" s="321" t="s">
        <v>2061</v>
      </c>
      <c r="I135" s="321" t="s">
        <v>2024</v>
      </c>
      <c r="J135" s="321">
        <v>50</v>
      </c>
      <c r="K135" s="365"/>
    </row>
    <row r="136" spans="2:11" s="1" customFormat="1" ht="15" customHeight="1">
      <c r="B136" s="363"/>
      <c r="C136" s="321" t="s">
        <v>2049</v>
      </c>
      <c r="D136" s="321"/>
      <c r="E136" s="321"/>
      <c r="F136" s="343" t="s">
        <v>2028</v>
      </c>
      <c r="G136" s="321"/>
      <c r="H136" s="321" t="s">
        <v>2061</v>
      </c>
      <c r="I136" s="321" t="s">
        <v>2024</v>
      </c>
      <c r="J136" s="321">
        <v>50</v>
      </c>
      <c r="K136" s="365"/>
    </row>
    <row r="137" spans="2:11" s="1" customFormat="1" ht="15" customHeight="1">
      <c r="B137" s="363"/>
      <c r="C137" s="321" t="s">
        <v>754</v>
      </c>
      <c r="D137" s="321"/>
      <c r="E137" s="321"/>
      <c r="F137" s="343" t="s">
        <v>2028</v>
      </c>
      <c r="G137" s="321"/>
      <c r="H137" s="321" t="s">
        <v>2074</v>
      </c>
      <c r="I137" s="321" t="s">
        <v>2024</v>
      </c>
      <c r="J137" s="321">
        <v>255</v>
      </c>
      <c r="K137" s="365"/>
    </row>
    <row r="138" spans="2:11" s="1" customFormat="1" ht="15" customHeight="1">
      <c r="B138" s="363"/>
      <c r="C138" s="321" t="s">
        <v>2051</v>
      </c>
      <c r="D138" s="321"/>
      <c r="E138" s="321"/>
      <c r="F138" s="343" t="s">
        <v>2022</v>
      </c>
      <c r="G138" s="321"/>
      <c r="H138" s="321" t="s">
        <v>2075</v>
      </c>
      <c r="I138" s="321" t="s">
        <v>2053</v>
      </c>
      <c r="J138" s="321"/>
      <c r="K138" s="365"/>
    </row>
    <row r="139" spans="2:11" s="1" customFormat="1" ht="15" customHeight="1">
      <c r="B139" s="363"/>
      <c r="C139" s="321" t="s">
        <v>2054</v>
      </c>
      <c r="D139" s="321"/>
      <c r="E139" s="321"/>
      <c r="F139" s="343" t="s">
        <v>2022</v>
      </c>
      <c r="G139" s="321"/>
      <c r="H139" s="321" t="s">
        <v>2076</v>
      </c>
      <c r="I139" s="321" t="s">
        <v>2056</v>
      </c>
      <c r="J139" s="321"/>
      <c r="K139" s="365"/>
    </row>
    <row r="140" spans="2:11" s="1" customFormat="1" ht="15" customHeight="1">
      <c r="B140" s="363"/>
      <c r="C140" s="321" t="s">
        <v>2057</v>
      </c>
      <c r="D140" s="321"/>
      <c r="E140" s="321"/>
      <c r="F140" s="343" t="s">
        <v>2022</v>
      </c>
      <c r="G140" s="321"/>
      <c r="H140" s="321" t="s">
        <v>2057</v>
      </c>
      <c r="I140" s="321" t="s">
        <v>2056</v>
      </c>
      <c r="J140" s="321"/>
      <c r="K140" s="365"/>
    </row>
    <row r="141" spans="2:11" s="1" customFormat="1" ht="15" customHeight="1">
      <c r="B141" s="363"/>
      <c r="C141" s="321" t="s">
        <v>40</v>
      </c>
      <c r="D141" s="321"/>
      <c r="E141" s="321"/>
      <c r="F141" s="343" t="s">
        <v>2022</v>
      </c>
      <c r="G141" s="321"/>
      <c r="H141" s="321" t="s">
        <v>2077</v>
      </c>
      <c r="I141" s="321" t="s">
        <v>2056</v>
      </c>
      <c r="J141" s="321"/>
      <c r="K141" s="365"/>
    </row>
    <row r="142" spans="2:11" s="1" customFormat="1" ht="15" customHeight="1">
      <c r="B142" s="363"/>
      <c r="C142" s="321" t="s">
        <v>2078</v>
      </c>
      <c r="D142" s="321"/>
      <c r="E142" s="321"/>
      <c r="F142" s="343" t="s">
        <v>2022</v>
      </c>
      <c r="G142" s="321"/>
      <c r="H142" s="321" t="s">
        <v>2079</v>
      </c>
      <c r="I142" s="321" t="s">
        <v>2056</v>
      </c>
      <c r="J142" s="321"/>
      <c r="K142" s="365"/>
    </row>
    <row r="143" spans="2:11" s="1" customFormat="1" ht="15" customHeight="1">
      <c r="B143" s="366"/>
      <c r="C143" s="367"/>
      <c r="D143" s="367"/>
      <c r="E143" s="367"/>
      <c r="F143" s="367"/>
      <c r="G143" s="367"/>
      <c r="H143" s="367"/>
      <c r="I143" s="367"/>
      <c r="J143" s="367"/>
      <c r="K143" s="368"/>
    </row>
    <row r="144" spans="2:11" s="1" customFormat="1" ht="18.75" customHeight="1">
      <c r="B144" s="318"/>
      <c r="C144" s="318"/>
      <c r="D144" s="318"/>
      <c r="E144" s="318"/>
      <c r="F144" s="355"/>
      <c r="G144" s="318"/>
      <c r="H144" s="318"/>
      <c r="I144" s="318"/>
      <c r="J144" s="318"/>
      <c r="K144" s="318"/>
    </row>
    <row r="145" spans="2:11" s="1" customFormat="1" ht="18.75" customHeight="1"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</row>
    <row r="146" spans="2:11" s="1" customFormat="1" ht="7.5" customHeight="1">
      <c r="B146" s="330"/>
      <c r="C146" s="331"/>
      <c r="D146" s="331"/>
      <c r="E146" s="331"/>
      <c r="F146" s="331"/>
      <c r="G146" s="331"/>
      <c r="H146" s="331"/>
      <c r="I146" s="331"/>
      <c r="J146" s="331"/>
      <c r="K146" s="332"/>
    </row>
    <row r="147" spans="2:11" s="1" customFormat="1" ht="45" customHeight="1">
      <c r="B147" s="333"/>
      <c r="C147" s="334" t="s">
        <v>2080</v>
      </c>
      <c r="D147" s="334"/>
      <c r="E147" s="334"/>
      <c r="F147" s="334"/>
      <c r="G147" s="334"/>
      <c r="H147" s="334"/>
      <c r="I147" s="334"/>
      <c r="J147" s="334"/>
      <c r="K147" s="335"/>
    </row>
    <row r="148" spans="2:11" s="1" customFormat="1" ht="17.25" customHeight="1">
      <c r="B148" s="333"/>
      <c r="C148" s="336" t="s">
        <v>2016</v>
      </c>
      <c r="D148" s="336"/>
      <c r="E148" s="336"/>
      <c r="F148" s="336" t="s">
        <v>2017</v>
      </c>
      <c r="G148" s="337"/>
      <c r="H148" s="336" t="s">
        <v>56</v>
      </c>
      <c r="I148" s="336" t="s">
        <v>59</v>
      </c>
      <c r="J148" s="336" t="s">
        <v>2018</v>
      </c>
      <c r="K148" s="335"/>
    </row>
    <row r="149" spans="2:11" s="1" customFormat="1" ht="17.25" customHeight="1">
      <c r="B149" s="333"/>
      <c r="C149" s="338" t="s">
        <v>2019</v>
      </c>
      <c r="D149" s="338"/>
      <c r="E149" s="338"/>
      <c r="F149" s="339" t="s">
        <v>2020</v>
      </c>
      <c r="G149" s="340"/>
      <c r="H149" s="338"/>
      <c r="I149" s="338"/>
      <c r="J149" s="338" t="s">
        <v>2021</v>
      </c>
      <c r="K149" s="335"/>
    </row>
    <row r="150" spans="2:11" s="1" customFormat="1" ht="5.25" customHeight="1">
      <c r="B150" s="344"/>
      <c r="C150" s="341"/>
      <c r="D150" s="341"/>
      <c r="E150" s="341"/>
      <c r="F150" s="341"/>
      <c r="G150" s="342"/>
      <c r="H150" s="341"/>
      <c r="I150" s="341"/>
      <c r="J150" s="341"/>
      <c r="K150" s="365"/>
    </row>
    <row r="151" spans="2:11" s="1" customFormat="1" ht="15" customHeight="1">
      <c r="B151" s="344"/>
      <c r="C151" s="369" t="s">
        <v>2025</v>
      </c>
      <c r="D151" s="321"/>
      <c r="E151" s="321"/>
      <c r="F151" s="370" t="s">
        <v>2022</v>
      </c>
      <c r="G151" s="321"/>
      <c r="H151" s="369" t="s">
        <v>2061</v>
      </c>
      <c r="I151" s="369" t="s">
        <v>2024</v>
      </c>
      <c r="J151" s="369">
        <v>120</v>
      </c>
      <c r="K151" s="365"/>
    </row>
    <row r="152" spans="2:11" s="1" customFormat="1" ht="15" customHeight="1">
      <c r="B152" s="344"/>
      <c r="C152" s="369" t="s">
        <v>2070</v>
      </c>
      <c r="D152" s="321"/>
      <c r="E152" s="321"/>
      <c r="F152" s="370" t="s">
        <v>2022</v>
      </c>
      <c r="G152" s="321"/>
      <c r="H152" s="369" t="s">
        <v>2081</v>
      </c>
      <c r="I152" s="369" t="s">
        <v>2024</v>
      </c>
      <c r="J152" s="369" t="s">
        <v>2072</v>
      </c>
      <c r="K152" s="365"/>
    </row>
    <row r="153" spans="2:11" s="1" customFormat="1" ht="15" customHeight="1">
      <c r="B153" s="344"/>
      <c r="C153" s="369" t="s">
        <v>92</v>
      </c>
      <c r="D153" s="321"/>
      <c r="E153" s="321"/>
      <c r="F153" s="370" t="s">
        <v>2022</v>
      </c>
      <c r="G153" s="321"/>
      <c r="H153" s="369" t="s">
        <v>2082</v>
      </c>
      <c r="I153" s="369" t="s">
        <v>2024</v>
      </c>
      <c r="J153" s="369" t="s">
        <v>2072</v>
      </c>
      <c r="K153" s="365"/>
    </row>
    <row r="154" spans="2:11" s="1" customFormat="1" ht="15" customHeight="1">
      <c r="B154" s="344"/>
      <c r="C154" s="369" t="s">
        <v>2027</v>
      </c>
      <c r="D154" s="321"/>
      <c r="E154" s="321"/>
      <c r="F154" s="370" t="s">
        <v>2028</v>
      </c>
      <c r="G154" s="321"/>
      <c r="H154" s="369" t="s">
        <v>2061</v>
      </c>
      <c r="I154" s="369" t="s">
        <v>2024</v>
      </c>
      <c r="J154" s="369">
        <v>50</v>
      </c>
      <c r="K154" s="365"/>
    </row>
    <row r="155" spans="2:11" s="1" customFormat="1" ht="15" customHeight="1">
      <c r="B155" s="344"/>
      <c r="C155" s="369" t="s">
        <v>2030</v>
      </c>
      <c r="D155" s="321"/>
      <c r="E155" s="321"/>
      <c r="F155" s="370" t="s">
        <v>2022</v>
      </c>
      <c r="G155" s="321"/>
      <c r="H155" s="369" t="s">
        <v>2061</v>
      </c>
      <c r="I155" s="369" t="s">
        <v>2032</v>
      </c>
      <c r="J155" s="369"/>
      <c r="K155" s="365"/>
    </row>
    <row r="156" spans="2:11" s="1" customFormat="1" ht="15" customHeight="1">
      <c r="B156" s="344"/>
      <c r="C156" s="369" t="s">
        <v>2041</v>
      </c>
      <c r="D156" s="321"/>
      <c r="E156" s="321"/>
      <c r="F156" s="370" t="s">
        <v>2028</v>
      </c>
      <c r="G156" s="321"/>
      <c r="H156" s="369" t="s">
        <v>2061</v>
      </c>
      <c r="I156" s="369" t="s">
        <v>2024</v>
      </c>
      <c r="J156" s="369">
        <v>50</v>
      </c>
      <c r="K156" s="365"/>
    </row>
    <row r="157" spans="2:11" s="1" customFormat="1" ht="15" customHeight="1">
      <c r="B157" s="344"/>
      <c r="C157" s="369" t="s">
        <v>2049</v>
      </c>
      <c r="D157" s="321"/>
      <c r="E157" s="321"/>
      <c r="F157" s="370" t="s">
        <v>2028</v>
      </c>
      <c r="G157" s="321"/>
      <c r="H157" s="369" t="s">
        <v>2061</v>
      </c>
      <c r="I157" s="369" t="s">
        <v>2024</v>
      </c>
      <c r="J157" s="369">
        <v>50</v>
      </c>
      <c r="K157" s="365"/>
    </row>
    <row r="158" spans="2:11" s="1" customFormat="1" ht="15" customHeight="1">
      <c r="B158" s="344"/>
      <c r="C158" s="369" t="s">
        <v>2047</v>
      </c>
      <c r="D158" s="321"/>
      <c r="E158" s="321"/>
      <c r="F158" s="370" t="s">
        <v>2028</v>
      </c>
      <c r="G158" s="321"/>
      <c r="H158" s="369" t="s">
        <v>2061</v>
      </c>
      <c r="I158" s="369" t="s">
        <v>2024</v>
      </c>
      <c r="J158" s="369">
        <v>50</v>
      </c>
      <c r="K158" s="365"/>
    </row>
    <row r="159" spans="2:11" s="1" customFormat="1" ht="15" customHeight="1">
      <c r="B159" s="344"/>
      <c r="C159" s="369" t="s">
        <v>144</v>
      </c>
      <c r="D159" s="321"/>
      <c r="E159" s="321"/>
      <c r="F159" s="370" t="s">
        <v>2022</v>
      </c>
      <c r="G159" s="321"/>
      <c r="H159" s="369" t="s">
        <v>2083</v>
      </c>
      <c r="I159" s="369" t="s">
        <v>2024</v>
      </c>
      <c r="J159" s="369" t="s">
        <v>2084</v>
      </c>
      <c r="K159" s="365"/>
    </row>
    <row r="160" spans="2:11" s="1" customFormat="1" ht="15" customHeight="1">
      <c r="B160" s="344"/>
      <c r="C160" s="369" t="s">
        <v>2085</v>
      </c>
      <c r="D160" s="321"/>
      <c r="E160" s="321"/>
      <c r="F160" s="370" t="s">
        <v>2022</v>
      </c>
      <c r="G160" s="321"/>
      <c r="H160" s="369" t="s">
        <v>2086</v>
      </c>
      <c r="I160" s="369" t="s">
        <v>2056</v>
      </c>
      <c r="J160" s="369"/>
      <c r="K160" s="365"/>
    </row>
    <row r="161" spans="2:11" s="1" customFormat="1" ht="15" customHeight="1">
      <c r="B161" s="371"/>
      <c r="C161" s="353"/>
      <c r="D161" s="353"/>
      <c r="E161" s="353"/>
      <c r="F161" s="353"/>
      <c r="G161" s="353"/>
      <c r="H161" s="353"/>
      <c r="I161" s="353"/>
      <c r="J161" s="353"/>
      <c r="K161" s="372"/>
    </row>
    <row r="162" spans="2:11" s="1" customFormat="1" ht="18.75" customHeight="1">
      <c r="B162" s="318"/>
      <c r="C162" s="321"/>
      <c r="D162" s="321"/>
      <c r="E162" s="321"/>
      <c r="F162" s="343"/>
      <c r="G162" s="321"/>
      <c r="H162" s="321"/>
      <c r="I162" s="321"/>
      <c r="J162" s="321"/>
      <c r="K162" s="318"/>
    </row>
    <row r="163" spans="2:11" s="1" customFormat="1" ht="18.75" customHeight="1"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</row>
    <row r="164" spans="2:11" s="1" customFormat="1" ht="7.5" customHeight="1">
      <c r="B164" s="308"/>
      <c r="C164" s="309"/>
      <c r="D164" s="309"/>
      <c r="E164" s="309"/>
      <c r="F164" s="309"/>
      <c r="G164" s="309"/>
      <c r="H164" s="309"/>
      <c r="I164" s="309"/>
      <c r="J164" s="309"/>
      <c r="K164" s="310"/>
    </row>
    <row r="165" spans="2:11" s="1" customFormat="1" ht="45" customHeight="1">
      <c r="B165" s="311"/>
      <c r="C165" s="312" t="s">
        <v>2087</v>
      </c>
      <c r="D165" s="312"/>
      <c r="E165" s="312"/>
      <c r="F165" s="312"/>
      <c r="G165" s="312"/>
      <c r="H165" s="312"/>
      <c r="I165" s="312"/>
      <c r="J165" s="312"/>
      <c r="K165" s="313"/>
    </row>
    <row r="166" spans="2:11" s="1" customFormat="1" ht="17.25" customHeight="1">
      <c r="B166" s="311"/>
      <c r="C166" s="336" t="s">
        <v>2016</v>
      </c>
      <c r="D166" s="336"/>
      <c r="E166" s="336"/>
      <c r="F166" s="336" t="s">
        <v>2017</v>
      </c>
      <c r="G166" s="373"/>
      <c r="H166" s="374" t="s">
        <v>56</v>
      </c>
      <c r="I166" s="374" t="s">
        <v>59</v>
      </c>
      <c r="J166" s="336" t="s">
        <v>2018</v>
      </c>
      <c r="K166" s="313"/>
    </row>
    <row r="167" spans="2:11" s="1" customFormat="1" ht="17.25" customHeight="1">
      <c r="B167" s="314"/>
      <c r="C167" s="338" t="s">
        <v>2019</v>
      </c>
      <c r="D167" s="338"/>
      <c r="E167" s="338"/>
      <c r="F167" s="339" t="s">
        <v>2020</v>
      </c>
      <c r="G167" s="375"/>
      <c r="H167" s="376"/>
      <c r="I167" s="376"/>
      <c r="J167" s="338" t="s">
        <v>2021</v>
      </c>
      <c r="K167" s="316"/>
    </row>
    <row r="168" spans="2:11" s="1" customFormat="1" ht="5.25" customHeight="1">
      <c r="B168" s="344"/>
      <c r="C168" s="341"/>
      <c r="D168" s="341"/>
      <c r="E168" s="341"/>
      <c r="F168" s="341"/>
      <c r="G168" s="342"/>
      <c r="H168" s="341"/>
      <c r="I168" s="341"/>
      <c r="J168" s="341"/>
      <c r="K168" s="365"/>
    </row>
    <row r="169" spans="2:11" s="1" customFormat="1" ht="15" customHeight="1">
      <c r="B169" s="344"/>
      <c r="C169" s="321" t="s">
        <v>2025</v>
      </c>
      <c r="D169" s="321"/>
      <c r="E169" s="321"/>
      <c r="F169" s="343" t="s">
        <v>2022</v>
      </c>
      <c r="G169" s="321"/>
      <c r="H169" s="321" t="s">
        <v>2061</v>
      </c>
      <c r="I169" s="321" t="s">
        <v>2024</v>
      </c>
      <c r="J169" s="321">
        <v>120</v>
      </c>
      <c r="K169" s="365"/>
    </row>
    <row r="170" spans="2:11" s="1" customFormat="1" ht="15" customHeight="1">
      <c r="B170" s="344"/>
      <c r="C170" s="321" t="s">
        <v>2070</v>
      </c>
      <c r="D170" s="321"/>
      <c r="E170" s="321"/>
      <c r="F170" s="343" t="s">
        <v>2022</v>
      </c>
      <c r="G170" s="321"/>
      <c r="H170" s="321" t="s">
        <v>2071</v>
      </c>
      <c r="I170" s="321" t="s">
        <v>2024</v>
      </c>
      <c r="J170" s="321" t="s">
        <v>2072</v>
      </c>
      <c r="K170" s="365"/>
    </row>
    <row r="171" spans="2:11" s="1" customFormat="1" ht="15" customHeight="1">
      <c r="B171" s="344"/>
      <c r="C171" s="321" t="s">
        <v>92</v>
      </c>
      <c r="D171" s="321"/>
      <c r="E171" s="321"/>
      <c r="F171" s="343" t="s">
        <v>2022</v>
      </c>
      <c r="G171" s="321"/>
      <c r="H171" s="321" t="s">
        <v>2088</v>
      </c>
      <c r="I171" s="321" t="s">
        <v>2024</v>
      </c>
      <c r="J171" s="321" t="s">
        <v>2072</v>
      </c>
      <c r="K171" s="365"/>
    </row>
    <row r="172" spans="2:11" s="1" customFormat="1" ht="15" customHeight="1">
      <c r="B172" s="344"/>
      <c r="C172" s="321" t="s">
        <v>2027</v>
      </c>
      <c r="D172" s="321"/>
      <c r="E172" s="321"/>
      <c r="F172" s="343" t="s">
        <v>2028</v>
      </c>
      <c r="G172" s="321"/>
      <c r="H172" s="321" t="s">
        <v>2088</v>
      </c>
      <c r="I172" s="321" t="s">
        <v>2024</v>
      </c>
      <c r="J172" s="321">
        <v>50</v>
      </c>
      <c r="K172" s="365"/>
    </row>
    <row r="173" spans="2:11" s="1" customFormat="1" ht="15" customHeight="1">
      <c r="B173" s="344"/>
      <c r="C173" s="321" t="s">
        <v>2030</v>
      </c>
      <c r="D173" s="321"/>
      <c r="E173" s="321"/>
      <c r="F173" s="343" t="s">
        <v>2022</v>
      </c>
      <c r="G173" s="321"/>
      <c r="H173" s="321" t="s">
        <v>2088</v>
      </c>
      <c r="I173" s="321" t="s">
        <v>2032</v>
      </c>
      <c r="J173" s="321"/>
      <c r="K173" s="365"/>
    </row>
    <row r="174" spans="2:11" s="1" customFormat="1" ht="15" customHeight="1">
      <c r="B174" s="344"/>
      <c r="C174" s="321" t="s">
        <v>2041</v>
      </c>
      <c r="D174" s="321"/>
      <c r="E174" s="321"/>
      <c r="F174" s="343" t="s">
        <v>2028</v>
      </c>
      <c r="G174" s="321"/>
      <c r="H174" s="321" t="s">
        <v>2088</v>
      </c>
      <c r="I174" s="321" t="s">
        <v>2024</v>
      </c>
      <c r="J174" s="321">
        <v>50</v>
      </c>
      <c r="K174" s="365"/>
    </row>
    <row r="175" spans="2:11" s="1" customFormat="1" ht="15" customHeight="1">
      <c r="B175" s="344"/>
      <c r="C175" s="321" t="s">
        <v>2049</v>
      </c>
      <c r="D175" s="321"/>
      <c r="E175" s="321"/>
      <c r="F175" s="343" t="s">
        <v>2028</v>
      </c>
      <c r="G175" s="321"/>
      <c r="H175" s="321" t="s">
        <v>2088</v>
      </c>
      <c r="I175" s="321" t="s">
        <v>2024</v>
      </c>
      <c r="J175" s="321">
        <v>50</v>
      </c>
      <c r="K175" s="365"/>
    </row>
    <row r="176" spans="2:11" s="1" customFormat="1" ht="15" customHeight="1">
      <c r="B176" s="344"/>
      <c r="C176" s="321" t="s">
        <v>2047</v>
      </c>
      <c r="D176" s="321"/>
      <c r="E176" s="321"/>
      <c r="F176" s="343" t="s">
        <v>2028</v>
      </c>
      <c r="G176" s="321"/>
      <c r="H176" s="321" t="s">
        <v>2088</v>
      </c>
      <c r="I176" s="321" t="s">
        <v>2024</v>
      </c>
      <c r="J176" s="321">
        <v>50</v>
      </c>
      <c r="K176" s="365"/>
    </row>
    <row r="177" spans="2:11" s="1" customFormat="1" ht="15" customHeight="1">
      <c r="B177" s="344"/>
      <c r="C177" s="321" t="s">
        <v>153</v>
      </c>
      <c r="D177" s="321"/>
      <c r="E177" s="321"/>
      <c r="F177" s="343" t="s">
        <v>2022</v>
      </c>
      <c r="G177" s="321"/>
      <c r="H177" s="321" t="s">
        <v>2089</v>
      </c>
      <c r="I177" s="321" t="s">
        <v>2090</v>
      </c>
      <c r="J177" s="321"/>
      <c r="K177" s="365"/>
    </row>
    <row r="178" spans="2:11" s="1" customFormat="1" ht="15" customHeight="1">
      <c r="B178" s="344"/>
      <c r="C178" s="321" t="s">
        <v>59</v>
      </c>
      <c r="D178" s="321"/>
      <c r="E178" s="321"/>
      <c r="F178" s="343" t="s">
        <v>2022</v>
      </c>
      <c r="G178" s="321"/>
      <c r="H178" s="321" t="s">
        <v>2091</v>
      </c>
      <c r="I178" s="321" t="s">
        <v>2092</v>
      </c>
      <c r="J178" s="321">
        <v>1</v>
      </c>
      <c r="K178" s="365"/>
    </row>
    <row r="179" spans="2:11" s="1" customFormat="1" ht="15" customHeight="1">
      <c r="B179" s="344"/>
      <c r="C179" s="321" t="s">
        <v>55</v>
      </c>
      <c r="D179" s="321"/>
      <c r="E179" s="321"/>
      <c r="F179" s="343" t="s">
        <v>2022</v>
      </c>
      <c r="G179" s="321"/>
      <c r="H179" s="321" t="s">
        <v>2093</v>
      </c>
      <c r="I179" s="321" t="s">
        <v>2024</v>
      </c>
      <c r="J179" s="321">
        <v>20</v>
      </c>
      <c r="K179" s="365"/>
    </row>
    <row r="180" spans="2:11" s="1" customFormat="1" ht="15" customHeight="1">
      <c r="B180" s="344"/>
      <c r="C180" s="321" t="s">
        <v>56</v>
      </c>
      <c r="D180" s="321"/>
      <c r="E180" s="321"/>
      <c r="F180" s="343" t="s">
        <v>2022</v>
      </c>
      <c r="G180" s="321"/>
      <c r="H180" s="321" t="s">
        <v>2094</v>
      </c>
      <c r="I180" s="321" t="s">
        <v>2024</v>
      </c>
      <c r="J180" s="321">
        <v>255</v>
      </c>
      <c r="K180" s="365"/>
    </row>
    <row r="181" spans="2:11" s="1" customFormat="1" ht="15" customHeight="1">
      <c r="B181" s="344"/>
      <c r="C181" s="321" t="s">
        <v>154</v>
      </c>
      <c r="D181" s="321"/>
      <c r="E181" s="321"/>
      <c r="F181" s="343" t="s">
        <v>2022</v>
      </c>
      <c r="G181" s="321"/>
      <c r="H181" s="321" t="s">
        <v>1986</v>
      </c>
      <c r="I181" s="321" t="s">
        <v>2024</v>
      </c>
      <c r="J181" s="321">
        <v>10</v>
      </c>
      <c r="K181" s="365"/>
    </row>
    <row r="182" spans="2:11" s="1" customFormat="1" ht="15" customHeight="1">
      <c r="B182" s="344"/>
      <c r="C182" s="321" t="s">
        <v>155</v>
      </c>
      <c r="D182" s="321"/>
      <c r="E182" s="321"/>
      <c r="F182" s="343" t="s">
        <v>2022</v>
      </c>
      <c r="G182" s="321"/>
      <c r="H182" s="321" t="s">
        <v>2095</v>
      </c>
      <c r="I182" s="321" t="s">
        <v>2056</v>
      </c>
      <c r="J182" s="321"/>
      <c r="K182" s="365"/>
    </row>
    <row r="183" spans="2:11" s="1" customFormat="1" ht="15" customHeight="1">
      <c r="B183" s="344"/>
      <c r="C183" s="321" t="s">
        <v>2096</v>
      </c>
      <c r="D183" s="321"/>
      <c r="E183" s="321"/>
      <c r="F183" s="343" t="s">
        <v>2022</v>
      </c>
      <c r="G183" s="321"/>
      <c r="H183" s="321" t="s">
        <v>2097</v>
      </c>
      <c r="I183" s="321" t="s">
        <v>2056</v>
      </c>
      <c r="J183" s="321"/>
      <c r="K183" s="365"/>
    </row>
    <row r="184" spans="2:11" s="1" customFormat="1" ht="15" customHeight="1">
      <c r="B184" s="344"/>
      <c r="C184" s="321" t="s">
        <v>2085</v>
      </c>
      <c r="D184" s="321"/>
      <c r="E184" s="321"/>
      <c r="F184" s="343" t="s">
        <v>2022</v>
      </c>
      <c r="G184" s="321"/>
      <c r="H184" s="321" t="s">
        <v>2098</v>
      </c>
      <c r="I184" s="321" t="s">
        <v>2056</v>
      </c>
      <c r="J184" s="321"/>
      <c r="K184" s="365"/>
    </row>
    <row r="185" spans="2:11" s="1" customFormat="1" ht="15" customHeight="1">
      <c r="B185" s="344"/>
      <c r="C185" s="321" t="s">
        <v>158</v>
      </c>
      <c r="D185" s="321"/>
      <c r="E185" s="321"/>
      <c r="F185" s="343" t="s">
        <v>2028</v>
      </c>
      <c r="G185" s="321"/>
      <c r="H185" s="321" t="s">
        <v>2099</v>
      </c>
      <c r="I185" s="321" t="s">
        <v>2024</v>
      </c>
      <c r="J185" s="321">
        <v>50</v>
      </c>
      <c r="K185" s="365"/>
    </row>
    <row r="186" spans="2:11" s="1" customFormat="1" ht="15" customHeight="1">
      <c r="B186" s="344"/>
      <c r="C186" s="321" t="s">
        <v>2100</v>
      </c>
      <c r="D186" s="321"/>
      <c r="E186" s="321"/>
      <c r="F186" s="343" t="s">
        <v>2028</v>
      </c>
      <c r="G186" s="321"/>
      <c r="H186" s="321" t="s">
        <v>2101</v>
      </c>
      <c r="I186" s="321" t="s">
        <v>2102</v>
      </c>
      <c r="J186" s="321"/>
      <c r="K186" s="365"/>
    </row>
    <row r="187" spans="2:11" s="1" customFormat="1" ht="15" customHeight="1">
      <c r="B187" s="344"/>
      <c r="C187" s="321" t="s">
        <v>2103</v>
      </c>
      <c r="D187" s="321"/>
      <c r="E187" s="321"/>
      <c r="F187" s="343" t="s">
        <v>2028</v>
      </c>
      <c r="G187" s="321"/>
      <c r="H187" s="321" t="s">
        <v>2104</v>
      </c>
      <c r="I187" s="321" t="s">
        <v>2102</v>
      </c>
      <c r="J187" s="321"/>
      <c r="K187" s="365"/>
    </row>
    <row r="188" spans="2:11" s="1" customFormat="1" ht="15" customHeight="1">
      <c r="B188" s="344"/>
      <c r="C188" s="321" t="s">
        <v>2105</v>
      </c>
      <c r="D188" s="321"/>
      <c r="E188" s="321"/>
      <c r="F188" s="343" t="s">
        <v>2028</v>
      </c>
      <c r="G188" s="321"/>
      <c r="H188" s="321" t="s">
        <v>2106</v>
      </c>
      <c r="I188" s="321" t="s">
        <v>2102</v>
      </c>
      <c r="J188" s="321"/>
      <c r="K188" s="365"/>
    </row>
    <row r="189" spans="2:11" s="1" customFormat="1" ht="15" customHeight="1">
      <c r="B189" s="344"/>
      <c r="C189" s="377" t="s">
        <v>2107</v>
      </c>
      <c r="D189" s="321"/>
      <c r="E189" s="321"/>
      <c r="F189" s="343" t="s">
        <v>2028</v>
      </c>
      <c r="G189" s="321"/>
      <c r="H189" s="321" t="s">
        <v>2108</v>
      </c>
      <c r="I189" s="321" t="s">
        <v>2109</v>
      </c>
      <c r="J189" s="378" t="s">
        <v>2110</v>
      </c>
      <c r="K189" s="365"/>
    </row>
    <row r="190" spans="2:11" s="1" customFormat="1" ht="15" customHeight="1">
      <c r="B190" s="344"/>
      <c r="C190" s="328" t="s">
        <v>44</v>
      </c>
      <c r="D190" s="321"/>
      <c r="E190" s="321"/>
      <c r="F190" s="343" t="s">
        <v>2022</v>
      </c>
      <c r="G190" s="321"/>
      <c r="H190" s="318" t="s">
        <v>2111</v>
      </c>
      <c r="I190" s="321" t="s">
        <v>2112</v>
      </c>
      <c r="J190" s="321"/>
      <c r="K190" s="365"/>
    </row>
    <row r="191" spans="2:11" s="1" customFormat="1" ht="15" customHeight="1">
      <c r="B191" s="344"/>
      <c r="C191" s="328" t="s">
        <v>2113</v>
      </c>
      <c r="D191" s="321"/>
      <c r="E191" s="321"/>
      <c r="F191" s="343" t="s">
        <v>2022</v>
      </c>
      <c r="G191" s="321"/>
      <c r="H191" s="321" t="s">
        <v>2114</v>
      </c>
      <c r="I191" s="321" t="s">
        <v>2056</v>
      </c>
      <c r="J191" s="321"/>
      <c r="K191" s="365"/>
    </row>
    <row r="192" spans="2:11" s="1" customFormat="1" ht="15" customHeight="1">
      <c r="B192" s="344"/>
      <c r="C192" s="328" t="s">
        <v>2115</v>
      </c>
      <c r="D192" s="321"/>
      <c r="E192" s="321"/>
      <c r="F192" s="343" t="s">
        <v>2022</v>
      </c>
      <c r="G192" s="321"/>
      <c r="H192" s="321" t="s">
        <v>2116</v>
      </c>
      <c r="I192" s="321" t="s">
        <v>2056</v>
      </c>
      <c r="J192" s="321"/>
      <c r="K192" s="365"/>
    </row>
    <row r="193" spans="2:11" s="1" customFormat="1" ht="15" customHeight="1">
      <c r="B193" s="344"/>
      <c r="C193" s="328" t="s">
        <v>2117</v>
      </c>
      <c r="D193" s="321"/>
      <c r="E193" s="321"/>
      <c r="F193" s="343" t="s">
        <v>2028</v>
      </c>
      <c r="G193" s="321"/>
      <c r="H193" s="321" t="s">
        <v>2118</v>
      </c>
      <c r="I193" s="321" t="s">
        <v>2056</v>
      </c>
      <c r="J193" s="321"/>
      <c r="K193" s="365"/>
    </row>
    <row r="194" spans="2:11" s="1" customFormat="1" ht="15" customHeight="1">
      <c r="B194" s="371"/>
      <c r="C194" s="379"/>
      <c r="D194" s="353"/>
      <c r="E194" s="353"/>
      <c r="F194" s="353"/>
      <c r="G194" s="353"/>
      <c r="H194" s="353"/>
      <c r="I194" s="353"/>
      <c r="J194" s="353"/>
      <c r="K194" s="372"/>
    </row>
    <row r="195" spans="2:11" s="1" customFormat="1" ht="18.75" customHeight="1">
      <c r="B195" s="318"/>
      <c r="C195" s="321"/>
      <c r="D195" s="321"/>
      <c r="E195" s="321"/>
      <c r="F195" s="343"/>
      <c r="G195" s="321"/>
      <c r="H195" s="321"/>
      <c r="I195" s="321"/>
      <c r="J195" s="321"/>
      <c r="K195" s="318"/>
    </row>
    <row r="196" spans="2:11" s="1" customFormat="1" ht="18.75" customHeight="1">
      <c r="B196" s="318"/>
      <c r="C196" s="321"/>
      <c r="D196" s="321"/>
      <c r="E196" s="321"/>
      <c r="F196" s="343"/>
      <c r="G196" s="321"/>
      <c r="H196" s="321"/>
      <c r="I196" s="321"/>
      <c r="J196" s="321"/>
      <c r="K196" s="318"/>
    </row>
    <row r="197" spans="2:11" s="1" customFormat="1" ht="18.75" customHeight="1">
      <c r="B197" s="329"/>
      <c r="C197" s="329"/>
      <c r="D197" s="329"/>
      <c r="E197" s="329"/>
      <c r="F197" s="329"/>
      <c r="G197" s="329"/>
      <c r="H197" s="329"/>
      <c r="I197" s="329"/>
      <c r="J197" s="329"/>
      <c r="K197" s="329"/>
    </row>
    <row r="198" spans="2:11" s="1" customFormat="1" ht="13.5">
      <c r="B198" s="308"/>
      <c r="C198" s="309"/>
      <c r="D198" s="309"/>
      <c r="E198" s="309"/>
      <c r="F198" s="309"/>
      <c r="G198" s="309"/>
      <c r="H198" s="309"/>
      <c r="I198" s="309"/>
      <c r="J198" s="309"/>
      <c r="K198" s="310"/>
    </row>
    <row r="199" spans="2:11" s="1" customFormat="1" ht="21">
      <c r="B199" s="311"/>
      <c r="C199" s="312" t="s">
        <v>2119</v>
      </c>
      <c r="D199" s="312"/>
      <c r="E199" s="312"/>
      <c r="F199" s="312"/>
      <c r="G199" s="312"/>
      <c r="H199" s="312"/>
      <c r="I199" s="312"/>
      <c r="J199" s="312"/>
      <c r="K199" s="313"/>
    </row>
    <row r="200" spans="2:11" s="1" customFormat="1" ht="25.5" customHeight="1">
      <c r="B200" s="311"/>
      <c r="C200" s="380" t="s">
        <v>2120</v>
      </c>
      <c r="D200" s="380"/>
      <c r="E200" s="380"/>
      <c r="F200" s="380" t="s">
        <v>2121</v>
      </c>
      <c r="G200" s="381"/>
      <c r="H200" s="380" t="s">
        <v>2122</v>
      </c>
      <c r="I200" s="380"/>
      <c r="J200" s="380"/>
      <c r="K200" s="313"/>
    </row>
    <row r="201" spans="2:11" s="1" customFormat="1" ht="5.25" customHeight="1">
      <c r="B201" s="344"/>
      <c r="C201" s="341"/>
      <c r="D201" s="341"/>
      <c r="E201" s="341"/>
      <c r="F201" s="341"/>
      <c r="G201" s="321"/>
      <c r="H201" s="341"/>
      <c r="I201" s="341"/>
      <c r="J201" s="341"/>
      <c r="K201" s="365"/>
    </row>
    <row r="202" spans="2:11" s="1" customFormat="1" ht="15" customHeight="1">
      <c r="B202" s="344"/>
      <c r="C202" s="321" t="s">
        <v>2112</v>
      </c>
      <c r="D202" s="321"/>
      <c r="E202" s="321"/>
      <c r="F202" s="343" t="s">
        <v>45</v>
      </c>
      <c r="G202" s="321"/>
      <c r="H202" s="321" t="s">
        <v>2123</v>
      </c>
      <c r="I202" s="321"/>
      <c r="J202" s="321"/>
      <c r="K202" s="365"/>
    </row>
    <row r="203" spans="2:11" s="1" customFormat="1" ht="15" customHeight="1">
      <c r="B203" s="344"/>
      <c r="C203" s="350"/>
      <c r="D203" s="321"/>
      <c r="E203" s="321"/>
      <c r="F203" s="343" t="s">
        <v>46</v>
      </c>
      <c r="G203" s="321"/>
      <c r="H203" s="321" t="s">
        <v>2124</v>
      </c>
      <c r="I203" s="321"/>
      <c r="J203" s="321"/>
      <c r="K203" s="365"/>
    </row>
    <row r="204" spans="2:11" s="1" customFormat="1" ht="15" customHeight="1">
      <c r="B204" s="344"/>
      <c r="C204" s="350"/>
      <c r="D204" s="321"/>
      <c r="E204" s="321"/>
      <c r="F204" s="343" t="s">
        <v>49</v>
      </c>
      <c r="G204" s="321"/>
      <c r="H204" s="321" t="s">
        <v>2125</v>
      </c>
      <c r="I204" s="321"/>
      <c r="J204" s="321"/>
      <c r="K204" s="365"/>
    </row>
    <row r="205" spans="2:11" s="1" customFormat="1" ht="15" customHeight="1">
      <c r="B205" s="344"/>
      <c r="C205" s="321"/>
      <c r="D205" s="321"/>
      <c r="E205" s="321"/>
      <c r="F205" s="343" t="s">
        <v>47</v>
      </c>
      <c r="G205" s="321"/>
      <c r="H205" s="321" t="s">
        <v>2126</v>
      </c>
      <c r="I205" s="321"/>
      <c r="J205" s="321"/>
      <c r="K205" s="365"/>
    </row>
    <row r="206" spans="2:11" s="1" customFormat="1" ht="15" customHeight="1">
      <c r="B206" s="344"/>
      <c r="C206" s="321"/>
      <c r="D206" s="321"/>
      <c r="E206" s="321"/>
      <c r="F206" s="343" t="s">
        <v>48</v>
      </c>
      <c r="G206" s="321"/>
      <c r="H206" s="321" t="s">
        <v>2127</v>
      </c>
      <c r="I206" s="321"/>
      <c r="J206" s="321"/>
      <c r="K206" s="365"/>
    </row>
    <row r="207" spans="2:11" s="1" customFormat="1" ht="15" customHeight="1">
      <c r="B207" s="344"/>
      <c r="C207" s="321"/>
      <c r="D207" s="321"/>
      <c r="E207" s="321"/>
      <c r="F207" s="343"/>
      <c r="G207" s="321"/>
      <c r="H207" s="321"/>
      <c r="I207" s="321"/>
      <c r="J207" s="321"/>
      <c r="K207" s="365"/>
    </row>
    <row r="208" spans="2:11" s="1" customFormat="1" ht="15" customHeight="1">
      <c r="B208" s="344"/>
      <c r="C208" s="321" t="s">
        <v>2068</v>
      </c>
      <c r="D208" s="321"/>
      <c r="E208" s="321"/>
      <c r="F208" s="343" t="s">
        <v>83</v>
      </c>
      <c r="G208" s="321"/>
      <c r="H208" s="321" t="s">
        <v>2128</v>
      </c>
      <c r="I208" s="321"/>
      <c r="J208" s="321"/>
      <c r="K208" s="365"/>
    </row>
    <row r="209" spans="2:11" s="1" customFormat="1" ht="15" customHeight="1">
      <c r="B209" s="344"/>
      <c r="C209" s="350"/>
      <c r="D209" s="321"/>
      <c r="E209" s="321"/>
      <c r="F209" s="343" t="s">
        <v>1967</v>
      </c>
      <c r="G209" s="321"/>
      <c r="H209" s="321" t="s">
        <v>1968</v>
      </c>
      <c r="I209" s="321"/>
      <c r="J209" s="321"/>
      <c r="K209" s="365"/>
    </row>
    <row r="210" spans="2:11" s="1" customFormat="1" ht="15" customHeight="1">
      <c r="B210" s="344"/>
      <c r="C210" s="321"/>
      <c r="D210" s="321"/>
      <c r="E210" s="321"/>
      <c r="F210" s="343" t="s">
        <v>1965</v>
      </c>
      <c r="G210" s="321"/>
      <c r="H210" s="321" t="s">
        <v>2129</v>
      </c>
      <c r="I210" s="321"/>
      <c r="J210" s="321"/>
      <c r="K210" s="365"/>
    </row>
    <row r="211" spans="2:11" s="1" customFormat="1" ht="15" customHeight="1">
      <c r="B211" s="382"/>
      <c r="C211" s="350"/>
      <c r="D211" s="350"/>
      <c r="E211" s="350"/>
      <c r="F211" s="343" t="s">
        <v>1969</v>
      </c>
      <c r="G211" s="328"/>
      <c r="H211" s="369" t="s">
        <v>1970</v>
      </c>
      <c r="I211" s="369"/>
      <c r="J211" s="369"/>
      <c r="K211" s="383"/>
    </row>
    <row r="212" spans="2:11" s="1" customFormat="1" ht="15" customHeight="1">
      <c r="B212" s="382"/>
      <c r="C212" s="350"/>
      <c r="D212" s="350"/>
      <c r="E212" s="350"/>
      <c r="F212" s="343" t="s">
        <v>1301</v>
      </c>
      <c r="G212" s="328"/>
      <c r="H212" s="369" t="s">
        <v>2130</v>
      </c>
      <c r="I212" s="369"/>
      <c r="J212" s="369"/>
      <c r="K212" s="383"/>
    </row>
    <row r="213" spans="2:11" s="1" customFormat="1" ht="15" customHeight="1">
      <c r="B213" s="382"/>
      <c r="C213" s="350"/>
      <c r="D213" s="350"/>
      <c r="E213" s="350"/>
      <c r="F213" s="384"/>
      <c r="G213" s="328"/>
      <c r="H213" s="385"/>
      <c r="I213" s="385"/>
      <c r="J213" s="385"/>
      <c r="K213" s="383"/>
    </row>
    <row r="214" spans="2:11" s="1" customFormat="1" ht="15" customHeight="1">
      <c r="B214" s="382"/>
      <c r="C214" s="321" t="s">
        <v>2092</v>
      </c>
      <c r="D214" s="350"/>
      <c r="E214" s="350"/>
      <c r="F214" s="343">
        <v>1</v>
      </c>
      <c r="G214" s="328"/>
      <c r="H214" s="369" t="s">
        <v>2131</v>
      </c>
      <c r="I214" s="369"/>
      <c r="J214" s="369"/>
      <c r="K214" s="383"/>
    </row>
    <row r="215" spans="2:11" s="1" customFormat="1" ht="15" customHeight="1">
      <c r="B215" s="382"/>
      <c r="C215" s="350"/>
      <c r="D215" s="350"/>
      <c r="E215" s="350"/>
      <c r="F215" s="343">
        <v>2</v>
      </c>
      <c r="G215" s="328"/>
      <c r="H215" s="369" t="s">
        <v>2132</v>
      </c>
      <c r="I215" s="369"/>
      <c r="J215" s="369"/>
      <c r="K215" s="383"/>
    </row>
    <row r="216" spans="2:11" s="1" customFormat="1" ht="15" customHeight="1">
      <c r="B216" s="382"/>
      <c r="C216" s="350"/>
      <c r="D216" s="350"/>
      <c r="E216" s="350"/>
      <c r="F216" s="343">
        <v>3</v>
      </c>
      <c r="G216" s="328"/>
      <c r="H216" s="369" t="s">
        <v>2133</v>
      </c>
      <c r="I216" s="369"/>
      <c r="J216" s="369"/>
      <c r="K216" s="383"/>
    </row>
    <row r="217" spans="2:11" s="1" customFormat="1" ht="15" customHeight="1">
      <c r="B217" s="382"/>
      <c r="C217" s="350"/>
      <c r="D217" s="350"/>
      <c r="E217" s="350"/>
      <c r="F217" s="343">
        <v>4</v>
      </c>
      <c r="G217" s="328"/>
      <c r="H217" s="369" t="s">
        <v>2134</v>
      </c>
      <c r="I217" s="369"/>
      <c r="J217" s="369"/>
      <c r="K217" s="383"/>
    </row>
    <row r="218" spans="2:11" s="1" customFormat="1" ht="12.75" customHeight="1">
      <c r="B218" s="386"/>
      <c r="C218" s="387"/>
      <c r="D218" s="387"/>
      <c r="E218" s="387"/>
      <c r="F218" s="387"/>
      <c r="G218" s="387"/>
      <c r="H218" s="387"/>
      <c r="I218" s="387"/>
      <c r="J218" s="387"/>
      <c r="K218" s="38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1:31" s="2" customFormat="1" ht="12" customHeight="1">
      <c r="A8" s="39"/>
      <c r="B8" s="45"/>
      <c r="C8" s="39"/>
      <c r="D8" s="148" t="s">
        <v>139</v>
      </c>
      <c r="E8" s="39"/>
      <c r="F8" s="39"/>
      <c r="G8" s="39"/>
      <c r="H8" s="39"/>
      <c r="I8" s="150"/>
      <c r="J8" s="150"/>
      <c r="K8" s="39"/>
      <c r="L8" s="39"/>
      <c r="M8" s="15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2" t="s">
        <v>140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8" t="s">
        <v>19</v>
      </c>
      <c r="E11" s="39"/>
      <c r="F11" s="137" t="s">
        <v>20</v>
      </c>
      <c r="G11" s="39"/>
      <c r="H11" s="39"/>
      <c r="I11" s="153" t="s">
        <v>21</v>
      </c>
      <c r="J11" s="154" t="s">
        <v>20</v>
      </c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8" t="s">
        <v>22</v>
      </c>
      <c r="E12" s="39"/>
      <c r="F12" s="137" t="s">
        <v>23</v>
      </c>
      <c r="G12" s="39"/>
      <c r="H12" s="39"/>
      <c r="I12" s="153" t="s">
        <v>24</v>
      </c>
      <c r="J12" s="155" t="str">
        <f>'Rekapitulace stavby'!AN8</f>
        <v>19.4.2020</v>
      </c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0"/>
      <c r="J13" s="150"/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26</v>
      </c>
      <c r="E14" s="39"/>
      <c r="F14" s="39"/>
      <c r="G14" s="39"/>
      <c r="H14" s="39"/>
      <c r="I14" s="153" t="s">
        <v>27</v>
      </c>
      <c r="J14" s="154" t="s">
        <v>28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53" t="s">
        <v>30</v>
      </c>
      <c r="J15" s="154" t="s">
        <v>20</v>
      </c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0"/>
      <c r="J16" s="150"/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8" t="s">
        <v>31</v>
      </c>
      <c r="E17" s="39"/>
      <c r="F17" s="39"/>
      <c r="G17" s="39"/>
      <c r="H17" s="39"/>
      <c r="I17" s="153" t="s">
        <v>27</v>
      </c>
      <c r="J17" s="34" t="str">
        <f>'Rekapitulace stavby'!AN13</f>
        <v>Vyplň údaj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53" t="s">
        <v>30</v>
      </c>
      <c r="J18" s="34" t="str">
        <f>'Rekapitulace stavby'!AN14</f>
        <v>Vyplň údaj</v>
      </c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0"/>
      <c r="J19" s="150"/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8" t="s">
        <v>33</v>
      </c>
      <c r="E20" s="39"/>
      <c r="F20" s="39"/>
      <c r="G20" s="39"/>
      <c r="H20" s="39"/>
      <c r="I20" s="153" t="s">
        <v>27</v>
      </c>
      <c r="J20" s="154" t="s">
        <v>20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53" t="s">
        <v>30</v>
      </c>
      <c r="J21" s="154" t="s">
        <v>20</v>
      </c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0"/>
      <c r="J22" s="150"/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8" t="s">
        <v>35</v>
      </c>
      <c r="E23" s="39"/>
      <c r="F23" s="39"/>
      <c r="G23" s="39"/>
      <c r="H23" s="39"/>
      <c r="I23" s="153" t="s">
        <v>27</v>
      </c>
      <c r="J23" s="154" t="s">
        <v>36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53" t="s">
        <v>30</v>
      </c>
      <c r="J24" s="154" t="s">
        <v>20</v>
      </c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0"/>
      <c r="J25" s="150"/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8" t="s">
        <v>38</v>
      </c>
      <c r="E26" s="39"/>
      <c r="F26" s="39"/>
      <c r="G26" s="39"/>
      <c r="H26" s="39"/>
      <c r="I26" s="150"/>
      <c r="J26" s="150"/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20</v>
      </c>
      <c r="F27" s="158"/>
      <c r="G27" s="158"/>
      <c r="H27" s="158"/>
      <c r="I27" s="159"/>
      <c r="J27" s="159"/>
      <c r="K27" s="156"/>
      <c r="L27" s="156"/>
      <c r="M27" s="160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2"/>
      <c r="J29" s="162"/>
      <c r="K29" s="161"/>
      <c r="L29" s="161"/>
      <c r="M29" s="15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48" t="s">
        <v>141</v>
      </c>
      <c r="F30" s="39"/>
      <c r="G30" s="39"/>
      <c r="H30" s="39"/>
      <c r="I30" s="150"/>
      <c r="J30" s="150"/>
      <c r="K30" s="163">
        <f>I61</f>
        <v>0</v>
      </c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48" t="s">
        <v>142</v>
      </c>
      <c r="F31" s="39"/>
      <c r="G31" s="39"/>
      <c r="H31" s="39"/>
      <c r="I31" s="150"/>
      <c r="J31" s="150"/>
      <c r="K31" s="163">
        <f>J61</f>
        <v>0</v>
      </c>
      <c r="L31" s="39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4" t="s">
        <v>40</v>
      </c>
      <c r="E32" s="39"/>
      <c r="F32" s="39"/>
      <c r="G32" s="39"/>
      <c r="H32" s="39"/>
      <c r="I32" s="150"/>
      <c r="J32" s="150"/>
      <c r="K32" s="165">
        <f>ROUND(K84,2)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2"/>
      <c r="J33" s="162"/>
      <c r="K33" s="161"/>
      <c r="L33" s="161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6" t="s">
        <v>42</v>
      </c>
      <c r="G34" s="39"/>
      <c r="H34" s="39"/>
      <c r="I34" s="167" t="s">
        <v>41</v>
      </c>
      <c r="J34" s="150"/>
      <c r="K34" s="166" t="s">
        <v>43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8" t="s">
        <v>44</v>
      </c>
      <c r="E35" s="148" t="s">
        <v>45</v>
      </c>
      <c r="F35" s="163">
        <f>ROUND((SUM(BE84:BE106)),2)</f>
        <v>0</v>
      </c>
      <c r="G35" s="39"/>
      <c r="H35" s="39"/>
      <c r="I35" s="169">
        <v>0.21</v>
      </c>
      <c r="J35" s="150"/>
      <c r="K35" s="163">
        <f>ROUND(((SUM(BE84:BE106))*I35),2)</f>
        <v>0</v>
      </c>
      <c r="L35" s="39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8" t="s">
        <v>46</v>
      </c>
      <c r="F36" s="163">
        <f>ROUND((SUM(BF84:BF106)),2)</f>
        <v>0</v>
      </c>
      <c r="G36" s="39"/>
      <c r="H36" s="39"/>
      <c r="I36" s="169">
        <v>0.15</v>
      </c>
      <c r="J36" s="150"/>
      <c r="K36" s="163">
        <f>ROUND(((SUM(BF84:BF106))*I36),2)</f>
        <v>0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8" t="s">
        <v>47</v>
      </c>
      <c r="F37" s="163">
        <f>ROUND((SUM(BG84:BG106)),2)</f>
        <v>0</v>
      </c>
      <c r="G37" s="39"/>
      <c r="H37" s="39"/>
      <c r="I37" s="169">
        <v>0.21</v>
      </c>
      <c r="J37" s="150"/>
      <c r="K37" s="163">
        <f>0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8" t="s">
        <v>48</v>
      </c>
      <c r="F38" s="163">
        <f>ROUND((SUM(BH84:BH106)),2)</f>
        <v>0</v>
      </c>
      <c r="G38" s="39"/>
      <c r="H38" s="39"/>
      <c r="I38" s="169">
        <v>0.15</v>
      </c>
      <c r="J38" s="150"/>
      <c r="K38" s="163">
        <f>0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49</v>
      </c>
      <c r="F39" s="163">
        <f>ROUND((SUM(BI84:BI106)),2)</f>
        <v>0</v>
      </c>
      <c r="G39" s="39"/>
      <c r="H39" s="39"/>
      <c r="I39" s="169">
        <v>0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0"/>
      <c r="J40" s="150"/>
      <c r="K40" s="39"/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0"/>
      <c r="D41" s="171" t="s">
        <v>50</v>
      </c>
      <c r="E41" s="172"/>
      <c r="F41" s="172"/>
      <c r="G41" s="173" t="s">
        <v>51</v>
      </c>
      <c r="H41" s="174" t="s">
        <v>52</v>
      </c>
      <c r="I41" s="175"/>
      <c r="J41" s="175"/>
      <c r="K41" s="176">
        <f>SUM(K32:K39)</f>
        <v>0</v>
      </c>
      <c r="L41" s="177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8"/>
      <c r="C42" s="179"/>
      <c r="D42" s="179"/>
      <c r="E42" s="179"/>
      <c r="F42" s="179"/>
      <c r="G42" s="179"/>
      <c r="H42" s="179"/>
      <c r="I42" s="180"/>
      <c r="J42" s="180"/>
      <c r="K42" s="179"/>
      <c r="L42" s="17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81"/>
      <c r="C46" s="182"/>
      <c r="D46" s="182"/>
      <c r="E46" s="182"/>
      <c r="F46" s="182"/>
      <c r="G46" s="182"/>
      <c r="H46" s="182"/>
      <c r="I46" s="183"/>
      <c r="J46" s="183"/>
      <c r="K46" s="182"/>
      <c r="L46" s="182"/>
      <c r="M46" s="15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143</v>
      </c>
      <c r="D47" s="41"/>
      <c r="E47" s="41"/>
      <c r="F47" s="41"/>
      <c r="G47" s="41"/>
      <c r="H47" s="41"/>
      <c r="I47" s="150"/>
      <c r="J47" s="150"/>
      <c r="K47" s="41"/>
      <c r="L47" s="41"/>
      <c r="M47" s="15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50"/>
      <c r="J48" s="150"/>
      <c r="K48" s="41"/>
      <c r="L48" s="41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4" t="str">
        <f>E7</f>
        <v>Úpravy parkové plochy u č.p. 653, Horní Slavkov</v>
      </c>
      <c r="F50" s="33"/>
      <c r="G50" s="33"/>
      <c r="H50" s="33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139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70" t="str">
        <f>E9</f>
        <v>D.1.1 - SO 301, SO 302 Příprava staveniště</v>
      </c>
      <c r="F52" s="41"/>
      <c r="G52" s="41"/>
      <c r="H52" s="41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50"/>
      <c r="J53" s="150"/>
      <c r="K53" s="41"/>
      <c r="L53" s="41"/>
      <c r="M53" s="15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22</v>
      </c>
      <c r="D54" s="41"/>
      <c r="E54" s="41"/>
      <c r="F54" s="28" t="str">
        <f>F12</f>
        <v>Horní Slavkov</v>
      </c>
      <c r="G54" s="41"/>
      <c r="H54" s="41"/>
      <c r="I54" s="153" t="s">
        <v>24</v>
      </c>
      <c r="J54" s="155" t="str">
        <f>IF(J12="","",J12)</f>
        <v>19.4.2020</v>
      </c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15" customHeight="1">
      <c r="A56" s="39"/>
      <c r="B56" s="40"/>
      <c r="C56" s="33" t="s">
        <v>26</v>
      </c>
      <c r="D56" s="41"/>
      <c r="E56" s="41"/>
      <c r="F56" s="28" t="str">
        <f>E15</f>
        <v>Město Horní Slavkov</v>
      </c>
      <c r="G56" s="41"/>
      <c r="H56" s="41"/>
      <c r="I56" s="153" t="s">
        <v>33</v>
      </c>
      <c r="J56" s="185" t="str">
        <f>E21</f>
        <v>Ing. Vladimír Dufek</v>
      </c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5.15" customHeight="1">
      <c r="A57" s="39"/>
      <c r="B57" s="40"/>
      <c r="C57" s="33" t="s">
        <v>31</v>
      </c>
      <c r="D57" s="41"/>
      <c r="E57" s="41"/>
      <c r="F57" s="28" t="str">
        <f>IF(E18="","",E18)</f>
        <v>Vyplň údaj</v>
      </c>
      <c r="G57" s="41"/>
      <c r="H57" s="41"/>
      <c r="I57" s="153" t="s">
        <v>35</v>
      </c>
      <c r="J57" s="185" t="str">
        <f>E24</f>
        <v>Ing. Nikola Prinzová</v>
      </c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50"/>
      <c r="J58" s="150"/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86" t="s">
        <v>144</v>
      </c>
      <c r="D59" s="187"/>
      <c r="E59" s="187"/>
      <c r="F59" s="187"/>
      <c r="G59" s="187"/>
      <c r="H59" s="187"/>
      <c r="I59" s="188" t="s">
        <v>145</v>
      </c>
      <c r="J59" s="188" t="s">
        <v>146</v>
      </c>
      <c r="K59" s="189" t="s">
        <v>147</v>
      </c>
      <c r="L59" s="187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50"/>
      <c r="J60" s="150"/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90" t="s">
        <v>74</v>
      </c>
      <c r="D61" s="41"/>
      <c r="E61" s="41"/>
      <c r="F61" s="41"/>
      <c r="G61" s="41"/>
      <c r="H61" s="41"/>
      <c r="I61" s="191">
        <f>Q84</f>
        <v>0</v>
      </c>
      <c r="J61" s="191">
        <f>R84</f>
        <v>0</v>
      </c>
      <c r="K61" s="103">
        <f>K84</f>
        <v>0</v>
      </c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148</v>
      </c>
    </row>
    <row r="62" spans="1:31" s="9" customFormat="1" ht="24.95" customHeight="1">
      <c r="A62" s="9"/>
      <c r="B62" s="192"/>
      <c r="C62" s="193"/>
      <c r="D62" s="194" t="s">
        <v>149</v>
      </c>
      <c r="E62" s="195"/>
      <c r="F62" s="195"/>
      <c r="G62" s="195"/>
      <c r="H62" s="195"/>
      <c r="I62" s="196">
        <f>Q85</f>
        <v>0</v>
      </c>
      <c r="J62" s="196">
        <f>R85</f>
        <v>0</v>
      </c>
      <c r="K62" s="197">
        <f>K85</f>
        <v>0</v>
      </c>
      <c r="L62" s="193"/>
      <c r="M62" s="19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99"/>
      <c r="C63" s="129"/>
      <c r="D63" s="200" t="s">
        <v>150</v>
      </c>
      <c r="E63" s="201"/>
      <c r="F63" s="201"/>
      <c r="G63" s="201"/>
      <c r="H63" s="201"/>
      <c r="I63" s="202">
        <f>Q86</f>
        <v>0</v>
      </c>
      <c r="J63" s="202">
        <f>R86</f>
        <v>0</v>
      </c>
      <c r="K63" s="203">
        <f>K86</f>
        <v>0</v>
      </c>
      <c r="L63" s="129"/>
      <c r="M63" s="20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9"/>
      <c r="C64" s="129"/>
      <c r="D64" s="200" t="s">
        <v>151</v>
      </c>
      <c r="E64" s="201"/>
      <c r="F64" s="201"/>
      <c r="G64" s="201"/>
      <c r="H64" s="201"/>
      <c r="I64" s="202">
        <f>Q104</f>
        <v>0</v>
      </c>
      <c r="J64" s="202">
        <f>R104</f>
        <v>0</v>
      </c>
      <c r="K64" s="203">
        <f>K104</f>
        <v>0</v>
      </c>
      <c r="L64" s="129"/>
      <c r="M64" s="20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150"/>
      <c r="J65" s="150"/>
      <c r="K65" s="41"/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180"/>
      <c r="J66" s="180"/>
      <c r="K66" s="61"/>
      <c r="L66" s="61"/>
      <c r="M66" s="151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183"/>
      <c r="J70" s="183"/>
      <c r="K70" s="63"/>
      <c r="L70" s="63"/>
      <c r="M70" s="15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152</v>
      </c>
      <c r="D71" s="41"/>
      <c r="E71" s="41"/>
      <c r="F71" s="41"/>
      <c r="G71" s="41"/>
      <c r="H71" s="41"/>
      <c r="I71" s="150"/>
      <c r="J71" s="150"/>
      <c r="K71" s="41"/>
      <c r="L71" s="41"/>
      <c r="M71" s="15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150"/>
      <c r="J72" s="150"/>
      <c r="K72" s="41"/>
      <c r="L72" s="41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17</v>
      </c>
      <c r="D73" s="41"/>
      <c r="E73" s="41"/>
      <c r="F73" s="41"/>
      <c r="G73" s="41"/>
      <c r="H73" s="41"/>
      <c r="I73" s="150"/>
      <c r="J73" s="150"/>
      <c r="K73" s="41"/>
      <c r="L73" s="41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84" t="str">
        <f>E7</f>
        <v>Úpravy parkové plochy u č.p. 653, Horní Slavkov</v>
      </c>
      <c r="F74" s="33"/>
      <c r="G74" s="33"/>
      <c r="H74" s="33"/>
      <c r="I74" s="150"/>
      <c r="J74" s="150"/>
      <c r="K74" s="41"/>
      <c r="L74" s="41"/>
      <c r="M74" s="15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139</v>
      </c>
      <c r="D75" s="41"/>
      <c r="E75" s="41"/>
      <c r="F75" s="41"/>
      <c r="G75" s="41"/>
      <c r="H75" s="41"/>
      <c r="I75" s="150"/>
      <c r="J75" s="150"/>
      <c r="K75" s="41"/>
      <c r="L75" s="41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D.1.1 - SO 301, SO 302 Příprava staveniště</v>
      </c>
      <c r="F76" s="41"/>
      <c r="G76" s="41"/>
      <c r="H76" s="41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22</v>
      </c>
      <c r="D78" s="41"/>
      <c r="E78" s="41"/>
      <c r="F78" s="28" t="str">
        <f>F12</f>
        <v>Horní Slavkov</v>
      </c>
      <c r="G78" s="41"/>
      <c r="H78" s="41"/>
      <c r="I78" s="153" t="s">
        <v>24</v>
      </c>
      <c r="J78" s="155" t="str">
        <f>IF(J12="","",J12)</f>
        <v>19.4.2020</v>
      </c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26</v>
      </c>
      <c r="D80" s="41"/>
      <c r="E80" s="41"/>
      <c r="F80" s="28" t="str">
        <f>E15</f>
        <v>Město Horní Slavkov</v>
      </c>
      <c r="G80" s="41"/>
      <c r="H80" s="41"/>
      <c r="I80" s="153" t="s">
        <v>33</v>
      </c>
      <c r="J80" s="185" t="str">
        <f>E21</f>
        <v>Ing. Vladimír Dufek</v>
      </c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153" t="s">
        <v>35</v>
      </c>
      <c r="J81" s="185" t="str">
        <f>E24</f>
        <v>Ing. Nikola Prinzová</v>
      </c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205"/>
      <c r="B83" s="206"/>
      <c r="C83" s="207" t="s">
        <v>153</v>
      </c>
      <c r="D83" s="208" t="s">
        <v>59</v>
      </c>
      <c r="E83" s="208" t="s">
        <v>55</v>
      </c>
      <c r="F83" s="208" t="s">
        <v>56</v>
      </c>
      <c r="G83" s="208" t="s">
        <v>154</v>
      </c>
      <c r="H83" s="208" t="s">
        <v>155</v>
      </c>
      <c r="I83" s="209" t="s">
        <v>156</v>
      </c>
      <c r="J83" s="209" t="s">
        <v>157</v>
      </c>
      <c r="K83" s="208" t="s">
        <v>147</v>
      </c>
      <c r="L83" s="210" t="s">
        <v>158</v>
      </c>
      <c r="M83" s="211"/>
      <c r="N83" s="93" t="s">
        <v>20</v>
      </c>
      <c r="O83" s="94" t="s">
        <v>44</v>
      </c>
      <c r="P83" s="94" t="s">
        <v>159</v>
      </c>
      <c r="Q83" s="94" t="s">
        <v>160</v>
      </c>
      <c r="R83" s="94" t="s">
        <v>161</v>
      </c>
      <c r="S83" s="94" t="s">
        <v>162</v>
      </c>
      <c r="T83" s="94" t="s">
        <v>163</v>
      </c>
      <c r="U83" s="94" t="s">
        <v>164</v>
      </c>
      <c r="V83" s="94" t="s">
        <v>165</v>
      </c>
      <c r="W83" s="94" t="s">
        <v>166</v>
      </c>
      <c r="X83" s="95" t="s">
        <v>167</v>
      </c>
      <c r="Y83" s="205"/>
      <c r="Z83" s="205"/>
      <c r="AA83" s="205"/>
      <c r="AB83" s="205"/>
      <c r="AC83" s="205"/>
      <c r="AD83" s="205"/>
      <c r="AE83" s="205"/>
    </row>
    <row r="84" spans="1:63" s="2" customFormat="1" ht="22.8" customHeight="1">
      <c r="A84" s="39"/>
      <c r="B84" s="40"/>
      <c r="C84" s="100" t="s">
        <v>168</v>
      </c>
      <c r="D84" s="41"/>
      <c r="E84" s="41"/>
      <c r="F84" s="41"/>
      <c r="G84" s="41"/>
      <c r="H84" s="41"/>
      <c r="I84" s="150"/>
      <c r="J84" s="150"/>
      <c r="K84" s="212">
        <f>BK84</f>
        <v>0</v>
      </c>
      <c r="L84" s="41"/>
      <c r="M84" s="45"/>
      <c r="N84" s="96"/>
      <c r="O84" s="213"/>
      <c r="P84" s="97"/>
      <c r="Q84" s="214">
        <f>Q85</f>
        <v>0</v>
      </c>
      <c r="R84" s="214">
        <f>R85</f>
        <v>0</v>
      </c>
      <c r="S84" s="97"/>
      <c r="T84" s="215">
        <f>T85</f>
        <v>0</v>
      </c>
      <c r="U84" s="97"/>
      <c r="V84" s="215">
        <f>V85</f>
        <v>0.30359</v>
      </c>
      <c r="W84" s="97"/>
      <c r="X84" s="216">
        <f>X85</f>
        <v>0</v>
      </c>
      <c r="Y84" s="39"/>
      <c r="Z84" s="39"/>
      <c r="AA84" s="39"/>
      <c r="AB84" s="39"/>
      <c r="AC84" s="39"/>
      <c r="AD84" s="39"/>
      <c r="AE84" s="39"/>
      <c r="AT84" s="18" t="s">
        <v>75</v>
      </c>
      <c r="AU84" s="18" t="s">
        <v>148</v>
      </c>
      <c r="BK84" s="217">
        <f>BK85</f>
        <v>0</v>
      </c>
    </row>
    <row r="85" spans="1:63" s="12" customFormat="1" ht="25.9" customHeight="1">
      <c r="A85" s="12"/>
      <c r="B85" s="218"/>
      <c r="C85" s="219"/>
      <c r="D85" s="220" t="s">
        <v>75</v>
      </c>
      <c r="E85" s="221" t="s">
        <v>169</v>
      </c>
      <c r="F85" s="221" t="s">
        <v>170</v>
      </c>
      <c r="G85" s="219"/>
      <c r="H85" s="219"/>
      <c r="I85" s="222"/>
      <c r="J85" s="222"/>
      <c r="K85" s="223">
        <f>BK85</f>
        <v>0</v>
      </c>
      <c r="L85" s="219"/>
      <c r="M85" s="224"/>
      <c r="N85" s="225"/>
      <c r="O85" s="226"/>
      <c r="P85" s="226"/>
      <c r="Q85" s="227">
        <f>Q86+Q104</f>
        <v>0</v>
      </c>
      <c r="R85" s="227">
        <f>R86+R104</f>
        <v>0</v>
      </c>
      <c r="S85" s="226"/>
      <c r="T85" s="228">
        <f>T86+T104</f>
        <v>0</v>
      </c>
      <c r="U85" s="226"/>
      <c r="V85" s="228">
        <f>V86+V104</f>
        <v>0.30359</v>
      </c>
      <c r="W85" s="226"/>
      <c r="X85" s="229">
        <f>X86+X104</f>
        <v>0</v>
      </c>
      <c r="Y85" s="12"/>
      <c r="Z85" s="12"/>
      <c r="AA85" s="12"/>
      <c r="AB85" s="12"/>
      <c r="AC85" s="12"/>
      <c r="AD85" s="12"/>
      <c r="AE85" s="12"/>
      <c r="AR85" s="230" t="s">
        <v>84</v>
      </c>
      <c r="AT85" s="231" t="s">
        <v>75</v>
      </c>
      <c r="AU85" s="231" t="s">
        <v>76</v>
      </c>
      <c r="AY85" s="230" t="s">
        <v>171</v>
      </c>
      <c r="BK85" s="232">
        <f>BK86+BK104</f>
        <v>0</v>
      </c>
    </row>
    <row r="86" spans="1:63" s="12" customFormat="1" ht="22.8" customHeight="1">
      <c r="A86" s="12"/>
      <c r="B86" s="218"/>
      <c r="C86" s="219"/>
      <c r="D86" s="220" t="s">
        <v>75</v>
      </c>
      <c r="E86" s="233" t="s">
        <v>84</v>
      </c>
      <c r="F86" s="233" t="s">
        <v>172</v>
      </c>
      <c r="G86" s="219"/>
      <c r="H86" s="219"/>
      <c r="I86" s="222"/>
      <c r="J86" s="222"/>
      <c r="K86" s="234">
        <f>BK86</f>
        <v>0</v>
      </c>
      <c r="L86" s="219"/>
      <c r="M86" s="224"/>
      <c r="N86" s="225"/>
      <c r="O86" s="226"/>
      <c r="P86" s="226"/>
      <c r="Q86" s="227">
        <f>SUM(Q87:Q103)</f>
        <v>0</v>
      </c>
      <c r="R86" s="227">
        <f>SUM(R87:R103)</f>
        <v>0</v>
      </c>
      <c r="S86" s="226"/>
      <c r="T86" s="228">
        <f>SUM(T87:T103)</f>
        <v>0</v>
      </c>
      <c r="U86" s="226"/>
      <c r="V86" s="228">
        <f>SUM(V87:V103)</f>
        <v>0.30359</v>
      </c>
      <c r="W86" s="226"/>
      <c r="X86" s="229">
        <f>SUM(X87:X103)</f>
        <v>0</v>
      </c>
      <c r="Y86" s="12"/>
      <c r="Z86" s="12"/>
      <c r="AA86" s="12"/>
      <c r="AB86" s="12"/>
      <c r="AC86" s="12"/>
      <c r="AD86" s="12"/>
      <c r="AE86" s="12"/>
      <c r="AR86" s="230" t="s">
        <v>84</v>
      </c>
      <c r="AT86" s="231" t="s">
        <v>75</v>
      </c>
      <c r="AU86" s="231" t="s">
        <v>84</v>
      </c>
      <c r="AY86" s="230" t="s">
        <v>171</v>
      </c>
      <c r="BK86" s="232">
        <f>SUM(BK87:BK103)</f>
        <v>0</v>
      </c>
    </row>
    <row r="87" spans="1:65" s="2" customFormat="1" ht="21.75" customHeight="1">
      <c r="A87" s="39"/>
      <c r="B87" s="40"/>
      <c r="C87" s="235" t="s">
        <v>173</v>
      </c>
      <c r="D87" s="235" t="s">
        <v>174</v>
      </c>
      <c r="E87" s="236" t="s">
        <v>175</v>
      </c>
      <c r="F87" s="237" t="s">
        <v>176</v>
      </c>
      <c r="G87" s="238" t="s">
        <v>177</v>
      </c>
      <c r="H87" s="239">
        <v>1049.2</v>
      </c>
      <c r="I87" s="240"/>
      <c r="J87" s="240"/>
      <c r="K87" s="241">
        <f>ROUND(P87*H87,2)</f>
        <v>0</v>
      </c>
      <c r="L87" s="237" t="s">
        <v>178</v>
      </c>
      <c r="M87" s="45"/>
      <c r="N87" s="242" t="s">
        <v>20</v>
      </c>
      <c r="O87" s="243" t="s">
        <v>45</v>
      </c>
      <c r="P87" s="244">
        <f>I87+J87</f>
        <v>0</v>
      </c>
      <c r="Q87" s="244">
        <f>ROUND(I87*H87,2)</f>
        <v>0</v>
      </c>
      <c r="R87" s="244">
        <f>ROUND(J87*H87,2)</f>
        <v>0</v>
      </c>
      <c r="S87" s="85"/>
      <c r="T87" s="245">
        <f>S87*H87</f>
        <v>0</v>
      </c>
      <c r="U87" s="245">
        <v>0</v>
      </c>
      <c r="V87" s="245">
        <f>U87*H87</f>
        <v>0</v>
      </c>
      <c r="W87" s="245">
        <v>0</v>
      </c>
      <c r="X87" s="246">
        <f>W87*H87</f>
        <v>0</v>
      </c>
      <c r="Y87" s="39"/>
      <c r="Z87" s="39"/>
      <c r="AA87" s="39"/>
      <c r="AB87" s="39"/>
      <c r="AC87" s="39"/>
      <c r="AD87" s="39"/>
      <c r="AE87" s="39"/>
      <c r="AR87" s="247" t="s">
        <v>179</v>
      </c>
      <c r="AT87" s="247" t="s">
        <v>174</v>
      </c>
      <c r="AU87" s="247" t="s">
        <v>86</v>
      </c>
      <c r="AY87" s="18" t="s">
        <v>171</v>
      </c>
      <c r="BE87" s="248">
        <f>IF(O87="základní",K87,0)</f>
        <v>0</v>
      </c>
      <c r="BF87" s="248">
        <f>IF(O87="snížená",K87,0)</f>
        <v>0</v>
      </c>
      <c r="BG87" s="248">
        <f>IF(O87="zákl. přenesená",K87,0)</f>
        <v>0</v>
      </c>
      <c r="BH87" s="248">
        <f>IF(O87="sníž. přenesená",K87,0)</f>
        <v>0</v>
      </c>
      <c r="BI87" s="248">
        <f>IF(O87="nulová",K87,0)</f>
        <v>0</v>
      </c>
      <c r="BJ87" s="18" t="s">
        <v>84</v>
      </c>
      <c r="BK87" s="248">
        <f>ROUND(P87*H87,2)</f>
        <v>0</v>
      </c>
      <c r="BL87" s="18" t="s">
        <v>179</v>
      </c>
      <c r="BM87" s="247" t="s">
        <v>180</v>
      </c>
    </row>
    <row r="88" spans="1:47" s="2" customFormat="1" ht="12">
      <c r="A88" s="39"/>
      <c r="B88" s="40"/>
      <c r="C88" s="41"/>
      <c r="D88" s="249" t="s">
        <v>181</v>
      </c>
      <c r="E88" s="41"/>
      <c r="F88" s="250" t="s">
        <v>182</v>
      </c>
      <c r="G88" s="41"/>
      <c r="H88" s="41"/>
      <c r="I88" s="150"/>
      <c r="J88" s="150"/>
      <c r="K88" s="41"/>
      <c r="L88" s="41"/>
      <c r="M88" s="45"/>
      <c r="N88" s="251"/>
      <c r="O88" s="252"/>
      <c r="P88" s="85"/>
      <c r="Q88" s="85"/>
      <c r="R88" s="85"/>
      <c r="S88" s="85"/>
      <c r="T88" s="85"/>
      <c r="U88" s="85"/>
      <c r="V88" s="85"/>
      <c r="W88" s="85"/>
      <c r="X88" s="86"/>
      <c r="Y88" s="39"/>
      <c r="Z88" s="39"/>
      <c r="AA88" s="39"/>
      <c r="AB88" s="39"/>
      <c r="AC88" s="39"/>
      <c r="AD88" s="39"/>
      <c r="AE88" s="39"/>
      <c r="AT88" s="18" t="s">
        <v>181</v>
      </c>
      <c r="AU88" s="18" t="s">
        <v>86</v>
      </c>
    </row>
    <row r="89" spans="1:51" s="13" customFormat="1" ht="12">
      <c r="A89" s="13"/>
      <c r="B89" s="253"/>
      <c r="C89" s="254"/>
      <c r="D89" s="249" t="s">
        <v>183</v>
      </c>
      <c r="E89" s="255" t="s">
        <v>20</v>
      </c>
      <c r="F89" s="256" t="s">
        <v>184</v>
      </c>
      <c r="G89" s="254"/>
      <c r="H89" s="257">
        <v>1049.2</v>
      </c>
      <c r="I89" s="258"/>
      <c r="J89" s="258"/>
      <c r="K89" s="254"/>
      <c r="L89" s="254"/>
      <c r="M89" s="259"/>
      <c r="N89" s="260"/>
      <c r="O89" s="261"/>
      <c r="P89" s="261"/>
      <c r="Q89" s="261"/>
      <c r="R89" s="261"/>
      <c r="S89" s="261"/>
      <c r="T89" s="261"/>
      <c r="U89" s="261"/>
      <c r="V89" s="261"/>
      <c r="W89" s="261"/>
      <c r="X89" s="262"/>
      <c r="Y89" s="13"/>
      <c r="Z89" s="13"/>
      <c r="AA89" s="13"/>
      <c r="AB89" s="13"/>
      <c r="AC89" s="13"/>
      <c r="AD89" s="13"/>
      <c r="AE89" s="13"/>
      <c r="AT89" s="263" t="s">
        <v>183</v>
      </c>
      <c r="AU89" s="263" t="s">
        <v>86</v>
      </c>
      <c r="AV89" s="13" t="s">
        <v>86</v>
      </c>
      <c r="AW89" s="13" t="s">
        <v>5</v>
      </c>
      <c r="AX89" s="13" t="s">
        <v>84</v>
      </c>
      <c r="AY89" s="263" t="s">
        <v>171</v>
      </c>
    </row>
    <row r="90" spans="1:65" s="2" customFormat="1" ht="21.75" customHeight="1">
      <c r="A90" s="39"/>
      <c r="B90" s="40"/>
      <c r="C90" s="264" t="s">
        <v>185</v>
      </c>
      <c r="D90" s="264" t="s">
        <v>186</v>
      </c>
      <c r="E90" s="265" t="s">
        <v>187</v>
      </c>
      <c r="F90" s="266" t="s">
        <v>188</v>
      </c>
      <c r="G90" s="267" t="s">
        <v>189</v>
      </c>
      <c r="H90" s="268">
        <v>0.42</v>
      </c>
      <c r="I90" s="269"/>
      <c r="J90" s="270"/>
      <c r="K90" s="271">
        <f>ROUND(P90*H90,2)</f>
        <v>0</v>
      </c>
      <c r="L90" s="266" t="s">
        <v>178</v>
      </c>
      <c r="M90" s="272"/>
      <c r="N90" s="273" t="s">
        <v>20</v>
      </c>
      <c r="O90" s="243" t="s">
        <v>45</v>
      </c>
      <c r="P90" s="244">
        <f>I90+J90</f>
        <v>0</v>
      </c>
      <c r="Q90" s="244">
        <f>ROUND(I90*H90,2)</f>
        <v>0</v>
      </c>
      <c r="R90" s="244">
        <f>ROUND(J90*H90,2)</f>
        <v>0</v>
      </c>
      <c r="S90" s="85"/>
      <c r="T90" s="245">
        <f>S90*H90</f>
        <v>0</v>
      </c>
      <c r="U90" s="245">
        <v>0.001</v>
      </c>
      <c r="V90" s="245">
        <f>U90*H90</f>
        <v>0.00042</v>
      </c>
      <c r="W90" s="245">
        <v>0</v>
      </c>
      <c r="X90" s="246">
        <f>W90*H90</f>
        <v>0</v>
      </c>
      <c r="Y90" s="39"/>
      <c r="Z90" s="39"/>
      <c r="AA90" s="39"/>
      <c r="AB90" s="39"/>
      <c r="AC90" s="39"/>
      <c r="AD90" s="39"/>
      <c r="AE90" s="39"/>
      <c r="AR90" s="247" t="s">
        <v>185</v>
      </c>
      <c r="AT90" s="247" t="s">
        <v>186</v>
      </c>
      <c r="AU90" s="247" t="s">
        <v>86</v>
      </c>
      <c r="AY90" s="18" t="s">
        <v>171</v>
      </c>
      <c r="BE90" s="248">
        <f>IF(O90="základní",K90,0)</f>
        <v>0</v>
      </c>
      <c r="BF90" s="248">
        <f>IF(O90="snížená",K90,0)</f>
        <v>0</v>
      </c>
      <c r="BG90" s="248">
        <f>IF(O90="zákl. přenesená",K90,0)</f>
        <v>0</v>
      </c>
      <c r="BH90" s="248">
        <f>IF(O90="sníž. přenesená",K90,0)</f>
        <v>0</v>
      </c>
      <c r="BI90" s="248">
        <f>IF(O90="nulová",K90,0)</f>
        <v>0</v>
      </c>
      <c r="BJ90" s="18" t="s">
        <v>84</v>
      </c>
      <c r="BK90" s="248">
        <f>ROUND(P90*H90,2)</f>
        <v>0</v>
      </c>
      <c r="BL90" s="18" t="s">
        <v>179</v>
      </c>
      <c r="BM90" s="247" t="s">
        <v>190</v>
      </c>
    </row>
    <row r="91" spans="1:47" s="2" customFormat="1" ht="12">
      <c r="A91" s="39"/>
      <c r="B91" s="40"/>
      <c r="C91" s="41"/>
      <c r="D91" s="249" t="s">
        <v>181</v>
      </c>
      <c r="E91" s="41"/>
      <c r="F91" s="250" t="s">
        <v>188</v>
      </c>
      <c r="G91" s="41"/>
      <c r="H91" s="41"/>
      <c r="I91" s="150"/>
      <c r="J91" s="150"/>
      <c r="K91" s="41"/>
      <c r="L91" s="41"/>
      <c r="M91" s="45"/>
      <c r="N91" s="251"/>
      <c r="O91" s="252"/>
      <c r="P91" s="85"/>
      <c r="Q91" s="85"/>
      <c r="R91" s="85"/>
      <c r="S91" s="85"/>
      <c r="T91" s="85"/>
      <c r="U91" s="85"/>
      <c r="V91" s="85"/>
      <c r="W91" s="85"/>
      <c r="X91" s="86"/>
      <c r="Y91" s="39"/>
      <c r="Z91" s="39"/>
      <c r="AA91" s="39"/>
      <c r="AB91" s="39"/>
      <c r="AC91" s="39"/>
      <c r="AD91" s="39"/>
      <c r="AE91" s="39"/>
      <c r="AT91" s="18" t="s">
        <v>181</v>
      </c>
      <c r="AU91" s="18" t="s">
        <v>86</v>
      </c>
    </row>
    <row r="92" spans="1:51" s="13" customFormat="1" ht="12">
      <c r="A92" s="13"/>
      <c r="B92" s="253"/>
      <c r="C92" s="254"/>
      <c r="D92" s="249" t="s">
        <v>183</v>
      </c>
      <c r="E92" s="255" t="s">
        <v>20</v>
      </c>
      <c r="F92" s="256" t="s">
        <v>191</v>
      </c>
      <c r="G92" s="254"/>
      <c r="H92" s="257">
        <v>0.42</v>
      </c>
      <c r="I92" s="258"/>
      <c r="J92" s="258"/>
      <c r="K92" s="254"/>
      <c r="L92" s="254"/>
      <c r="M92" s="259"/>
      <c r="N92" s="260"/>
      <c r="O92" s="261"/>
      <c r="P92" s="261"/>
      <c r="Q92" s="261"/>
      <c r="R92" s="261"/>
      <c r="S92" s="261"/>
      <c r="T92" s="261"/>
      <c r="U92" s="261"/>
      <c r="V92" s="261"/>
      <c r="W92" s="261"/>
      <c r="X92" s="262"/>
      <c r="Y92" s="13"/>
      <c r="Z92" s="13"/>
      <c r="AA92" s="13"/>
      <c r="AB92" s="13"/>
      <c r="AC92" s="13"/>
      <c r="AD92" s="13"/>
      <c r="AE92" s="13"/>
      <c r="AT92" s="263" t="s">
        <v>183</v>
      </c>
      <c r="AU92" s="263" t="s">
        <v>86</v>
      </c>
      <c r="AV92" s="13" t="s">
        <v>86</v>
      </c>
      <c r="AW92" s="13" t="s">
        <v>5</v>
      </c>
      <c r="AX92" s="13" t="s">
        <v>84</v>
      </c>
      <c r="AY92" s="263" t="s">
        <v>171</v>
      </c>
    </row>
    <row r="93" spans="1:65" s="2" customFormat="1" ht="21.75" customHeight="1">
      <c r="A93" s="39"/>
      <c r="B93" s="40"/>
      <c r="C93" s="235" t="s">
        <v>192</v>
      </c>
      <c r="D93" s="235" t="s">
        <v>174</v>
      </c>
      <c r="E93" s="236" t="s">
        <v>193</v>
      </c>
      <c r="F93" s="237" t="s">
        <v>194</v>
      </c>
      <c r="G93" s="238" t="s">
        <v>195</v>
      </c>
      <c r="H93" s="239">
        <v>5</v>
      </c>
      <c r="I93" s="240"/>
      <c r="J93" s="240"/>
      <c r="K93" s="241">
        <f>ROUND(P93*H93,2)</f>
        <v>0</v>
      </c>
      <c r="L93" s="237" t="s">
        <v>178</v>
      </c>
      <c r="M93" s="45"/>
      <c r="N93" s="242" t="s">
        <v>20</v>
      </c>
      <c r="O93" s="243" t="s">
        <v>45</v>
      </c>
      <c r="P93" s="244">
        <f>I93+J93</f>
        <v>0</v>
      </c>
      <c r="Q93" s="244">
        <f>ROUND(I93*H93,2)</f>
        <v>0</v>
      </c>
      <c r="R93" s="244">
        <f>ROUND(J93*H93,2)</f>
        <v>0</v>
      </c>
      <c r="S93" s="85"/>
      <c r="T93" s="245">
        <f>S93*H93</f>
        <v>0</v>
      </c>
      <c r="U93" s="245">
        <v>0.01281</v>
      </c>
      <c r="V93" s="245">
        <f>U93*H93</f>
        <v>0.06405</v>
      </c>
      <c r="W93" s="245">
        <v>0</v>
      </c>
      <c r="X93" s="246">
        <f>W93*H93</f>
        <v>0</v>
      </c>
      <c r="Y93" s="39"/>
      <c r="Z93" s="39"/>
      <c r="AA93" s="39"/>
      <c r="AB93" s="39"/>
      <c r="AC93" s="39"/>
      <c r="AD93" s="39"/>
      <c r="AE93" s="39"/>
      <c r="AR93" s="247" t="s">
        <v>179</v>
      </c>
      <c r="AT93" s="247" t="s">
        <v>174</v>
      </c>
      <c r="AU93" s="247" t="s">
        <v>86</v>
      </c>
      <c r="AY93" s="18" t="s">
        <v>171</v>
      </c>
      <c r="BE93" s="248">
        <f>IF(O93="základní",K93,0)</f>
        <v>0</v>
      </c>
      <c r="BF93" s="248">
        <f>IF(O93="snížená",K93,0)</f>
        <v>0</v>
      </c>
      <c r="BG93" s="248">
        <f>IF(O93="zákl. přenesená",K93,0)</f>
        <v>0</v>
      </c>
      <c r="BH93" s="248">
        <f>IF(O93="sníž. přenesená",K93,0)</f>
        <v>0</v>
      </c>
      <c r="BI93" s="248">
        <f>IF(O93="nulová",K93,0)</f>
        <v>0</v>
      </c>
      <c r="BJ93" s="18" t="s">
        <v>84</v>
      </c>
      <c r="BK93" s="248">
        <f>ROUND(P93*H93,2)</f>
        <v>0</v>
      </c>
      <c r="BL93" s="18" t="s">
        <v>179</v>
      </c>
      <c r="BM93" s="247" t="s">
        <v>196</v>
      </c>
    </row>
    <row r="94" spans="1:47" s="2" customFormat="1" ht="12">
      <c r="A94" s="39"/>
      <c r="B94" s="40"/>
      <c r="C94" s="41"/>
      <c r="D94" s="249" t="s">
        <v>181</v>
      </c>
      <c r="E94" s="41"/>
      <c r="F94" s="250" t="s">
        <v>197</v>
      </c>
      <c r="G94" s="41"/>
      <c r="H94" s="41"/>
      <c r="I94" s="150"/>
      <c r="J94" s="150"/>
      <c r="K94" s="41"/>
      <c r="L94" s="41"/>
      <c r="M94" s="45"/>
      <c r="N94" s="251"/>
      <c r="O94" s="252"/>
      <c r="P94" s="85"/>
      <c r="Q94" s="85"/>
      <c r="R94" s="85"/>
      <c r="S94" s="85"/>
      <c r="T94" s="85"/>
      <c r="U94" s="85"/>
      <c r="V94" s="85"/>
      <c r="W94" s="85"/>
      <c r="X94" s="86"/>
      <c r="Y94" s="39"/>
      <c r="Z94" s="39"/>
      <c r="AA94" s="39"/>
      <c r="AB94" s="39"/>
      <c r="AC94" s="39"/>
      <c r="AD94" s="39"/>
      <c r="AE94" s="39"/>
      <c r="AT94" s="18" t="s">
        <v>181</v>
      </c>
      <c r="AU94" s="18" t="s">
        <v>86</v>
      </c>
    </row>
    <row r="95" spans="1:65" s="2" customFormat="1" ht="21.75" customHeight="1">
      <c r="A95" s="39"/>
      <c r="B95" s="40"/>
      <c r="C95" s="235" t="s">
        <v>198</v>
      </c>
      <c r="D95" s="235" t="s">
        <v>174</v>
      </c>
      <c r="E95" s="236" t="s">
        <v>199</v>
      </c>
      <c r="F95" s="237" t="s">
        <v>200</v>
      </c>
      <c r="G95" s="238" t="s">
        <v>195</v>
      </c>
      <c r="H95" s="239">
        <v>7</v>
      </c>
      <c r="I95" s="240"/>
      <c r="J95" s="240"/>
      <c r="K95" s="241">
        <f>ROUND(P95*H95,2)</f>
        <v>0</v>
      </c>
      <c r="L95" s="237" t="s">
        <v>178</v>
      </c>
      <c r="M95" s="45"/>
      <c r="N95" s="242" t="s">
        <v>20</v>
      </c>
      <c r="O95" s="243" t="s">
        <v>45</v>
      </c>
      <c r="P95" s="244">
        <f>I95+J95</f>
        <v>0</v>
      </c>
      <c r="Q95" s="244">
        <f>ROUND(I95*H95,2)</f>
        <v>0</v>
      </c>
      <c r="R95" s="244">
        <f>ROUND(J95*H95,2)</f>
        <v>0</v>
      </c>
      <c r="S95" s="85"/>
      <c r="T95" s="245">
        <f>S95*H95</f>
        <v>0</v>
      </c>
      <c r="U95" s="245">
        <v>0.02135</v>
      </c>
      <c r="V95" s="245">
        <f>U95*H95</f>
        <v>0.14945</v>
      </c>
      <c r="W95" s="245">
        <v>0</v>
      </c>
      <c r="X95" s="246">
        <f>W95*H95</f>
        <v>0</v>
      </c>
      <c r="Y95" s="39"/>
      <c r="Z95" s="39"/>
      <c r="AA95" s="39"/>
      <c r="AB95" s="39"/>
      <c r="AC95" s="39"/>
      <c r="AD95" s="39"/>
      <c r="AE95" s="39"/>
      <c r="AR95" s="247" t="s">
        <v>179</v>
      </c>
      <c r="AT95" s="247" t="s">
        <v>174</v>
      </c>
      <c r="AU95" s="247" t="s">
        <v>86</v>
      </c>
      <c r="AY95" s="18" t="s">
        <v>171</v>
      </c>
      <c r="BE95" s="248">
        <f>IF(O95="základní",K95,0)</f>
        <v>0</v>
      </c>
      <c r="BF95" s="248">
        <f>IF(O95="snížená",K95,0)</f>
        <v>0</v>
      </c>
      <c r="BG95" s="248">
        <f>IF(O95="zákl. přenesená",K95,0)</f>
        <v>0</v>
      </c>
      <c r="BH95" s="248">
        <f>IF(O95="sníž. přenesená",K95,0)</f>
        <v>0</v>
      </c>
      <c r="BI95" s="248">
        <f>IF(O95="nulová",K95,0)</f>
        <v>0</v>
      </c>
      <c r="BJ95" s="18" t="s">
        <v>84</v>
      </c>
      <c r="BK95" s="248">
        <f>ROUND(P95*H95,2)</f>
        <v>0</v>
      </c>
      <c r="BL95" s="18" t="s">
        <v>179</v>
      </c>
      <c r="BM95" s="247" t="s">
        <v>201</v>
      </c>
    </row>
    <row r="96" spans="1:47" s="2" customFormat="1" ht="12">
      <c r="A96" s="39"/>
      <c r="B96" s="40"/>
      <c r="C96" s="41"/>
      <c r="D96" s="249" t="s">
        <v>181</v>
      </c>
      <c r="E96" s="41"/>
      <c r="F96" s="250" t="s">
        <v>202</v>
      </c>
      <c r="G96" s="41"/>
      <c r="H96" s="41"/>
      <c r="I96" s="150"/>
      <c r="J96" s="150"/>
      <c r="K96" s="41"/>
      <c r="L96" s="41"/>
      <c r="M96" s="45"/>
      <c r="N96" s="251"/>
      <c r="O96" s="252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181</v>
      </c>
      <c r="AU96" s="18" t="s">
        <v>86</v>
      </c>
    </row>
    <row r="97" spans="1:65" s="2" customFormat="1" ht="21.75" customHeight="1">
      <c r="A97" s="39"/>
      <c r="B97" s="40"/>
      <c r="C97" s="235" t="s">
        <v>203</v>
      </c>
      <c r="D97" s="235" t="s">
        <v>174</v>
      </c>
      <c r="E97" s="236" t="s">
        <v>204</v>
      </c>
      <c r="F97" s="237" t="s">
        <v>205</v>
      </c>
      <c r="G97" s="238" t="s">
        <v>195</v>
      </c>
      <c r="H97" s="239">
        <v>3</v>
      </c>
      <c r="I97" s="240"/>
      <c r="J97" s="240"/>
      <c r="K97" s="241">
        <f>ROUND(P97*H97,2)</f>
        <v>0</v>
      </c>
      <c r="L97" s="237" t="s">
        <v>178</v>
      </c>
      <c r="M97" s="45"/>
      <c r="N97" s="242" t="s">
        <v>20</v>
      </c>
      <c r="O97" s="243" t="s">
        <v>45</v>
      </c>
      <c r="P97" s="244">
        <f>I97+J97</f>
        <v>0</v>
      </c>
      <c r="Q97" s="244">
        <f>ROUND(I97*H97,2)</f>
        <v>0</v>
      </c>
      <c r="R97" s="244">
        <f>ROUND(J97*H97,2)</f>
        <v>0</v>
      </c>
      <c r="S97" s="85"/>
      <c r="T97" s="245">
        <f>S97*H97</f>
        <v>0</v>
      </c>
      <c r="U97" s="245">
        <v>0.02989</v>
      </c>
      <c r="V97" s="245">
        <f>U97*H97</f>
        <v>0.08967</v>
      </c>
      <c r="W97" s="245">
        <v>0</v>
      </c>
      <c r="X97" s="246">
        <f>W97*H97</f>
        <v>0</v>
      </c>
      <c r="Y97" s="39"/>
      <c r="Z97" s="39"/>
      <c r="AA97" s="39"/>
      <c r="AB97" s="39"/>
      <c r="AC97" s="39"/>
      <c r="AD97" s="39"/>
      <c r="AE97" s="39"/>
      <c r="AR97" s="247" t="s">
        <v>179</v>
      </c>
      <c r="AT97" s="247" t="s">
        <v>174</v>
      </c>
      <c r="AU97" s="247" t="s">
        <v>86</v>
      </c>
      <c r="AY97" s="18" t="s">
        <v>171</v>
      </c>
      <c r="BE97" s="248">
        <f>IF(O97="základní",K97,0)</f>
        <v>0</v>
      </c>
      <c r="BF97" s="248">
        <f>IF(O97="snížená",K97,0)</f>
        <v>0</v>
      </c>
      <c r="BG97" s="248">
        <f>IF(O97="zákl. přenesená",K97,0)</f>
        <v>0</v>
      </c>
      <c r="BH97" s="248">
        <f>IF(O97="sníž. přenesená",K97,0)</f>
        <v>0</v>
      </c>
      <c r="BI97" s="248">
        <f>IF(O97="nulová",K97,0)</f>
        <v>0</v>
      </c>
      <c r="BJ97" s="18" t="s">
        <v>84</v>
      </c>
      <c r="BK97" s="248">
        <f>ROUND(P97*H97,2)</f>
        <v>0</v>
      </c>
      <c r="BL97" s="18" t="s">
        <v>179</v>
      </c>
      <c r="BM97" s="247" t="s">
        <v>206</v>
      </c>
    </row>
    <row r="98" spans="1:47" s="2" customFormat="1" ht="12">
      <c r="A98" s="39"/>
      <c r="B98" s="40"/>
      <c r="C98" s="41"/>
      <c r="D98" s="249" t="s">
        <v>181</v>
      </c>
      <c r="E98" s="41"/>
      <c r="F98" s="250" t="s">
        <v>207</v>
      </c>
      <c r="G98" s="41"/>
      <c r="H98" s="41"/>
      <c r="I98" s="150"/>
      <c r="J98" s="150"/>
      <c r="K98" s="41"/>
      <c r="L98" s="41"/>
      <c r="M98" s="45"/>
      <c r="N98" s="251"/>
      <c r="O98" s="252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181</v>
      </c>
      <c r="AU98" s="18" t="s">
        <v>86</v>
      </c>
    </row>
    <row r="99" spans="1:65" s="2" customFormat="1" ht="21.75" customHeight="1">
      <c r="A99" s="39"/>
      <c r="B99" s="40"/>
      <c r="C99" s="235" t="s">
        <v>208</v>
      </c>
      <c r="D99" s="235" t="s">
        <v>174</v>
      </c>
      <c r="E99" s="236" t="s">
        <v>209</v>
      </c>
      <c r="F99" s="237" t="s">
        <v>210</v>
      </c>
      <c r="G99" s="238" t="s">
        <v>195</v>
      </c>
      <c r="H99" s="239">
        <v>1</v>
      </c>
      <c r="I99" s="240"/>
      <c r="J99" s="240"/>
      <c r="K99" s="241">
        <f>ROUND(P99*H99,2)</f>
        <v>0</v>
      </c>
      <c r="L99" s="237" t="s">
        <v>178</v>
      </c>
      <c r="M99" s="45"/>
      <c r="N99" s="242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</v>
      </c>
      <c r="V99" s="245">
        <f>U99*H99</f>
        <v>0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179</v>
      </c>
      <c r="AT99" s="247" t="s">
        <v>174</v>
      </c>
      <c r="AU99" s="247" t="s">
        <v>86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179</v>
      </c>
      <c r="BM99" s="247" t="s">
        <v>211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212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86</v>
      </c>
    </row>
    <row r="101" spans="1:65" s="2" customFormat="1" ht="16.5" customHeight="1">
      <c r="A101" s="39"/>
      <c r="B101" s="40"/>
      <c r="C101" s="235" t="s">
        <v>213</v>
      </c>
      <c r="D101" s="235" t="s">
        <v>174</v>
      </c>
      <c r="E101" s="236" t="s">
        <v>214</v>
      </c>
      <c r="F101" s="237" t="s">
        <v>215</v>
      </c>
      <c r="G101" s="238" t="s">
        <v>195</v>
      </c>
      <c r="H101" s="239">
        <v>2</v>
      </c>
      <c r="I101" s="240"/>
      <c r="J101" s="240"/>
      <c r="K101" s="241">
        <f>ROUND(P101*H101,2)</f>
        <v>0</v>
      </c>
      <c r="L101" s="237" t="s">
        <v>20</v>
      </c>
      <c r="M101" s="45"/>
      <c r="N101" s="242" t="s">
        <v>20</v>
      </c>
      <c r="O101" s="243" t="s">
        <v>45</v>
      </c>
      <c r="P101" s="244">
        <f>I101+J101</f>
        <v>0</v>
      </c>
      <c r="Q101" s="244">
        <f>ROUND(I101*H101,2)</f>
        <v>0</v>
      </c>
      <c r="R101" s="244">
        <f>ROUND(J101*H101,2)</f>
        <v>0</v>
      </c>
      <c r="S101" s="85"/>
      <c r="T101" s="245">
        <f>S101*H101</f>
        <v>0</v>
      </c>
      <c r="U101" s="245">
        <v>0</v>
      </c>
      <c r="V101" s="245">
        <f>U101*H101</f>
        <v>0</v>
      </c>
      <c r="W101" s="245">
        <v>0</v>
      </c>
      <c r="X101" s="246">
        <f>W101*H101</f>
        <v>0</v>
      </c>
      <c r="Y101" s="39"/>
      <c r="Z101" s="39"/>
      <c r="AA101" s="39"/>
      <c r="AB101" s="39"/>
      <c r="AC101" s="39"/>
      <c r="AD101" s="39"/>
      <c r="AE101" s="39"/>
      <c r="AR101" s="247" t="s">
        <v>179</v>
      </c>
      <c r="AT101" s="247" t="s">
        <v>174</v>
      </c>
      <c r="AU101" s="247" t="s">
        <v>86</v>
      </c>
      <c r="AY101" s="18" t="s">
        <v>171</v>
      </c>
      <c r="BE101" s="248">
        <f>IF(O101="základní",K101,0)</f>
        <v>0</v>
      </c>
      <c r="BF101" s="248">
        <f>IF(O101="snížená",K101,0)</f>
        <v>0</v>
      </c>
      <c r="BG101" s="248">
        <f>IF(O101="zákl. přenesená",K101,0)</f>
        <v>0</v>
      </c>
      <c r="BH101" s="248">
        <f>IF(O101="sníž. přenesená",K101,0)</f>
        <v>0</v>
      </c>
      <c r="BI101" s="248">
        <f>IF(O101="nulová",K101,0)</f>
        <v>0</v>
      </c>
      <c r="BJ101" s="18" t="s">
        <v>84</v>
      </c>
      <c r="BK101" s="248">
        <f>ROUND(P101*H101,2)</f>
        <v>0</v>
      </c>
      <c r="BL101" s="18" t="s">
        <v>179</v>
      </c>
      <c r="BM101" s="247" t="s">
        <v>216</v>
      </c>
    </row>
    <row r="102" spans="1:47" s="2" customFormat="1" ht="12">
      <c r="A102" s="39"/>
      <c r="B102" s="40"/>
      <c r="C102" s="41"/>
      <c r="D102" s="249" t="s">
        <v>181</v>
      </c>
      <c r="E102" s="41"/>
      <c r="F102" s="250" t="s">
        <v>215</v>
      </c>
      <c r="G102" s="41"/>
      <c r="H102" s="41"/>
      <c r="I102" s="150"/>
      <c r="J102" s="150"/>
      <c r="K102" s="41"/>
      <c r="L102" s="41"/>
      <c r="M102" s="45"/>
      <c r="N102" s="251"/>
      <c r="O102" s="252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181</v>
      </c>
      <c r="AU102" s="18" t="s">
        <v>86</v>
      </c>
    </row>
    <row r="103" spans="1:47" s="2" customFormat="1" ht="12">
      <c r="A103" s="39"/>
      <c r="B103" s="40"/>
      <c r="C103" s="41"/>
      <c r="D103" s="249" t="s">
        <v>217</v>
      </c>
      <c r="E103" s="41"/>
      <c r="F103" s="274" t="s">
        <v>218</v>
      </c>
      <c r="G103" s="41"/>
      <c r="H103" s="41"/>
      <c r="I103" s="150"/>
      <c r="J103" s="150"/>
      <c r="K103" s="41"/>
      <c r="L103" s="41"/>
      <c r="M103" s="45"/>
      <c r="N103" s="251"/>
      <c r="O103" s="252"/>
      <c r="P103" s="85"/>
      <c r="Q103" s="85"/>
      <c r="R103" s="85"/>
      <c r="S103" s="85"/>
      <c r="T103" s="85"/>
      <c r="U103" s="85"/>
      <c r="V103" s="85"/>
      <c r="W103" s="85"/>
      <c r="X103" s="86"/>
      <c r="Y103" s="39"/>
      <c r="Z103" s="39"/>
      <c r="AA103" s="39"/>
      <c r="AB103" s="39"/>
      <c r="AC103" s="39"/>
      <c r="AD103" s="39"/>
      <c r="AE103" s="39"/>
      <c r="AT103" s="18" t="s">
        <v>217</v>
      </c>
      <c r="AU103" s="18" t="s">
        <v>86</v>
      </c>
    </row>
    <row r="104" spans="1:63" s="12" customFormat="1" ht="22.8" customHeight="1">
      <c r="A104" s="12"/>
      <c r="B104" s="218"/>
      <c r="C104" s="219"/>
      <c r="D104" s="220" t="s">
        <v>75</v>
      </c>
      <c r="E104" s="233" t="s">
        <v>219</v>
      </c>
      <c r="F104" s="233" t="s">
        <v>220</v>
      </c>
      <c r="G104" s="219"/>
      <c r="H104" s="219"/>
      <c r="I104" s="222"/>
      <c r="J104" s="222"/>
      <c r="K104" s="234">
        <f>BK104</f>
        <v>0</v>
      </c>
      <c r="L104" s="219"/>
      <c r="M104" s="224"/>
      <c r="N104" s="225"/>
      <c r="O104" s="226"/>
      <c r="P104" s="226"/>
      <c r="Q104" s="227">
        <f>SUM(Q105:Q106)</f>
        <v>0</v>
      </c>
      <c r="R104" s="227">
        <f>SUM(R105:R106)</f>
        <v>0</v>
      </c>
      <c r="S104" s="226"/>
      <c r="T104" s="228">
        <f>SUM(T105:T106)</f>
        <v>0</v>
      </c>
      <c r="U104" s="226"/>
      <c r="V104" s="228">
        <f>SUM(V105:V106)</f>
        <v>0</v>
      </c>
      <c r="W104" s="226"/>
      <c r="X104" s="229">
        <f>SUM(X105:X106)</f>
        <v>0</v>
      </c>
      <c r="Y104" s="12"/>
      <c r="Z104" s="12"/>
      <c r="AA104" s="12"/>
      <c r="AB104" s="12"/>
      <c r="AC104" s="12"/>
      <c r="AD104" s="12"/>
      <c r="AE104" s="12"/>
      <c r="AR104" s="230" t="s">
        <v>84</v>
      </c>
      <c r="AT104" s="231" t="s">
        <v>75</v>
      </c>
      <c r="AU104" s="231" t="s">
        <v>84</v>
      </c>
      <c r="AY104" s="230" t="s">
        <v>171</v>
      </c>
      <c r="BK104" s="232">
        <f>SUM(BK105:BK106)</f>
        <v>0</v>
      </c>
    </row>
    <row r="105" spans="1:65" s="2" customFormat="1" ht="21.75" customHeight="1">
      <c r="A105" s="39"/>
      <c r="B105" s="40"/>
      <c r="C105" s="235" t="s">
        <v>221</v>
      </c>
      <c r="D105" s="235" t="s">
        <v>174</v>
      </c>
      <c r="E105" s="236" t="s">
        <v>222</v>
      </c>
      <c r="F105" s="237" t="s">
        <v>223</v>
      </c>
      <c r="G105" s="238" t="s">
        <v>224</v>
      </c>
      <c r="H105" s="239">
        <v>0.304</v>
      </c>
      <c r="I105" s="240"/>
      <c r="J105" s="240"/>
      <c r="K105" s="241">
        <f>ROUND(P105*H105,2)</f>
        <v>0</v>
      </c>
      <c r="L105" s="237" t="s">
        <v>178</v>
      </c>
      <c r="M105" s="45"/>
      <c r="N105" s="242" t="s">
        <v>20</v>
      </c>
      <c r="O105" s="243" t="s">
        <v>45</v>
      </c>
      <c r="P105" s="244">
        <f>I105+J105</f>
        <v>0</v>
      </c>
      <c r="Q105" s="244">
        <f>ROUND(I105*H105,2)</f>
        <v>0</v>
      </c>
      <c r="R105" s="244">
        <f>ROUND(J105*H105,2)</f>
        <v>0</v>
      </c>
      <c r="S105" s="85"/>
      <c r="T105" s="245">
        <f>S105*H105</f>
        <v>0</v>
      </c>
      <c r="U105" s="245">
        <v>0</v>
      </c>
      <c r="V105" s="245">
        <f>U105*H105</f>
        <v>0</v>
      </c>
      <c r="W105" s="245">
        <v>0</v>
      </c>
      <c r="X105" s="246">
        <f>W105*H105</f>
        <v>0</v>
      </c>
      <c r="Y105" s="39"/>
      <c r="Z105" s="39"/>
      <c r="AA105" s="39"/>
      <c r="AB105" s="39"/>
      <c r="AC105" s="39"/>
      <c r="AD105" s="39"/>
      <c r="AE105" s="39"/>
      <c r="AR105" s="247" t="s">
        <v>179</v>
      </c>
      <c r="AT105" s="247" t="s">
        <v>174</v>
      </c>
      <c r="AU105" s="247" t="s">
        <v>86</v>
      </c>
      <c r="AY105" s="18" t="s">
        <v>171</v>
      </c>
      <c r="BE105" s="248">
        <f>IF(O105="základní",K105,0)</f>
        <v>0</v>
      </c>
      <c r="BF105" s="248">
        <f>IF(O105="snížená",K105,0)</f>
        <v>0</v>
      </c>
      <c r="BG105" s="248">
        <f>IF(O105="zákl. přenesená",K105,0)</f>
        <v>0</v>
      </c>
      <c r="BH105" s="248">
        <f>IF(O105="sníž. přenesená",K105,0)</f>
        <v>0</v>
      </c>
      <c r="BI105" s="248">
        <f>IF(O105="nulová",K105,0)</f>
        <v>0</v>
      </c>
      <c r="BJ105" s="18" t="s">
        <v>84</v>
      </c>
      <c r="BK105" s="248">
        <f>ROUND(P105*H105,2)</f>
        <v>0</v>
      </c>
      <c r="BL105" s="18" t="s">
        <v>179</v>
      </c>
      <c r="BM105" s="247" t="s">
        <v>225</v>
      </c>
    </row>
    <row r="106" spans="1:47" s="2" customFormat="1" ht="12">
      <c r="A106" s="39"/>
      <c r="B106" s="40"/>
      <c r="C106" s="41"/>
      <c r="D106" s="249" t="s">
        <v>181</v>
      </c>
      <c r="E106" s="41"/>
      <c r="F106" s="250" t="s">
        <v>226</v>
      </c>
      <c r="G106" s="41"/>
      <c r="H106" s="41"/>
      <c r="I106" s="150"/>
      <c r="J106" s="150"/>
      <c r="K106" s="41"/>
      <c r="L106" s="41"/>
      <c r="M106" s="45"/>
      <c r="N106" s="275"/>
      <c r="O106" s="276"/>
      <c r="P106" s="277"/>
      <c r="Q106" s="277"/>
      <c r="R106" s="277"/>
      <c r="S106" s="277"/>
      <c r="T106" s="277"/>
      <c r="U106" s="277"/>
      <c r="V106" s="277"/>
      <c r="W106" s="277"/>
      <c r="X106" s="278"/>
      <c r="Y106" s="39"/>
      <c r="Z106" s="39"/>
      <c r="AA106" s="39"/>
      <c r="AB106" s="39"/>
      <c r="AC106" s="39"/>
      <c r="AD106" s="39"/>
      <c r="AE106" s="39"/>
      <c r="AT106" s="18" t="s">
        <v>181</v>
      </c>
      <c r="AU106" s="18" t="s">
        <v>86</v>
      </c>
    </row>
    <row r="107" spans="1:31" s="2" customFormat="1" ht="6.95" customHeight="1">
      <c r="A107" s="39"/>
      <c r="B107" s="60"/>
      <c r="C107" s="61"/>
      <c r="D107" s="61"/>
      <c r="E107" s="61"/>
      <c r="F107" s="61"/>
      <c r="G107" s="61"/>
      <c r="H107" s="61"/>
      <c r="I107" s="180"/>
      <c r="J107" s="180"/>
      <c r="K107" s="61"/>
      <c r="L107" s="61"/>
      <c r="M107" s="45"/>
      <c r="N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</sheetData>
  <sheetProtection password="CC35" sheet="1" objects="1" scenarios="1" formatColumns="0" formatRows="0" autoFilter="0"/>
  <autoFilter ref="C83:L106"/>
  <mergeCells count="9">
    <mergeCell ref="E7:H7"/>
    <mergeCell ref="E9:H9"/>
    <mergeCell ref="E18:H18"/>
    <mergeCell ref="E27:H27"/>
    <mergeCell ref="E50:H50"/>
    <mergeCell ref="E52:H52"/>
    <mergeCell ref="E74:H74"/>
    <mergeCell ref="E76:H76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227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229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ROUND(K93,2)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ROUND((SUM(BE93:BE243)),2)</f>
        <v>0</v>
      </c>
      <c r="G37" s="39"/>
      <c r="H37" s="39"/>
      <c r="I37" s="169">
        <v>0.21</v>
      </c>
      <c r="J37" s="150"/>
      <c r="K37" s="163">
        <f>ROUND(((SUM(BE93:BE243))*I37),2)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ROUND((SUM(BF93:BF243)),2)</f>
        <v>0</v>
      </c>
      <c r="G38" s="39"/>
      <c r="H38" s="39"/>
      <c r="I38" s="169">
        <v>0.15</v>
      </c>
      <c r="J38" s="150"/>
      <c r="K38" s="163">
        <f>ROUND(((SUM(BF93:BF243))*I38),2)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ROUND((SUM(BG93:BG243)),2)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ROUND((SUM(BH93:BH243)),2)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ROUND((SUM(BI93:BI243)),2)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227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SO 101 - Zpevněné a manipulační plochy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Q93</f>
        <v>0</v>
      </c>
      <c r="J65" s="191">
        <f>R93</f>
        <v>0</v>
      </c>
      <c r="K65" s="103">
        <f>K93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230</v>
      </c>
      <c r="E66" s="195"/>
      <c r="F66" s="195"/>
      <c r="G66" s="195"/>
      <c r="H66" s="195"/>
      <c r="I66" s="196">
        <f>Q94</f>
        <v>0</v>
      </c>
      <c r="J66" s="196">
        <f>R94</f>
        <v>0</v>
      </c>
      <c r="K66" s="197">
        <f>K94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9"/>
      <c r="C67" s="129"/>
      <c r="D67" s="200" t="s">
        <v>231</v>
      </c>
      <c r="E67" s="201"/>
      <c r="F67" s="201"/>
      <c r="G67" s="201"/>
      <c r="H67" s="201"/>
      <c r="I67" s="202">
        <f>Q95</f>
        <v>0</v>
      </c>
      <c r="J67" s="202">
        <f>R95</f>
        <v>0</v>
      </c>
      <c r="K67" s="203">
        <f>K95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9"/>
      <c r="C68" s="129"/>
      <c r="D68" s="200" t="s">
        <v>232</v>
      </c>
      <c r="E68" s="201"/>
      <c r="F68" s="201"/>
      <c r="G68" s="201"/>
      <c r="H68" s="201"/>
      <c r="I68" s="202">
        <f>Q147</f>
        <v>0</v>
      </c>
      <c r="J68" s="202">
        <f>R147</f>
        <v>0</v>
      </c>
      <c r="K68" s="203">
        <f>K147</f>
        <v>0</v>
      </c>
      <c r="L68" s="129"/>
      <c r="M68" s="20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9"/>
      <c r="C69" s="129"/>
      <c r="D69" s="200" t="s">
        <v>233</v>
      </c>
      <c r="E69" s="201"/>
      <c r="F69" s="201"/>
      <c r="G69" s="201"/>
      <c r="H69" s="201"/>
      <c r="I69" s="202">
        <f>Q162</f>
        <v>0</v>
      </c>
      <c r="J69" s="202">
        <f>R162</f>
        <v>0</v>
      </c>
      <c r="K69" s="203">
        <f>K162</f>
        <v>0</v>
      </c>
      <c r="L69" s="129"/>
      <c r="M69" s="20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9"/>
      <c r="C70" s="129"/>
      <c r="D70" s="200" t="s">
        <v>234</v>
      </c>
      <c r="E70" s="201"/>
      <c r="F70" s="201"/>
      <c r="G70" s="201"/>
      <c r="H70" s="201"/>
      <c r="I70" s="202">
        <f>Q204</f>
        <v>0</v>
      </c>
      <c r="J70" s="202">
        <f>R204</f>
        <v>0</v>
      </c>
      <c r="K70" s="203">
        <f>K204</f>
        <v>0</v>
      </c>
      <c r="L70" s="129"/>
      <c r="M70" s="20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9"/>
      <c r="C71" s="129"/>
      <c r="D71" s="200" t="s">
        <v>235</v>
      </c>
      <c r="E71" s="201"/>
      <c r="F71" s="201"/>
      <c r="G71" s="201"/>
      <c r="H71" s="201"/>
      <c r="I71" s="202">
        <f>Q227</f>
        <v>0</v>
      </c>
      <c r="J71" s="202">
        <f>R227</f>
        <v>0</v>
      </c>
      <c r="K71" s="203">
        <f>K227</f>
        <v>0</v>
      </c>
      <c r="L71" s="129"/>
      <c r="M71" s="20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150"/>
      <c r="J72" s="150"/>
      <c r="K72" s="41"/>
      <c r="L72" s="41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180"/>
      <c r="J73" s="180"/>
      <c r="K73" s="61"/>
      <c r="L73" s="61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183"/>
      <c r="J77" s="183"/>
      <c r="K77" s="63"/>
      <c r="L77" s="63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152</v>
      </c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84" t="str">
        <f>E7</f>
        <v>Úpravy parkové plochy u č.p. 653, Horní Slavkov</v>
      </c>
      <c r="F81" s="33"/>
      <c r="G81" s="33"/>
      <c r="H81" s="33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3" s="1" customFormat="1" ht="12" customHeight="1">
      <c r="B82" s="22"/>
      <c r="C82" s="33" t="s">
        <v>139</v>
      </c>
      <c r="D82" s="23"/>
      <c r="E82" s="23"/>
      <c r="F82" s="23"/>
      <c r="G82" s="23"/>
      <c r="H82" s="23"/>
      <c r="I82" s="142"/>
      <c r="J82" s="142"/>
      <c r="K82" s="23"/>
      <c r="L82" s="23"/>
      <c r="M82" s="21"/>
    </row>
    <row r="83" spans="1:31" s="2" customFormat="1" ht="16.5" customHeight="1">
      <c r="A83" s="39"/>
      <c r="B83" s="40"/>
      <c r="C83" s="41"/>
      <c r="D83" s="41"/>
      <c r="E83" s="184" t="s">
        <v>227</v>
      </c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228</v>
      </c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SO 101 - Zpevněné a manipulační plochy</v>
      </c>
      <c r="F85" s="41"/>
      <c r="G85" s="41"/>
      <c r="H85" s="41"/>
      <c r="I85" s="150"/>
      <c r="J85" s="150"/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50"/>
      <c r="J86" s="150"/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22</v>
      </c>
      <c r="D87" s="41"/>
      <c r="E87" s="41"/>
      <c r="F87" s="28" t="str">
        <f>F14</f>
        <v>Horní Slavkov</v>
      </c>
      <c r="G87" s="41"/>
      <c r="H87" s="41"/>
      <c r="I87" s="153" t="s">
        <v>24</v>
      </c>
      <c r="J87" s="155" t="str">
        <f>IF(J14="","",J14)</f>
        <v>19.4.2020</v>
      </c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0"/>
      <c r="J88" s="150"/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26</v>
      </c>
      <c r="D89" s="41"/>
      <c r="E89" s="41"/>
      <c r="F89" s="28" t="str">
        <f>E17</f>
        <v>Město Horní Slavkov</v>
      </c>
      <c r="G89" s="41"/>
      <c r="H89" s="41"/>
      <c r="I89" s="153" t="s">
        <v>33</v>
      </c>
      <c r="J89" s="185" t="str">
        <f>E23</f>
        <v>Ing. Vladimír Dufek</v>
      </c>
      <c r="K89" s="41"/>
      <c r="L89" s="41"/>
      <c r="M89" s="15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31</v>
      </c>
      <c r="D90" s="41"/>
      <c r="E90" s="41"/>
      <c r="F90" s="28" t="str">
        <f>IF(E20="","",E20)</f>
        <v>Vyplň údaj</v>
      </c>
      <c r="G90" s="41"/>
      <c r="H90" s="41"/>
      <c r="I90" s="153" t="s">
        <v>35</v>
      </c>
      <c r="J90" s="185" t="str">
        <f>E26</f>
        <v>Ing. Nikola Prinzová</v>
      </c>
      <c r="K90" s="41"/>
      <c r="L90" s="41"/>
      <c r="M90" s="15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50"/>
      <c r="J91" s="150"/>
      <c r="K91" s="41"/>
      <c r="L91" s="41"/>
      <c r="M91" s="151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205"/>
      <c r="B92" s="206"/>
      <c r="C92" s="207" t="s">
        <v>153</v>
      </c>
      <c r="D92" s="208" t="s">
        <v>59</v>
      </c>
      <c r="E92" s="208" t="s">
        <v>55</v>
      </c>
      <c r="F92" s="208" t="s">
        <v>56</v>
      </c>
      <c r="G92" s="208" t="s">
        <v>154</v>
      </c>
      <c r="H92" s="208" t="s">
        <v>155</v>
      </c>
      <c r="I92" s="209" t="s">
        <v>156</v>
      </c>
      <c r="J92" s="209" t="s">
        <v>157</v>
      </c>
      <c r="K92" s="208" t="s">
        <v>147</v>
      </c>
      <c r="L92" s="210" t="s">
        <v>158</v>
      </c>
      <c r="M92" s="211"/>
      <c r="N92" s="93" t="s">
        <v>20</v>
      </c>
      <c r="O92" s="94" t="s">
        <v>44</v>
      </c>
      <c r="P92" s="94" t="s">
        <v>159</v>
      </c>
      <c r="Q92" s="94" t="s">
        <v>160</v>
      </c>
      <c r="R92" s="94" t="s">
        <v>161</v>
      </c>
      <c r="S92" s="94" t="s">
        <v>162</v>
      </c>
      <c r="T92" s="94" t="s">
        <v>163</v>
      </c>
      <c r="U92" s="94" t="s">
        <v>164</v>
      </c>
      <c r="V92" s="94" t="s">
        <v>165</v>
      </c>
      <c r="W92" s="94" t="s">
        <v>166</v>
      </c>
      <c r="X92" s="95" t="s">
        <v>167</v>
      </c>
      <c r="Y92" s="205"/>
      <c r="Z92" s="205"/>
      <c r="AA92" s="205"/>
      <c r="AB92" s="205"/>
      <c r="AC92" s="205"/>
      <c r="AD92" s="205"/>
      <c r="AE92" s="205"/>
    </row>
    <row r="93" spans="1:63" s="2" customFormat="1" ht="22.8" customHeight="1">
      <c r="A93" s="39"/>
      <c r="B93" s="40"/>
      <c r="C93" s="100" t="s">
        <v>168</v>
      </c>
      <c r="D93" s="41"/>
      <c r="E93" s="41"/>
      <c r="F93" s="41"/>
      <c r="G93" s="41"/>
      <c r="H93" s="41"/>
      <c r="I93" s="150"/>
      <c r="J93" s="150"/>
      <c r="K93" s="212">
        <f>BK93</f>
        <v>0</v>
      </c>
      <c r="L93" s="41"/>
      <c r="M93" s="45"/>
      <c r="N93" s="96"/>
      <c r="O93" s="213"/>
      <c r="P93" s="97"/>
      <c r="Q93" s="214">
        <f>Q94</f>
        <v>0</v>
      </c>
      <c r="R93" s="214">
        <f>R94</f>
        <v>0</v>
      </c>
      <c r="S93" s="97"/>
      <c r="T93" s="215">
        <f>T94</f>
        <v>0</v>
      </c>
      <c r="U93" s="97"/>
      <c r="V93" s="215">
        <f>V94</f>
        <v>725.9372500000002</v>
      </c>
      <c r="W93" s="97"/>
      <c r="X93" s="216">
        <f>X94</f>
        <v>473.28580000000005</v>
      </c>
      <c r="Y93" s="39"/>
      <c r="Z93" s="39"/>
      <c r="AA93" s="39"/>
      <c r="AB93" s="39"/>
      <c r="AC93" s="39"/>
      <c r="AD93" s="39"/>
      <c r="AE93" s="39"/>
      <c r="AT93" s="18" t="s">
        <v>75</v>
      </c>
      <c r="AU93" s="18" t="s">
        <v>148</v>
      </c>
      <c r="BK93" s="217">
        <f>BK94</f>
        <v>0</v>
      </c>
    </row>
    <row r="94" spans="1:63" s="12" customFormat="1" ht="25.9" customHeight="1">
      <c r="A94" s="12"/>
      <c r="B94" s="218"/>
      <c r="C94" s="219"/>
      <c r="D94" s="220" t="s">
        <v>75</v>
      </c>
      <c r="E94" s="221" t="s">
        <v>169</v>
      </c>
      <c r="F94" s="221" t="s">
        <v>236</v>
      </c>
      <c r="G94" s="219"/>
      <c r="H94" s="219"/>
      <c r="I94" s="222"/>
      <c r="J94" s="222"/>
      <c r="K94" s="223">
        <f>BK94</f>
        <v>0</v>
      </c>
      <c r="L94" s="219"/>
      <c r="M94" s="224"/>
      <c r="N94" s="225"/>
      <c r="O94" s="226"/>
      <c r="P94" s="226"/>
      <c r="Q94" s="227">
        <f>Q95+Q147+Q162+Q204+Q227</f>
        <v>0</v>
      </c>
      <c r="R94" s="227">
        <f>R95+R147+R162+R204+R227</f>
        <v>0</v>
      </c>
      <c r="S94" s="226"/>
      <c r="T94" s="228">
        <f>T95+T147+T162+T204+T227</f>
        <v>0</v>
      </c>
      <c r="U94" s="226"/>
      <c r="V94" s="228">
        <f>V95+V147+V162+V204+V227</f>
        <v>725.9372500000002</v>
      </c>
      <c r="W94" s="226"/>
      <c r="X94" s="229">
        <f>X95+X147+X162+X204+X227</f>
        <v>473.28580000000005</v>
      </c>
      <c r="Y94" s="12"/>
      <c r="Z94" s="12"/>
      <c r="AA94" s="12"/>
      <c r="AB94" s="12"/>
      <c r="AC94" s="12"/>
      <c r="AD94" s="12"/>
      <c r="AE94" s="12"/>
      <c r="AR94" s="230" t="s">
        <v>84</v>
      </c>
      <c r="AT94" s="231" t="s">
        <v>75</v>
      </c>
      <c r="AU94" s="231" t="s">
        <v>76</v>
      </c>
      <c r="AY94" s="230" t="s">
        <v>171</v>
      </c>
      <c r="BK94" s="232">
        <f>BK95+BK147+BK162+BK204+BK227</f>
        <v>0</v>
      </c>
    </row>
    <row r="95" spans="1:63" s="12" customFormat="1" ht="22.8" customHeight="1">
      <c r="A95" s="12"/>
      <c r="B95" s="218"/>
      <c r="C95" s="219"/>
      <c r="D95" s="220" t="s">
        <v>75</v>
      </c>
      <c r="E95" s="233" t="s">
        <v>84</v>
      </c>
      <c r="F95" s="233" t="s">
        <v>237</v>
      </c>
      <c r="G95" s="219"/>
      <c r="H95" s="219"/>
      <c r="I95" s="222"/>
      <c r="J95" s="222"/>
      <c r="K95" s="234">
        <f>BK95</f>
        <v>0</v>
      </c>
      <c r="L95" s="219"/>
      <c r="M95" s="224"/>
      <c r="N95" s="225"/>
      <c r="O95" s="226"/>
      <c r="P95" s="226"/>
      <c r="Q95" s="227">
        <f>SUM(Q96:Q146)</f>
        <v>0</v>
      </c>
      <c r="R95" s="227">
        <f>SUM(R96:R146)</f>
        <v>0</v>
      </c>
      <c r="S95" s="226"/>
      <c r="T95" s="228">
        <f>SUM(T96:T146)</f>
        <v>0</v>
      </c>
      <c r="U95" s="226"/>
      <c r="V95" s="228">
        <f>SUM(V96:V146)</f>
        <v>0</v>
      </c>
      <c r="W95" s="226"/>
      <c r="X95" s="229">
        <f>SUM(X96:X146)</f>
        <v>459.809</v>
      </c>
      <c r="Y95" s="12"/>
      <c r="Z95" s="12"/>
      <c r="AA95" s="12"/>
      <c r="AB95" s="12"/>
      <c r="AC95" s="12"/>
      <c r="AD95" s="12"/>
      <c r="AE95" s="12"/>
      <c r="AR95" s="230" t="s">
        <v>84</v>
      </c>
      <c r="AT95" s="231" t="s">
        <v>75</v>
      </c>
      <c r="AU95" s="231" t="s">
        <v>84</v>
      </c>
      <c r="AY95" s="230" t="s">
        <v>171</v>
      </c>
      <c r="BK95" s="232">
        <f>SUM(BK96:BK146)</f>
        <v>0</v>
      </c>
    </row>
    <row r="96" spans="1:65" s="2" customFormat="1" ht="21.75" customHeight="1">
      <c r="A96" s="39"/>
      <c r="B96" s="40"/>
      <c r="C96" s="235" t="s">
        <v>84</v>
      </c>
      <c r="D96" s="235" t="s">
        <v>174</v>
      </c>
      <c r="E96" s="236" t="s">
        <v>238</v>
      </c>
      <c r="F96" s="237" t="s">
        <v>239</v>
      </c>
      <c r="G96" s="238" t="s">
        <v>177</v>
      </c>
      <c r="H96" s="239">
        <v>19</v>
      </c>
      <c r="I96" s="240"/>
      <c r="J96" s="240"/>
      <c r="K96" s="241">
        <f>ROUND(P96*H96,2)</f>
        <v>0</v>
      </c>
      <c r="L96" s="237" t="s">
        <v>178</v>
      </c>
      <c r="M96" s="45"/>
      <c r="N96" s="242" t="s">
        <v>20</v>
      </c>
      <c r="O96" s="243" t="s">
        <v>45</v>
      </c>
      <c r="P96" s="244">
        <f>I96+J96</f>
        <v>0</v>
      </c>
      <c r="Q96" s="244">
        <f>ROUND(I96*H96,2)</f>
        <v>0</v>
      </c>
      <c r="R96" s="244">
        <f>ROUND(J96*H96,2)</f>
        <v>0</v>
      </c>
      <c r="S96" s="85"/>
      <c r="T96" s="245">
        <f>S96*H96</f>
        <v>0</v>
      </c>
      <c r="U96" s="245">
        <v>0</v>
      </c>
      <c r="V96" s="245">
        <f>U96*H96</f>
        <v>0</v>
      </c>
      <c r="W96" s="245">
        <v>0.281</v>
      </c>
      <c r="X96" s="246">
        <f>W96*H96</f>
        <v>5.339</v>
      </c>
      <c r="Y96" s="39"/>
      <c r="Z96" s="39"/>
      <c r="AA96" s="39"/>
      <c r="AB96" s="39"/>
      <c r="AC96" s="39"/>
      <c r="AD96" s="39"/>
      <c r="AE96" s="39"/>
      <c r="AR96" s="247" t="s">
        <v>179</v>
      </c>
      <c r="AT96" s="247" t="s">
        <v>174</v>
      </c>
      <c r="AU96" s="247" t="s">
        <v>86</v>
      </c>
      <c r="AY96" s="18" t="s">
        <v>171</v>
      </c>
      <c r="BE96" s="248">
        <f>IF(O96="základní",K96,0)</f>
        <v>0</v>
      </c>
      <c r="BF96" s="248">
        <f>IF(O96="snížená",K96,0)</f>
        <v>0</v>
      </c>
      <c r="BG96" s="248">
        <f>IF(O96="zákl. přenesená",K96,0)</f>
        <v>0</v>
      </c>
      <c r="BH96" s="248">
        <f>IF(O96="sníž. přenesená",K96,0)</f>
        <v>0</v>
      </c>
      <c r="BI96" s="248">
        <f>IF(O96="nulová",K96,0)</f>
        <v>0</v>
      </c>
      <c r="BJ96" s="18" t="s">
        <v>84</v>
      </c>
      <c r="BK96" s="248">
        <f>ROUND(P96*H96,2)</f>
        <v>0</v>
      </c>
      <c r="BL96" s="18" t="s">
        <v>179</v>
      </c>
      <c r="BM96" s="247" t="s">
        <v>240</v>
      </c>
    </row>
    <row r="97" spans="1:47" s="2" customFormat="1" ht="12">
      <c r="A97" s="39"/>
      <c r="B97" s="40"/>
      <c r="C97" s="41"/>
      <c r="D97" s="249" t="s">
        <v>181</v>
      </c>
      <c r="E97" s="41"/>
      <c r="F97" s="250" t="s">
        <v>241</v>
      </c>
      <c r="G97" s="41"/>
      <c r="H97" s="41"/>
      <c r="I97" s="150"/>
      <c r="J97" s="150"/>
      <c r="K97" s="41"/>
      <c r="L97" s="41"/>
      <c r="M97" s="45"/>
      <c r="N97" s="251"/>
      <c r="O97" s="252"/>
      <c r="P97" s="85"/>
      <c r="Q97" s="85"/>
      <c r="R97" s="85"/>
      <c r="S97" s="85"/>
      <c r="T97" s="85"/>
      <c r="U97" s="85"/>
      <c r="V97" s="85"/>
      <c r="W97" s="85"/>
      <c r="X97" s="86"/>
      <c r="Y97" s="39"/>
      <c r="Z97" s="39"/>
      <c r="AA97" s="39"/>
      <c r="AB97" s="39"/>
      <c r="AC97" s="39"/>
      <c r="AD97" s="39"/>
      <c r="AE97" s="39"/>
      <c r="AT97" s="18" t="s">
        <v>181</v>
      </c>
      <c r="AU97" s="18" t="s">
        <v>86</v>
      </c>
    </row>
    <row r="98" spans="1:65" s="2" customFormat="1" ht="21.75" customHeight="1">
      <c r="A98" s="39"/>
      <c r="B98" s="40"/>
      <c r="C98" s="235" t="s">
        <v>86</v>
      </c>
      <c r="D98" s="235" t="s">
        <v>174</v>
      </c>
      <c r="E98" s="236" t="s">
        <v>242</v>
      </c>
      <c r="F98" s="237" t="s">
        <v>243</v>
      </c>
      <c r="G98" s="238" t="s">
        <v>177</v>
      </c>
      <c r="H98" s="239">
        <v>775.5</v>
      </c>
      <c r="I98" s="240"/>
      <c r="J98" s="240"/>
      <c r="K98" s="241">
        <f>ROUND(P98*H98,2)</f>
        <v>0</v>
      </c>
      <c r="L98" s="237" t="s">
        <v>178</v>
      </c>
      <c r="M98" s="45"/>
      <c r="N98" s="242" t="s">
        <v>20</v>
      </c>
      <c r="O98" s="243" t="s">
        <v>45</v>
      </c>
      <c r="P98" s="244">
        <f>I98+J98</f>
        <v>0</v>
      </c>
      <c r="Q98" s="244">
        <f>ROUND(I98*H98,2)</f>
        <v>0</v>
      </c>
      <c r="R98" s="244">
        <f>ROUND(J98*H98,2)</f>
        <v>0</v>
      </c>
      <c r="S98" s="85"/>
      <c r="T98" s="245">
        <f>S98*H98</f>
        <v>0</v>
      </c>
      <c r="U98" s="245">
        <v>0</v>
      </c>
      <c r="V98" s="245">
        <f>U98*H98</f>
        <v>0</v>
      </c>
      <c r="W98" s="245">
        <v>0.26</v>
      </c>
      <c r="X98" s="246">
        <f>W98*H98</f>
        <v>201.63</v>
      </c>
      <c r="Y98" s="39"/>
      <c r="Z98" s="39"/>
      <c r="AA98" s="39"/>
      <c r="AB98" s="39"/>
      <c r="AC98" s="39"/>
      <c r="AD98" s="39"/>
      <c r="AE98" s="39"/>
      <c r="AR98" s="247" t="s">
        <v>179</v>
      </c>
      <c r="AT98" s="247" t="s">
        <v>174</v>
      </c>
      <c r="AU98" s="247" t="s">
        <v>86</v>
      </c>
      <c r="AY98" s="18" t="s">
        <v>171</v>
      </c>
      <c r="BE98" s="248">
        <f>IF(O98="základní",K98,0)</f>
        <v>0</v>
      </c>
      <c r="BF98" s="248">
        <f>IF(O98="snížená",K98,0)</f>
        <v>0</v>
      </c>
      <c r="BG98" s="248">
        <f>IF(O98="zákl. přenesená",K98,0)</f>
        <v>0</v>
      </c>
      <c r="BH98" s="248">
        <f>IF(O98="sníž. přenesená",K98,0)</f>
        <v>0</v>
      </c>
      <c r="BI98" s="248">
        <f>IF(O98="nulová",K98,0)</f>
        <v>0</v>
      </c>
      <c r="BJ98" s="18" t="s">
        <v>84</v>
      </c>
      <c r="BK98" s="248">
        <f>ROUND(P98*H98,2)</f>
        <v>0</v>
      </c>
      <c r="BL98" s="18" t="s">
        <v>179</v>
      </c>
      <c r="BM98" s="247" t="s">
        <v>244</v>
      </c>
    </row>
    <row r="99" spans="1:47" s="2" customFormat="1" ht="12">
      <c r="A99" s="39"/>
      <c r="B99" s="40"/>
      <c r="C99" s="41"/>
      <c r="D99" s="249" t="s">
        <v>181</v>
      </c>
      <c r="E99" s="41"/>
      <c r="F99" s="250" t="s">
        <v>245</v>
      </c>
      <c r="G99" s="41"/>
      <c r="H99" s="41"/>
      <c r="I99" s="150"/>
      <c r="J99" s="150"/>
      <c r="K99" s="41"/>
      <c r="L99" s="41"/>
      <c r="M99" s="45"/>
      <c r="N99" s="251"/>
      <c r="O99" s="252"/>
      <c r="P99" s="85"/>
      <c r="Q99" s="85"/>
      <c r="R99" s="85"/>
      <c r="S99" s="85"/>
      <c r="T99" s="85"/>
      <c r="U99" s="85"/>
      <c r="V99" s="85"/>
      <c r="W99" s="85"/>
      <c r="X99" s="86"/>
      <c r="Y99" s="39"/>
      <c r="Z99" s="39"/>
      <c r="AA99" s="39"/>
      <c r="AB99" s="39"/>
      <c r="AC99" s="39"/>
      <c r="AD99" s="39"/>
      <c r="AE99" s="39"/>
      <c r="AT99" s="18" t="s">
        <v>181</v>
      </c>
      <c r="AU99" s="18" t="s">
        <v>86</v>
      </c>
    </row>
    <row r="100" spans="1:51" s="13" customFormat="1" ht="12">
      <c r="A100" s="13"/>
      <c r="B100" s="253"/>
      <c r="C100" s="254"/>
      <c r="D100" s="249" t="s">
        <v>183</v>
      </c>
      <c r="E100" s="255" t="s">
        <v>20</v>
      </c>
      <c r="F100" s="256" t="s">
        <v>246</v>
      </c>
      <c r="G100" s="254"/>
      <c r="H100" s="257">
        <v>184</v>
      </c>
      <c r="I100" s="258"/>
      <c r="J100" s="258"/>
      <c r="K100" s="254"/>
      <c r="L100" s="254"/>
      <c r="M100" s="259"/>
      <c r="N100" s="260"/>
      <c r="O100" s="261"/>
      <c r="P100" s="261"/>
      <c r="Q100" s="261"/>
      <c r="R100" s="261"/>
      <c r="S100" s="261"/>
      <c r="T100" s="261"/>
      <c r="U100" s="261"/>
      <c r="V100" s="261"/>
      <c r="W100" s="261"/>
      <c r="X100" s="262"/>
      <c r="Y100" s="13"/>
      <c r="Z100" s="13"/>
      <c r="AA100" s="13"/>
      <c r="AB100" s="13"/>
      <c r="AC100" s="13"/>
      <c r="AD100" s="13"/>
      <c r="AE100" s="13"/>
      <c r="AT100" s="263" t="s">
        <v>183</v>
      </c>
      <c r="AU100" s="263" t="s">
        <v>86</v>
      </c>
      <c r="AV100" s="13" t="s">
        <v>86</v>
      </c>
      <c r="AW100" s="13" t="s">
        <v>5</v>
      </c>
      <c r="AX100" s="13" t="s">
        <v>76</v>
      </c>
      <c r="AY100" s="263" t="s">
        <v>171</v>
      </c>
    </row>
    <row r="101" spans="1:51" s="13" customFormat="1" ht="12">
      <c r="A101" s="13"/>
      <c r="B101" s="253"/>
      <c r="C101" s="254"/>
      <c r="D101" s="249" t="s">
        <v>183</v>
      </c>
      <c r="E101" s="255" t="s">
        <v>20</v>
      </c>
      <c r="F101" s="256" t="s">
        <v>247</v>
      </c>
      <c r="G101" s="254"/>
      <c r="H101" s="257">
        <v>2.5</v>
      </c>
      <c r="I101" s="258"/>
      <c r="J101" s="258"/>
      <c r="K101" s="254"/>
      <c r="L101" s="254"/>
      <c r="M101" s="259"/>
      <c r="N101" s="260"/>
      <c r="O101" s="261"/>
      <c r="P101" s="261"/>
      <c r="Q101" s="261"/>
      <c r="R101" s="261"/>
      <c r="S101" s="261"/>
      <c r="T101" s="261"/>
      <c r="U101" s="261"/>
      <c r="V101" s="261"/>
      <c r="W101" s="261"/>
      <c r="X101" s="262"/>
      <c r="Y101" s="13"/>
      <c r="Z101" s="13"/>
      <c r="AA101" s="13"/>
      <c r="AB101" s="13"/>
      <c r="AC101" s="13"/>
      <c r="AD101" s="13"/>
      <c r="AE101" s="13"/>
      <c r="AT101" s="263" t="s">
        <v>183</v>
      </c>
      <c r="AU101" s="263" t="s">
        <v>86</v>
      </c>
      <c r="AV101" s="13" t="s">
        <v>86</v>
      </c>
      <c r="AW101" s="13" t="s">
        <v>5</v>
      </c>
      <c r="AX101" s="13" t="s">
        <v>76</v>
      </c>
      <c r="AY101" s="263" t="s">
        <v>171</v>
      </c>
    </row>
    <row r="102" spans="1:51" s="13" customFormat="1" ht="12">
      <c r="A102" s="13"/>
      <c r="B102" s="253"/>
      <c r="C102" s="254"/>
      <c r="D102" s="249" t="s">
        <v>183</v>
      </c>
      <c r="E102" s="255" t="s">
        <v>20</v>
      </c>
      <c r="F102" s="256" t="s">
        <v>248</v>
      </c>
      <c r="G102" s="254"/>
      <c r="H102" s="257">
        <v>589</v>
      </c>
      <c r="I102" s="258"/>
      <c r="J102" s="258"/>
      <c r="K102" s="254"/>
      <c r="L102" s="254"/>
      <c r="M102" s="259"/>
      <c r="N102" s="260"/>
      <c r="O102" s="261"/>
      <c r="P102" s="261"/>
      <c r="Q102" s="261"/>
      <c r="R102" s="261"/>
      <c r="S102" s="261"/>
      <c r="T102" s="261"/>
      <c r="U102" s="261"/>
      <c r="V102" s="261"/>
      <c r="W102" s="261"/>
      <c r="X102" s="262"/>
      <c r="Y102" s="13"/>
      <c r="Z102" s="13"/>
      <c r="AA102" s="13"/>
      <c r="AB102" s="13"/>
      <c r="AC102" s="13"/>
      <c r="AD102" s="13"/>
      <c r="AE102" s="13"/>
      <c r="AT102" s="263" t="s">
        <v>183</v>
      </c>
      <c r="AU102" s="263" t="s">
        <v>86</v>
      </c>
      <c r="AV102" s="13" t="s">
        <v>86</v>
      </c>
      <c r="AW102" s="13" t="s">
        <v>5</v>
      </c>
      <c r="AX102" s="13" t="s">
        <v>76</v>
      </c>
      <c r="AY102" s="263" t="s">
        <v>171</v>
      </c>
    </row>
    <row r="103" spans="1:51" s="14" customFormat="1" ht="12">
      <c r="A103" s="14"/>
      <c r="B103" s="279"/>
      <c r="C103" s="280"/>
      <c r="D103" s="249" t="s">
        <v>183</v>
      </c>
      <c r="E103" s="281" t="s">
        <v>20</v>
      </c>
      <c r="F103" s="282" t="s">
        <v>249</v>
      </c>
      <c r="G103" s="280"/>
      <c r="H103" s="283">
        <v>775.5</v>
      </c>
      <c r="I103" s="284"/>
      <c r="J103" s="284"/>
      <c r="K103" s="280"/>
      <c r="L103" s="280"/>
      <c r="M103" s="285"/>
      <c r="N103" s="286"/>
      <c r="O103" s="287"/>
      <c r="P103" s="287"/>
      <c r="Q103" s="287"/>
      <c r="R103" s="287"/>
      <c r="S103" s="287"/>
      <c r="T103" s="287"/>
      <c r="U103" s="287"/>
      <c r="V103" s="287"/>
      <c r="W103" s="287"/>
      <c r="X103" s="288"/>
      <c r="Y103" s="14"/>
      <c r="Z103" s="14"/>
      <c r="AA103" s="14"/>
      <c r="AB103" s="14"/>
      <c r="AC103" s="14"/>
      <c r="AD103" s="14"/>
      <c r="AE103" s="14"/>
      <c r="AT103" s="289" t="s">
        <v>183</v>
      </c>
      <c r="AU103" s="289" t="s">
        <v>86</v>
      </c>
      <c r="AV103" s="14" t="s">
        <v>179</v>
      </c>
      <c r="AW103" s="14" t="s">
        <v>5</v>
      </c>
      <c r="AX103" s="14" t="s">
        <v>84</v>
      </c>
      <c r="AY103" s="289" t="s">
        <v>171</v>
      </c>
    </row>
    <row r="104" spans="1:65" s="2" customFormat="1" ht="21.75" customHeight="1">
      <c r="A104" s="39"/>
      <c r="B104" s="40"/>
      <c r="C104" s="235" t="s">
        <v>250</v>
      </c>
      <c r="D104" s="235" t="s">
        <v>174</v>
      </c>
      <c r="E104" s="236" t="s">
        <v>251</v>
      </c>
      <c r="F104" s="237" t="s">
        <v>252</v>
      </c>
      <c r="G104" s="238" t="s">
        <v>177</v>
      </c>
      <c r="H104" s="239">
        <v>4</v>
      </c>
      <c r="I104" s="240"/>
      <c r="J104" s="240"/>
      <c r="K104" s="241">
        <f>ROUND(P104*H104,2)</f>
        <v>0</v>
      </c>
      <c r="L104" s="237" t="s">
        <v>178</v>
      </c>
      <c r="M104" s="45"/>
      <c r="N104" s="242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0.93</v>
      </c>
      <c r="X104" s="246">
        <f>W104*H104</f>
        <v>3.72</v>
      </c>
      <c r="Y104" s="39"/>
      <c r="Z104" s="39"/>
      <c r="AA104" s="39"/>
      <c r="AB104" s="39"/>
      <c r="AC104" s="39"/>
      <c r="AD104" s="39"/>
      <c r="AE104" s="39"/>
      <c r="AR104" s="247" t="s">
        <v>179</v>
      </c>
      <c r="AT104" s="247" t="s">
        <v>174</v>
      </c>
      <c r="AU104" s="247" t="s">
        <v>86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179</v>
      </c>
      <c r="BM104" s="247" t="s">
        <v>253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254</v>
      </c>
      <c r="G105" s="41"/>
      <c r="H105" s="41"/>
      <c r="I105" s="150"/>
      <c r="J105" s="150"/>
      <c r="K105" s="41"/>
      <c r="L105" s="41"/>
      <c r="M105" s="45"/>
      <c r="N105" s="251"/>
      <c r="O105" s="252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86</v>
      </c>
    </row>
    <row r="106" spans="1:65" s="2" customFormat="1" ht="21.75" customHeight="1">
      <c r="A106" s="39"/>
      <c r="B106" s="40"/>
      <c r="C106" s="235" t="s">
        <v>179</v>
      </c>
      <c r="D106" s="235" t="s">
        <v>174</v>
      </c>
      <c r="E106" s="236" t="s">
        <v>255</v>
      </c>
      <c r="F106" s="237" t="s">
        <v>256</v>
      </c>
      <c r="G106" s="238" t="s">
        <v>177</v>
      </c>
      <c r="H106" s="239">
        <v>770</v>
      </c>
      <c r="I106" s="240"/>
      <c r="J106" s="240"/>
      <c r="K106" s="241">
        <f>ROUND(P106*H106,2)</f>
        <v>0</v>
      </c>
      <c r="L106" s="237" t="s">
        <v>178</v>
      </c>
      <c r="M106" s="45"/>
      <c r="N106" s="242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0.3</v>
      </c>
      <c r="X106" s="246">
        <f>W106*H106</f>
        <v>231</v>
      </c>
      <c r="Y106" s="39"/>
      <c r="Z106" s="39"/>
      <c r="AA106" s="39"/>
      <c r="AB106" s="39"/>
      <c r="AC106" s="39"/>
      <c r="AD106" s="39"/>
      <c r="AE106" s="39"/>
      <c r="AR106" s="247" t="s">
        <v>179</v>
      </c>
      <c r="AT106" s="247" t="s">
        <v>174</v>
      </c>
      <c r="AU106" s="247" t="s">
        <v>86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257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258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86</v>
      </c>
    </row>
    <row r="108" spans="1:65" s="2" customFormat="1" ht="21.75" customHeight="1">
      <c r="A108" s="39"/>
      <c r="B108" s="40"/>
      <c r="C108" s="235" t="s">
        <v>259</v>
      </c>
      <c r="D108" s="235" t="s">
        <v>174</v>
      </c>
      <c r="E108" s="236" t="s">
        <v>260</v>
      </c>
      <c r="F108" s="237" t="s">
        <v>261</v>
      </c>
      <c r="G108" s="238" t="s">
        <v>262</v>
      </c>
      <c r="H108" s="239">
        <v>453</v>
      </c>
      <c r="I108" s="240"/>
      <c r="J108" s="240"/>
      <c r="K108" s="241">
        <f>ROUND(P108*H108,2)</f>
        <v>0</v>
      </c>
      <c r="L108" s="237" t="s">
        <v>178</v>
      </c>
      <c r="M108" s="45"/>
      <c r="N108" s="242" t="s">
        <v>20</v>
      </c>
      <c r="O108" s="243" t="s">
        <v>45</v>
      </c>
      <c r="P108" s="244">
        <f>I108+J108</f>
        <v>0</v>
      </c>
      <c r="Q108" s="244">
        <f>ROUND(I108*H108,2)</f>
        <v>0</v>
      </c>
      <c r="R108" s="244">
        <f>ROUND(J108*H108,2)</f>
        <v>0</v>
      </c>
      <c r="S108" s="85"/>
      <c r="T108" s="245">
        <f>S108*H108</f>
        <v>0</v>
      </c>
      <c r="U108" s="245">
        <v>0</v>
      </c>
      <c r="V108" s="245">
        <f>U108*H108</f>
        <v>0</v>
      </c>
      <c r="W108" s="245">
        <v>0.04</v>
      </c>
      <c r="X108" s="246">
        <f>W108*H108</f>
        <v>18.12</v>
      </c>
      <c r="Y108" s="39"/>
      <c r="Z108" s="39"/>
      <c r="AA108" s="39"/>
      <c r="AB108" s="39"/>
      <c r="AC108" s="39"/>
      <c r="AD108" s="39"/>
      <c r="AE108" s="39"/>
      <c r="AR108" s="247" t="s">
        <v>179</v>
      </c>
      <c r="AT108" s="247" t="s">
        <v>174</v>
      </c>
      <c r="AU108" s="247" t="s">
        <v>86</v>
      </c>
      <c r="AY108" s="18" t="s">
        <v>171</v>
      </c>
      <c r="BE108" s="248">
        <f>IF(O108="základní",K108,0)</f>
        <v>0</v>
      </c>
      <c r="BF108" s="248">
        <f>IF(O108="snížená",K108,0)</f>
        <v>0</v>
      </c>
      <c r="BG108" s="248">
        <f>IF(O108="zákl. přenesená",K108,0)</f>
        <v>0</v>
      </c>
      <c r="BH108" s="248">
        <f>IF(O108="sníž. přenesená",K108,0)</f>
        <v>0</v>
      </c>
      <c r="BI108" s="248">
        <f>IF(O108="nulová",K108,0)</f>
        <v>0</v>
      </c>
      <c r="BJ108" s="18" t="s">
        <v>84</v>
      </c>
      <c r="BK108" s="248">
        <f>ROUND(P108*H108,2)</f>
        <v>0</v>
      </c>
      <c r="BL108" s="18" t="s">
        <v>179</v>
      </c>
      <c r="BM108" s="247" t="s">
        <v>263</v>
      </c>
    </row>
    <row r="109" spans="1:47" s="2" customFormat="1" ht="12">
      <c r="A109" s="39"/>
      <c r="B109" s="40"/>
      <c r="C109" s="41"/>
      <c r="D109" s="249" t="s">
        <v>181</v>
      </c>
      <c r="E109" s="41"/>
      <c r="F109" s="250" t="s">
        <v>264</v>
      </c>
      <c r="G109" s="41"/>
      <c r="H109" s="41"/>
      <c r="I109" s="150"/>
      <c r="J109" s="150"/>
      <c r="K109" s="41"/>
      <c r="L109" s="41"/>
      <c r="M109" s="45"/>
      <c r="N109" s="251"/>
      <c r="O109" s="252"/>
      <c r="P109" s="85"/>
      <c r="Q109" s="85"/>
      <c r="R109" s="85"/>
      <c r="S109" s="85"/>
      <c r="T109" s="85"/>
      <c r="U109" s="85"/>
      <c r="V109" s="85"/>
      <c r="W109" s="85"/>
      <c r="X109" s="86"/>
      <c r="Y109" s="39"/>
      <c r="Z109" s="39"/>
      <c r="AA109" s="39"/>
      <c r="AB109" s="39"/>
      <c r="AC109" s="39"/>
      <c r="AD109" s="39"/>
      <c r="AE109" s="39"/>
      <c r="AT109" s="18" t="s">
        <v>181</v>
      </c>
      <c r="AU109" s="18" t="s">
        <v>86</v>
      </c>
    </row>
    <row r="110" spans="1:65" s="2" customFormat="1" ht="21.75" customHeight="1">
      <c r="A110" s="39"/>
      <c r="B110" s="40"/>
      <c r="C110" s="235" t="s">
        <v>265</v>
      </c>
      <c r="D110" s="235" t="s">
        <v>174</v>
      </c>
      <c r="E110" s="236" t="s">
        <v>266</v>
      </c>
      <c r="F110" s="237" t="s">
        <v>267</v>
      </c>
      <c r="G110" s="238" t="s">
        <v>177</v>
      </c>
      <c r="H110" s="239">
        <v>467</v>
      </c>
      <c r="I110" s="240"/>
      <c r="J110" s="240"/>
      <c r="K110" s="241">
        <f>ROUND(P110*H110,2)</f>
        <v>0</v>
      </c>
      <c r="L110" s="237" t="s">
        <v>178</v>
      </c>
      <c r="M110" s="45"/>
      <c r="N110" s="242" t="s">
        <v>20</v>
      </c>
      <c r="O110" s="243" t="s">
        <v>45</v>
      </c>
      <c r="P110" s="244">
        <f>I110+J110</f>
        <v>0</v>
      </c>
      <c r="Q110" s="244">
        <f>ROUND(I110*H110,2)</f>
        <v>0</v>
      </c>
      <c r="R110" s="244">
        <f>ROUND(J110*H110,2)</f>
        <v>0</v>
      </c>
      <c r="S110" s="85"/>
      <c r="T110" s="245">
        <f>S110*H110</f>
        <v>0</v>
      </c>
      <c r="U110" s="245">
        <v>0</v>
      </c>
      <c r="V110" s="245">
        <f>U110*H110</f>
        <v>0</v>
      </c>
      <c r="W110" s="245">
        <v>0</v>
      </c>
      <c r="X110" s="246">
        <f>W110*H110</f>
        <v>0</v>
      </c>
      <c r="Y110" s="39"/>
      <c r="Z110" s="39"/>
      <c r="AA110" s="39"/>
      <c r="AB110" s="39"/>
      <c r="AC110" s="39"/>
      <c r="AD110" s="39"/>
      <c r="AE110" s="39"/>
      <c r="AR110" s="247" t="s">
        <v>179</v>
      </c>
      <c r="AT110" s="247" t="s">
        <v>174</v>
      </c>
      <c r="AU110" s="247" t="s">
        <v>86</v>
      </c>
      <c r="AY110" s="18" t="s">
        <v>171</v>
      </c>
      <c r="BE110" s="248">
        <f>IF(O110="základní",K110,0)</f>
        <v>0</v>
      </c>
      <c r="BF110" s="248">
        <f>IF(O110="snížená",K110,0)</f>
        <v>0</v>
      </c>
      <c r="BG110" s="248">
        <f>IF(O110="zákl. přenesená",K110,0)</f>
        <v>0</v>
      </c>
      <c r="BH110" s="248">
        <f>IF(O110="sníž. přenesená",K110,0)</f>
        <v>0</v>
      </c>
      <c r="BI110" s="248">
        <f>IF(O110="nulová",K110,0)</f>
        <v>0</v>
      </c>
      <c r="BJ110" s="18" t="s">
        <v>84</v>
      </c>
      <c r="BK110" s="248">
        <f>ROUND(P110*H110,2)</f>
        <v>0</v>
      </c>
      <c r="BL110" s="18" t="s">
        <v>179</v>
      </c>
      <c r="BM110" s="247" t="s">
        <v>268</v>
      </c>
    </row>
    <row r="111" spans="1:47" s="2" customFormat="1" ht="12">
      <c r="A111" s="39"/>
      <c r="B111" s="40"/>
      <c r="C111" s="41"/>
      <c r="D111" s="249" t="s">
        <v>181</v>
      </c>
      <c r="E111" s="41"/>
      <c r="F111" s="250" t="s">
        <v>269</v>
      </c>
      <c r="G111" s="41"/>
      <c r="H111" s="41"/>
      <c r="I111" s="150"/>
      <c r="J111" s="150"/>
      <c r="K111" s="41"/>
      <c r="L111" s="41"/>
      <c r="M111" s="45"/>
      <c r="N111" s="251"/>
      <c r="O111" s="252"/>
      <c r="P111" s="85"/>
      <c r="Q111" s="85"/>
      <c r="R111" s="85"/>
      <c r="S111" s="85"/>
      <c r="T111" s="85"/>
      <c r="U111" s="85"/>
      <c r="V111" s="85"/>
      <c r="W111" s="85"/>
      <c r="X111" s="86"/>
      <c r="Y111" s="39"/>
      <c r="Z111" s="39"/>
      <c r="AA111" s="39"/>
      <c r="AB111" s="39"/>
      <c r="AC111" s="39"/>
      <c r="AD111" s="39"/>
      <c r="AE111" s="39"/>
      <c r="AT111" s="18" t="s">
        <v>181</v>
      </c>
      <c r="AU111" s="18" t="s">
        <v>86</v>
      </c>
    </row>
    <row r="112" spans="1:51" s="13" customFormat="1" ht="12">
      <c r="A112" s="13"/>
      <c r="B112" s="253"/>
      <c r="C112" s="254"/>
      <c r="D112" s="249" t="s">
        <v>183</v>
      </c>
      <c r="E112" s="255" t="s">
        <v>20</v>
      </c>
      <c r="F112" s="256" t="s">
        <v>270</v>
      </c>
      <c r="G112" s="254"/>
      <c r="H112" s="257">
        <v>467</v>
      </c>
      <c r="I112" s="258"/>
      <c r="J112" s="258"/>
      <c r="K112" s="254"/>
      <c r="L112" s="254"/>
      <c r="M112" s="259"/>
      <c r="N112" s="260"/>
      <c r="O112" s="261"/>
      <c r="P112" s="261"/>
      <c r="Q112" s="261"/>
      <c r="R112" s="261"/>
      <c r="S112" s="261"/>
      <c r="T112" s="261"/>
      <c r="U112" s="261"/>
      <c r="V112" s="261"/>
      <c r="W112" s="261"/>
      <c r="X112" s="262"/>
      <c r="Y112" s="13"/>
      <c r="Z112" s="13"/>
      <c r="AA112" s="13"/>
      <c r="AB112" s="13"/>
      <c r="AC112" s="13"/>
      <c r="AD112" s="13"/>
      <c r="AE112" s="13"/>
      <c r="AT112" s="263" t="s">
        <v>183</v>
      </c>
      <c r="AU112" s="263" t="s">
        <v>86</v>
      </c>
      <c r="AV112" s="13" t="s">
        <v>86</v>
      </c>
      <c r="AW112" s="13" t="s">
        <v>5</v>
      </c>
      <c r="AX112" s="13" t="s">
        <v>84</v>
      </c>
      <c r="AY112" s="263" t="s">
        <v>171</v>
      </c>
    </row>
    <row r="113" spans="1:65" s="2" customFormat="1" ht="21.75" customHeight="1">
      <c r="A113" s="39"/>
      <c r="B113" s="40"/>
      <c r="C113" s="235" t="s">
        <v>173</v>
      </c>
      <c r="D113" s="235" t="s">
        <v>174</v>
      </c>
      <c r="E113" s="236" t="s">
        <v>271</v>
      </c>
      <c r="F113" s="237" t="s">
        <v>272</v>
      </c>
      <c r="G113" s="238" t="s">
        <v>273</v>
      </c>
      <c r="H113" s="239">
        <v>102.74</v>
      </c>
      <c r="I113" s="240"/>
      <c r="J113" s="240"/>
      <c r="K113" s="241">
        <f>ROUND(P113*H113,2)</f>
        <v>0</v>
      </c>
      <c r="L113" s="237" t="s">
        <v>178</v>
      </c>
      <c r="M113" s="45"/>
      <c r="N113" s="242" t="s">
        <v>20</v>
      </c>
      <c r="O113" s="243" t="s">
        <v>45</v>
      </c>
      <c r="P113" s="244">
        <f>I113+J113</f>
        <v>0</v>
      </c>
      <c r="Q113" s="244">
        <f>ROUND(I113*H113,2)</f>
        <v>0</v>
      </c>
      <c r="R113" s="244">
        <f>ROUND(J113*H113,2)</f>
        <v>0</v>
      </c>
      <c r="S113" s="85"/>
      <c r="T113" s="245">
        <f>S113*H113</f>
        <v>0</v>
      </c>
      <c r="U113" s="245">
        <v>0</v>
      </c>
      <c r="V113" s="245">
        <f>U113*H113</f>
        <v>0</v>
      </c>
      <c r="W113" s="245">
        <v>0</v>
      </c>
      <c r="X113" s="246">
        <f>W113*H113</f>
        <v>0</v>
      </c>
      <c r="Y113" s="39"/>
      <c r="Z113" s="39"/>
      <c r="AA113" s="39"/>
      <c r="AB113" s="39"/>
      <c r="AC113" s="39"/>
      <c r="AD113" s="39"/>
      <c r="AE113" s="39"/>
      <c r="AR113" s="247" t="s">
        <v>179</v>
      </c>
      <c r="AT113" s="247" t="s">
        <v>174</v>
      </c>
      <c r="AU113" s="247" t="s">
        <v>86</v>
      </c>
      <c r="AY113" s="18" t="s">
        <v>171</v>
      </c>
      <c r="BE113" s="248">
        <f>IF(O113="základní",K113,0)</f>
        <v>0</v>
      </c>
      <c r="BF113" s="248">
        <f>IF(O113="snížená",K113,0)</f>
        <v>0</v>
      </c>
      <c r="BG113" s="248">
        <f>IF(O113="zákl. přenesená",K113,0)</f>
        <v>0</v>
      </c>
      <c r="BH113" s="248">
        <f>IF(O113="sníž. přenesená",K113,0)</f>
        <v>0</v>
      </c>
      <c r="BI113" s="248">
        <f>IF(O113="nulová",K113,0)</f>
        <v>0</v>
      </c>
      <c r="BJ113" s="18" t="s">
        <v>84</v>
      </c>
      <c r="BK113" s="248">
        <f>ROUND(P113*H113,2)</f>
        <v>0</v>
      </c>
      <c r="BL113" s="18" t="s">
        <v>179</v>
      </c>
      <c r="BM113" s="247" t="s">
        <v>274</v>
      </c>
    </row>
    <row r="114" spans="1:47" s="2" customFormat="1" ht="12">
      <c r="A114" s="39"/>
      <c r="B114" s="40"/>
      <c r="C114" s="41"/>
      <c r="D114" s="249" t="s">
        <v>181</v>
      </c>
      <c r="E114" s="41"/>
      <c r="F114" s="250" t="s">
        <v>275</v>
      </c>
      <c r="G114" s="41"/>
      <c r="H114" s="41"/>
      <c r="I114" s="150"/>
      <c r="J114" s="150"/>
      <c r="K114" s="41"/>
      <c r="L114" s="41"/>
      <c r="M114" s="45"/>
      <c r="N114" s="251"/>
      <c r="O114" s="252"/>
      <c r="P114" s="85"/>
      <c r="Q114" s="85"/>
      <c r="R114" s="85"/>
      <c r="S114" s="85"/>
      <c r="T114" s="85"/>
      <c r="U114" s="85"/>
      <c r="V114" s="85"/>
      <c r="W114" s="85"/>
      <c r="X114" s="86"/>
      <c r="Y114" s="39"/>
      <c r="Z114" s="39"/>
      <c r="AA114" s="39"/>
      <c r="AB114" s="39"/>
      <c r="AC114" s="39"/>
      <c r="AD114" s="39"/>
      <c r="AE114" s="39"/>
      <c r="AT114" s="18" t="s">
        <v>181</v>
      </c>
      <c r="AU114" s="18" t="s">
        <v>86</v>
      </c>
    </row>
    <row r="115" spans="1:47" s="2" customFormat="1" ht="12">
      <c r="A115" s="39"/>
      <c r="B115" s="40"/>
      <c r="C115" s="41"/>
      <c r="D115" s="249" t="s">
        <v>217</v>
      </c>
      <c r="E115" s="41"/>
      <c r="F115" s="274" t="s">
        <v>276</v>
      </c>
      <c r="G115" s="41"/>
      <c r="H115" s="41"/>
      <c r="I115" s="150"/>
      <c r="J115" s="150"/>
      <c r="K115" s="41"/>
      <c r="L115" s="41"/>
      <c r="M115" s="45"/>
      <c r="N115" s="251"/>
      <c r="O115" s="252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217</v>
      </c>
      <c r="AU115" s="18" t="s">
        <v>86</v>
      </c>
    </row>
    <row r="116" spans="1:51" s="13" customFormat="1" ht="12">
      <c r="A116" s="13"/>
      <c r="B116" s="253"/>
      <c r="C116" s="254"/>
      <c r="D116" s="249" t="s">
        <v>183</v>
      </c>
      <c r="E116" s="255" t="s">
        <v>20</v>
      </c>
      <c r="F116" s="256" t="s">
        <v>277</v>
      </c>
      <c r="G116" s="254"/>
      <c r="H116" s="257">
        <v>102.74</v>
      </c>
      <c r="I116" s="258"/>
      <c r="J116" s="258"/>
      <c r="K116" s="254"/>
      <c r="L116" s="254"/>
      <c r="M116" s="259"/>
      <c r="N116" s="260"/>
      <c r="O116" s="261"/>
      <c r="P116" s="261"/>
      <c r="Q116" s="261"/>
      <c r="R116" s="261"/>
      <c r="S116" s="261"/>
      <c r="T116" s="261"/>
      <c r="U116" s="261"/>
      <c r="V116" s="261"/>
      <c r="W116" s="261"/>
      <c r="X116" s="262"/>
      <c r="Y116" s="13"/>
      <c r="Z116" s="13"/>
      <c r="AA116" s="13"/>
      <c r="AB116" s="13"/>
      <c r="AC116" s="13"/>
      <c r="AD116" s="13"/>
      <c r="AE116" s="13"/>
      <c r="AT116" s="263" t="s">
        <v>183</v>
      </c>
      <c r="AU116" s="263" t="s">
        <v>86</v>
      </c>
      <c r="AV116" s="13" t="s">
        <v>86</v>
      </c>
      <c r="AW116" s="13" t="s">
        <v>5</v>
      </c>
      <c r="AX116" s="13" t="s">
        <v>84</v>
      </c>
      <c r="AY116" s="263" t="s">
        <v>171</v>
      </c>
    </row>
    <row r="117" spans="1:65" s="2" customFormat="1" ht="21.75" customHeight="1">
      <c r="A117" s="39"/>
      <c r="B117" s="40"/>
      <c r="C117" s="235" t="s">
        <v>185</v>
      </c>
      <c r="D117" s="235" t="s">
        <v>174</v>
      </c>
      <c r="E117" s="236" t="s">
        <v>278</v>
      </c>
      <c r="F117" s="237" t="s">
        <v>279</v>
      </c>
      <c r="G117" s="238" t="s">
        <v>273</v>
      </c>
      <c r="H117" s="239">
        <v>50</v>
      </c>
      <c r="I117" s="240"/>
      <c r="J117" s="240"/>
      <c r="K117" s="241">
        <f>ROUND(P117*H117,2)</f>
        <v>0</v>
      </c>
      <c r="L117" s="237" t="s">
        <v>178</v>
      </c>
      <c r="M117" s="45"/>
      <c r="N117" s="242" t="s">
        <v>20</v>
      </c>
      <c r="O117" s="243" t="s">
        <v>45</v>
      </c>
      <c r="P117" s="244">
        <f>I117+J117</f>
        <v>0</v>
      </c>
      <c r="Q117" s="244">
        <f>ROUND(I117*H117,2)</f>
        <v>0</v>
      </c>
      <c r="R117" s="244">
        <f>ROUND(J117*H117,2)</f>
        <v>0</v>
      </c>
      <c r="S117" s="85"/>
      <c r="T117" s="245">
        <f>S117*H117</f>
        <v>0</v>
      </c>
      <c r="U117" s="245">
        <v>0</v>
      </c>
      <c r="V117" s="245">
        <f>U117*H117</f>
        <v>0</v>
      </c>
      <c r="W117" s="245">
        <v>0</v>
      </c>
      <c r="X117" s="246">
        <f>W117*H117</f>
        <v>0</v>
      </c>
      <c r="Y117" s="39"/>
      <c r="Z117" s="39"/>
      <c r="AA117" s="39"/>
      <c r="AB117" s="39"/>
      <c r="AC117" s="39"/>
      <c r="AD117" s="39"/>
      <c r="AE117" s="39"/>
      <c r="AR117" s="247" t="s">
        <v>179</v>
      </c>
      <c r="AT117" s="247" t="s">
        <v>174</v>
      </c>
      <c r="AU117" s="247" t="s">
        <v>86</v>
      </c>
      <c r="AY117" s="18" t="s">
        <v>171</v>
      </c>
      <c r="BE117" s="248">
        <f>IF(O117="základní",K117,0)</f>
        <v>0</v>
      </c>
      <c r="BF117" s="248">
        <f>IF(O117="snížená",K117,0)</f>
        <v>0</v>
      </c>
      <c r="BG117" s="248">
        <f>IF(O117="zákl. přenesená",K117,0)</f>
        <v>0</v>
      </c>
      <c r="BH117" s="248">
        <f>IF(O117="sníž. přenesená",K117,0)</f>
        <v>0</v>
      </c>
      <c r="BI117" s="248">
        <f>IF(O117="nulová",K117,0)</f>
        <v>0</v>
      </c>
      <c r="BJ117" s="18" t="s">
        <v>84</v>
      </c>
      <c r="BK117" s="248">
        <f>ROUND(P117*H117,2)</f>
        <v>0</v>
      </c>
      <c r="BL117" s="18" t="s">
        <v>179</v>
      </c>
      <c r="BM117" s="247" t="s">
        <v>280</v>
      </c>
    </row>
    <row r="118" spans="1:47" s="2" customFormat="1" ht="12">
      <c r="A118" s="39"/>
      <c r="B118" s="40"/>
      <c r="C118" s="41"/>
      <c r="D118" s="249" t="s">
        <v>181</v>
      </c>
      <c r="E118" s="41"/>
      <c r="F118" s="250" t="s">
        <v>281</v>
      </c>
      <c r="G118" s="41"/>
      <c r="H118" s="41"/>
      <c r="I118" s="150"/>
      <c r="J118" s="150"/>
      <c r="K118" s="41"/>
      <c r="L118" s="41"/>
      <c r="M118" s="45"/>
      <c r="N118" s="251"/>
      <c r="O118" s="252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181</v>
      </c>
      <c r="AU118" s="18" t="s">
        <v>86</v>
      </c>
    </row>
    <row r="119" spans="1:51" s="13" customFormat="1" ht="12">
      <c r="A119" s="13"/>
      <c r="B119" s="253"/>
      <c r="C119" s="254"/>
      <c r="D119" s="249" t="s">
        <v>183</v>
      </c>
      <c r="E119" s="255" t="s">
        <v>20</v>
      </c>
      <c r="F119" s="256" t="s">
        <v>282</v>
      </c>
      <c r="G119" s="254"/>
      <c r="H119" s="257">
        <v>50</v>
      </c>
      <c r="I119" s="258"/>
      <c r="J119" s="258"/>
      <c r="K119" s="254"/>
      <c r="L119" s="254"/>
      <c r="M119" s="259"/>
      <c r="N119" s="260"/>
      <c r="O119" s="261"/>
      <c r="P119" s="261"/>
      <c r="Q119" s="261"/>
      <c r="R119" s="261"/>
      <c r="S119" s="261"/>
      <c r="T119" s="261"/>
      <c r="U119" s="261"/>
      <c r="V119" s="261"/>
      <c r="W119" s="261"/>
      <c r="X119" s="262"/>
      <c r="Y119" s="13"/>
      <c r="Z119" s="13"/>
      <c r="AA119" s="13"/>
      <c r="AB119" s="13"/>
      <c r="AC119" s="13"/>
      <c r="AD119" s="13"/>
      <c r="AE119" s="13"/>
      <c r="AT119" s="263" t="s">
        <v>183</v>
      </c>
      <c r="AU119" s="263" t="s">
        <v>86</v>
      </c>
      <c r="AV119" s="13" t="s">
        <v>86</v>
      </c>
      <c r="AW119" s="13" t="s">
        <v>5</v>
      </c>
      <c r="AX119" s="13" t="s">
        <v>84</v>
      </c>
      <c r="AY119" s="263" t="s">
        <v>171</v>
      </c>
    </row>
    <row r="120" spans="1:65" s="2" customFormat="1" ht="21.75" customHeight="1">
      <c r="A120" s="39"/>
      <c r="B120" s="40"/>
      <c r="C120" s="235" t="s">
        <v>192</v>
      </c>
      <c r="D120" s="235" t="s">
        <v>174</v>
      </c>
      <c r="E120" s="236" t="s">
        <v>283</v>
      </c>
      <c r="F120" s="237" t="s">
        <v>284</v>
      </c>
      <c r="G120" s="238" t="s">
        <v>273</v>
      </c>
      <c r="H120" s="239">
        <v>292.6</v>
      </c>
      <c r="I120" s="240"/>
      <c r="J120" s="240"/>
      <c r="K120" s="241">
        <f>ROUND(P120*H120,2)</f>
        <v>0</v>
      </c>
      <c r="L120" s="237" t="s">
        <v>178</v>
      </c>
      <c r="M120" s="45"/>
      <c r="N120" s="242" t="s">
        <v>20</v>
      </c>
      <c r="O120" s="243" t="s">
        <v>45</v>
      </c>
      <c r="P120" s="244">
        <f>I120+J120</f>
        <v>0</v>
      </c>
      <c r="Q120" s="244">
        <f>ROUND(I120*H120,2)</f>
        <v>0</v>
      </c>
      <c r="R120" s="244">
        <f>ROUND(J120*H120,2)</f>
        <v>0</v>
      </c>
      <c r="S120" s="85"/>
      <c r="T120" s="245">
        <f>S120*H120</f>
        <v>0</v>
      </c>
      <c r="U120" s="245">
        <v>0</v>
      </c>
      <c r="V120" s="245">
        <f>U120*H120</f>
        <v>0</v>
      </c>
      <c r="W120" s="245">
        <v>0</v>
      </c>
      <c r="X120" s="246">
        <f>W120*H120</f>
        <v>0</v>
      </c>
      <c r="Y120" s="39"/>
      <c r="Z120" s="39"/>
      <c r="AA120" s="39"/>
      <c r="AB120" s="39"/>
      <c r="AC120" s="39"/>
      <c r="AD120" s="39"/>
      <c r="AE120" s="39"/>
      <c r="AR120" s="247" t="s">
        <v>179</v>
      </c>
      <c r="AT120" s="247" t="s">
        <v>174</v>
      </c>
      <c r="AU120" s="247" t="s">
        <v>86</v>
      </c>
      <c r="AY120" s="18" t="s">
        <v>171</v>
      </c>
      <c r="BE120" s="248">
        <f>IF(O120="základní",K120,0)</f>
        <v>0</v>
      </c>
      <c r="BF120" s="248">
        <f>IF(O120="snížená",K120,0)</f>
        <v>0</v>
      </c>
      <c r="BG120" s="248">
        <f>IF(O120="zákl. přenesená",K120,0)</f>
        <v>0</v>
      </c>
      <c r="BH120" s="248">
        <f>IF(O120="sníž. přenesená",K120,0)</f>
        <v>0</v>
      </c>
      <c r="BI120" s="248">
        <f>IF(O120="nulová",K120,0)</f>
        <v>0</v>
      </c>
      <c r="BJ120" s="18" t="s">
        <v>84</v>
      </c>
      <c r="BK120" s="248">
        <f>ROUND(P120*H120,2)</f>
        <v>0</v>
      </c>
      <c r="BL120" s="18" t="s">
        <v>179</v>
      </c>
      <c r="BM120" s="247" t="s">
        <v>285</v>
      </c>
    </row>
    <row r="121" spans="1:47" s="2" customFormat="1" ht="12">
      <c r="A121" s="39"/>
      <c r="B121" s="40"/>
      <c r="C121" s="41"/>
      <c r="D121" s="249" t="s">
        <v>181</v>
      </c>
      <c r="E121" s="41"/>
      <c r="F121" s="250" t="s">
        <v>286</v>
      </c>
      <c r="G121" s="41"/>
      <c r="H121" s="41"/>
      <c r="I121" s="150"/>
      <c r="J121" s="150"/>
      <c r="K121" s="41"/>
      <c r="L121" s="41"/>
      <c r="M121" s="45"/>
      <c r="N121" s="251"/>
      <c r="O121" s="252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181</v>
      </c>
      <c r="AU121" s="18" t="s">
        <v>86</v>
      </c>
    </row>
    <row r="122" spans="1:47" s="2" customFormat="1" ht="12">
      <c r="A122" s="39"/>
      <c r="B122" s="40"/>
      <c r="C122" s="41"/>
      <c r="D122" s="249" t="s">
        <v>217</v>
      </c>
      <c r="E122" s="41"/>
      <c r="F122" s="274" t="s">
        <v>287</v>
      </c>
      <c r="G122" s="41"/>
      <c r="H122" s="41"/>
      <c r="I122" s="150"/>
      <c r="J122" s="150"/>
      <c r="K122" s="41"/>
      <c r="L122" s="41"/>
      <c r="M122" s="45"/>
      <c r="N122" s="251"/>
      <c r="O122" s="252"/>
      <c r="P122" s="85"/>
      <c r="Q122" s="85"/>
      <c r="R122" s="85"/>
      <c r="S122" s="85"/>
      <c r="T122" s="85"/>
      <c r="U122" s="85"/>
      <c r="V122" s="85"/>
      <c r="W122" s="85"/>
      <c r="X122" s="86"/>
      <c r="Y122" s="39"/>
      <c r="Z122" s="39"/>
      <c r="AA122" s="39"/>
      <c r="AB122" s="39"/>
      <c r="AC122" s="39"/>
      <c r="AD122" s="39"/>
      <c r="AE122" s="39"/>
      <c r="AT122" s="18" t="s">
        <v>217</v>
      </c>
      <c r="AU122" s="18" t="s">
        <v>86</v>
      </c>
    </row>
    <row r="123" spans="1:51" s="13" customFormat="1" ht="12">
      <c r="A123" s="13"/>
      <c r="B123" s="253"/>
      <c r="C123" s="254"/>
      <c r="D123" s="249" t="s">
        <v>183</v>
      </c>
      <c r="E123" s="255" t="s">
        <v>20</v>
      </c>
      <c r="F123" s="256" t="s">
        <v>288</v>
      </c>
      <c r="G123" s="254"/>
      <c r="H123" s="257">
        <v>292.6</v>
      </c>
      <c r="I123" s="258"/>
      <c r="J123" s="258"/>
      <c r="K123" s="254"/>
      <c r="L123" s="254"/>
      <c r="M123" s="259"/>
      <c r="N123" s="260"/>
      <c r="O123" s="261"/>
      <c r="P123" s="261"/>
      <c r="Q123" s="261"/>
      <c r="R123" s="261"/>
      <c r="S123" s="261"/>
      <c r="T123" s="261"/>
      <c r="U123" s="261"/>
      <c r="V123" s="261"/>
      <c r="W123" s="261"/>
      <c r="X123" s="262"/>
      <c r="Y123" s="13"/>
      <c r="Z123" s="13"/>
      <c r="AA123" s="13"/>
      <c r="AB123" s="13"/>
      <c r="AC123" s="13"/>
      <c r="AD123" s="13"/>
      <c r="AE123" s="13"/>
      <c r="AT123" s="263" t="s">
        <v>183</v>
      </c>
      <c r="AU123" s="263" t="s">
        <v>86</v>
      </c>
      <c r="AV123" s="13" t="s">
        <v>86</v>
      </c>
      <c r="AW123" s="13" t="s">
        <v>5</v>
      </c>
      <c r="AX123" s="13" t="s">
        <v>84</v>
      </c>
      <c r="AY123" s="263" t="s">
        <v>171</v>
      </c>
    </row>
    <row r="124" spans="1:65" s="2" customFormat="1" ht="21.75" customHeight="1">
      <c r="A124" s="39"/>
      <c r="B124" s="40"/>
      <c r="C124" s="235" t="s">
        <v>198</v>
      </c>
      <c r="D124" s="235" t="s">
        <v>174</v>
      </c>
      <c r="E124" s="236" t="s">
        <v>289</v>
      </c>
      <c r="F124" s="237" t="s">
        <v>290</v>
      </c>
      <c r="G124" s="238" t="s">
        <v>273</v>
      </c>
      <c r="H124" s="239">
        <v>102.74</v>
      </c>
      <c r="I124" s="240"/>
      <c r="J124" s="240"/>
      <c r="K124" s="241">
        <f>ROUND(P124*H124,2)</f>
        <v>0</v>
      </c>
      <c r="L124" s="237" t="s">
        <v>178</v>
      </c>
      <c r="M124" s="45"/>
      <c r="N124" s="242" t="s">
        <v>20</v>
      </c>
      <c r="O124" s="243" t="s">
        <v>45</v>
      </c>
      <c r="P124" s="244">
        <f>I124+J124</f>
        <v>0</v>
      </c>
      <c r="Q124" s="244">
        <f>ROUND(I124*H124,2)</f>
        <v>0</v>
      </c>
      <c r="R124" s="244">
        <f>ROUND(J124*H124,2)</f>
        <v>0</v>
      </c>
      <c r="S124" s="85"/>
      <c r="T124" s="245">
        <f>S124*H124</f>
        <v>0</v>
      </c>
      <c r="U124" s="245">
        <v>0</v>
      </c>
      <c r="V124" s="245">
        <f>U124*H124</f>
        <v>0</v>
      </c>
      <c r="W124" s="245">
        <v>0</v>
      </c>
      <c r="X124" s="246">
        <f>W124*H124</f>
        <v>0</v>
      </c>
      <c r="Y124" s="39"/>
      <c r="Z124" s="39"/>
      <c r="AA124" s="39"/>
      <c r="AB124" s="39"/>
      <c r="AC124" s="39"/>
      <c r="AD124" s="39"/>
      <c r="AE124" s="39"/>
      <c r="AR124" s="247" t="s">
        <v>179</v>
      </c>
      <c r="AT124" s="247" t="s">
        <v>174</v>
      </c>
      <c r="AU124" s="247" t="s">
        <v>86</v>
      </c>
      <c r="AY124" s="18" t="s">
        <v>171</v>
      </c>
      <c r="BE124" s="248">
        <f>IF(O124="základní",K124,0)</f>
        <v>0</v>
      </c>
      <c r="BF124" s="248">
        <f>IF(O124="snížená",K124,0)</f>
        <v>0</v>
      </c>
      <c r="BG124" s="248">
        <f>IF(O124="zákl. přenesená",K124,0)</f>
        <v>0</v>
      </c>
      <c r="BH124" s="248">
        <f>IF(O124="sníž. přenesená",K124,0)</f>
        <v>0</v>
      </c>
      <c r="BI124" s="248">
        <f>IF(O124="nulová",K124,0)</f>
        <v>0</v>
      </c>
      <c r="BJ124" s="18" t="s">
        <v>84</v>
      </c>
      <c r="BK124" s="248">
        <f>ROUND(P124*H124,2)</f>
        <v>0</v>
      </c>
      <c r="BL124" s="18" t="s">
        <v>179</v>
      </c>
      <c r="BM124" s="247" t="s">
        <v>291</v>
      </c>
    </row>
    <row r="125" spans="1:47" s="2" customFormat="1" ht="12">
      <c r="A125" s="39"/>
      <c r="B125" s="40"/>
      <c r="C125" s="41"/>
      <c r="D125" s="249" t="s">
        <v>181</v>
      </c>
      <c r="E125" s="41"/>
      <c r="F125" s="250" t="s">
        <v>292</v>
      </c>
      <c r="G125" s="41"/>
      <c r="H125" s="41"/>
      <c r="I125" s="150"/>
      <c r="J125" s="150"/>
      <c r="K125" s="41"/>
      <c r="L125" s="41"/>
      <c r="M125" s="45"/>
      <c r="N125" s="251"/>
      <c r="O125" s="252"/>
      <c r="P125" s="85"/>
      <c r="Q125" s="85"/>
      <c r="R125" s="85"/>
      <c r="S125" s="85"/>
      <c r="T125" s="85"/>
      <c r="U125" s="85"/>
      <c r="V125" s="85"/>
      <c r="W125" s="85"/>
      <c r="X125" s="86"/>
      <c r="Y125" s="39"/>
      <c r="Z125" s="39"/>
      <c r="AA125" s="39"/>
      <c r="AB125" s="39"/>
      <c r="AC125" s="39"/>
      <c r="AD125" s="39"/>
      <c r="AE125" s="39"/>
      <c r="AT125" s="18" t="s">
        <v>181</v>
      </c>
      <c r="AU125" s="18" t="s">
        <v>86</v>
      </c>
    </row>
    <row r="126" spans="1:47" s="2" customFormat="1" ht="12">
      <c r="A126" s="39"/>
      <c r="B126" s="40"/>
      <c r="C126" s="41"/>
      <c r="D126" s="249" t="s">
        <v>217</v>
      </c>
      <c r="E126" s="41"/>
      <c r="F126" s="274" t="s">
        <v>293</v>
      </c>
      <c r="G126" s="41"/>
      <c r="H126" s="41"/>
      <c r="I126" s="150"/>
      <c r="J126" s="150"/>
      <c r="K126" s="41"/>
      <c r="L126" s="41"/>
      <c r="M126" s="45"/>
      <c r="N126" s="251"/>
      <c r="O126" s="252"/>
      <c r="P126" s="85"/>
      <c r="Q126" s="85"/>
      <c r="R126" s="85"/>
      <c r="S126" s="85"/>
      <c r="T126" s="85"/>
      <c r="U126" s="85"/>
      <c r="V126" s="85"/>
      <c r="W126" s="85"/>
      <c r="X126" s="86"/>
      <c r="Y126" s="39"/>
      <c r="Z126" s="39"/>
      <c r="AA126" s="39"/>
      <c r="AB126" s="39"/>
      <c r="AC126" s="39"/>
      <c r="AD126" s="39"/>
      <c r="AE126" s="39"/>
      <c r="AT126" s="18" t="s">
        <v>217</v>
      </c>
      <c r="AU126" s="18" t="s">
        <v>86</v>
      </c>
    </row>
    <row r="127" spans="1:51" s="13" customFormat="1" ht="12">
      <c r="A127" s="13"/>
      <c r="B127" s="253"/>
      <c r="C127" s="254"/>
      <c r="D127" s="249" t="s">
        <v>183</v>
      </c>
      <c r="E127" s="255" t="s">
        <v>20</v>
      </c>
      <c r="F127" s="256" t="s">
        <v>294</v>
      </c>
      <c r="G127" s="254"/>
      <c r="H127" s="257">
        <v>102.74</v>
      </c>
      <c r="I127" s="258"/>
      <c r="J127" s="258"/>
      <c r="K127" s="254"/>
      <c r="L127" s="254"/>
      <c r="M127" s="259"/>
      <c r="N127" s="260"/>
      <c r="O127" s="261"/>
      <c r="P127" s="261"/>
      <c r="Q127" s="261"/>
      <c r="R127" s="261"/>
      <c r="S127" s="261"/>
      <c r="T127" s="261"/>
      <c r="U127" s="261"/>
      <c r="V127" s="261"/>
      <c r="W127" s="261"/>
      <c r="X127" s="262"/>
      <c r="Y127" s="13"/>
      <c r="Z127" s="13"/>
      <c r="AA127" s="13"/>
      <c r="AB127" s="13"/>
      <c r="AC127" s="13"/>
      <c r="AD127" s="13"/>
      <c r="AE127" s="13"/>
      <c r="AT127" s="263" t="s">
        <v>183</v>
      </c>
      <c r="AU127" s="263" t="s">
        <v>86</v>
      </c>
      <c r="AV127" s="13" t="s">
        <v>86</v>
      </c>
      <c r="AW127" s="13" t="s">
        <v>5</v>
      </c>
      <c r="AX127" s="13" t="s">
        <v>84</v>
      </c>
      <c r="AY127" s="263" t="s">
        <v>171</v>
      </c>
    </row>
    <row r="128" spans="1:65" s="2" customFormat="1" ht="21.75" customHeight="1">
      <c r="A128" s="39"/>
      <c r="B128" s="40"/>
      <c r="C128" s="235" t="s">
        <v>203</v>
      </c>
      <c r="D128" s="235" t="s">
        <v>174</v>
      </c>
      <c r="E128" s="236" t="s">
        <v>289</v>
      </c>
      <c r="F128" s="237" t="s">
        <v>290</v>
      </c>
      <c r="G128" s="238" t="s">
        <v>273</v>
      </c>
      <c r="H128" s="239">
        <v>50</v>
      </c>
      <c r="I128" s="240"/>
      <c r="J128" s="240"/>
      <c r="K128" s="241">
        <f>ROUND(P128*H128,2)</f>
        <v>0</v>
      </c>
      <c r="L128" s="237" t="s">
        <v>178</v>
      </c>
      <c r="M128" s="45"/>
      <c r="N128" s="242" t="s">
        <v>20</v>
      </c>
      <c r="O128" s="243" t="s">
        <v>45</v>
      </c>
      <c r="P128" s="244">
        <f>I128+J128</f>
        <v>0</v>
      </c>
      <c r="Q128" s="244">
        <f>ROUND(I128*H128,2)</f>
        <v>0</v>
      </c>
      <c r="R128" s="244">
        <f>ROUND(J128*H128,2)</f>
        <v>0</v>
      </c>
      <c r="S128" s="85"/>
      <c r="T128" s="245">
        <f>S128*H128</f>
        <v>0</v>
      </c>
      <c r="U128" s="245">
        <v>0</v>
      </c>
      <c r="V128" s="245">
        <f>U128*H128</f>
        <v>0</v>
      </c>
      <c r="W128" s="245">
        <v>0</v>
      </c>
      <c r="X128" s="246">
        <f>W128*H128</f>
        <v>0</v>
      </c>
      <c r="Y128" s="39"/>
      <c r="Z128" s="39"/>
      <c r="AA128" s="39"/>
      <c r="AB128" s="39"/>
      <c r="AC128" s="39"/>
      <c r="AD128" s="39"/>
      <c r="AE128" s="39"/>
      <c r="AR128" s="247" t="s">
        <v>179</v>
      </c>
      <c r="AT128" s="247" t="s">
        <v>174</v>
      </c>
      <c r="AU128" s="247" t="s">
        <v>86</v>
      </c>
      <c r="AY128" s="18" t="s">
        <v>171</v>
      </c>
      <c r="BE128" s="248">
        <f>IF(O128="základní",K128,0)</f>
        <v>0</v>
      </c>
      <c r="BF128" s="248">
        <f>IF(O128="snížená",K128,0)</f>
        <v>0</v>
      </c>
      <c r="BG128" s="248">
        <f>IF(O128="zákl. přenesená",K128,0)</f>
        <v>0</v>
      </c>
      <c r="BH128" s="248">
        <f>IF(O128="sníž. přenesená",K128,0)</f>
        <v>0</v>
      </c>
      <c r="BI128" s="248">
        <f>IF(O128="nulová",K128,0)</f>
        <v>0</v>
      </c>
      <c r="BJ128" s="18" t="s">
        <v>84</v>
      </c>
      <c r="BK128" s="248">
        <f>ROUND(P128*H128,2)</f>
        <v>0</v>
      </c>
      <c r="BL128" s="18" t="s">
        <v>179</v>
      </c>
      <c r="BM128" s="247" t="s">
        <v>295</v>
      </c>
    </row>
    <row r="129" spans="1:47" s="2" customFormat="1" ht="12">
      <c r="A129" s="39"/>
      <c r="B129" s="40"/>
      <c r="C129" s="41"/>
      <c r="D129" s="249" t="s">
        <v>181</v>
      </c>
      <c r="E129" s="41"/>
      <c r="F129" s="250" t="s">
        <v>292</v>
      </c>
      <c r="G129" s="41"/>
      <c r="H129" s="41"/>
      <c r="I129" s="150"/>
      <c r="J129" s="150"/>
      <c r="K129" s="41"/>
      <c r="L129" s="41"/>
      <c r="M129" s="45"/>
      <c r="N129" s="251"/>
      <c r="O129" s="252"/>
      <c r="P129" s="85"/>
      <c r="Q129" s="85"/>
      <c r="R129" s="85"/>
      <c r="S129" s="85"/>
      <c r="T129" s="85"/>
      <c r="U129" s="85"/>
      <c r="V129" s="85"/>
      <c r="W129" s="85"/>
      <c r="X129" s="86"/>
      <c r="Y129" s="39"/>
      <c r="Z129" s="39"/>
      <c r="AA129" s="39"/>
      <c r="AB129" s="39"/>
      <c r="AC129" s="39"/>
      <c r="AD129" s="39"/>
      <c r="AE129" s="39"/>
      <c r="AT129" s="18" t="s">
        <v>181</v>
      </c>
      <c r="AU129" s="18" t="s">
        <v>86</v>
      </c>
    </row>
    <row r="130" spans="1:51" s="13" customFormat="1" ht="12">
      <c r="A130" s="13"/>
      <c r="B130" s="253"/>
      <c r="C130" s="254"/>
      <c r="D130" s="249" t="s">
        <v>183</v>
      </c>
      <c r="E130" s="255" t="s">
        <v>20</v>
      </c>
      <c r="F130" s="256" t="s">
        <v>296</v>
      </c>
      <c r="G130" s="254"/>
      <c r="H130" s="257">
        <v>50</v>
      </c>
      <c r="I130" s="258"/>
      <c r="J130" s="258"/>
      <c r="K130" s="254"/>
      <c r="L130" s="254"/>
      <c r="M130" s="259"/>
      <c r="N130" s="260"/>
      <c r="O130" s="261"/>
      <c r="P130" s="261"/>
      <c r="Q130" s="261"/>
      <c r="R130" s="261"/>
      <c r="S130" s="261"/>
      <c r="T130" s="261"/>
      <c r="U130" s="261"/>
      <c r="V130" s="261"/>
      <c r="W130" s="261"/>
      <c r="X130" s="262"/>
      <c r="Y130" s="13"/>
      <c r="Z130" s="13"/>
      <c r="AA130" s="13"/>
      <c r="AB130" s="13"/>
      <c r="AC130" s="13"/>
      <c r="AD130" s="13"/>
      <c r="AE130" s="13"/>
      <c r="AT130" s="263" t="s">
        <v>183</v>
      </c>
      <c r="AU130" s="263" t="s">
        <v>86</v>
      </c>
      <c r="AV130" s="13" t="s">
        <v>86</v>
      </c>
      <c r="AW130" s="13" t="s">
        <v>5</v>
      </c>
      <c r="AX130" s="13" t="s">
        <v>84</v>
      </c>
      <c r="AY130" s="263" t="s">
        <v>171</v>
      </c>
    </row>
    <row r="131" spans="1:65" s="2" customFormat="1" ht="21.75" customHeight="1">
      <c r="A131" s="39"/>
      <c r="B131" s="40"/>
      <c r="C131" s="235" t="s">
        <v>208</v>
      </c>
      <c r="D131" s="235" t="s">
        <v>174</v>
      </c>
      <c r="E131" s="236" t="s">
        <v>297</v>
      </c>
      <c r="F131" s="237" t="s">
        <v>298</v>
      </c>
      <c r="G131" s="238" t="s">
        <v>177</v>
      </c>
      <c r="H131" s="239">
        <v>220</v>
      </c>
      <c r="I131" s="240"/>
      <c r="J131" s="240"/>
      <c r="K131" s="241">
        <f>ROUND(P131*H131,2)</f>
        <v>0</v>
      </c>
      <c r="L131" s="237" t="s">
        <v>178</v>
      </c>
      <c r="M131" s="45"/>
      <c r="N131" s="242" t="s">
        <v>20</v>
      </c>
      <c r="O131" s="243" t="s">
        <v>45</v>
      </c>
      <c r="P131" s="244">
        <f>I131+J131</f>
        <v>0</v>
      </c>
      <c r="Q131" s="244">
        <f>ROUND(I131*H131,2)</f>
        <v>0</v>
      </c>
      <c r="R131" s="244">
        <f>ROUND(J131*H131,2)</f>
        <v>0</v>
      </c>
      <c r="S131" s="85"/>
      <c r="T131" s="245">
        <f>S131*H131</f>
        <v>0</v>
      </c>
      <c r="U131" s="245">
        <v>0</v>
      </c>
      <c r="V131" s="245">
        <f>U131*H131</f>
        <v>0</v>
      </c>
      <c r="W131" s="245">
        <v>0</v>
      </c>
      <c r="X131" s="246">
        <f>W131*H131</f>
        <v>0</v>
      </c>
      <c r="Y131" s="39"/>
      <c r="Z131" s="39"/>
      <c r="AA131" s="39"/>
      <c r="AB131" s="39"/>
      <c r="AC131" s="39"/>
      <c r="AD131" s="39"/>
      <c r="AE131" s="39"/>
      <c r="AR131" s="247" t="s">
        <v>179</v>
      </c>
      <c r="AT131" s="247" t="s">
        <v>174</v>
      </c>
      <c r="AU131" s="247" t="s">
        <v>86</v>
      </c>
      <c r="AY131" s="18" t="s">
        <v>171</v>
      </c>
      <c r="BE131" s="248">
        <f>IF(O131="základní",K131,0)</f>
        <v>0</v>
      </c>
      <c r="BF131" s="248">
        <f>IF(O131="snížená",K131,0)</f>
        <v>0</v>
      </c>
      <c r="BG131" s="248">
        <f>IF(O131="zákl. přenesená",K131,0)</f>
        <v>0</v>
      </c>
      <c r="BH131" s="248">
        <f>IF(O131="sníž. přenesená",K131,0)</f>
        <v>0</v>
      </c>
      <c r="BI131" s="248">
        <f>IF(O131="nulová",K131,0)</f>
        <v>0</v>
      </c>
      <c r="BJ131" s="18" t="s">
        <v>84</v>
      </c>
      <c r="BK131" s="248">
        <f>ROUND(P131*H131,2)</f>
        <v>0</v>
      </c>
      <c r="BL131" s="18" t="s">
        <v>179</v>
      </c>
      <c r="BM131" s="247" t="s">
        <v>299</v>
      </c>
    </row>
    <row r="132" spans="1:47" s="2" customFormat="1" ht="12">
      <c r="A132" s="39"/>
      <c r="B132" s="40"/>
      <c r="C132" s="41"/>
      <c r="D132" s="249" t="s">
        <v>181</v>
      </c>
      <c r="E132" s="41"/>
      <c r="F132" s="250" t="s">
        <v>300</v>
      </c>
      <c r="G132" s="41"/>
      <c r="H132" s="41"/>
      <c r="I132" s="150"/>
      <c r="J132" s="150"/>
      <c r="K132" s="41"/>
      <c r="L132" s="41"/>
      <c r="M132" s="45"/>
      <c r="N132" s="251"/>
      <c r="O132" s="252"/>
      <c r="P132" s="85"/>
      <c r="Q132" s="85"/>
      <c r="R132" s="85"/>
      <c r="S132" s="85"/>
      <c r="T132" s="85"/>
      <c r="U132" s="85"/>
      <c r="V132" s="85"/>
      <c r="W132" s="85"/>
      <c r="X132" s="86"/>
      <c r="Y132" s="39"/>
      <c r="Z132" s="39"/>
      <c r="AA132" s="39"/>
      <c r="AB132" s="39"/>
      <c r="AC132" s="39"/>
      <c r="AD132" s="39"/>
      <c r="AE132" s="39"/>
      <c r="AT132" s="18" t="s">
        <v>181</v>
      </c>
      <c r="AU132" s="18" t="s">
        <v>86</v>
      </c>
    </row>
    <row r="133" spans="1:65" s="2" customFormat="1" ht="21.75" customHeight="1">
      <c r="A133" s="39"/>
      <c r="B133" s="40"/>
      <c r="C133" s="235" t="s">
        <v>213</v>
      </c>
      <c r="D133" s="235" t="s">
        <v>174</v>
      </c>
      <c r="E133" s="236" t="s">
        <v>301</v>
      </c>
      <c r="F133" s="237" t="s">
        <v>302</v>
      </c>
      <c r="G133" s="238" t="s">
        <v>177</v>
      </c>
      <c r="H133" s="239">
        <v>467</v>
      </c>
      <c r="I133" s="240"/>
      <c r="J133" s="240"/>
      <c r="K133" s="241">
        <f>ROUND(P133*H133,2)</f>
        <v>0</v>
      </c>
      <c r="L133" s="237" t="s">
        <v>178</v>
      </c>
      <c r="M133" s="45"/>
      <c r="N133" s="242" t="s">
        <v>20</v>
      </c>
      <c r="O133" s="243" t="s">
        <v>45</v>
      </c>
      <c r="P133" s="244">
        <f>I133+J133</f>
        <v>0</v>
      </c>
      <c r="Q133" s="244">
        <f>ROUND(I133*H133,2)</f>
        <v>0</v>
      </c>
      <c r="R133" s="244">
        <f>ROUND(J133*H133,2)</f>
        <v>0</v>
      </c>
      <c r="S133" s="85"/>
      <c r="T133" s="245">
        <f>S133*H133</f>
        <v>0</v>
      </c>
      <c r="U133" s="245">
        <v>0</v>
      </c>
      <c r="V133" s="245">
        <f>U133*H133</f>
        <v>0</v>
      </c>
      <c r="W133" s="245">
        <v>0</v>
      </c>
      <c r="X133" s="246">
        <f>W133*H133</f>
        <v>0</v>
      </c>
      <c r="Y133" s="39"/>
      <c r="Z133" s="39"/>
      <c r="AA133" s="39"/>
      <c r="AB133" s="39"/>
      <c r="AC133" s="39"/>
      <c r="AD133" s="39"/>
      <c r="AE133" s="39"/>
      <c r="AR133" s="247" t="s">
        <v>179</v>
      </c>
      <c r="AT133" s="247" t="s">
        <v>174</v>
      </c>
      <c r="AU133" s="247" t="s">
        <v>86</v>
      </c>
      <c r="AY133" s="18" t="s">
        <v>171</v>
      </c>
      <c r="BE133" s="248">
        <f>IF(O133="základní",K133,0)</f>
        <v>0</v>
      </c>
      <c r="BF133" s="248">
        <f>IF(O133="snížená",K133,0)</f>
        <v>0</v>
      </c>
      <c r="BG133" s="248">
        <f>IF(O133="zákl. přenesená",K133,0)</f>
        <v>0</v>
      </c>
      <c r="BH133" s="248">
        <f>IF(O133="sníž. přenesená",K133,0)</f>
        <v>0</v>
      </c>
      <c r="BI133" s="248">
        <f>IF(O133="nulová",K133,0)</f>
        <v>0</v>
      </c>
      <c r="BJ133" s="18" t="s">
        <v>84</v>
      </c>
      <c r="BK133" s="248">
        <f>ROUND(P133*H133,2)</f>
        <v>0</v>
      </c>
      <c r="BL133" s="18" t="s">
        <v>179</v>
      </c>
      <c r="BM133" s="247" t="s">
        <v>303</v>
      </c>
    </row>
    <row r="134" spans="1:47" s="2" customFormat="1" ht="12">
      <c r="A134" s="39"/>
      <c r="B134" s="40"/>
      <c r="C134" s="41"/>
      <c r="D134" s="249" t="s">
        <v>181</v>
      </c>
      <c r="E134" s="41"/>
      <c r="F134" s="250" t="s">
        <v>304</v>
      </c>
      <c r="G134" s="41"/>
      <c r="H134" s="41"/>
      <c r="I134" s="150"/>
      <c r="J134" s="150"/>
      <c r="K134" s="41"/>
      <c r="L134" s="41"/>
      <c r="M134" s="45"/>
      <c r="N134" s="251"/>
      <c r="O134" s="252"/>
      <c r="P134" s="85"/>
      <c r="Q134" s="85"/>
      <c r="R134" s="85"/>
      <c r="S134" s="85"/>
      <c r="T134" s="85"/>
      <c r="U134" s="85"/>
      <c r="V134" s="85"/>
      <c r="W134" s="85"/>
      <c r="X134" s="86"/>
      <c r="Y134" s="39"/>
      <c r="Z134" s="39"/>
      <c r="AA134" s="39"/>
      <c r="AB134" s="39"/>
      <c r="AC134" s="39"/>
      <c r="AD134" s="39"/>
      <c r="AE134" s="39"/>
      <c r="AT134" s="18" t="s">
        <v>181</v>
      </c>
      <c r="AU134" s="18" t="s">
        <v>86</v>
      </c>
    </row>
    <row r="135" spans="1:65" s="2" customFormat="1" ht="21.75" customHeight="1">
      <c r="A135" s="39"/>
      <c r="B135" s="40"/>
      <c r="C135" s="235" t="s">
        <v>221</v>
      </c>
      <c r="D135" s="235" t="s">
        <v>174</v>
      </c>
      <c r="E135" s="236" t="s">
        <v>305</v>
      </c>
      <c r="F135" s="237" t="s">
        <v>306</v>
      </c>
      <c r="G135" s="238" t="s">
        <v>177</v>
      </c>
      <c r="H135" s="239">
        <v>921.8</v>
      </c>
      <c r="I135" s="240"/>
      <c r="J135" s="240"/>
      <c r="K135" s="241">
        <f>ROUND(P135*H135,2)</f>
        <v>0</v>
      </c>
      <c r="L135" s="237" t="s">
        <v>178</v>
      </c>
      <c r="M135" s="45"/>
      <c r="N135" s="242" t="s">
        <v>20</v>
      </c>
      <c r="O135" s="243" t="s">
        <v>45</v>
      </c>
      <c r="P135" s="244">
        <f>I135+J135</f>
        <v>0</v>
      </c>
      <c r="Q135" s="244">
        <f>ROUND(I135*H135,2)</f>
        <v>0</v>
      </c>
      <c r="R135" s="244">
        <f>ROUND(J135*H135,2)</f>
        <v>0</v>
      </c>
      <c r="S135" s="85"/>
      <c r="T135" s="245">
        <f>S135*H135</f>
        <v>0</v>
      </c>
      <c r="U135" s="245">
        <v>0</v>
      </c>
      <c r="V135" s="245">
        <f>U135*H135</f>
        <v>0</v>
      </c>
      <c r="W135" s="245">
        <v>0</v>
      </c>
      <c r="X135" s="246">
        <f>W135*H135</f>
        <v>0</v>
      </c>
      <c r="Y135" s="39"/>
      <c r="Z135" s="39"/>
      <c r="AA135" s="39"/>
      <c r="AB135" s="39"/>
      <c r="AC135" s="39"/>
      <c r="AD135" s="39"/>
      <c r="AE135" s="39"/>
      <c r="AR135" s="247" t="s">
        <v>179</v>
      </c>
      <c r="AT135" s="247" t="s">
        <v>174</v>
      </c>
      <c r="AU135" s="247" t="s">
        <v>86</v>
      </c>
      <c r="AY135" s="18" t="s">
        <v>171</v>
      </c>
      <c r="BE135" s="248">
        <f>IF(O135="základní",K135,0)</f>
        <v>0</v>
      </c>
      <c r="BF135" s="248">
        <f>IF(O135="snížená",K135,0)</f>
        <v>0</v>
      </c>
      <c r="BG135" s="248">
        <f>IF(O135="zákl. přenesená",K135,0)</f>
        <v>0</v>
      </c>
      <c r="BH135" s="248">
        <f>IF(O135="sníž. přenesená",K135,0)</f>
        <v>0</v>
      </c>
      <c r="BI135" s="248">
        <f>IF(O135="nulová",K135,0)</f>
        <v>0</v>
      </c>
      <c r="BJ135" s="18" t="s">
        <v>84</v>
      </c>
      <c r="BK135" s="248">
        <f>ROUND(P135*H135,2)</f>
        <v>0</v>
      </c>
      <c r="BL135" s="18" t="s">
        <v>179</v>
      </c>
      <c r="BM135" s="247" t="s">
        <v>307</v>
      </c>
    </row>
    <row r="136" spans="1:47" s="2" customFormat="1" ht="12">
      <c r="A136" s="39"/>
      <c r="B136" s="40"/>
      <c r="C136" s="41"/>
      <c r="D136" s="249" t="s">
        <v>181</v>
      </c>
      <c r="E136" s="41"/>
      <c r="F136" s="250" t="s">
        <v>308</v>
      </c>
      <c r="G136" s="41"/>
      <c r="H136" s="41"/>
      <c r="I136" s="150"/>
      <c r="J136" s="150"/>
      <c r="K136" s="41"/>
      <c r="L136" s="41"/>
      <c r="M136" s="45"/>
      <c r="N136" s="251"/>
      <c r="O136" s="252"/>
      <c r="P136" s="85"/>
      <c r="Q136" s="85"/>
      <c r="R136" s="85"/>
      <c r="S136" s="85"/>
      <c r="T136" s="85"/>
      <c r="U136" s="85"/>
      <c r="V136" s="85"/>
      <c r="W136" s="85"/>
      <c r="X136" s="86"/>
      <c r="Y136" s="39"/>
      <c r="Z136" s="39"/>
      <c r="AA136" s="39"/>
      <c r="AB136" s="39"/>
      <c r="AC136" s="39"/>
      <c r="AD136" s="39"/>
      <c r="AE136" s="39"/>
      <c r="AT136" s="18" t="s">
        <v>181</v>
      </c>
      <c r="AU136" s="18" t="s">
        <v>86</v>
      </c>
    </row>
    <row r="137" spans="1:65" s="2" customFormat="1" ht="16.5" customHeight="1">
      <c r="A137" s="39"/>
      <c r="B137" s="40"/>
      <c r="C137" s="235" t="s">
        <v>9</v>
      </c>
      <c r="D137" s="235" t="s">
        <v>174</v>
      </c>
      <c r="E137" s="236" t="s">
        <v>309</v>
      </c>
      <c r="F137" s="237" t="s">
        <v>310</v>
      </c>
      <c r="G137" s="238" t="s">
        <v>273</v>
      </c>
      <c r="H137" s="239">
        <v>52.74</v>
      </c>
      <c r="I137" s="240"/>
      <c r="J137" s="240"/>
      <c r="K137" s="241">
        <f>ROUND(P137*H137,2)</f>
        <v>0</v>
      </c>
      <c r="L137" s="237" t="s">
        <v>20</v>
      </c>
      <c r="M137" s="45"/>
      <c r="N137" s="242" t="s">
        <v>20</v>
      </c>
      <c r="O137" s="243" t="s">
        <v>45</v>
      </c>
      <c r="P137" s="244">
        <f>I137+J137</f>
        <v>0</v>
      </c>
      <c r="Q137" s="244">
        <f>ROUND(I137*H137,2)</f>
        <v>0</v>
      </c>
      <c r="R137" s="244">
        <f>ROUND(J137*H137,2)</f>
        <v>0</v>
      </c>
      <c r="S137" s="85"/>
      <c r="T137" s="245">
        <f>S137*H137</f>
        <v>0</v>
      </c>
      <c r="U137" s="245">
        <v>0</v>
      </c>
      <c r="V137" s="245">
        <f>U137*H137</f>
        <v>0</v>
      </c>
      <c r="W137" s="245">
        <v>0</v>
      </c>
      <c r="X137" s="246">
        <f>W137*H137</f>
        <v>0</v>
      </c>
      <c r="Y137" s="39"/>
      <c r="Z137" s="39"/>
      <c r="AA137" s="39"/>
      <c r="AB137" s="39"/>
      <c r="AC137" s="39"/>
      <c r="AD137" s="39"/>
      <c r="AE137" s="39"/>
      <c r="AR137" s="247" t="s">
        <v>179</v>
      </c>
      <c r="AT137" s="247" t="s">
        <v>174</v>
      </c>
      <c r="AU137" s="247" t="s">
        <v>86</v>
      </c>
      <c r="AY137" s="18" t="s">
        <v>171</v>
      </c>
      <c r="BE137" s="248">
        <f>IF(O137="základní",K137,0)</f>
        <v>0</v>
      </c>
      <c r="BF137" s="248">
        <f>IF(O137="snížená",K137,0)</f>
        <v>0</v>
      </c>
      <c r="BG137" s="248">
        <f>IF(O137="zákl. přenesená",K137,0)</f>
        <v>0</v>
      </c>
      <c r="BH137" s="248">
        <f>IF(O137="sníž. přenesená",K137,0)</f>
        <v>0</v>
      </c>
      <c r="BI137" s="248">
        <f>IF(O137="nulová",K137,0)</f>
        <v>0</v>
      </c>
      <c r="BJ137" s="18" t="s">
        <v>84</v>
      </c>
      <c r="BK137" s="248">
        <f>ROUND(P137*H137,2)</f>
        <v>0</v>
      </c>
      <c r="BL137" s="18" t="s">
        <v>179</v>
      </c>
      <c r="BM137" s="247" t="s">
        <v>311</v>
      </c>
    </row>
    <row r="138" spans="1:47" s="2" customFormat="1" ht="12">
      <c r="A138" s="39"/>
      <c r="B138" s="40"/>
      <c r="C138" s="41"/>
      <c r="D138" s="249" t="s">
        <v>181</v>
      </c>
      <c r="E138" s="41"/>
      <c r="F138" s="250" t="s">
        <v>310</v>
      </c>
      <c r="G138" s="41"/>
      <c r="H138" s="41"/>
      <c r="I138" s="150"/>
      <c r="J138" s="150"/>
      <c r="K138" s="41"/>
      <c r="L138" s="41"/>
      <c r="M138" s="45"/>
      <c r="N138" s="251"/>
      <c r="O138" s="252"/>
      <c r="P138" s="85"/>
      <c r="Q138" s="85"/>
      <c r="R138" s="85"/>
      <c r="S138" s="85"/>
      <c r="T138" s="85"/>
      <c r="U138" s="85"/>
      <c r="V138" s="85"/>
      <c r="W138" s="85"/>
      <c r="X138" s="86"/>
      <c r="Y138" s="39"/>
      <c r="Z138" s="39"/>
      <c r="AA138" s="39"/>
      <c r="AB138" s="39"/>
      <c r="AC138" s="39"/>
      <c r="AD138" s="39"/>
      <c r="AE138" s="39"/>
      <c r="AT138" s="18" t="s">
        <v>181</v>
      </c>
      <c r="AU138" s="18" t="s">
        <v>86</v>
      </c>
    </row>
    <row r="139" spans="1:51" s="13" customFormat="1" ht="12">
      <c r="A139" s="13"/>
      <c r="B139" s="253"/>
      <c r="C139" s="254"/>
      <c r="D139" s="249" t="s">
        <v>183</v>
      </c>
      <c r="E139" s="255" t="s">
        <v>20</v>
      </c>
      <c r="F139" s="256" t="s">
        <v>312</v>
      </c>
      <c r="G139" s="254"/>
      <c r="H139" s="257">
        <v>52.74</v>
      </c>
      <c r="I139" s="258"/>
      <c r="J139" s="258"/>
      <c r="K139" s="254"/>
      <c r="L139" s="254"/>
      <c r="M139" s="259"/>
      <c r="N139" s="260"/>
      <c r="O139" s="261"/>
      <c r="P139" s="261"/>
      <c r="Q139" s="261"/>
      <c r="R139" s="261"/>
      <c r="S139" s="261"/>
      <c r="T139" s="261"/>
      <c r="U139" s="261"/>
      <c r="V139" s="261"/>
      <c r="W139" s="261"/>
      <c r="X139" s="262"/>
      <c r="Y139" s="13"/>
      <c r="Z139" s="13"/>
      <c r="AA139" s="13"/>
      <c r="AB139" s="13"/>
      <c r="AC139" s="13"/>
      <c r="AD139" s="13"/>
      <c r="AE139" s="13"/>
      <c r="AT139" s="263" t="s">
        <v>183</v>
      </c>
      <c r="AU139" s="263" t="s">
        <v>86</v>
      </c>
      <c r="AV139" s="13" t="s">
        <v>86</v>
      </c>
      <c r="AW139" s="13" t="s">
        <v>5</v>
      </c>
      <c r="AX139" s="13" t="s">
        <v>84</v>
      </c>
      <c r="AY139" s="263" t="s">
        <v>171</v>
      </c>
    </row>
    <row r="140" spans="1:65" s="2" customFormat="1" ht="16.5" customHeight="1">
      <c r="A140" s="39"/>
      <c r="B140" s="40"/>
      <c r="C140" s="235" t="s">
        <v>313</v>
      </c>
      <c r="D140" s="235" t="s">
        <v>174</v>
      </c>
      <c r="E140" s="236" t="s">
        <v>314</v>
      </c>
      <c r="F140" s="237" t="s">
        <v>315</v>
      </c>
      <c r="G140" s="238" t="s">
        <v>224</v>
      </c>
      <c r="H140" s="239">
        <v>292.6</v>
      </c>
      <c r="I140" s="240"/>
      <c r="J140" s="240"/>
      <c r="K140" s="241">
        <f>ROUND(P140*H140,2)</f>
        <v>0</v>
      </c>
      <c r="L140" s="237" t="s">
        <v>20</v>
      </c>
      <c r="M140" s="45"/>
      <c r="N140" s="242" t="s">
        <v>20</v>
      </c>
      <c r="O140" s="243" t="s">
        <v>45</v>
      </c>
      <c r="P140" s="244">
        <f>I140+J140</f>
        <v>0</v>
      </c>
      <c r="Q140" s="244">
        <f>ROUND(I140*H140,2)</f>
        <v>0</v>
      </c>
      <c r="R140" s="244">
        <f>ROUND(J140*H140,2)</f>
        <v>0</v>
      </c>
      <c r="S140" s="85"/>
      <c r="T140" s="245">
        <f>S140*H140</f>
        <v>0</v>
      </c>
      <c r="U140" s="245">
        <v>0</v>
      </c>
      <c r="V140" s="245">
        <f>U140*H140</f>
        <v>0</v>
      </c>
      <c r="W140" s="245">
        <v>0</v>
      </c>
      <c r="X140" s="246">
        <f>W140*H140</f>
        <v>0</v>
      </c>
      <c r="Y140" s="39"/>
      <c r="Z140" s="39"/>
      <c r="AA140" s="39"/>
      <c r="AB140" s="39"/>
      <c r="AC140" s="39"/>
      <c r="AD140" s="39"/>
      <c r="AE140" s="39"/>
      <c r="AR140" s="247" t="s">
        <v>179</v>
      </c>
      <c r="AT140" s="247" t="s">
        <v>174</v>
      </c>
      <c r="AU140" s="247" t="s">
        <v>86</v>
      </c>
      <c r="AY140" s="18" t="s">
        <v>171</v>
      </c>
      <c r="BE140" s="248">
        <f>IF(O140="základní",K140,0)</f>
        <v>0</v>
      </c>
      <c r="BF140" s="248">
        <f>IF(O140="snížená",K140,0)</f>
        <v>0</v>
      </c>
      <c r="BG140" s="248">
        <f>IF(O140="zákl. přenesená",K140,0)</f>
        <v>0</v>
      </c>
      <c r="BH140" s="248">
        <f>IF(O140="sníž. přenesená",K140,0)</f>
        <v>0</v>
      </c>
      <c r="BI140" s="248">
        <f>IF(O140="nulová",K140,0)</f>
        <v>0</v>
      </c>
      <c r="BJ140" s="18" t="s">
        <v>84</v>
      </c>
      <c r="BK140" s="248">
        <f>ROUND(P140*H140,2)</f>
        <v>0</v>
      </c>
      <c r="BL140" s="18" t="s">
        <v>179</v>
      </c>
      <c r="BM140" s="247" t="s">
        <v>316</v>
      </c>
    </row>
    <row r="141" spans="1:47" s="2" customFormat="1" ht="12">
      <c r="A141" s="39"/>
      <c r="B141" s="40"/>
      <c r="C141" s="41"/>
      <c r="D141" s="249" t="s">
        <v>181</v>
      </c>
      <c r="E141" s="41"/>
      <c r="F141" s="250" t="s">
        <v>315</v>
      </c>
      <c r="G141" s="41"/>
      <c r="H141" s="41"/>
      <c r="I141" s="150"/>
      <c r="J141" s="150"/>
      <c r="K141" s="41"/>
      <c r="L141" s="41"/>
      <c r="M141" s="45"/>
      <c r="N141" s="251"/>
      <c r="O141" s="252"/>
      <c r="P141" s="85"/>
      <c r="Q141" s="85"/>
      <c r="R141" s="85"/>
      <c r="S141" s="85"/>
      <c r="T141" s="85"/>
      <c r="U141" s="85"/>
      <c r="V141" s="85"/>
      <c r="W141" s="85"/>
      <c r="X141" s="86"/>
      <c r="Y141" s="39"/>
      <c r="Z141" s="39"/>
      <c r="AA141" s="39"/>
      <c r="AB141" s="39"/>
      <c r="AC141" s="39"/>
      <c r="AD141" s="39"/>
      <c r="AE141" s="39"/>
      <c r="AT141" s="18" t="s">
        <v>181</v>
      </c>
      <c r="AU141" s="18" t="s">
        <v>86</v>
      </c>
    </row>
    <row r="142" spans="1:51" s="13" customFormat="1" ht="12">
      <c r="A142" s="13"/>
      <c r="B142" s="253"/>
      <c r="C142" s="254"/>
      <c r="D142" s="249" t="s">
        <v>183</v>
      </c>
      <c r="E142" s="255" t="s">
        <v>20</v>
      </c>
      <c r="F142" s="256" t="s">
        <v>317</v>
      </c>
      <c r="G142" s="254"/>
      <c r="H142" s="257">
        <v>154</v>
      </c>
      <c r="I142" s="258"/>
      <c r="J142" s="258"/>
      <c r="K142" s="254"/>
      <c r="L142" s="254"/>
      <c r="M142" s="259"/>
      <c r="N142" s="260"/>
      <c r="O142" s="261"/>
      <c r="P142" s="261"/>
      <c r="Q142" s="261"/>
      <c r="R142" s="261"/>
      <c r="S142" s="261"/>
      <c r="T142" s="261"/>
      <c r="U142" s="261"/>
      <c r="V142" s="261"/>
      <c r="W142" s="261"/>
      <c r="X142" s="262"/>
      <c r="Y142" s="13"/>
      <c r="Z142" s="13"/>
      <c r="AA142" s="13"/>
      <c r="AB142" s="13"/>
      <c r="AC142" s="13"/>
      <c r="AD142" s="13"/>
      <c r="AE142" s="13"/>
      <c r="AT142" s="263" t="s">
        <v>183</v>
      </c>
      <c r="AU142" s="263" t="s">
        <v>86</v>
      </c>
      <c r="AV142" s="13" t="s">
        <v>86</v>
      </c>
      <c r="AW142" s="13" t="s">
        <v>5</v>
      </c>
      <c r="AX142" s="13" t="s">
        <v>84</v>
      </c>
      <c r="AY142" s="263" t="s">
        <v>171</v>
      </c>
    </row>
    <row r="143" spans="1:51" s="13" customFormat="1" ht="12">
      <c r="A143" s="13"/>
      <c r="B143" s="253"/>
      <c r="C143" s="254"/>
      <c r="D143" s="249" t="s">
        <v>183</v>
      </c>
      <c r="E143" s="254"/>
      <c r="F143" s="256" t="s">
        <v>318</v>
      </c>
      <c r="G143" s="254"/>
      <c r="H143" s="257">
        <v>292.6</v>
      </c>
      <c r="I143" s="258"/>
      <c r="J143" s="258"/>
      <c r="K143" s="254"/>
      <c r="L143" s="254"/>
      <c r="M143" s="259"/>
      <c r="N143" s="260"/>
      <c r="O143" s="261"/>
      <c r="P143" s="261"/>
      <c r="Q143" s="261"/>
      <c r="R143" s="261"/>
      <c r="S143" s="261"/>
      <c r="T143" s="261"/>
      <c r="U143" s="261"/>
      <c r="V143" s="261"/>
      <c r="W143" s="261"/>
      <c r="X143" s="262"/>
      <c r="Y143" s="13"/>
      <c r="Z143" s="13"/>
      <c r="AA143" s="13"/>
      <c r="AB143" s="13"/>
      <c r="AC143" s="13"/>
      <c r="AD143" s="13"/>
      <c r="AE143" s="13"/>
      <c r="AT143" s="263" t="s">
        <v>183</v>
      </c>
      <c r="AU143" s="263" t="s">
        <v>86</v>
      </c>
      <c r="AV143" s="13" t="s">
        <v>86</v>
      </c>
      <c r="AW143" s="13" t="s">
        <v>4</v>
      </c>
      <c r="AX143" s="13" t="s">
        <v>84</v>
      </c>
      <c r="AY143" s="263" t="s">
        <v>171</v>
      </c>
    </row>
    <row r="144" spans="1:65" s="2" customFormat="1" ht="16.5" customHeight="1">
      <c r="A144" s="39"/>
      <c r="B144" s="40"/>
      <c r="C144" s="235" t="s">
        <v>319</v>
      </c>
      <c r="D144" s="235" t="s">
        <v>174</v>
      </c>
      <c r="E144" s="236" t="s">
        <v>320</v>
      </c>
      <c r="F144" s="237" t="s">
        <v>321</v>
      </c>
      <c r="G144" s="238" t="s">
        <v>224</v>
      </c>
      <c r="H144" s="239">
        <v>59.506</v>
      </c>
      <c r="I144" s="240"/>
      <c r="J144" s="240"/>
      <c r="K144" s="241">
        <f>ROUND(P144*H144,2)</f>
        <v>0</v>
      </c>
      <c r="L144" s="237" t="s">
        <v>20</v>
      </c>
      <c r="M144" s="45"/>
      <c r="N144" s="242" t="s">
        <v>20</v>
      </c>
      <c r="O144" s="243" t="s">
        <v>45</v>
      </c>
      <c r="P144" s="244">
        <f>I144+J144</f>
        <v>0</v>
      </c>
      <c r="Q144" s="244">
        <f>ROUND(I144*H144,2)</f>
        <v>0</v>
      </c>
      <c r="R144" s="244">
        <f>ROUND(J144*H144,2)</f>
        <v>0</v>
      </c>
      <c r="S144" s="85"/>
      <c r="T144" s="245">
        <f>S144*H144</f>
        <v>0</v>
      </c>
      <c r="U144" s="245">
        <v>0</v>
      </c>
      <c r="V144" s="245">
        <f>U144*H144</f>
        <v>0</v>
      </c>
      <c r="W144" s="245">
        <v>0</v>
      </c>
      <c r="X144" s="246">
        <f>W144*H144</f>
        <v>0</v>
      </c>
      <c r="Y144" s="39"/>
      <c r="Z144" s="39"/>
      <c r="AA144" s="39"/>
      <c r="AB144" s="39"/>
      <c r="AC144" s="39"/>
      <c r="AD144" s="39"/>
      <c r="AE144" s="39"/>
      <c r="AR144" s="247" t="s">
        <v>179</v>
      </c>
      <c r="AT144" s="247" t="s">
        <v>174</v>
      </c>
      <c r="AU144" s="247" t="s">
        <v>86</v>
      </c>
      <c r="AY144" s="18" t="s">
        <v>171</v>
      </c>
      <c r="BE144" s="248">
        <f>IF(O144="základní",K144,0)</f>
        <v>0</v>
      </c>
      <c r="BF144" s="248">
        <f>IF(O144="snížená",K144,0)</f>
        <v>0</v>
      </c>
      <c r="BG144" s="248">
        <f>IF(O144="zákl. přenesená",K144,0)</f>
        <v>0</v>
      </c>
      <c r="BH144" s="248">
        <f>IF(O144="sníž. přenesená",K144,0)</f>
        <v>0</v>
      </c>
      <c r="BI144" s="248">
        <f>IF(O144="nulová",K144,0)</f>
        <v>0</v>
      </c>
      <c r="BJ144" s="18" t="s">
        <v>84</v>
      </c>
      <c r="BK144" s="248">
        <f>ROUND(P144*H144,2)</f>
        <v>0</v>
      </c>
      <c r="BL144" s="18" t="s">
        <v>179</v>
      </c>
      <c r="BM144" s="247" t="s">
        <v>322</v>
      </c>
    </row>
    <row r="145" spans="1:47" s="2" customFormat="1" ht="12">
      <c r="A145" s="39"/>
      <c r="B145" s="40"/>
      <c r="C145" s="41"/>
      <c r="D145" s="249" t="s">
        <v>181</v>
      </c>
      <c r="E145" s="41"/>
      <c r="F145" s="250" t="s">
        <v>321</v>
      </c>
      <c r="G145" s="41"/>
      <c r="H145" s="41"/>
      <c r="I145" s="150"/>
      <c r="J145" s="150"/>
      <c r="K145" s="41"/>
      <c r="L145" s="41"/>
      <c r="M145" s="45"/>
      <c r="N145" s="251"/>
      <c r="O145" s="252"/>
      <c r="P145" s="85"/>
      <c r="Q145" s="85"/>
      <c r="R145" s="85"/>
      <c r="S145" s="85"/>
      <c r="T145" s="85"/>
      <c r="U145" s="85"/>
      <c r="V145" s="85"/>
      <c r="W145" s="85"/>
      <c r="X145" s="86"/>
      <c r="Y145" s="39"/>
      <c r="Z145" s="39"/>
      <c r="AA145" s="39"/>
      <c r="AB145" s="39"/>
      <c r="AC145" s="39"/>
      <c r="AD145" s="39"/>
      <c r="AE145" s="39"/>
      <c r="AT145" s="18" t="s">
        <v>181</v>
      </c>
      <c r="AU145" s="18" t="s">
        <v>86</v>
      </c>
    </row>
    <row r="146" spans="1:51" s="13" customFormat="1" ht="12">
      <c r="A146" s="13"/>
      <c r="B146" s="253"/>
      <c r="C146" s="254"/>
      <c r="D146" s="249" t="s">
        <v>183</v>
      </c>
      <c r="E146" s="255" t="s">
        <v>20</v>
      </c>
      <c r="F146" s="256" t="s">
        <v>323</v>
      </c>
      <c r="G146" s="254"/>
      <c r="H146" s="257">
        <v>59.506</v>
      </c>
      <c r="I146" s="258"/>
      <c r="J146" s="258"/>
      <c r="K146" s="254"/>
      <c r="L146" s="254"/>
      <c r="M146" s="259"/>
      <c r="N146" s="260"/>
      <c r="O146" s="261"/>
      <c r="P146" s="261"/>
      <c r="Q146" s="261"/>
      <c r="R146" s="261"/>
      <c r="S146" s="261"/>
      <c r="T146" s="261"/>
      <c r="U146" s="261"/>
      <c r="V146" s="261"/>
      <c r="W146" s="261"/>
      <c r="X146" s="262"/>
      <c r="Y146" s="13"/>
      <c r="Z146" s="13"/>
      <c r="AA146" s="13"/>
      <c r="AB146" s="13"/>
      <c r="AC146" s="13"/>
      <c r="AD146" s="13"/>
      <c r="AE146" s="13"/>
      <c r="AT146" s="263" t="s">
        <v>183</v>
      </c>
      <c r="AU146" s="263" t="s">
        <v>86</v>
      </c>
      <c r="AV146" s="13" t="s">
        <v>86</v>
      </c>
      <c r="AW146" s="13" t="s">
        <v>5</v>
      </c>
      <c r="AX146" s="13" t="s">
        <v>84</v>
      </c>
      <c r="AY146" s="263" t="s">
        <v>171</v>
      </c>
    </row>
    <row r="147" spans="1:63" s="12" customFormat="1" ht="22.8" customHeight="1">
      <c r="A147" s="12"/>
      <c r="B147" s="218"/>
      <c r="C147" s="219"/>
      <c r="D147" s="220" t="s">
        <v>75</v>
      </c>
      <c r="E147" s="233" t="s">
        <v>86</v>
      </c>
      <c r="F147" s="233" t="s">
        <v>324</v>
      </c>
      <c r="G147" s="219"/>
      <c r="H147" s="219"/>
      <c r="I147" s="222"/>
      <c r="J147" s="222"/>
      <c r="K147" s="234">
        <f>BK147</f>
        <v>0</v>
      </c>
      <c r="L147" s="219"/>
      <c r="M147" s="224"/>
      <c r="N147" s="225"/>
      <c r="O147" s="226"/>
      <c r="P147" s="226"/>
      <c r="Q147" s="227">
        <f>SUM(Q148:Q161)</f>
        <v>0</v>
      </c>
      <c r="R147" s="227">
        <f>SUM(R148:R161)</f>
        <v>0</v>
      </c>
      <c r="S147" s="226"/>
      <c r="T147" s="228">
        <f>SUM(T148:T161)</f>
        <v>0</v>
      </c>
      <c r="U147" s="226"/>
      <c r="V147" s="228">
        <f>SUM(V148:V161)</f>
        <v>9.6807</v>
      </c>
      <c r="W147" s="226"/>
      <c r="X147" s="229">
        <f>SUM(X148:X161)</f>
        <v>0</v>
      </c>
      <c r="Y147" s="12"/>
      <c r="Z147" s="12"/>
      <c r="AA147" s="12"/>
      <c r="AB147" s="12"/>
      <c r="AC147" s="12"/>
      <c r="AD147" s="12"/>
      <c r="AE147" s="12"/>
      <c r="AR147" s="230" t="s">
        <v>84</v>
      </c>
      <c r="AT147" s="231" t="s">
        <v>75</v>
      </c>
      <c r="AU147" s="231" t="s">
        <v>84</v>
      </c>
      <c r="AY147" s="230" t="s">
        <v>171</v>
      </c>
      <c r="BK147" s="232">
        <f>SUM(BK148:BK161)</f>
        <v>0</v>
      </c>
    </row>
    <row r="148" spans="1:65" s="2" customFormat="1" ht="21.75" customHeight="1">
      <c r="A148" s="39"/>
      <c r="B148" s="40"/>
      <c r="C148" s="235" t="s">
        <v>325</v>
      </c>
      <c r="D148" s="235" t="s">
        <v>174</v>
      </c>
      <c r="E148" s="236" t="s">
        <v>326</v>
      </c>
      <c r="F148" s="237" t="s">
        <v>327</v>
      </c>
      <c r="G148" s="238" t="s">
        <v>177</v>
      </c>
      <c r="H148" s="239">
        <v>94</v>
      </c>
      <c r="I148" s="240"/>
      <c r="J148" s="240"/>
      <c r="K148" s="241">
        <f>ROUND(P148*H148,2)</f>
        <v>0</v>
      </c>
      <c r="L148" s="237" t="s">
        <v>178</v>
      </c>
      <c r="M148" s="45"/>
      <c r="N148" s="242" t="s">
        <v>20</v>
      </c>
      <c r="O148" s="243" t="s">
        <v>45</v>
      </c>
      <c r="P148" s="244">
        <f>I148+J148</f>
        <v>0</v>
      </c>
      <c r="Q148" s="244">
        <f>ROUND(I148*H148,2)</f>
        <v>0</v>
      </c>
      <c r="R148" s="244">
        <f>ROUND(J148*H148,2)</f>
        <v>0</v>
      </c>
      <c r="S148" s="85"/>
      <c r="T148" s="245">
        <f>S148*H148</f>
        <v>0</v>
      </c>
      <c r="U148" s="245">
        <v>0.00031</v>
      </c>
      <c r="V148" s="245">
        <f>U148*H148</f>
        <v>0.02914</v>
      </c>
      <c r="W148" s="245">
        <v>0</v>
      </c>
      <c r="X148" s="246">
        <f>W148*H148</f>
        <v>0</v>
      </c>
      <c r="Y148" s="39"/>
      <c r="Z148" s="39"/>
      <c r="AA148" s="39"/>
      <c r="AB148" s="39"/>
      <c r="AC148" s="39"/>
      <c r="AD148" s="39"/>
      <c r="AE148" s="39"/>
      <c r="AR148" s="247" t="s">
        <v>179</v>
      </c>
      <c r="AT148" s="247" t="s">
        <v>174</v>
      </c>
      <c r="AU148" s="247" t="s">
        <v>86</v>
      </c>
      <c r="AY148" s="18" t="s">
        <v>171</v>
      </c>
      <c r="BE148" s="248">
        <f>IF(O148="základní",K148,0)</f>
        <v>0</v>
      </c>
      <c r="BF148" s="248">
        <f>IF(O148="snížená",K148,0)</f>
        <v>0</v>
      </c>
      <c r="BG148" s="248">
        <f>IF(O148="zákl. přenesená",K148,0)</f>
        <v>0</v>
      </c>
      <c r="BH148" s="248">
        <f>IF(O148="sníž. přenesená",K148,0)</f>
        <v>0</v>
      </c>
      <c r="BI148" s="248">
        <f>IF(O148="nulová",K148,0)</f>
        <v>0</v>
      </c>
      <c r="BJ148" s="18" t="s">
        <v>84</v>
      </c>
      <c r="BK148" s="248">
        <f>ROUND(P148*H148,2)</f>
        <v>0</v>
      </c>
      <c r="BL148" s="18" t="s">
        <v>179</v>
      </c>
      <c r="BM148" s="247" t="s">
        <v>328</v>
      </c>
    </row>
    <row r="149" spans="1:47" s="2" customFormat="1" ht="12">
      <c r="A149" s="39"/>
      <c r="B149" s="40"/>
      <c r="C149" s="41"/>
      <c r="D149" s="249" t="s">
        <v>181</v>
      </c>
      <c r="E149" s="41"/>
      <c r="F149" s="250" t="s">
        <v>329</v>
      </c>
      <c r="G149" s="41"/>
      <c r="H149" s="41"/>
      <c r="I149" s="150"/>
      <c r="J149" s="150"/>
      <c r="K149" s="41"/>
      <c r="L149" s="41"/>
      <c r="M149" s="45"/>
      <c r="N149" s="251"/>
      <c r="O149" s="252"/>
      <c r="P149" s="85"/>
      <c r="Q149" s="85"/>
      <c r="R149" s="85"/>
      <c r="S149" s="85"/>
      <c r="T149" s="85"/>
      <c r="U149" s="85"/>
      <c r="V149" s="85"/>
      <c r="W149" s="85"/>
      <c r="X149" s="86"/>
      <c r="Y149" s="39"/>
      <c r="Z149" s="39"/>
      <c r="AA149" s="39"/>
      <c r="AB149" s="39"/>
      <c r="AC149" s="39"/>
      <c r="AD149" s="39"/>
      <c r="AE149" s="39"/>
      <c r="AT149" s="18" t="s">
        <v>181</v>
      </c>
      <c r="AU149" s="18" t="s">
        <v>86</v>
      </c>
    </row>
    <row r="150" spans="1:51" s="13" customFormat="1" ht="12">
      <c r="A150" s="13"/>
      <c r="B150" s="253"/>
      <c r="C150" s="254"/>
      <c r="D150" s="249" t="s">
        <v>183</v>
      </c>
      <c r="E150" s="255" t="s">
        <v>20</v>
      </c>
      <c r="F150" s="256" t="s">
        <v>330</v>
      </c>
      <c r="G150" s="254"/>
      <c r="H150" s="257">
        <v>94</v>
      </c>
      <c r="I150" s="258"/>
      <c r="J150" s="258"/>
      <c r="K150" s="254"/>
      <c r="L150" s="254"/>
      <c r="M150" s="259"/>
      <c r="N150" s="260"/>
      <c r="O150" s="261"/>
      <c r="P150" s="261"/>
      <c r="Q150" s="261"/>
      <c r="R150" s="261"/>
      <c r="S150" s="261"/>
      <c r="T150" s="261"/>
      <c r="U150" s="261"/>
      <c r="V150" s="261"/>
      <c r="W150" s="261"/>
      <c r="X150" s="262"/>
      <c r="Y150" s="13"/>
      <c r="Z150" s="13"/>
      <c r="AA150" s="13"/>
      <c r="AB150" s="13"/>
      <c r="AC150" s="13"/>
      <c r="AD150" s="13"/>
      <c r="AE150" s="13"/>
      <c r="AT150" s="263" t="s">
        <v>183</v>
      </c>
      <c r="AU150" s="263" t="s">
        <v>86</v>
      </c>
      <c r="AV150" s="13" t="s">
        <v>86</v>
      </c>
      <c r="AW150" s="13" t="s">
        <v>5</v>
      </c>
      <c r="AX150" s="13" t="s">
        <v>84</v>
      </c>
      <c r="AY150" s="263" t="s">
        <v>171</v>
      </c>
    </row>
    <row r="151" spans="1:65" s="2" customFormat="1" ht="21.75" customHeight="1">
      <c r="A151" s="39"/>
      <c r="B151" s="40"/>
      <c r="C151" s="264" t="s">
        <v>331</v>
      </c>
      <c r="D151" s="264" t="s">
        <v>186</v>
      </c>
      <c r="E151" s="265" t="s">
        <v>332</v>
      </c>
      <c r="F151" s="266" t="s">
        <v>333</v>
      </c>
      <c r="G151" s="267" t="s">
        <v>177</v>
      </c>
      <c r="H151" s="268">
        <v>94</v>
      </c>
      <c r="I151" s="269"/>
      <c r="J151" s="270"/>
      <c r="K151" s="271">
        <f>ROUND(P151*H151,2)</f>
        <v>0</v>
      </c>
      <c r="L151" s="266" t="s">
        <v>178</v>
      </c>
      <c r="M151" s="272"/>
      <c r="N151" s="273" t="s">
        <v>20</v>
      </c>
      <c r="O151" s="243" t="s">
        <v>45</v>
      </c>
      <c r="P151" s="244">
        <f>I151+J151</f>
        <v>0</v>
      </c>
      <c r="Q151" s="244">
        <f>ROUND(I151*H151,2)</f>
        <v>0</v>
      </c>
      <c r="R151" s="244">
        <f>ROUND(J151*H151,2)</f>
        <v>0</v>
      </c>
      <c r="S151" s="85"/>
      <c r="T151" s="245">
        <f>S151*H151</f>
        <v>0</v>
      </c>
      <c r="U151" s="245">
        <v>0.0003</v>
      </c>
      <c r="V151" s="245">
        <f>U151*H151</f>
        <v>0.028199999999999996</v>
      </c>
      <c r="W151" s="245">
        <v>0</v>
      </c>
      <c r="X151" s="246">
        <f>W151*H151</f>
        <v>0</v>
      </c>
      <c r="Y151" s="39"/>
      <c r="Z151" s="39"/>
      <c r="AA151" s="39"/>
      <c r="AB151" s="39"/>
      <c r="AC151" s="39"/>
      <c r="AD151" s="39"/>
      <c r="AE151" s="39"/>
      <c r="AR151" s="247" t="s">
        <v>185</v>
      </c>
      <c r="AT151" s="247" t="s">
        <v>186</v>
      </c>
      <c r="AU151" s="247" t="s">
        <v>86</v>
      </c>
      <c r="AY151" s="18" t="s">
        <v>171</v>
      </c>
      <c r="BE151" s="248">
        <f>IF(O151="základní",K151,0)</f>
        <v>0</v>
      </c>
      <c r="BF151" s="248">
        <f>IF(O151="snížená",K151,0)</f>
        <v>0</v>
      </c>
      <c r="BG151" s="248">
        <f>IF(O151="zákl. přenesená",K151,0)</f>
        <v>0</v>
      </c>
      <c r="BH151" s="248">
        <f>IF(O151="sníž. přenesená",K151,0)</f>
        <v>0</v>
      </c>
      <c r="BI151" s="248">
        <f>IF(O151="nulová",K151,0)</f>
        <v>0</v>
      </c>
      <c r="BJ151" s="18" t="s">
        <v>84</v>
      </c>
      <c r="BK151" s="248">
        <f>ROUND(P151*H151,2)</f>
        <v>0</v>
      </c>
      <c r="BL151" s="18" t="s">
        <v>179</v>
      </c>
      <c r="BM151" s="247" t="s">
        <v>334</v>
      </c>
    </row>
    <row r="152" spans="1:47" s="2" customFormat="1" ht="12">
      <c r="A152" s="39"/>
      <c r="B152" s="40"/>
      <c r="C152" s="41"/>
      <c r="D152" s="249" t="s">
        <v>181</v>
      </c>
      <c r="E152" s="41"/>
      <c r="F152" s="250" t="s">
        <v>333</v>
      </c>
      <c r="G152" s="41"/>
      <c r="H152" s="41"/>
      <c r="I152" s="150"/>
      <c r="J152" s="150"/>
      <c r="K152" s="41"/>
      <c r="L152" s="41"/>
      <c r="M152" s="45"/>
      <c r="N152" s="251"/>
      <c r="O152" s="252"/>
      <c r="P152" s="85"/>
      <c r="Q152" s="85"/>
      <c r="R152" s="85"/>
      <c r="S152" s="85"/>
      <c r="T152" s="85"/>
      <c r="U152" s="85"/>
      <c r="V152" s="85"/>
      <c r="W152" s="85"/>
      <c r="X152" s="86"/>
      <c r="Y152" s="39"/>
      <c r="Z152" s="39"/>
      <c r="AA152" s="39"/>
      <c r="AB152" s="39"/>
      <c r="AC152" s="39"/>
      <c r="AD152" s="39"/>
      <c r="AE152" s="39"/>
      <c r="AT152" s="18" t="s">
        <v>181</v>
      </c>
      <c r="AU152" s="18" t="s">
        <v>86</v>
      </c>
    </row>
    <row r="153" spans="1:65" s="2" customFormat="1" ht="21.75" customHeight="1">
      <c r="A153" s="39"/>
      <c r="B153" s="40"/>
      <c r="C153" s="264" t="s">
        <v>335</v>
      </c>
      <c r="D153" s="264" t="s">
        <v>186</v>
      </c>
      <c r="E153" s="265" t="s">
        <v>336</v>
      </c>
      <c r="F153" s="266" t="s">
        <v>337</v>
      </c>
      <c r="G153" s="267" t="s">
        <v>262</v>
      </c>
      <c r="H153" s="268">
        <v>18</v>
      </c>
      <c r="I153" s="269"/>
      <c r="J153" s="270"/>
      <c r="K153" s="271">
        <f>ROUND(P153*H153,2)</f>
        <v>0</v>
      </c>
      <c r="L153" s="266" t="s">
        <v>178</v>
      </c>
      <c r="M153" s="272"/>
      <c r="N153" s="273" t="s">
        <v>20</v>
      </c>
      <c r="O153" s="243" t="s">
        <v>45</v>
      </c>
      <c r="P153" s="244">
        <f>I153+J153</f>
        <v>0</v>
      </c>
      <c r="Q153" s="244">
        <f>ROUND(I153*H153,2)</f>
        <v>0</v>
      </c>
      <c r="R153" s="244">
        <f>ROUND(J153*H153,2)</f>
        <v>0</v>
      </c>
      <c r="S153" s="85"/>
      <c r="T153" s="245">
        <f>S153*H153</f>
        <v>0</v>
      </c>
      <c r="U153" s="245">
        <v>0.00012</v>
      </c>
      <c r="V153" s="245">
        <f>U153*H153</f>
        <v>0.00216</v>
      </c>
      <c r="W153" s="245">
        <v>0</v>
      </c>
      <c r="X153" s="246">
        <f>W153*H153</f>
        <v>0</v>
      </c>
      <c r="Y153" s="39"/>
      <c r="Z153" s="39"/>
      <c r="AA153" s="39"/>
      <c r="AB153" s="39"/>
      <c r="AC153" s="39"/>
      <c r="AD153" s="39"/>
      <c r="AE153" s="39"/>
      <c r="AR153" s="247" t="s">
        <v>185</v>
      </c>
      <c r="AT153" s="247" t="s">
        <v>186</v>
      </c>
      <c r="AU153" s="247" t="s">
        <v>86</v>
      </c>
      <c r="AY153" s="18" t="s">
        <v>171</v>
      </c>
      <c r="BE153" s="248">
        <f>IF(O153="základní",K153,0)</f>
        <v>0</v>
      </c>
      <c r="BF153" s="248">
        <f>IF(O153="snížená",K153,0)</f>
        <v>0</v>
      </c>
      <c r="BG153" s="248">
        <f>IF(O153="zákl. přenesená",K153,0)</f>
        <v>0</v>
      </c>
      <c r="BH153" s="248">
        <f>IF(O153="sníž. přenesená",K153,0)</f>
        <v>0</v>
      </c>
      <c r="BI153" s="248">
        <f>IF(O153="nulová",K153,0)</f>
        <v>0</v>
      </c>
      <c r="BJ153" s="18" t="s">
        <v>84</v>
      </c>
      <c r="BK153" s="248">
        <f>ROUND(P153*H153,2)</f>
        <v>0</v>
      </c>
      <c r="BL153" s="18" t="s">
        <v>179</v>
      </c>
      <c r="BM153" s="247" t="s">
        <v>338</v>
      </c>
    </row>
    <row r="154" spans="1:47" s="2" customFormat="1" ht="12">
      <c r="A154" s="39"/>
      <c r="B154" s="40"/>
      <c r="C154" s="41"/>
      <c r="D154" s="249" t="s">
        <v>181</v>
      </c>
      <c r="E154" s="41"/>
      <c r="F154" s="250" t="s">
        <v>337</v>
      </c>
      <c r="G154" s="41"/>
      <c r="H154" s="41"/>
      <c r="I154" s="150"/>
      <c r="J154" s="150"/>
      <c r="K154" s="41"/>
      <c r="L154" s="41"/>
      <c r="M154" s="45"/>
      <c r="N154" s="251"/>
      <c r="O154" s="252"/>
      <c r="P154" s="85"/>
      <c r="Q154" s="85"/>
      <c r="R154" s="85"/>
      <c r="S154" s="85"/>
      <c r="T154" s="85"/>
      <c r="U154" s="85"/>
      <c r="V154" s="85"/>
      <c r="W154" s="85"/>
      <c r="X154" s="86"/>
      <c r="Y154" s="39"/>
      <c r="Z154" s="39"/>
      <c r="AA154" s="39"/>
      <c r="AB154" s="39"/>
      <c r="AC154" s="39"/>
      <c r="AD154" s="39"/>
      <c r="AE154" s="39"/>
      <c r="AT154" s="18" t="s">
        <v>181</v>
      </c>
      <c r="AU154" s="18" t="s">
        <v>86</v>
      </c>
    </row>
    <row r="155" spans="1:65" s="2" customFormat="1" ht="33" customHeight="1">
      <c r="A155" s="39"/>
      <c r="B155" s="40"/>
      <c r="C155" s="235" t="s">
        <v>8</v>
      </c>
      <c r="D155" s="235" t="s">
        <v>174</v>
      </c>
      <c r="E155" s="236" t="s">
        <v>339</v>
      </c>
      <c r="F155" s="237" t="s">
        <v>340</v>
      </c>
      <c r="G155" s="238" t="s">
        <v>262</v>
      </c>
      <c r="H155" s="239">
        <v>47</v>
      </c>
      <c r="I155" s="240"/>
      <c r="J155" s="240"/>
      <c r="K155" s="241">
        <f>ROUND(P155*H155,2)</f>
        <v>0</v>
      </c>
      <c r="L155" s="237" t="s">
        <v>178</v>
      </c>
      <c r="M155" s="45"/>
      <c r="N155" s="242" t="s">
        <v>20</v>
      </c>
      <c r="O155" s="243" t="s">
        <v>45</v>
      </c>
      <c r="P155" s="244">
        <f>I155+J155</f>
        <v>0</v>
      </c>
      <c r="Q155" s="244">
        <f>ROUND(I155*H155,2)</f>
        <v>0</v>
      </c>
      <c r="R155" s="244">
        <f>ROUND(J155*H155,2)</f>
        <v>0</v>
      </c>
      <c r="S155" s="85"/>
      <c r="T155" s="245">
        <f>S155*H155</f>
        <v>0</v>
      </c>
      <c r="U155" s="245">
        <v>0.2044</v>
      </c>
      <c r="V155" s="245">
        <f>U155*H155</f>
        <v>9.6068</v>
      </c>
      <c r="W155" s="245">
        <v>0</v>
      </c>
      <c r="X155" s="246">
        <f>W155*H155</f>
        <v>0</v>
      </c>
      <c r="Y155" s="39"/>
      <c r="Z155" s="39"/>
      <c r="AA155" s="39"/>
      <c r="AB155" s="39"/>
      <c r="AC155" s="39"/>
      <c r="AD155" s="39"/>
      <c r="AE155" s="39"/>
      <c r="AR155" s="247" t="s">
        <v>179</v>
      </c>
      <c r="AT155" s="247" t="s">
        <v>174</v>
      </c>
      <c r="AU155" s="247" t="s">
        <v>86</v>
      </c>
      <c r="AY155" s="18" t="s">
        <v>171</v>
      </c>
      <c r="BE155" s="248">
        <f>IF(O155="základní",K155,0)</f>
        <v>0</v>
      </c>
      <c r="BF155" s="248">
        <f>IF(O155="snížená",K155,0)</f>
        <v>0</v>
      </c>
      <c r="BG155" s="248">
        <f>IF(O155="zákl. přenesená",K155,0)</f>
        <v>0</v>
      </c>
      <c r="BH155" s="248">
        <f>IF(O155="sníž. přenesená",K155,0)</f>
        <v>0</v>
      </c>
      <c r="BI155" s="248">
        <f>IF(O155="nulová",K155,0)</f>
        <v>0</v>
      </c>
      <c r="BJ155" s="18" t="s">
        <v>84</v>
      </c>
      <c r="BK155" s="248">
        <f>ROUND(P155*H155,2)</f>
        <v>0</v>
      </c>
      <c r="BL155" s="18" t="s">
        <v>179</v>
      </c>
      <c r="BM155" s="247" t="s">
        <v>341</v>
      </c>
    </row>
    <row r="156" spans="1:47" s="2" customFormat="1" ht="12">
      <c r="A156" s="39"/>
      <c r="B156" s="40"/>
      <c r="C156" s="41"/>
      <c r="D156" s="249" t="s">
        <v>181</v>
      </c>
      <c r="E156" s="41"/>
      <c r="F156" s="250" t="s">
        <v>342</v>
      </c>
      <c r="G156" s="41"/>
      <c r="H156" s="41"/>
      <c r="I156" s="150"/>
      <c r="J156" s="150"/>
      <c r="K156" s="41"/>
      <c r="L156" s="41"/>
      <c r="M156" s="45"/>
      <c r="N156" s="251"/>
      <c r="O156" s="252"/>
      <c r="P156" s="85"/>
      <c r="Q156" s="85"/>
      <c r="R156" s="85"/>
      <c r="S156" s="85"/>
      <c r="T156" s="85"/>
      <c r="U156" s="85"/>
      <c r="V156" s="85"/>
      <c r="W156" s="85"/>
      <c r="X156" s="86"/>
      <c r="Y156" s="39"/>
      <c r="Z156" s="39"/>
      <c r="AA156" s="39"/>
      <c r="AB156" s="39"/>
      <c r="AC156" s="39"/>
      <c r="AD156" s="39"/>
      <c r="AE156" s="39"/>
      <c r="AT156" s="18" t="s">
        <v>181</v>
      </c>
      <c r="AU156" s="18" t="s">
        <v>86</v>
      </c>
    </row>
    <row r="157" spans="1:65" s="2" customFormat="1" ht="16.5" customHeight="1">
      <c r="A157" s="39"/>
      <c r="B157" s="40"/>
      <c r="C157" s="235" t="s">
        <v>343</v>
      </c>
      <c r="D157" s="235" t="s">
        <v>174</v>
      </c>
      <c r="E157" s="236" t="s">
        <v>344</v>
      </c>
      <c r="F157" s="237" t="s">
        <v>345</v>
      </c>
      <c r="G157" s="238" t="s">
        <v>177</v>
      </c>
      <c r="H157" s="239">
        <v>18</v>
      </c>
      <c r="I157" s="240"/>
      <c r="J157" s="240"/>
      <c r="K157" s="241">
        <f>ROUND(P157*H157,2)</f>
        <v>0</v>
      </c>
      <c r="L157" s="237" t="s">
        <v>20</v>
      </c>
      <c r="M157" s="45"/>
      <c r="N157" s="242" t="s">
        <v>20</v>
      </c>
      <c r="O157" s="243" t="s">
        <v>45</v>
      </c>
      <c r="P157" s="244">
        <f>I157+J157</f>
        <v>0</v>
      </c>
      <c r="Q157" s="244">
        <f>ROUND(I157*H157,2)</f>
        <v>0</v>
      </c>
      <c r="R157" s="244">
        <f>ROUND(J157*H157,2)</f>
        <v>0</v>
      </c>
      <c r="S157" s="85"/>
      <c r="T157" s="245">
        <f>S157*H157</f>
        <v>0</v>
      </c>
      <c r="U157" s="245">
        <v>0</v>
      </c>
      <c r="V157" s="245">
        <f>U157*H157</f>
        <v>0</v>
      </c>
      <c r="W157" s="245">
        <v>0</v>
      </c>
      <c r="X157" s="246">
        <f>W157*H157</f>
        <v>0</v>
      </c>
      <c r="Y157" s="39"/>
      <c r="Z157" s="39"/>
      <c r="AA157" s="39"/>
      <c r="AB157" s="39"/>
      <c r="AC157" s="39"/>
      <c r="AD157" s="39"/>
      <c r="AE157" s="39"/>
      <c r="AR157" s="247" t="s">
        <v>179</v>
      </c>
      <c r="AT157" s="247" t="s">
        <v>174</v>
      </c>
      <c r="AU157" s="247" t="s">
        <v>86</v>
      </c>
      <c r="AY157" s="18" t="s">
        <v>171</v>
      </c>
      <c r="BE157" s="248">
        <f>IF(O157="základní",K157,0)</f>
        <v>0</v>
      </c>
      <c r="BF157" s="248">
        <f>IF(O157="snížená",K157,0)</f>
        <v>0</v>
      </c>
      <c r="BG157" s="248">
        <f>IF(O157="zákl. přenesená",K157,0)</f>
        <v>0</v>
      </c>
      <c r="BH157" s="248">
        <f>IF(O157="sníž. přenesená",K157,0)</f>
        <v>0</v>
      </c>
      <c r="BI157" s="248">
        <f>IF(O157="nulová",K157,0)</f>
        <v>0</v>
      </c>
      <c r="BJ157" s="18" t="s">
        <v>84</v>
      </c>
      <c r="BK157" s="248">
        <f>ROUND(P157*H157,2)</f>
        <v>0</v>
      </c>
      <c r="BL157" s="18" t="s">
        <v>179</v>
      </c>
      <c r="BM157" s="247" t="s">
        <v>346</v>
      </c>
    </row>
    <row r="158" spans="1:47" s="2" customFormat="1" ht="12">
      <c r="A158" s="39"/>
      <c r="B158" s="40"/>
      <c r="C158" s="41"/>
      <c r="D158" s="249" t="s">
        <v>181</v>
      </c>
      <c r="E158" s="41"/>
      <c r="F158" s="250" t="s">
        <v>345</v>
      </c>
      <c r="G158" s="41"/>
      <c r="H158" s="41"/>
      <c r="I158" s="150"/>
      <c r="J158" s="150"/>
      <c r="K158" s="41"/>
      <c r="L158" s="41"/>
      <c r="M158" s="45"/>
      <c r="N158" s="251"/>
      <c r="O158" s="252"/>
      <c r="P158" s="85"/>
      <c r="Q158" s="85"/>
      <c r="R158" s="85"/>
      <c r="S158" s="85"/>
      <c r="T158" s="85"/>
      <c r="U158" s="85"/>
      <c r="V158" s="85"/>
      <c r="W158" s="85"/>
      <c r="X158" s="86"/>
      <c r="Y158" s="39"/>
      <c r="Z158" s="39"/>
      <c r="AA158" s="39"/>
      <c r="AB158" s="39"/>
      <c r="AC158" s="39"/>
      <c r="AD158" s="39"/>
      <c r="AE158" s="39"/>
      <c r="AT158" s="18" t="s">
        <v>181</v>
      </c>
      <c r="AU158" s="18" t="s">
        <v>86</v>
      </c>
    </row>
    <row r="159" spans="1:65" s="2" customFormat="1" ht="33" customHeight="1">
      <c r="A159" s="39"/>
      <c r="B159" s="40"/>
      <c r="C159" s="264" t="s">
        <v>347</v>
      </c>
      <c r="D159" s="264" t="s">
        <v>186</v>
      </c>
      <c r="E159" s="265" t="s">
        <v>348</v>
      </c>
      <c r="F159" s="266" t="s">
        <v>349</v>
      </c>
      <c r="G159" s="267" t="s">
        <v>177</v>
      </c>
      <c r="H159" s="268">
        <v>18</v>
      </c>
      <c r="I159" s="269"/>
      <c r="J159" s="270"/>
      <c r="K159" s="271">
        <f>ROUND(P159*H159,2)</f>
        <v>0</v>
      </c>
      <c r="L159" s="266" t="s">
        <v>178</v>
      </c>
      <c r="M159" s="272"/>
      <c r="N159" s="273" t="s">
        <v>20</v>
      </c>
      <c r="O159" s="243" t="s">
        <v>45</v>
      </c>
      <c r="P159" s="244">
        <f>I159+J159</f>
        <v>0</v>
      </c>
      <c r="Q159" s="244">
        <f>ROUND(I159*H159,2)</f>
        <v>0</v>
      </c>
      <c r="R159" s="244">
        <f>ROUND(J159*H159,2)</f>
        <v>0</v>
      </c>
      <c r="S159" s="85"/>
      <c r="T159" s="245">
        <f>S159*H159</f>
        <v>0</v>
      </c>
      <c r="U159" s="245">
        <v>0.0008</v>
      </c>
      <c r="V159" s="245">
        <f>U159*H159</f>
        <v>0.014400000000000001</v>
      </c>
      <c r="W159" s="245">
        <v>0</v>
      </c>
      <c r="X159" s="246">
        <f>W159*H159</f>
        <v>0</v>
      </c>
      <c r="Y159" s="39"/>
      <c r="Z159" s="39"/>
      <c r="AA159" s="39"/>
      <c r="AB159" s="39"/>
      <c r="AC159" s="39"/>
      <c r="AD159" s="39"/>
      <c r="AE159" s="39"/>
      <c r="AR159" s="247" t="s">
        <v>185</v>
      </c>
      <c r="AT159" s="247" t="s">
        <v>186</v>
      </c>
      <c r="AU159" s="247" t="s">
        <v>86</v>
      </c>
      <c r="AY159" s="18" t="s">
        <v>171</v>
      </c>
      <c r="BE159" s="248">
        <f>IF(O159="základní",K159,0)</f>
        <v>0</v>
      </c>
      <c r="BF159" s="248">
        <f>IF(O159="snížená",K159,0)</f>
        <v>0</v>
      </c>
      <c r="BG159" s="248">
        <f>IF(O159="zákl. přenesená",K159,0)</f>
        <v>0</v>
      </c>
      <c r="BH159" s="248">
        <f>IF(O159="sníž. přenesená",K159,0)</f>
        <v>0</v>
      </c>
      <c r="BI159" s="248">
        <f>IF(O159="nulová",K159,0)</f>
        <v>0</v>
      </c>
      <c r="BJ159" s="18" t="s">
        <v>84</v>
      </c>
      <c r="BK159" s="248">
        <f>ROUND(P159*H159,2)</f>
        <v>0</v>
      </c>
      <c r="BL159" s="18" t="s">
        <v>179</v>
      </c>
      <c r="BM159" s="247" t="s">
        <v>350</v>
      </c>
    </row>
    <row r="160" spans="1:47" s="2" customFormat="1" ht="12">
      <c r="A160" s="39"/>
      <c r="B160" s="40"/>
      <c r="C160" s="41"/>
      <c r="D160" s="249" t="s">
        <v>181</v>
      </c>
      <c r="E160" s="41"/>
      <c r="F160" s="250" t="s">
        <v>349</v>
      </c>
      <c r="G160" s="41"/>
      <c r="H160" s="41"/>
      <c r="I160" s="150"/>
      <c r="J160" s="150"/>
      <c r="K160" s="41"/>
      <c r="L160" s="41"/>
      <c r="M160" s="45"/>
      <c r="N160" s="251"/>
      <c r="O160" s="252"/>
      <c r="P160" s="85"/>
      <c r="Q160" s="85"/>
      <c r="R160" s="85"/>
      <c r="S160" s="85"/>
      <c r="T160" s="85"/>
      <c r="U160" s="85"/>
      <c r="V160" s="85"/>
      <c r="W160" s="85"/>
      <c r="X160" s="86"/>
      <c r="Y160" s="39"/>
      <c r="Z160" s="39"/>
      <c r="AA160" s="39"/>
      <c r="AB160" s="39"/>
      <c r="AC160" s="39"/>
      <c r="AD160" s="39"/>
      <c r="AE160" s="39"/>
      <c r="AT160" s="18" t="s">
        <v>181</v>
      </c>
      <c r="AU160" s="18" t="s">
        <v>86</v>
      </c>
    </row>
    <row r="161" spans="1:51" s="13" customFormat="1" ht="12">
      <c r="A161" s="13"/>
      <c r="B161" s="253"/>
      <c r="C161" s="254"/>
      <c r="D161" s="249" t="s">
        <v>183</v>
      </c>
      <c r="E161" s="255" t="s">
        <v>20</v>
      </c>
      <c r="F161" s="256" t="s">
        <v>325</v>
      </c>
      <c r="G161" s="254"/>
      <c r="H161" s="257">
        <v>18</v>
      </c>
      <c r="I161" s="258"/>
      <c r="J161" s="258"/>
      <c r="K161" s="254"/>
      <c r="L161" s="254"/>
      <c r="M161" s="259"/>
      <c r="N161" s="260"/>
      <c r="O161" s="261"/>
      <c r="P161" s="261"/>
      <c r="Q161" s="261"/>
      <c r="R161" s="261"/>
      <c r="S161" s="261"/>
      <c r="T161" s="261"/>
      <c r="U161" s="261"/>
      <c r="V161" s="261"/>
      <c r="W161" s="261"/>
      <c r="X161" s="262"/>
      <c r="Y161" s="13"/>
      <c r="Z161" s="13"/>
      <c r="AA161" s="13"/>
      <c r="AB161" s="13"/>
      <c r="AC161" s="13"/>
      <c r="AD161" s="13"/>
      <c r="AE161" s="13"/>
      <c r="AT161" s="263" t="s">
        <v>183</v>
      </c>
      <c r="AU161" s="263" t="s">
        <v>86</v>
      </c>
      <c r="AV161" s="13" t="s">
        <v>86</v>
      </c>
      <c r="AW161" s="13" t="s">
        <v>5</v>
      </c>
      <c r="AX161" s="13" t="s">
        <v>84</v>
      </c>
      <c r="AY161" s="263" t="s">
        <v>171</v>
      </c>
    </row>
    <row r="162" spans="1:63" s="12" customFormat="1" ht="22.8" customHeight="1">
      <c r="A162" s="12"/>
      <c r="B162" s="218"/>
      <c r="C162" s="219"/>
      <c r="D162" s="220" t="s">
        <v>75</v>
      </c>
      <c r="E162" s="233" t="s">
        <v>259</v>
      </c>
      <c r="F162" s="233" t="s">
        <v>351</v>
      </c>
      <c r="G162" s="219"/>
      <c r="H162" s="219"/>
      <c r="I162" s="222"/>
      <c r="J162" s="222"/>
      <c r="K162" s="234">
        <f>BK162</f>
        <v>0</v>
      </c>
      <c r="L162" s="219"/>
      <c r="M162" s="224"/>
      <c r="N162" s="225"/>
      <c r="O162" s="226"/>
      <c r="P162" s="226"/>
      <c r="Q162" s="227">
        <f>SUM(Q163:Q203)</f>
        <v>0</v>
      </c>
      <c r="R162" s="227">
        <f>SUM(R163:R203)</f>
        <v>0</v>
      </c>
      <c r="S162" s="226"/>
      <c r="T162" s="228">
        <f>SUM(T163:T203)</f>
        <v>0</v>
      </c>
      <c r="U162" s="226"/>
      <c r="V162" s="228">
        <f>SUM(V163:V203)</f>
        <v>653.4365500000001</v>
      </c>
      <c r="W162" s="226"/>
      <c r="X162" s="229">
        <f>SUM(X163:X203)</f>
        <v>0</v>
      </c>
      <c r="Y162" s="12"/>
      <c r="Z162" s="12"/>
      <c r="AA162" s="12"/>
      <c r="AB162" s="12"/>
      <c r="AC162" s="12"/>
      <c r="AD162" s="12"/>
      <c r="AE162" s="12"/>
      <c r="AR162" s="230" t="s">
        <v>84</v>
      </c>
      <c r="AT162" s="231" t="s">
        <v>75</v>
      </c>
      <c r="AU162" s="231" t="s">
        <v>84</v>
      </c>
      <c r="AY162" s="230" t="s">
        <v>171</v>
      </c>
      <c r="BK162" s="232">
        <f>SUM(BK163:BK203)</f>
        <v>0</v>
      </c>
    </row>
    <row r="163" spans="1:65" s="2" customFormat="1" ht="21.75" customHeight="1">
      <c r="A163" s="39"/>
      <c r="B163" s="40"/>
      <c r="C163" s="235" t="s">
        <v>352</v>
      </c>
      <c r="D163" s="235" t="s">
        <v>174</v>
      </c>
      <c r="E163" s="236" t="s">
        <v>353</v>
      </c>
      <c r="F163" s="237" t="s">
        <v>354</v>
      </c>
      <c r="G163" s="238" t="s">
        <v>177</v>
      </c>
      <c r="H163" s="239">
        <v>931.7</v>
      </c>
      <c r="I163" s="240"/>
      <c r="J163" s="240"/>
      <c r="K163" s="241">
        <f>ROUND(P163*H163,2)</f>
        <v>0</v>
      </c>
      <c r="L163" s="237" t="s">
        <v>178</v>
      </c>
      <c r="M163" s="45"/>
      <c r="N163" s="242" t="s">
        <v>20</v>
      </c>
      <c r="O163" s="243" t="s">
        <v>45</v>
      </c>
      <c r="P163" s="244">
        <f>I163+J163</f>
        <v>0</v>
      </c>
      <c r="Q163" s="244">
        <f>ROUND(I163*H163,2)</f>
        <v>0</v>
      </c>
      <c r="R163" s="244">
        <f>ROUND(J163*H163,2)</f>
        <v>0</v>
      </c>
      <c r="S163" s="85"/>
      <c r="T163" s="245">
        <f>S163*H163</f>
        <v>0</v>
      </c>
      <c r="U163" s="245">
        <v>0.46</v>
      </c>
      <c r="V163" s="245">
        <f>U163*H163</f>
        <v>428.58200000000005</v>
      </c>
      <c r="W163" s="245">
        <v>0</v>
      </c>
      <c r="X163" s="246">
        <f>W163*H163</f>
        <v>0</v>
      </c>
      <c r="Y163" s="39"/>
      <c r="Z163" s="39"/>
      <c r="AA163" s="39"/>
      <c r="AB163" s="39"/>
      <c r="AC163" s="39"/>
      <c r="AD163" s="39"/>
      <c r="AE163" s="39"/>
      <c r="AR163" s="247" t="s">
        <v>179</v>
      </c>
      <c r="AT163" s="247" t="s">
        <v>174</v>
      </c>
      <c r="AU163" s="247" t="s">
        <v>86</v>
      </c>
      <c r="AY163" s="18" t="s">
        <v>171</v>
      </c>
      <c r="BE163" s="248">
        <f>IF(O163="základní",K163,0)</f>
        <v>0</v>
      </c>
      <c r="BF163" s="248">
        <f>IF(O163="snížená",K163,0)</f>
        <v>0</v>
      </c>
      <c r="BG163" s="248">
        <f>IF(O163="zákl. přenesená",K163,0)</f>
        <v>0</v>
      </c>
      <c r="BH163" s="248">
        <f>IF(O163="sníž. přenesená",K163,0)</f>
        <v>0</v>
      </c>
      <c r="BI163" s="248">
        <f>IF(O163="nulová",K163,0)</f>
        <v>0</v>
      </c>
      <c r="BJ163" s="18" t="s">
        <v>84</v>
      </c>
      <c r="BK163" s="248">
        <f>ROUND(P163*H163,2)</f>
        <v>0</v>
      </c>
      <c r="BL163" s="18" t="s">
        <v>179</v>
      </c>
      <c r="BM163" s="247" t="s">
        <v>355</v>
      </c>
    </row>
    <row r="164" spans="1:47" s="2" customFormat="1" ht="12">
      <c r="A164" s="39"/>
      <c r="B164" s="40"/>
      <c r="C164" s="41"/>
      <c r="D164" s="249" t="s">
        <v>181</v>
      </c>
      <c r="E164" s="41"/>
      <c r="F164" s="250" t="s">
        <v>356</v>
      </c>
      <c r="G164" s="41"/>
      <c r="H164" s="41"/>
      <c r="I164" s="150"/>
      <c r="J164" s="150"/>
      <c r="K164" s="41"/>
      <c r="L164" s="41"/>
      <c r="M164" s="45"/>
      <c r="N164" s="251"/>
      <c r="O164" s="252"/>
      <c r="P164" s="85"/>
      <c r="Q164" s="85"/>
      <c r="R164" s="85"/>
      <c r="S164" s="85"/>
      <c r="T164" s="85"/>
      <c r="U164" s="85"/>
      <c r="V164" s="85"/>
      <c r="W164" s="85"/>
      <c r="X164" s="86"/>
      <c r="Y164" s="39"/>
      <c r="Z164" s="39"/>
      <c r="AA164" s="39"/>
      <c r="AB164" s="39"/>
      <c r="AC164" s="39"/>
      <c r="AD164" s="39"/>
      <c r="AE164" s="39"/>
      <c r="AT164" s="18" t="s">
        <v>181</v>
      </c>
      <c r="AU164" s="18" t="s">
        <v>86</v>
      </c>
    </row>
    <row r="165" spans="1:65" s="2" customFormat="1" ht="21.75" customHeight="1">
      <c r="A165" s="39"/>
      <c r="B165" s="40"/>
      <c r="C165" s="264" t="s">
        <v>357</v>
      </c>
      <c r="D165" s="264" t="s">
        <v>186</v>
      </c>
      <c r="E165" s="265" t="s">
        <v>358</v>
      </c>
      <c r="F165" s="266" t="s">
        <v>359</v>
      </c>
      <c r="G165" s="267" t="s">
        <v>177</v>
      </c>
      <c r="H165" s="268">
        <v>75</v>
      </c>
      <c r="I165" s="269"/>
      <c r="J165" s="270"/>
      <c r="K165" s="271">
        <f>ROUND(P165*H165,2)</f>
        <v>0</v>
      </c>
      <c r="L165" s="266" t="s">
        <v>178</v>
      </c>
      <c r="M165" s="272"/>
      <c r="N165" s="273" t="s">
        <v>20</v>
      </c>
      <c r="O165" s="243" t="s">
        <v>45</v>
      </c>
      <c r="P165" s="244">
        <f>I165+J165</f>
        <v>0</v>
      </c>
      <c r="Q165" s="244">
        <f>ROUND(I165*H165,2)</f>
        <v>0</v>
      </c>
      <c r="R165" s="244">
        <f>ROUND(J165*H165,2)</f>
        <v>0</v>
      </c>
      <c r="S165" s="85"/>
      <c r="T165" s="245">
        <f>S165*H165</f>
        <v>0</v>
      </c>
      <c r="U165" s="245">
        <v>0.118</v>
      </c>
      <c r="V165" s="245">
        <f>U165*H165</f>
        <v>8.85</v>
      </c>
      <c r="W165" s="245">
        <v>0</v>
      </c>
      <c r="X165" s="246">
        <f>W165*H165</f>
        <v>0</v>
      </c>
      <c r="Y165" s="39"/>
      <c r="Z165" s="39"/>
      <c r="AA165" s="39"/>
      <c r="AB165" s="39"/>
      <c r="AC165" s="39"/>
      <c r="AD165" s="39"/>
      <c r="AE165" s="39"/>
      <c r="AR165" s="247" t="s">
        <v>185</v>
      </c>
      <c r="AT165" s="247" t="s">
        <v>186</v>
      </c>
      <c r="AU165" s="247" t="s">
        <v>86</v>
      </c>
      <c r="AY165" s="18" t="s">
        <v>171</v>
      </c>
      <c r="BE165" s="248">
        <f>IF(O165="základní",K165,0)</f>
        <v>0</v>
      </c>
      <c r="BF165" s="248">
        <f>IF(O165="snížená",K165,0)</f>
        <v>0</v>
      </c>
      <c r="BG165" s="248">
        <f>IF(O165="zákl. přenesená",K165,0)</f>
        <v>0</v>
      </c>
      <c r="BH165" s="248">
        <f>IF(O165="sníž. přenesená",K165,0)</f>
        <v>0</v>
      </c>
      <c r="BI165" s="248">
        <f>IF(O165="nulová",K165,0)</f>
        <v>0</v>
      </c>
      <c r="BJ165" s="18" t="s">
        <v>84</v>
      </c>
      <c r="BK165" s="248">
        <f>ROUND(P165*H165,2)</f>
        <v>0</v>
      </c>
      <c r="BL165" s="18" t="s">
        <v>179</v>
      </c>
      <c r="BM165" s="247" t="s">
        <v>360</v>
      </c>
    </row>
    <row r="166" spans="1:47" s="2" customFormat="1" ht="12">
      <c r="A166" s="39"/>
      <c r="B166" s="40"/>
      <c r="C166" s="41"/>
      <c r="D166" s="249" t="s">
        <v>181</v>
      </c>
      <c r="E166" s="41"/>
      <c r="F166" s="250" t="s">
        <v>359</v>
      </c>
      <c r="G166" s="41"/>
      <c r="H166" s="41"/>
      <c r="I166" s="150"/>
      <c r="J166" s="150"/>
      <c r="K166" s="41"/>
      <c r="L166" s="41"/>
      <c r="M166" s="45"/>
      <c r="N166" s="251"/>
      <c r="O166" s="252"/>
      <c r="P166" s="85"/>
      <c r="Q166" s="85"/>
      <c r="R166" s="85"/>
      <c r="S166" s="85"/>
      <c r="T166" s="85"/>
      <c r="U166" s="85"/>
      <c r="V166" s="85"/>
      <c r="W166" s="85"/>
      <c r="X166" s="86"/>
      <c r="Y166" s="39"/>
      <c r="Z166" s="39"/>
      <c r="AA166" s="39"/>
      <c r="AB166" s="39"/>
      <c r="AC166" s="39"/>
      <c r="AD166" s="39"/>
      <c r="AE166" s="39"/>
      <c r="AT166" s="18" t="s">
        <v>181</v>
      </c>
      <c r="AU166" s="18" t="s">
        <v>86</v>
      </c>
    </row>
    <row r="167" spans="1:51" s="13" customFormat="1" ht="12">
      <c r="A167" s="13"/>
      <c r="B167" s="253"/>
      <c r="C167" s="254"/>
      <c r="D167" s="249" t="s">
        <v>183</v>
      </c>
      <c r="E167" s="255" t="s">
        <v>20</v>
      </c>
      <c r="F167" s="256" t="s">
        <v>361</v>
      </c>
      <c r="G167" s="254"/>
      <c r="H167" s="257">
        <v>75</v>
      </c>
      <c r="I167" s="258"/>
      <c r="J167" s="258"/>
      <c r="K167" s="254"/>
      <c r="L167" s="254"/>
      <c r="M167" s="259"/>
      <c r="N167" s="260"/>
      <c r="O167" s="261"/>
      <c r="P167" s="261"/>
      <c r="Q167" s="261"/>
      <c r="R167" s="261"/>
      <c r="S167" s="261"/>
      <c r="T167" s="261"/>
      <c r="U167" s="261"/>
      <c r="V167" s="261"/>
      <c r="W167" s="261"/>
      <c r="X167" s="262"/>
      <c r="Y167" s="13"/>
      <c r="Z167" s="13"/>
      <c r="AA167" s="13"/>
      <c r="AB167" s="13"/>
      <c r="AC167" s="13"/>
      <c r="AD167" s="13"/>
      <c r="AE167" s="13"/>
      <c r="AT167" s="263" t="s">
        <v>183</v>
      </c>
      <c r="AU167" s="263" t="s">
        <v>86</v>
      </c>
      <c r="AV167" s="13" t="s">
        <v>86</v>
      </c>
      <c r="AW167" s="13" t="s">
        <v>5</v>
      </c>
      <c r="AX167" s="13" t="s">
        <v>76</v>
      </c>
      <c r="AY167" s="263" t="s">
        <v>171</v>
      </c>
    </row>
    <row r="168" spans="1:51" s="14" customFormat="1" ht="12">
      <c r="A168" s="14"/>
      <c r="B168" s="279"/>
      <c r="C168" s="280"/>
      <c r="D168" s="249" t="s">
        <v>183</v>
      </c>
      <c r="E168" s="281" t="s">
        <v>20</v>
      </c>
      <c r="F168" s="282" t="s">
        <v>249</v>
      </c>
      <c r="G168" s="280"/>
      <c r="H168" s="283">
        <v>75</v>
      </c>
      <c r="I168" s="284"/>
      <c r="J168" s="284"/>
      <c r="K168" s="280"/>
      <c r="L168" s="280"/>
      <c r="M168" s="285"/>
      <c r="N168" s="286"/>
      <c r="O168" s="287"/>
      <c r="P168" s="287"/>
      <c r="Q168" s="287"/>
      <c r="R168" s="287"/>
      <c r="S168" s="287"/>
      <c r="T168" s="287"/>
      <c r="U168" s="287"/>
      <c r="V168" s="287"/>
      <c r="W168" s="287"/>
      <c r="X168" s="288"/>
      <c r="Y168" s="14"/>
      <c r="Z168" s="14"/>
      <c r="AA168" s="14"/>
      <c r="AB168" s="14"/>
      <c r="AC168" s="14"/>
      <c r="AD168" s="14"/>
      <c r="AE168" s="14"/>
      <c r="AT168" s="289" t="s">
        <v>183</v>
      </c>
      <c r="AU168" s="289" t="s">
        <v>86</v>
      </c>
      <c r="AV168" s="14" t="s">
        <v>179</v>
      </c>
      <c r="AW168" s="14" t="s">
        <v>5</v>
      </c>
      <c r="AX168" s="14" t="s">
        <v>84</v>
      </c>
      <c r="AY168" s="289" t="s">
        <v>171</v>
      </c>
    </row>
    <row r="169" spans="1:65" s="2" customFormat="1" ht="21.75" customHeight="1">
      <c r="A169" s="39"/>
      <c r="B169" s="40"/>
      <c r="C169" s="264" t="s">
        <v>362</v>
      </c>
      <c r="D169" s="264" t="s">
        <v>186</v>
      </c>
      <c r="E169" s="265" t="s">
        <v>363</v>
      </c>
      <c r="F169" s="266" t="s">
        <v>364</v>
      </c>
      <c r="G169" s="267" t="s">
        <v>177</v>
      </c>
      <c r="H169" s="268">
        <v>542.325</v>
      </c>
      <c r="I169" s="269"/>
      <c r="J169" s="270"/>
      <c r="K169" s="271">
        <f>ROUND(P169*H169,2)</f>
        <v>0</v>
      </c>
      <c r="L169" s="266" t="s">
        <v>20</v>
      </c>
      <c r="M169" s="272"/>
      <c r="N169" s="273" t="s">
        <v>20</v>
      </c>
      <c r="O169" s="243" t="s">
        <v>45</v>
      </c>
      <c r="P169" s="244">
        <f>I169+J169</f>
        <v>0</v>
      </c>
      <c r="Q169" s="244">
        <f>ROUND(I169*H169,2)</f>
        <v>0</v>
      </c>
      <c r="R169" s="244">
        <f>ROUND(J169*H169,2)</f>
        <v>0</v>
      </c>
      <c r="S169" s="85"/>
      <c r="T169" s="245">
        <f>S169*H169</f>
        <v>0</v>
      </c>
      <c r="U169" s="245">
        <v>0.176</v>
      </c>
      <c r="V169" s="245">
        <f>U169*H169</f>
        <v>95.4492</v>
      </c>
      <c r="W169" s="245">
        <v>0</v>
      </c>
      <c r="X169" s="246">
        <f>W169*H169</f>
        <v>0</v>
      </c>
      <c r="Y169" s="39"/>
      <c r="Z169" s="39"/>
      <c r="AA169" s="39"/>
      <c r="AB169" s="39"/>
      <c r="AC169" s="39"/>
      <c r="AD169" s="39"/>
      <c r="AE169" s="39"/>
      <c r="AR169" s="247" t="s">
        <v>185</v>
      </c>
      <c r="AT169" s="247" t="s">
        <v>186</v>
      </c>
      <c r="AU169" s="247" t="s">
        <v>86</v>
      </c>
      <c r="AY169" s="18" t="s">
        <v>171</v>
      </c>
      <c r="BE169" s="248">
        <f>IF(O169="základní",K169,0)</f>
        <v>0</v>
      </c>
      <c r="BF169" s="248">
        <f>IF(O169="snížená",K169,0)</f>
        <v>0</v>
      </c>
      <c r="BG169" s="248">
        <f>IF(O169="zákl. přenesená",K169,0)</f>
        <v>0</v>
      </c>
      <c r="BH169" s="248">
        <f>IF(O169="sníž. přenesená",K169,0)</f>
        <v>0</v>
      </c>
      <c r="BI169" s="248">
        <f>IF(O169="nulová",K169,0)</f>
        <v>0</v>
      </c>
      <c r="BJ169" s="18" t="s">
        <v>84</v>
      </c>
      <c r="BK169" s="248">
        <f>ROUND(P169*H169,2)</f>
        <v>0</v>
      </c>
      <c r="BL169" s="18" t="s">
        <v>179</v>
      </c>
      <c r="BM169" s="247" t="s">
        <v>365</v>
      </c>
    </row>
    <row r="170" spans="1:47" s="2" customFormat="1" ht="12">
      <c r="A170" s="39"/>
      <c r="B170" s="40"/>
      <c r="C170" s="41"/>
      <c r="D170" s="249" t="s">
        <v>181</v>
      </c>
      <c r="E170" s="41"/>
      <c r="F170" s="250" t="s">
        <v>364</v>
      </c>
      <c r="G170" s="41"/>
      <c r="H170" s="41"/>
      <c r="I170" s="150"/>
      <c r="J170" s="150"/>
      <c r="K170" s="41"/>
      <c r="L170" s="41"/>
      <c r="M170" s="45"/>
      <c r="N170" s="251"/>
      <c r="O170" s="252"/>
      <c r="P170" s="85"/>
      <c r="Q170" s="85"/>
      <c r="R170" s="85"/>
      <c r="S170" s="85"/>
      <c r="T170" s="85"/>
      <c r="U170" s="85"/>
      <c r="V170" s="85"/>
      <c r="W170" s="85"/>
      <c r="X170" s="86"/>
      <c r="Y170" s="39"/>
      <c r="Z170" s="39"/>
      <c r="AA170" s="39"/>
      <c r="AB170" s="39"/>
      <c r="AC170" s="39"/>
      <c r="AD170" s="39"/>
      <c r="AE170" s="39"/>
      <c r="AT170" s="18" t="s">
        <v>181</v>
      </c>
      <c r="AU170" s="18" t="s">
        <v>86</v>
      </c>
    </row>
    <row r="171" spans="1:47" s="2" customFormat="1" ht="12">
      <c r="A171" s="39"/>
      <c r="B171" s="40"/>
      <c r="C171" s="41"/>
      <c r="D171" s="249" t="s">
        <v>217</v>
      </c>
      <c r="E171" s="41"/>
      <c r="F171" s="274" t="s">
        <v>366</v>
      </c>
      <c r="G171" s="41"/>
      <c r="H171" s="41"/>
      <c r="I171" s="150"/>
      <c r="J171" s="150"/>
      <c r="K171" s="41"/>
      <c r="L171" s="41"/>
      <c r="M171" s="45"/>
      <c r="N171" s="251"/>
      <c r="O171" s="252"/>
      <c r="P171" s="85"/>
      <c r="Q171" s="85"/>
      <c r="R171" s="85"/>
      <c r="S171" s="85"/>
      <c r="T171" s="85"/>
      <c r="U171" s="85"/>
      <c r="V171" s="85"/>
      <c r="W171" s="85"/>
      <c r="X171" s="86"/>
      <c r="Y171" s="39"/>
      <c r="Z171" s="39"/>
      <c r="AA171" s="39"/>
      <c r="AB171" s="39"/>
      <c r="AC171" s="39"/>
      <c r="AD171" s="39"/>
      <c r="AE171" s="39"/>
      <c r="AT171" s="18" t="s">
        <v>217</v>
      </c>
      <c r="AU171" s="18" t="s">
        <v>86</v>
      </c>
    </row>
    <row r="172" spans="1:51" s="13" customFormat="1" ht="12">
      <c r="A172" s="13"/>
      <c r="B172" s="253"/>
      <c r="C172" s="254"/>
      <c r="D172" s="249" t="s">
        <v>183</v>
      </c>
      <c r="E172" s="255" t="s">
        <v>20</v>
      </c>
      <c r="F172" s="256" t="s">
        <v>367</v>
      </c>
      <c r="G172" s="254"/>
      <c r="H172" s="257">
        <v>30</v>
      </c>
      <c r="I172" s="258"/>
      <c r="J172" s="258"/>
      <c r="K172" s="254"/>
      <c r="L172" s="254"/>
      <c r="M172" s="259"/>
      <c r="N172" s="260"/>
      <c r="O172" s="261"/>
      <c r="P172" s="261"/>
      <c r="Q172" s="261"/>
      <c r="R172" s="261"/>
      <c r="S172" s="261"/>
      <c r="T172" s="261"/>
      <c r="U172" s="261"/>
      <c r="V172" s="261"/>
      <c r="W172" s="261"/>
      <c r="X172" s="262"/>
      <c r="Y172" s="13"/>
      <c r="Z172" s="13"/>
      <c r="AA172" s="13"/>
      <c r="AB172" s="13"/>
      <c r="AC172" s="13"/>
      <c r="AD172" s="13"/>
      <c r="AE172" s="13"/>
      <c r="AT172" s="263" t="s">
        <v>183</v>
      </c>
      <c r="AU172" s="263" t="s">
        <v>86</v>
      </c>
      <c r="AV172" s="13" t="s">
        <v>86</v>
      </c>
      <c r="AW172" s="13" t="s">
        <v>5</v>
      </c>
      <c r="AX172" s="13" t="s">
        <v>76</v>
      </c>
      <c r="AY172" s="263" t="s">
        <v>171</v>
      </c>
    </row>
    <row r="173" spans="1:51" s="13" customFormat="1" ht="12">
      <c r="A173" s="13"/>
      <c r="B173" s="253"/>
      <c r="C173" s="254"/>
      <c r="D173" s="249" t="s">
        <v>183</v>
      </c>
      <c r="E173" s="255" t="s">
        <v>20</v>
      </c>
      <c r="F173" s="256" t="s">
        <v>368</v>
      </c>
      <c r="G173" s="254"/>
      <c r="H173" s="257">
        <v>397</v>
      </c>
      <c r="I173" s="258"/>
      <c r="J173" s="258"/>
      <c r="K173" s="254"/>
      <c r="L173" s="254"/>
      <c r="M173" s="259"/>
      <c r="N173" s="260"/>
      <c r="O173" s="261"/>
      <c r="P173" s="261"/>
      <c r="Q173" s="261"/>
      <c r="R173" s="261"/>
      <c r="S173" s="261"/>
      <c r="T173" s="261"/>
      <c r="U173" s="261"/>
      <c r="V173" s="261"/>
      <c r="W173" s="261"/>
      <c r="X173" s="262"/>
      <c r="Y173" s="13"/>
      <c r="Z173" s="13"/>
      <c r="AA173" s="13"/>
      <c r="AB173" s="13"/>
      <c r="AC173" s="13"/>
      <c r="AD173" s="13"/>
      <c r="AE173" s="13"/>
      <c r="AT173" s="263" t="s">
        <v>183</v>
      </c>
      <c r="AU173" s="263" t="s">
        <v>86</v>
      </c>
      <c r="AV173" s="13" t="s">
        <v>86</v>
      </c>
      <c r="AW173" s="13" t="s">
        <v>5</v>
      </c>
      <c r="AX173" s="13" t="s">
        <v>76</v>
      </c>
      <c r="AY173" s="263" t="s">
        <v>171</v>
      </c>
    </row>
    <row r="174" spans="1:51" s="13" customFormat="1" ht="12">
      <c r="A174" s="13"/>
      <c r="B174" s="253"/>
      <c r="C174" s="254"/>
      <c r="D174" s="249" t="s">
        <v>183</v>
      </c>
      <c r="E174" s="255" t="s">
        <v>20</v>
      </c>
      <c r="F174" s="256" t="s">
        <v>369</v>
      </c>
      <c r="G174" s="254"/>
      <c r="H174" s="257">
        <v>57</v>
      </c>
      <c r="I174" s="258"/>
      <c r="J174" s="258"/>
      <c r="K174" s="254"/>
      <c r="L174" s="254"/>
      <c r="M174" s="259"/>
      <c r="N174" s="260"/>
      <c r="O174" s="261"/>
      <c r="P174" s="261"/>
      <c r="Q174" s="261"/>
      <c r="R174" s="261"/>
      <c r="S174" s="261"/>
      <c r="T174" s="261"/>
      <c r="U174" s="261"/>
      <c r="V174" s="261"/>
      <c r="W174" s="261"/>
      <c r="X174" s="262"/>
      <c r="Y174" s="13"/>
      <c r="Z174" s="13"/>
      <c r="AA174" s="13"/>
      <c r="AB174" s="13"/>
      <c r="AC174" s="13"/>
      <c r="AD174" s="13"/>
      <c r="AE174" s="13"/>
      <c r="AT174" s="263" t="s">
        <v>183</v>
      </c>
      <c r="AU174" s="263" t="s">
        <v>86</v>
      </c>
      <c r="AV174" s="13" t="s">
        <v>86</v>
      </c>
      <c r="AW174" s="13" t="s">
        <v>5</v>
      </c>
      <c r="AX174" s="13" t="s">
        <v>76</v>
      </c>
      <c r="AY174" s="263" t="s">
        <v>171</v>
      </c>
    </row>
    <row r="175" spans="1:51" s="13" customFormat="1" ht="12">
      <c r="A175" s="13"/>
      <c r="B175" s="253"/>
      <c r="C175" s="254"/>
      <c r="D175" s="249" t="s">
        <v>183</v>
      </c>
      <c r="E175" s="255" t="s">
        <v>20</v>
      </c>
      <c r="F175" s="256" t="s">
        <v>370</v>
      </c>
      <c r="G175" s="254"/>
      <c r="H175" s="257">
        <v>32.5</v>
      </c>
      <c r="I175" s="258"/>
      <c r="J175" s="258"/>
      <c r="K175" s="254"/>
      <c r="L175" s="254"/>
      <c r="M175" s="259"/>
      <c r="N175" s="260"/>
      <c r="O175" s="261"/>
      <c r="P175" s="261"/>
      <c r="Q175" s="261"/>
      <c r="R175" s="261"/>
      <c r="S175" s="261"/>
      <c r="T175" s="261"/>
      <c r="U175" s="261"/>
      <c r="V175" s="261"/>
      <c r="W175" s="261"/>
      <c r="X175" s="262"/>
      <c r="Y175" s="13"/>
      <c r="Z175" s="13"/>
      <c r="AA175" s="13"/>
      <c r="AB175" s="13"/>
      <c r="AC175" s="13"/>
      <c r="AD175" s="13"/>
      <c r="AE175" s="13"/>
      <c r="AT175" s="263" t="s">
        <v>183</v>
      </c>
      <c r="AU175" s="263" t="s">
        <v>86</v>
      </c>
      <c r="AV175" s="13" t="s">
        <v>86</v>
      </c>
      <c r="AW175" s="13" t="s">
        <v>5</v>
      </c>
      <c r="AX175" s="13" t="s">
        <v>76</v>
      </c>
      <c r="AY175" s="263" t="s">
        <v>171</v>
      </c>
    </row>
    <row r="176" spans="1:51" s="13" customFormat="1" ht="12">
      <c r="A176" s="13"/>
      <c r="B176" s="253"/>
      <c r="C176" s="254"/>
      <c r="D176" s="249" t="s">
        <v>183</v>
      </c>
      <c r="E176" s="255" t="s">
        <v>20</v>
      </c>
      <c r="F176" s="256" t="s">
        <v>371</v>
      </c>
      <c r="G176" s="254"/>
      <c r="H176" s="257">
        <v>25.825</v>
      </c>
      <c r="I176" s="258"/>
      <c r="J176" s="258"/>
      <c r="K176" s="254"/>
      <c r="L176" s="254"/>
      <c r="M176" s="259"/>
      <c r="N176" s="260"/>
      <c r="O176" s="261"/>
      <c r="P176" s="261"/>
      <c r="Q176" s="261"/>
      <c r="R176" s="261"/>
      <c r="S176" s="261"/>
      <c r="T176" s="261"/>
      <c r="U176" s="261"/>
      <c r="V176" s="261"/>
      <c r="W176" s="261"/>
      <c r="X176" s="262"/>
      <c r="Y176" s="13"/>
      <c r="Z176" s="13"/>
      <c r="AA176" s="13"/>
      <c r="AB176" s="13"/>
      <c r="AC176" s="13"/>
      <c r="AD176" s="13"/>
      <c r="AE176" s="13"/>
      <c r="AT176" s="263" t="s">
        <v>183</v>
      </c>
      <c r="AU176" s="263" t="s">
        <v>86</v>
      </c>
      <c r="AV176" s="13" t="s">
        <v>86</v>
      </c>
      <c r="AW176" s="13" t="s">
        <v>5</v>
      </c>
      <c r="AX176" s="13" t="s">
        <v>76</v>
      </c>
      <c r="AY176" s="263" t="s">
        <v>171</v>
      </c>
    </row>
    <row r="177" spans="1:51" s="14" customFormat="1" ht="12">
      <c r="A177" s="14"/>
      <c r="B177" s="279"/>
      <c r="C177" s="280"/>
      <c r="D177" s="249" t="s">
        <v>183</v>
      </c>
      <c r="E177" s="281" t="s">
        <v>20</v>
      </c>
      <c r="F177" s="282" t="s">
        <v>249</v>
      </c>
      <c r="G177" s="280"/>
      <c r="H177" s="283">
        <v>542.325</v>
      </c>
      <c r="I177" s="284"/>
      <c r="J177" s="284"/>
      <c r="K177" s="280"/>
      <c r="L177" s="280"/>
      <c r="M177" s="285"/>
      <c r="N177" s="286"/>
      <c r="O177" s="287"/>
      <c r="P177" s="287"/>
      <c r="Q177" s="287"/>
      <c r="R177" s="287"/>
      <c r="S177" s="287"/>
      <c r="T177" s="287"/>
      <c r="U177" s="287"/>
      <c r="V177" s="287"/>
      <c r="W177" s="287"/>
      <c r="X177" s="288"/>
      <c r="Y177" s="14"/>
      <c r="Z177" s="14"/>
      <c r="AA177" s="14"/>
      <c r="AB177" s="14"/>
      <c r="AC177" s="14"/>
      <c r="AD177" s="14"/>
      <c r="AE177" s="14"/>
      <c r="AT177" s="289" t="s">
        <v>183</v>
      </c>
      <c r="AU177" s="289" t="s">
        <v>86</v>
      </c>
      <c r="AV177" s="14" t="s">
        <v>179</v>
      </c>
      <c r="AW177" s="14" t="s">
        <v>5</v>
      </c>
      <c r="AX177" s="14" t="s">
        <v>84</v>
      </c>
      <c r="AY177" s="289" t="s">
        <v>171</v>
      </c>
    </row>
    <row r="178" spans="1:65" s="2" customFormat="1" ht="21.75" customHeight="1">
      <c r="A178" s="39"/>
      <c r="B178" s="40"/>
      <c r="C178" s="264" t="s">
        <v>372</v>
      </c>
      <c r="D178" s="264" t="s">
        <v>186</v>
      </c>
      <c r="E178" s="265" t="s">
        <v>373</v>
      </c>
      <c r="F178" s="266" t="s">
        <v>374</v>
      </c>
      <c r="G178" s="267" t="s">
        <v>177</v>
      </c>
      <c r="H178" s="268">
        <v>231</v>
      </c>
      <c r="I178" s="269"/>
      <c r="J178" s="270"/>
      <c r="K178" s="271">
        <f>ROUND(P178*H178,2)</f>
        <v>0</v>
      </c>
      <c r="L178" s="266" t="s">
        <v>178</v>
      </c>
      <c r="M178" s="272"/>
      <c r="N178" s="273" t="s">
        <v>20</v>
      </c>
      <c r="O178" s="243" t="s">
        <v>45</v>
      </c>
      <c r="P178" s="244">
        <f>I178+J178</f>
        <v>0</v>
      </c>
      <c r="Q178" s="244">
        <f>ROUND(I178*H178,2)</f>
        <v>0</v>
      </c>
      <c r="R178" s="244">
        <f>ROUND(J178*H178,2)</f>
        <v>0</v>
      </c>
      <c r="S178" s="85"/>
      <c r="T178" s="245">
        <f>S178*H178</f>
        <v>0</v>
      </c>
      <c r="U178" s="245">
        <v>0.176</v>
      </c>
      <c r="V178" s="245">
        <f>U178*H178</f>
        <v>40.656</v>
      </c>
      <c r="W178" s="245">
        <v>0</v>
      </c>
      <c r="X178" s="246">
        <f>W178*H178</f>
        <v>0</v>
      </c>
      <c r="Y178" s="39"/>
      <c r="Z178" s="39"/>
      <c r="AA178" s="39"/>
      <c r="AB178" s="39"/>
      <c r="AC178" s="39"/>
      <c r="AD178" s="39"/>
      <c r="AE178" s="39"/>
      <c r="AR178" s="247" t="s">
        <v>185</v>
      </c>
      <c r="AT178" s="247" t="s">
        <v>186</v>
      </c>
      <c r="AU178" s="247" t="s">
        <v>86</v>
      </c>
      <c r="AY178" s="18" t="s">
        <v>171</v>
      </c>
      <c r="BE178" s="248">
        <f>IF(O178="základní",K178,0)</f>
        <v>0</v>
      </c>
      <c r="BF178" s="248">
        <f>IF(O178="snížená",K178,0)</f>
        <v>0</v>
      </c>
      <c r="BG178" s="248">
        <f>IF(O178="zákl. přenesená",K178,0)</f>
        <v>0</v>
      </c>
      <c r="BH178" s="248">
        <f>IF(O178="sníž. přenesená",K178,0)</f>
        <v>0</v>
      </c>
      <c r="BI178" s="248">
        <f>IF(O178="nulová",K178,0)</f>
        <v>0</v>
      </c>
      <c r="BJ178" s="18" t="s">
        <v>84</v>
      </c>
      <c r="BK178" s="248">
        <f>ROUND(P178*H178,2)</f>
        <v>0</v>
      </c>
      <c r="BL178" s="18" t="s">
        <v>179</v>
      </c>
      <c r="BM178" s="247" t="s">
        <v>375</v>
      </c>
    </row>
    <row r="179" spans="1:47" s="2" customFormat="1" ht="12">
      <c r="A179" s="39"/>
      <c r="B179" s="40"/>
      <c r="C179" s="41"/>
      <c r="D179" s="249" t="s">
        <v>181</v>
      </c>
      <c r="E179" s="41"/>
      <c r="F179" s="250" t="s">
        <v>376</v>
      </c>
      <c r="G179" s="41"/>
      <c r="H179" s="41"/>
      <c r="I179" s="150"/>
      <c r="J179" s="150"/>
      <c r="K179" s="41"/>
      <c r="L179" s="41"/>
      <c r="M179" s="45"/>
      <c r="N179" s="251"/>
      <c r="O179" s="252"/>
      <c r="P179" s="85"/>
      <c r="Q179" s="85"/>
      <c r="R179" s="85"/>
      <c r="S179" s="85"/>
      <c r="T179" s="85"/>
      <c r="U179" s="85"/>
      <c r="V179" s="85"/>
      <c r="W179" s="85"/>
      <c r="X179" s="86"/>
      <c r="Y179" s="39"/>
      <c r="Z179" s="39"/>
      <c r="AA179" s="39"/>
      <c r="AB179" s="39"/>
      <c r="AC179" s="39"/>
      <c r="AD179" s="39"/>
      <c r="AE179" s="39"/>
      <c r="AT179" s="18" t="s">
        <v>181</v>
      </c>
      <c r="AU179" s="18" t="s">
        <v>86</v>
      </c>
    </row>
    <row r="180" spans="1:51" s="13" customFormat="1" ht="12">
      <c r="A180" s="13"/>
      <c r="B180" s="253"/>
      <c r="C180" s="254"/>
      <c r="D180" s="249" t="s">
        <v>183</v>
      </c>
      <c r="E180" s="255" t="s">
        <v>20</v>
      </c>
      <c r="F180" s="256" t="s">
        <v>377</v>
      </c>
      <c r="G180" s="254"/>
      <c r="H180" s="257">
        <v>231</v>
      </c>
      <c r="I180" s="258"/>
      <c r="J180" s="258"/>
      <c r="K180" s="254"/>
      <c r="L180" s="254"/>
      <c r="M180" s="259"/>
      <c r="N180" s="260"/>
      <c r="O180" s="261"/>
      <c r="P180" s="261"/>
      <c r="Q180" s="261"/>
      <c r="R180" s="261"/>
      <c r="S180" s="261"/>
      <c r="T180" s="261"/>
      <c r="U180" s="261"/>
      <c r="V180" s="261"/>
      <c r="W180" s="261"/>
      <c r="X180" s="262"/>
      <c r="Y180" s="13"/>
      <c r="Z180" s="13"/>
      <c r="AA180" s="13"/>
      <c r="AB180" s="13"/>
      <c r="AC180" s="13"/>
      <c r="AD180" s="13"/>
      <c r="AE180" s="13"/>
      <c r="AT180" s="263" t="s">
        <v>183</v>
      </c>
      <c r="AU180" s="263" t="s">
        <v>86</v>
      </c>
      <c r="AV180" s="13" t="s">
        <v>86</v>
      </c>
      <c r="AW180" s="13" t="s">
        <v>5</v>
      </c>
      <c r="AX180" s="13" t="s">
        <v>84</v>
      </c>
      <c r="AY180" s="263" t="s">
        <v>171</v>
      </c>
    </row>
    <row r="181" spans="1:65" s="2" customFormat="1" ht="21.75" customHeight="1">
      <c r="A181" s="39"/>
      <c r="B181" s="40"/>
      <c r="C181" s="235" t="s">
        <v>378</v>
      </c>
      <c r="D181" s="235" t="s">
        <v>174</v>
      </c>
      <c r="E181" s="236" t="s">
        <v>379</v>
      </c>
      <c r="F181" s="237" t="s">
        <v>380</v>
      </c>
      <c r="G181" s="238" t="s">
        <v>177</v>
      </c>
      <c r="H181" s="239">
        <v>35.5</v>
      </c>
      <c r="I181" s="240"/>
      <c r="J181" s="240"/>
      <c r="K181" s="241">
        <f>ROUND(P181*H181,2)</f>
        <v>0</v>
      </c>
      <c r="L181" s="237" t="s">
        <v>178</v>
      </c>
      <c r="M181" s="45"/>
      <c r="N181" s="242" t="s">
        <v>20</v>
      </c>
      <c r="O181" s="243" t="s">
        <v>45</v>
      </c>
      <c r="P181" s="244">
        <f>I181+J181</f>
        <v>0</v>
      </c>
      <c r="Q181" s="244">
        <f>ROUND(I181*H181,2)</f>
        <v>0</v>
      </c>
      <c r="R181" s="244">
        <f>ROUND(J181*H181,2)</f>
        <v>0</v>
      </c>
      <c r="S181" s="85"/>
      <c r="T181" s="245">
        <f>S181*H181</f>
        <v>0</v>
      </c>
      <c r="U181" s="245">
        <v>0.115</v>
      </c>
      <c r="V181" s="245">
        <f>U181*H181</f>
        <v>4.0825000000000005</v>
      </c>
      <c r="W181" s="245">
        <v>0</v>
      </c>
      <c r="X181" s="246">
        <f>W181*H181</f>
        <v>0</v>
      </c>
      <c r="Y181" s="39"/>
      <c r="Z181" s="39"/>
      <c r="AA181" s="39"/>
      <c r="AB181" s="39"/>
      <c r="AC181" s="39"/>
      <c r="AD181" s="39"/>
      <c r="AE181" s="39"/>
      <c r="AR181" s="247" t="s">
        <v>179</v>
      </c>
      <c r="AT181" s="247" t="s">
        <v>174</v>
      </c>
      <c r="AU181" s="247" t="s">
        <v>86</v>
      </c>
      <c r="AY181" s="18" t="s">
        <v>171</v>
      </c>
      <c r="BE181" s="248">
        <f>IF(O181="základní",K181,0)</f>
        <v>0</v>
      </c>
      <c r="BF181" s="248">
        <f>IF(O181="snížená",K181,0)</f>
        <v>0</v>
      </c>
      <c r="BG181" s="248">
        <f>IF(O181="zákl. přenesená",K181,0)</f>
        <v>0</v>
      </c>
      <c r="BH181" s="248">
        <f>IF(O181="sníž. přenesená",K181,0)</f>
        <v>0</v>
      </c>
      <c r="BI181" s="248">
        <f>IF(O181="nulová",K181,0)</f>
        <v>0</v>
      </c>
      <c r="BJ181" s="18" t="s">
        <v>84</v>
      </c>
      <c r="BK181" s="248">
        <f>ROUND(P181*H181,2)</f>
        <v>0</v>
      </c>
      <c r="BL181" s="18" t="s">
        <v>179</v>
      </c>
      <c r="BM181" s="247" t="s">
        <v>381</v>
      </c>
    </row>
    <row r="182" spans="1:47" s="2" customFormat="1" ht="12">
      <c r="A182" s="39"/>
      <c r="B182" s="40"/>
      <c r="C182" s="41"/>
      <c r="D182" s="249" t="s">
        <v>181</v>
      </c>
      <c r="E182" s="41"/>
      <c r="F182" s="250" t="s">
        <v>382</v>
      </c>
      <c r="G182" s="41"/>
      <c r="H182" s="41"/>
      <c r="I182" s="150"/>
      <c r="J182" s="150"/>
      <c r="K182" s="41"/>
      <c r="L182" s="41"/>
      <c r="M182" s="45"/>
      <c r="N182" s="251"/>
      <c r="O182" s="252"/>
      <c r="P182" s="85"/>
      <c r="Q182" s="85"/>
      <c r="R182" s="85"/>
      <c r="S182" s="85"/>
      <c r="T182" s="85"/>
      <c r="U182" s="85"/>
      <c r="V182" s="85"/>
      <c r="W182" s="85"/>
      <c r="X182" s="86"/>
      <c r="Y182" s="39"/>
      <c r="Z182" s="39"/>
      <c r="AA182" s="39"/>
      <c r="AB182" s="39"/>
      <c r="AC182" s="39"/>
      <c r="AD182" s="39"/>
      <c r="AE182" s="39"/>
      <c r="AT182" s="18" t="s">
        <v>181</v>
      </c>
      <c r="AU182" s="18" t="s">
        <v>86</v>
      </c>
    </row>
    <row r="183" spans="1:51" s="13" customFormat="1" ht="12">
      <c r="A183" s="13"/>
      <c r="B183" s="253"/>
      <c r="C183" s="254"/>
      <c r="D183" s="249" t="s">
        <v>183</v>
      </c>
      <c r="E183" s="255" t="s">
        <v>20</v>
      </c>
      <c r="F183" s="256" t="s">
        <v>383</v>
      </c>
      <c r="G183" s="254"/>
      <c r="H183" s="257">
        <v>35.5</v>
      </c>
      <c r="I183" s="258"/>
      <c r="J183" s="258"/>
      <c r="K183" s="254"/>
      <c r="L183" s="254"/>
      <c r="M183" s="259"/>
      <c r="N183" s="260"/>
      <c r="O183" s="261"/>
      <c r="P183" s="261"/>
      <c r="Q183" s="261"/>
      <c r="R183" s="261"/>
      <c r="S183" s="261"/>
      <c r="T183" s="261"/>
      <c r="U183" s="261"/>
      <c r="V183" s="261"/>
      <c r="W183" s="261"/>
      <c r="X183" s="262"/>
      <c r="Y183" s="13"/>
      <c r="Z183" s="13"/>
      <c r="AA183" s="13"/>
      <c r="AB183" s="13"/>
      <c r="AC183" s="13"/>
      <c r="AD183" s="13"/>
      <c r="AE183" s="13"/>
      <c r="AT183" s="263" t="s">
        <v>183</v>
      </c>
      <c r="AU183" s="263" t="s">
        <v>86</v>
      </c>
      <c r="AV183" s="13" t="s">
        <v>86</v>
      </c>
      <c r="AW183" s="13" t="s">
        <v>5</v>
      </c>
      <c r="AX183" s="13" t="s">
        <v>84</v>
      </c>
      <c r="AY183" s="263" t="s">
        <v>171</v>
      </c>
    </row>
    <row r="184" spans="1:65" s="2" customFormat="1" ht="21.75" customHeight="1">
      <c r="A184" s="39"/>
      <c r="B184" s="40"/>
      <c r="C184" s="235" t="s">
        <v>384</v>
      </c>
      <c r="D184" s="235" t="s">
        <v>174</v>
      </c>
      <c r="E184" s="236" t="s">
        <v>385</v>
      </c>
      <c r="F184" s="237" t="s">
        <v>386</v>
      </c>
      <c r="G184" s="238" t="s">
        <v>177</v>
      </c>
      <c r="H184" s="239">
        <v>75</v>
      </c>
      <c r="I184" s="240"/>
      <c r="J184" s="240"/>
      <c r="K184" s="241">
        <f>ROUND(P184*H184,2)</f>
        <v>0</v>
      </c>
      <c r="L184" s="237" t="s">
        <v>178</v>
      </c>
      <c r="M184" s="45"/>
      <c r="N184" s="242" t="s">
        <v>20</v>
      </c>
      <c r="O184" s="243" t="s">
        <v>45</v>
      </c>
      <c r="P184" s="244">
        <f>I184+J184</f>
        <v>0</v>
      </c>
      <c r="Q184" s="244">
        <f>ROUND(I184*H184,2)</f>
        <v>0</v>
      </c>
      <c r="R184" s="244">
        <f>ROUND(J184*H184,2)</f>
        <v>0</v>
      </c>
      <c r="S184" s="85"/>
      <c r="T184" s="245">
        <f>S184*H184</f>
        <v>0</v>
      </c>
      <c r="U184" s="245">
        <v>0.167</v>
      </c>
      <c r="V184" s="245">
        <f>U184*H184</f>
        <v>12.525</v>
      </c>
      <c r="W184" s="245">
        <v>0</v>
      </c>
      <c r="X184" s="246">
        <f>W184*H184</f>
        <v>0</v>
      </c>
      <c r="Y184" s="39"/>
      <c r="Z184" s="39"/>
      <c r="AA184" s="39"/>
      <c r="AB184" s="39"/>
      <c r="AC184" s="39"/>
      <c r="AD184" s="39"/>
      <c r="AE184" s="39"/>
      <c r="AR184" s="247" t="s">
        <v>179</v>
      </c>
      <c r="AT184" s="247" t="s">
        <v>174</v>
      </c>
      <c r="AU184" s="247" t="s">
        <v>86</v>
      </c>
      <c r="AY184" s="18" t="s">
        <v>171</v>
      </c>
      <c r="BE184" s="248">
        <f>IF(O184="základní",K184,0)</f>
        <v>0</v>
      </c>
      <c r="BF184" s="248">
        <f>IF(O184="snížená",K184,0)</f>
        <v>0</v>
      </c>
      <c r="BG184" s="248">
        <f>IF(O184="zákl. přenesená",K184,0)</f>
        <v>0</v>
      </c>
      <c r="BH184" s="248">
        <f>IF(O184="sníž. přenesená",K184,0)</f>
        <v>0</v>
      </c>
      <c r="BI184" s="248">
        <f>IF(O184="nulová",K184,0)</f>
        <v>0</v>
      </c>
      <c r="BJ184" s="18" t="s">
        <v>84</v>
      </c>
      <c r="BK184" s="248">
        <f>ROUND(P184*H184,2)</f>
        <v>0</v>
      </c>
      <c r="BL184" s="18" t="s">
        <v>179</v>
      </c>
      <c r="BM184" s="247" t="s">
        <v>387</v>
      </c>
    </row>
    <row r="185" spans="1:47" s="2" customFormat="1" ht="12">
      <c r="A185" s="39"/>
      <c r="B185" s="40"/>
      <c r="C185" s="41"/>
      <c r="D185" s="249" t="s">
        <v>181</v>
      </c>
      <c r="E185" s="41"/>
      <c r="F185" s="250" t="s">
        <v>388</v>
      </c>
      <c r="G185" s="41"/>
      <c r="H185" s="41"/>
      <c r="I185" s="150"/>
      <c r="J185" s="150"/>
      <c r="K185" s="41"/>
      <c r="L185" s="41"/>
      <c r="M185" s="45"/>
      <c r="N185" s="251"/>
      <c r="O185" s="252"/>
      <c r="P185" s="85"/>
      <c r="Q185" s="85"/>
      <c r="R185" s="85"/>
      <c r="S185" s="85"/>
      <c r="T185" s="85"/>
      <c r="U185" s="85"/>
      <c r="V185" s="85"/>
      <c r="W185" s="85"/>
      <c r="X185" s="86"/>
      <c r="Y185" s="39"/>
      <c r="Z185" s="39"/>
      <c r="AA185" s="39"/>
      <c r="AB185" s="39"/>
      <c r="AC185" s="39"/>
      <c r="AD185" s="39"/>
      <c r="AE185" s="39"/>
      <c r="AT185" s="18" t="s">
        <v>181</v>
      </c>
      <c r="AU185" s="18" t="s">
        <v>86</v>
      </c>
    </row>
    <row r="186" spans="1:51" s="13" customFormat="1" ht="12">
      <c r="A186" s="13"/>
      <c r="B186" s="253"/>
      <c r="C186" s="254"/>
      <c r="D186" s="249" t="s">
        <v>183</v>
      </c>
      <c r="E186" s="255" t="s">
        <v>20</v>
      </c>
      <c r="F186" s="256" t="s">
        <v>389</v>
      </c>
      <c r="G186" s="254"/>
      <c r="H186" s="257">
        <v>75</v>
      </c>
      <c r="I186" s="258"/>
      <c r="J186" s="258"/>
      <c r="K186" s="254"/>
      <c r="L186" s="254"/>
      <c r="M186" s="259"/>
      <c r="N186" s="260"/>
      <c r="O186" s="261"/>
      <c r="P186" s="261"/>
      <c r="Q186" s="261"/>
      <c r="R186" s="261"/>
      <c r="S186" s="261"/>
      <c r="T186" s="261"/>
      <c r="U186" s="261"/>
      <c r="V186" s="261"/>
      <c r="W186" s="261"/>
      <c r="X186" s="262"/>
      <c r="Y186" s="13"/>
      <c r="Z186" s="13"/>
      <c r="AA186" s="13"/>
      <c r="AB186" s="13"/>
      <c r="AC186" s="13"/>
      <c r="AD186" s="13"/>
      <c r="AE186" s="13"/>
      <c r="AT186" s="263" t="s">
        <v>183</v>
      </c>
      <c r="AU186" s="263" t="s">
        <v>86</v>
      </c>
      <c r="AV186" s="13" t="s">
        <v>86</v>
      </c>
      <c r="AW186" s="13" t="s">
        <v>5</v>
      </c>
      <c r="AX186" s="13" t="s">
        <v>84</v>
      </c>
      <c r="AY186" s="263" t="s">
        <v>171</v>
      </c>
    </row>
    <row r="187" spans="1:65" s="2" customFormat="1" ht="21.75" customHeight="1">
      <c r="A187" s="39"/>
      <c r="B187" s="40"/>
      <c r="C187" s="235" t="s">
        <v>390</v>
      </c>
      <c r="D187" s="235" t="s">
        <v>174</v>
      </c>
      <c r="E187" s="236" t="s">
        <v>391</v>
      </c>
      <c r="F187" s="237" t="s">
        <v>392</v>
      </c>
      <c r="G187" s="238" t="s">
        <v>177</v>
      </c>
      <c r="H187" s="239">
        <v>2.5</v>
      </c>
      <c r="I187" s="240"/>
      <c r="J187" s="240"/>
      <c r="K187" s="241">
        <f>ROUND(P187*H187,2)</f>
        <v>0</v>
      </c>
      <c r="L187" s="237" t="s">
        <v>178</v>
      </c>
      <c r="M187" s="45"/>
      <c r="N187" s="242" t="s">
        <v>20</v>
      </c>
      <c r="O187" s="243" t="s">
        <v>45</v>
      </c>
      <c r="P187" s="244">
        <f>I187+J187</f>
        <v>0</v>
      </c>
      <c r="Q187" s="244">
        <f>ROUND(I187*H187,2)</f>
        <v>0</v>
      </c>
      <c r="R187" s="244">
        <f>ROUND(J187*H187,2)</f>
        <v>0</v>
      </c>
      <c r="S187" s="85"/>
      <c r="T187" s="245">
        <f>S187*H187</f>
        <v>0</v>
      </c>
      <c r="U187" s="245">
        <v>0.08425</v>
      </c>
      <c r="V187" s="245">
        <f>U187*H187</f>
        <v>0.210625</v>
      </c>
      <c r="W187" s="245">
        <v>0</v>
      </c>
      <c r="X187" s="246">
        <f>W187*H187</f>
        <v>0</v>
      </c>
      <c r="Y187" s="39"/>
      <c r="Z187" s="39"/>
      <c r="AA187" s="39"/>
      <c r="AB187" s="39"/>
      <c r="AC187" s="39"/>
      <c r="AD187" s="39"/>
      <c r="AE187" s="39"/>
      <c r="AR187" s="247" t="s">
        <v>179</v>
      </c>
      <c r="AT187" s="247" t="s">
        <v>174</v>
      </c>
      <c r="AU187" s="247" t="s">
        <v>86</v>
      </c>
      <c r="AY187" s="18" t="s">
        <v>171</v>
      </c>
      <c r="BE187" s="248">
        <f>IF(O187="základní",K187,0)</f>
        <v>0</v>
      </c>
      <c r="BF187" s="248">
        <f>IF(O187="snížená",K187,0)</f>
        <v>0</v>
      </c>
      <c r="BG187" s="248">
        <f>IF(O187="zákl. přenesená",K187,0)</f>
        <v>0</v>
      </c>
      <c r="BH187" s="248">
        <f>IF(O187="sníž. přenesená",K187,0)</f>
        <v>0</v>
      </c>
      <c r="BI187" s="248">
        <f>IF(O187="nulová",K187,0)</f>
        <v>0</v>
      </c>
      <c r="BJ187" s="18" t="s">
        <v>84</v>
      </c>
      <c r="BK187" s="248">
        <f>ROUND(P187*H187,2)</f>
        <v>0</v>
      </c>
      <c r="BL187" s="18" t="s">
        <v>179</v>
      </c>
      <c r="BM187" s="247" t="s">
        <v>393</v>
      </c>
    </row>
    <row r="188" spans="1:47" s="2" customFormat="1" ht="12">
      <c r="A188" s="39"/>
      <c r="B188" s="40"/>
      <c r="C188" s="41"/>
      <c r="D188" s="249" t="s">
        <v>181</v>
      </c>
      <c r="E188" s="41"/>
      <c r="F188" s="250" t="s">
        <v>394</v>
      </c>
      <c r="G188" s="41"/>
      <c r="H188" s="41"/>
      <c r="I188" s="150"/>
      <c r="J188" s="150"/>
      <c r="K188" s="41"/>
      <c r="L188" s="41"/>
      <c r="M188" s="45"/>
      <c r="N188" s="251"/>
      <c r="O188" s="252"/>
      <c r="P188" s="85"/>
      <c r="Q188" s="85"/>
      <c r="R188" s="85"/>
      <c r="S188" s="85"/>
      <c r="T188" s="85"/>
      <c r="U188" s="85"/>
      <c r="V188" s="85"/>
      <c r="W188" s="85"/>
      <c r="X188" s="86"/>
      <c r="Y188" s="39"/>
      <c r="Z188" s="39"/>
      <c r="AA188" s="39"/>
      <c r="AB188" s="39"/>
      <c r="AC188" s="39"/>
      <c r="AD188" s="39"/>
      <c r="AE188" s="39"/>
      <c r="AT188" s="18" t="s">
        <v>181</v>
      </c>
      <c r="AU188" s="18" t="s">
        <v>86</v>
      </c>
    </row>
    <row r="189" spans="1:51" s="13" customFormat="1" ht="12">
      <c r="A189" s="13"/>
      <c r="B189" s="253"/>
      <c r="C189" s="254"/>
      <c r="D189" s="249" t="s">
        <v>183</v>
      </c>
      <c r="E189" s="255" t="s">
        <v>20</v>
      </c>
      <c r="F189" s="256" t="s">
        <v>247</v>
      </c>
      <c r="G189" s="254"/>
      <c r="H189" s="257">
        <v>2.5</v>
      </c>
      <c r="I189" s="258"/>
      <c r="J189" s="258"/>
      <c r="K189" s="254"/>
      <c r="L189" s="254"/>
      <c r="M189" s="259"/>
      <c r="N189" s="260"/>
      <c r="O189" s="261"/>
      <c r="P189" s="261"/>
      <c r="Q189" s="261"/>
      <c r="R189" s="261"/>
      <c r="S189" s="261"/>
      <c r="T189" s="261"/>
      <c r="U189" s="261"/>
      <c r="V189" s="261"/>
      <c r="W189" s="261"/>
      <c r="X189" s="262"/>
      <c r="Y189" s="13"/>
      <c r="Z189" s="13"/>
      <c r="AA189" s="13"/>
      <c r="AB189" s="13"/>
      <c r="AC189" s="13"/>
      <c r="AD189" s="13"/>
      <c r="AE189" s="13"/>
      <c r="AT189" s="263" t="s">
        <v>183</v>
      </c>
      <c r="AU189" s="263" t="s">
        <v>86</v>
      </c>
      <c r="AV189" s="13" t="s">
        <v>86</v>
      </c>
      <c r="AW189" s="13" t="s">
        <v>5</v>
      </c>
      <c r="AX189" s="13" t="s">
        <v>84</v>
      </c>
      <c r="AY189" s="263" t="s">
        <v>171</v>
      </c>
    </row>
    <row r="190" spans="1:65" s="2" customFormat="1" ht="21.75" customHeight="1">
      <c r="A190" s="39"/>
      <c r="B190" s="40"/>
      <c r="C190" s="235" t="s">
        <v>395</v>
      </c>
      <c r="D190" s="235" t="s">
        <v>174</v>
      </c>
      <c r="E190" s="236" t="s">
        <v>396</v>
      </c>
      <c r="F190" s="237" t="s">
        <v>397</v>
      </c>
      <c r="G190" s="238" t="s">
        <v>177</v>
      </c>
      <c r="H190" s="239">
        <v>220</v>
      </c>
      <c r="I190" s="240"/>
      <c r="J190" s="240"/>
      <c r="K190" s="241">
        <f>ROUND(P190*H190,2)</f>
        <v>0</v>
      </c>
      <c r="L190" s="237" t="s">
        <v>178</v>
      </c>
      <c r="M190" s="45"/>
      <c r="N190" s="242" t="s">
        <v>20</v>
      </c>
      <c r="O190" s="243" t="s">
        <v>45</v>
      </c>
      <c r="P190" s="244">
        <f>I190+J190</f>
        <v>0</v>
      </c>
      <c r="Q190" s="244">
        <f>ROUND(I190*H190,2)</f>
        <v>0</v>
      </c>
      <c r="R190" s="244">
        <f>ROUND(J190*H190,2)</f>
        <v>0</v>
      </c>
      <c r="S190" s="85"/>
      <c r="T190" s="245">
        <f>S190*H190</f>
        <v>0</v>
      </c>
      <c r="U190" s="245">
        <v>0.08565</v>
      </c>
      <c r="V190" s="245">
        <f>U190*H190</f>
        <v>18.843</v>
      </c>
      <c r="W190" s="245">
        <v>0</v>
      </c>
      <c r="X190" s="246">
        <f>W190*H190</f>
        <v>0</v>
      </c>
      <c r="Y190" s="39"/>
      <c r="Z190" s="39"/>
      <c r="AA190" s="39"/>
      <c r="AB190" s="39"/>
      <c r="AC190" s="39"/>
      <c r="AD190" s="39"/>
      <c r="AE190" s="39"/>
      <c r="AR190" s="247" t="s">
        <v>179</v>
      </c>
      <c r="AT190" s="247" t="s">
        <v>174</v>
      </c>
      <c r="AU190" s="247" t="s">
        <v>86</v>
      </c>
      <c r="AY190" s="18" t="s">
        <v>171</v>
      </c>
      <c r="BE190" s="248">
        <f>IF(O190="základní",K190,0)</f>
        <v>0</v>
      </c>
      <c r="BF190" s="248">
        <f>IF(O190="snížená",K190,0)</f>
        <v>0</v>
      </c>
      <c r="BG190" s="248">
        <f>IF(O190="zákl. přenesená",K190,0)</f>
        <v>0</v>
      </c>
      <c r="BH190" s="248">
        <f>IF(O190="sníž. přenesená",K190,0)</f>
        <v>0</v>
      </c>
      <c r="BI190" s="248">
        <f>IF(O190="nulová",K190,0)</f>
        <v>0</v>
      </c>
      <c r="BJ190" s="18" t="s">
        <v>84</v>
      </c>
      <c r="BK190" s="248">
        <f>ROUND(P190*H190,2)</f>
        <v>0</v>
      </c>
      <c r="BL190" s="18" t="s">
        <v>179</v>
      </c>
      <c r="BM190" s="247" t="s">
        <v>398</v>
      </c>
    </row>
    <row r="191" spans="1:47" s="2" customFormat="1" ht="12">
      <c r="A191" s="39"/>
      <c r="B191" s="40"/>
      <c r="C191" s="41"/>
      <c r="D191" s="249" t="s">
        <v>181</v>
      </c>
      <c r="E191" s="41"/>
      <c r="F191" s="250" t="s">
        <v>399</v>
      </c>
      <c r="G191" s="41"/>
      <c r="H191" s="41"/>
      <c r="I191" s="150"/>
      <c r="J191" s="150"/>
      <c r="K191" s="41"/>
      <c r="L191" s="41"/>
      <c r="M191" s="45"/>
      <c r="N191" s="251"/>
      <c r="O191" s="252"/>
      <c r="P191" s="85"/>
      <c r="Q191" s="85"/>
      <c r="R191" s="85"/>
      <c r="S191" s="85"/>
      <c r="T191" s="85"/>
      <c r="U191" s="85"/>
      <c r="V191" s="85"/>
      <c r="W191" s="85"/>
      <c r="X191" s="86"/>
      <c r="Y191" s="39"/>
      <c r="Z191" s="39"/>
      <c r="AA191" s="39"/>
      <c r="AB191" s="39"/>
      <c r="AC191" s="39"/>
      <c r="AD191" s="39"/>
      <c r="AE191" s="39"/>
      <c r="AT191" s="18" t="s">
        <v>181</v>
      </c>
      <c r="AU191" s="18" t="s">
        <v>86</v>
      </c>
    </row>
    <row r="192" spans="1:51" s="13" customFormat="1" ht="12">
      <c r="A192" s="13"/>
      <c r="B192" s="253"/>
      <c r="C192" s="254"/>
      <c r="D192" s="249" t="s">
        <v>183</v>
      </c>
      <c r="E192" s="255" t="s">
        <v>20</v>
      </c>
      <c r="F192" s="256" t="s">
        <v>400</v>
      </c>
      <c r="G192" s="254"/>
      <c r="H192" s="257">
        <v>220</v>
      </c>
      <c r="I192" s="258"/>
      <c r="J192" s="258"/>
      <c r="K192" s="254"/>
      <c r="L192" s="254"/>
      <c r="M192" s="259"/>
      <c r="N192" s="260"/>
      <c r="O192" s="261"/>
      <c r="P192" s="261"/>
      <c r="Q192" s="261"/>
      <c r="R192" s="261"/>
      <c r="S192" s="261"/>
      <c r="T192" s="261"/>
      <c r="U192" s="261"/>
      <c r="V192" s="261"/>
      <c r="W192" s="261"/>
      <c r="X192" s="262"/>
      <c r="Y192" s="13"/>
      <c r="Z192" s="13"/>
      <c r="AA192" s="13"/>
      <c r="AB192" s="13"/>
      <c r="AC192" s="13"/>
      <c r="AD192" s="13"/>
      <c r="AE192" s="13"/>
      <c r="AT192" s="263" t="s">
        <v>183</v>
      </c>
      <c r="AU192" s="263" t="s">
        <v>86</v>
      </c>
      <c r="AV192" s="13" t="s">
        <v>86</v>
      </c>
      <c r="AW192" s="13" t="s">
        <v>5</v>
      </c>
      <c r="AX192" s="13" t="s">
        <v>84</v>
      </c>
      <c r="AY192" s="263" t="s">
        <v>171</v>
      </c>
    </row>
    <row r="193" spans="1:65" s="2" customFormat="1" ht="21.75" customHeight="1">
      <c r="A193" s="39"/>
      <c r="B193" s="40"/>
      <c r="C193" s="235" t="s">
        <v>401</v>
      </c>
      <c r="D193" s="235" t="s">
        <v>174</v>
      </c>
      <c r="E193" s="236" t="s">
        <v>402</v>
      </c>
      <c r="F193" s="237" t="s">
        <v>403</v>
      </c>
      <c r="G193" s="238" t="s">
        <v>177</v>
      </c>
      <c r="H193" s="239">
        <v>62.5</v>
      </c>
      <c r="I193" s="240"/>
      <c r="J193" s="240"/>
      <c r="K193" s="241">
        <f>ROUND(P193*H193,2)</f>
        <v>0</v>
      </c>
      <c r="L193" s="237" t="s">
        <v>178</v>
      </c>
      <c r="M193" s="45"/>
      <c r="N193" s="242" t="s">
        <v>20</v>
      </c>
      <c r="O193" s="243" t="s">
        <v>45</v>
      </c>
      <c r="P193" s="244">
        <f>I193+J193</f>
        <v>0</v>
      </c>
      <c r="Q193" s="244">
        <f>ROUND(I193*H193,2)</f>
        <v>0</v>
      </c>
      <c r="R193" s="244">
        <f>ROUND(J193*H193,2)</f>
        <v>0</v>
      </c>
      <c r="S193" s="85"/>
      <c r="T193" s="245">
        <f>S193*H193</f>
        <v>0</v>
      </c>
      <c r="U193" s="245">
        <v>0.08565</v>
      </c>
      <c r="V193" s="245">
        <f>U193*H193</f>
        <v>5.353125</v>
      </c>
      <c r="W193" s="245">
        <v>0</v>
      </c>
      <c r="X193" s="246">
        <f>W193*H193</f>
        <v>0</v>
      </c>
      <c r="Y193" s="39"/>
      <c r="Z193" s="39"/>
      <c r="AA193" s="39"/>
      <c r="AB193" s="39"/>
      <c r="AC193" s="39"/>
      <c r="AD193" s="39"/>
      <c r="AE193" s="39"/>
      <c r="AR193" s="247" t="s">
        <v>179</v>
      </c>
      <c r="AT193" s="247" t="s">
        <v>174</v>
      </c>
      <c r="AU193" s="247" t="s">
        <v>86</v>
      </c>
      <c r="AY193" s="18" t="s">
        <v>171</v>
      </c>
      <c r="BE193" s="248">
        <f>IF(O193="základní",K193,0)</f>
        <v>0</v>
      </c>
      <c r="BF193" s="248">
        <f>IF(O193="snížená",K193,0)</f>
        <v>0</v>
      </c>
      <c r="BG193" s="248">
        <f>IF(O193="zákl. přenesená",K193,0)</f>
        <v>0</v>
      </c>
      <c r="BH193" s="248">
        <f>IF(O193="sníž. přenesená",K193,0)</f>
        <v>0</v>
      </c>
      <c r="BI193" s="248">
        <f>IF(O193="nulová",K193,0)</f>
        <v>0</v>
      </c>
      <c r="BJ193" s="18" t="s">
        <v>84</v>
      </c>
      <c r="BK193" s="248">
        <f>ROUND(P193*H193,2)</f>
        <v>0</v>
      </c>
      <c r="BL193" s="18" t="s">
        <v>179</v>
      </c>
      <c r="BM193" s="247" t="s">
        <v>404</v>
      </c>
    </row>
    <row r="194" spans="1:47" s="2" customFormat="1" ht="12">
      <c r="A194" s="39"/>
      <c r="B194" s="40"/>
      <c r="C194" s="41"/>
      <c r="D194" s="249" t="s">
        <v>181</v>
      </c>
      <c r="E194" s="41"/>
      <c r="F194" s="250" t="s">
        <v>405</v>
      </c>
      <c r="G194" s="41"/>
      <c r="H194" s="41"/>
      <c r="I194" s="150"/>
      <c r="J194" s="150"/>
      <c r="K194" s="41"/>
      <c r="L194" s="41"/>
      <c r="M194" s="45"/>
      <c r="N194" s="251"/>
      <c r="O194" s="252"/>
      <c r="P194" s="85"/>
      <c r="Q194" s="85"/>
      <c r="R194" s="85"/>
      <c r="S194" s="85"/>
      <c r="T194" s="85"/>
      <c r="U194" s="85"/>
      <c r="V194" s="85"/>
      <c r="W194" s="85"/>
      <c r="X194" s="86"/>
      <c r="Y194" s="39"/>
      <c r="Z194" s="39"/>
      <c r="AA194" s="39"/>
      <c r="AB194" s="39"/>
      <c r="AC194" s="39"/>
      <c r="AD194" s="39"/>
      <c r="AE194" s="39"/>
      <c r="AT194" s="18" t="s">
        <v>181</v>
      </c>
      <c r="AU194" s="18" t="s">
        <v>86</v>
      </c>
    </row>
    <row r="195" spans="1:51" s="13" customFormat="1" ht="12">
      <c r="A195" s="13"/>
      <c r="B195" s="253"/>
      <c r="C195" s="254"/>
      <c r="D195" s="249" t="s">
        <v>183</v>
      </c>
      <c r="E195" s="255" t="s">
        <v>20</v>
      </c>
      <c r="F195" s="256" t="s">
        <v>406</v>
      </c>
      <c r="G195" s="254"/>
      <c r="H195" s="257">
        <v>30</v>
      </c>
      <c r="I195" s="258"/>
      <c r="J195" s="258"/>
      <c r="K195" s="254"/>
      <c r="L195" s="254"/>
      <c r="M195" s="259"/>
      <c r="N195" s="260"/>
      <c r="O195" s="261"/>
      <c r="P195" s="261"/>
      <c r="Q195" s="261"/>
      <c r="R195" s="261"/>
      <c r="S195" s="261"/>
      <c r="T195" s="261"/>
      <c r="U195" s="261"/>
      <c r="V195" s="261"/>
      <c r="W195" s="261"/>
      <c r="X195" s="262"/>
      <c r="Y195" s="13"/>
      <c r="Z195" s="13"/>
      <c r="AA195" s="13"/>
      <c r="AB195" s="13"/>
      <c r="AC195" s="13"/>
      <c r="AD195" s="13"/>
      <c r="AE195" s="13"/>
      <c r="AT195" s="263" t="s">
        <v>183</v>
      </c>
      <c r="AU195" s="263" t="s">
        <v>86</v>
      </c>
      <c r="AV195" s="13" t="s">
        <v>86</v>
      </c>
      <c r="AW195" s="13" t="s">
        <v>5</v>
      </c>
      <c r="AX195" s="13" t="s">
        <v>76</v>
      </c>
      <c r="AY195" s="263" t="s">
        <v>171</v>
      </c>
    </row>
    <row r="196" spans="1:51" s="13" customFormat="1" ht="12">
      <c r="A196" s="13"/>
      <c r="B196" s="253"/>
      <c r="C196" s="254"/>
      <c r="D196" s="249" t="s">
        <v>183</v>
      </c>
      <c r="E196" s="255" t="s">
        <v>20</v>
      </c>
      <c r="F196" s="256" t="s">
        <v>407</v>
      </c>
      <c r="G196" s="254"/>
      <c r="H196" s="257">
        <v>32.5</v>
      </c>
      <c r="I196" s="258"/>
      <c r="J196" s="258"/>
      <c r="K196" s="254"/>
      <c r="L196" s="254"/>
      <c r="M196" s="259"/>
      <c r="N196" s="260"/>
      <c r="O196" s="261"/>
      <c r="P196" s="261"/>
      <c r="Q196" s="261"/>
      <c r="R196" s="261"/>
      <c r="S196" s="261"/>
      <c r="T196" s="261"/>
      <c r="U196" s="261"/>
      <c r="V196" s="261"/>
      <c r="W196" s="261"/>
      <c r="X196" s="262"/>
      <c r="Y196" s="13"/>
      <c r="Z196" s="13"/>
      <c r="AA196" s="13"/>
      <c r="AB196" s="13"/>
      <c r="AC196" s="13"/>
      <c r="AD196" s="13"/>
      <c r="AE196" s="13"/>
      <c r="AT196" s="263" t="s">
        <v>183</v>
      </c>
      <c r="AU196" s="263" t="s">
        <v>86</v>
      </c>
      <c r="AV196" s="13" t="s">
        <v>86</v>
      </c>
      <c r="AW196" s="13" t="s">
        <v>5</v>
      </c>
      <c r="AX196" s="13" t="s">
        <v>76</v>
      </c>
      <c r="AY196" s="263" t="s">
        <v>171</v>
      </c>
    </row>
    <row r="197" spans="1:51" s="14" customFormat="1" ht="12">
      <c r="A197" s="14"/>
      <c r="B197" s="279"/>
      <c r="C197" s="280"/>
      <c r="D197" s="249" t="s">
        <v>183</v>
      </c>
      <c r="E197" s="281" t="s">
        <v>20</v>
      </c>
      <c r="F197" s="282" t="s">
        <v>249</v>
      </c>
      <c r="G197" s="280"/>
      <c r="H197" s="283">
        <v>62.5</v>
      </c>
      <c r="I197" s="284"/>
      <c r="J197" s="284"/>
      <c r="K197" s="280"/>
      <c r="L197" s="280"/>
      <c r="M197" s="285"/>
      <c r="N197" s="286"/>
      <c r="O197" s="287"/>
      <c r="P197" s="287"/>
      <c r="Q197" s="287"/>
      <c r="R197" s="287"/>
      <c r="S197" s="287"/>
      <c r="T197" s="287"/>
      <c r="U197" s="287"/>
      <c r="V197" s="287"/>
      <c r="W197" s="287"/>
      <c r="X197" s="288"/>
      <c r="Y197" s="14"/>
      <c r="Z197" s="14"/>
      <c r="AA197" s="14"/>
      <c r="AB197" s="14"/>
      <c r="AC197" s="14"/>
      <c r="AD197" s="14"/>
      <c r="AE197" s="14"/>
      <c r="AT197" s="289" t="s">
        <v>183</v>
      </c>
      <c r="AU197" s="289" t="s">
        <v>86</v>
      </c>
      <c r="AV197" s="14" t="s">
        <v>179</v>
      </c>
      <c r="AW197" s="14" t="s">
        <v>5</v>
      </c>
      <c r="AX197" s="14" t="s">
        <v>84</v>
      </c>
      <c r="AY197" s="289" t="s">
        <v>171</v>
      </c>
    </row>
    <row r="198" spans="1:65" s="2" customFormat="1" ht="21.75" customHeight="1">
      <c r="A198" s="39"/>
      <c r="B198" s="40"/>
      <c r="C198" s="235" t="s">
        <v>408</v>
      </c>
      <c r="D198" s="235" t="s">
        <v>174</v>
      </c>
      <c r="E198" s="236" t="s">
        <v>409</v>
      </c>
      <c r="F198" s="237" t="s">
        <v>410</v>
      </c>
      <c r="G198" s="238" t="s">
        <v>177</v>
      </c>
      <c r="H198" s="239">
        <v>57</v>
      </c>
      <c r="I198" s="240"/>
      <c r="J198" s="240"/>
      <c r="K198" s="241">
        <f>ROUND(P198*H198,2)</f>
        <v>0</v>
      </c>
      <c r="L198" s="237" t="s">
        <v>178</v>
      </c>
      <c r="M198" s="45"/>
      <c r="N198" s="242" t="s">
        <v>20</v>
      </c>
      <c r="O198" s="243" t="s">
        <v>45</v>
      </c>
      <c r="P198" s="244">
        <f>I198+J198</f>
        <v>0</v>
      </c>
      <c r="Q198" s="244">
        <f>ROUND(I198*H198,2)</f>
        <v>0</v>
      </c>
      <c r="R198" s="244">
        <f>ROUND(J198*H198,2)</f>
        <v>0</v>
      </c>
      <c r="S198" s="85"/>
      <c r="T198" s="245">
        <f>S198*H198</f>
        <v>0</v>
      </c>
      <c r="U198" s="245">
        <v>0.08565</v>
      </c>
      <c r="V198" s="245">
        <f>U198*H198</f>
        <v>4.8820500000000004</v>
      </c>
      <c r="W198" s="245">
        <v>0</v>
      </c>
      <c r="X198" s="246">
        <f>W198*H198</f>
        <v>0</v>
      </c>
      <c r="Y198" s="39"/>
      <c r="Z198" s="39"/>
      <c r="AA198" s="39"/>
      <c r="AB198" s="39"/>
      <c r="AC198" s="39"/>
      <c r="AD198" s="39"/>
      <c r="AE198" s="39"/>
      <c r="AR198" s="247" t="s">
        <v>179</v>
      </c>
      <c r="AT198" s="247" t="s">
        <v>174</v>
      </c>
      <c r="AU198" s="247" t="s">
        <v>86</v>
      </c>
      <c r="AY198" s="18" t="s">
        <v>171</v>
      </c>
      <c r="BE198" s="248">
        <f>IF(O198="základní",K198,0)</f>
        <v>0</v>
      </c>
      <c r="BF198" s="248">
        <f>IF(O198="snížená",K198,0)</f>
        <v>0</v>
      </c>
      <c r="BG198" s="248">
        <f>IF(O198="zákl. přenesená",K198,0)</f>
        <v>0</v>
      </c>
      <c r="BH198" s="248">
        <f>IF(O198="sníž. přenesená",K198,0)</f>
        <v>0</v>
      </c>
      <c r="BI198" s="248">
        <f>IF(O198="nulová",K198,0)</f>
        <v>0</v>
      </c>
      <c r="BJ198" s="18" t="s">
        <v>84</v>
      </c>
      <c r="BK198" s="248">
        <f>ROUND(P198*H198,2)</f>
        <v>0</v>
      </c>
      <c r="BL198" s="18" t="s">
        <v>179</v>
      </c>
      <c r="BM198" s="247" t="s">
        <v>411</v>
      </c>
    </row>
    <row r="199" spans="1:47" s="2" customFormat="1" ht="12">
      <c r="A199" s="39"/>
      <c r="B199" s="40"/>
      <c r="C199" s="41"/>
      <c r="D199" s="249" t="s">
        <v>181</v>
      </c>
      <c r="E199" s="41"/>
      <c r="F199" s="250" t="s">
        <v>412</v>
      </c>
      <c r="G199" s="41"/>
      <c r="H199" s="41"/>
      <c r="I199" s="150"/>
      <c r="J199" s="150"/>
      <c r="K199" s="41"/>
      <c r="L199" s="41"/>
      <c r="M199" s="45"/>
      <c r="N199" s="251"/>
      <c r="O199" s="252"/>
      <c r="P199" s="85"/>
      <c r="Q199" s="85"/>
      <c r="R199" s="85"/>
      <c r="S199" s="85"/>
      <c r="T199" s="85"/>
      <c r="U199" s="85"/>
      <c r="V199" s="85"/>
      <c r="W199" s="85"/>
      <c r="X199" s="86"/>
      <c r="Y199" s="39"/>
      <c r="Z199" s="39"/>
      <c r="AA199" s="39"/>
      <c r="AB199" s="39"/>
      <c r="AC199" s="39"/>
      <c r="AD199" s="39"/>
      <c r="AE199" s="39"/>
      <c r="AT199" s="18" t="s">
        <v>181</v>
      </c>
      <c r="AU199" s="18" t="s">
        <v>86</v>
      </c>
    </row>
    <row r="200" spans="1:51" s="13" customFormat="1" ht="12">
      <c r="A200" s="13"/>
      <c r="B200" s="253"/>
      <c r="C200" s="254"/>
      <c r="D200" s="249" t="s">
        <v>183</v>
      </c>
      <c r="E200" s="255" t="s">
        <v>20</v>
      </c>
      <c r="F200" s="256" t="s">
        <v>413</v>
      </c>
      <c r="G200" s="254"/>
      <c r="H200" s="257">
        <v>57</v>
      </c>
      <c r="I200" s="258"/>
      <c r="J200" s="258"/>
      <c r="K200" s="254"/>
      <c r="L200" s="254"/>
      <c r="M200" s="259"/>
      <c r="N200" s="260"/>
      <c r="O200" s="261"/>
      <c r="P200" s="261"/>
      <c r="Q200" s="261"/>
      <c r="R200" s="261"/>
      <c r="S200" s="261"/>
      <c r="T200" s="261"/>
      <c r="U200" s="261"/>
      <c r="V200" s="261"/>
      <c r="W200" s="261"/>
      <c r="X200" s="262"/>
      <c r="Y200" s="13"/>
      <c r="Z200" s="13"/>
      <c r="AA200" s="13"/>
      <c r="AB200" s="13"/>
      <c r="AC200" s="13"/>
      <c r="AD200" s="13"/>
      <c r="AE200" s="13"/>
      <c r="AT200" s="263" t="s">
        <v>183</v>
      </c>
      <c r="AU200" s="263" t="s">
        <v>86</v>
      </c>
      <c r="AV200" s="13" t="s">
        <v>86</v>
      </c>
      <c r="AW200" s="13" t="s">
        <v>5</v>
      </c>
      <c r="AX200" s="13" t="s">
        <v>84</v>
      </c>
      <c r="AY200" s="263" t="s">
        <v>171</v>
      </c>
    </row>
    <row r="201" spans="1:65" s="2" customFormat="1" ht="21.75" customHeight="1">
      <c r="A201" s="39"/>
      <c r="B201" s="40"/>
      <c r="C201" s="235" t="s">
        <v>414</v>
      </c>
      <c r="D201" s="235" t="s">
        <v>174</v>
      </c>
      <c r="E201" s="236" t="s">
        <v>415</v>
      </c>
      <c r="F201" s="237" t="s">
        <v>416</v>
      </c>
      <c r="G201" s="238" t="s">
        <v>177</v>
      </c>
      <c r="H201" s="239">
        <v>397</v>
      </c>
      <c r="I201" s="240"/>
      <c r="J201" s="240"/>
      <c r="K201" s="241">
        <f>ROUND(P201*H201,2)</f>
        <v>0</v>
      </c>
      <c r="L201" s="237" t="s">
        <v>178</v>
      </c>
      <c r="M201" s="45"/>
      <c r="N201" s="242" t="s">
        <v>20</v>
      </c>
      <c r="O201" s="243" t="s">
        <v>45</v>
      </c>
      <c r="P201" s="244">
        <f>I201+J201</f>
        <v>0</v>
      </c>
      <c r="Q201" s="244">
        <f>ROUND(I201*H201,2)</f>
        <v>0</v>
      </c>
      <c r="R201" s="244">
        <f>ROUND(J201*H201,2)</f>
        <v>0</v>
      </c>
      <c r="S201" s="85"/>
      <c r="T201" s="245">
        <f>S201*H201</f>
        <v>0</v>
      </c>
      <c r="U201" s="245">
        <v>0.08565</v>
      </c>
      <c r="V201" s="245">
        <f>U201*H201</f>
        <v>34.00305</v>
      </c>
      <c r="W201" s="245">
        <v>0</v>
      </c>
      <c r="X201" s="246">
        <f>W201*H201</f>
        <v>0</v>
      </c>
      <c r="Y201" s="39"/>
      <c r="Z201" s="39"/>
      <c r="AA201" s="39"/>
      <c r="AB201" s="39"/>
      <c r="AC201" s="39"/>
      <c r="AD201" s="39"/>
      <c r="AE201" s="39"/>
      <c r="AR201" s="247" t="s">
        <v>179</v>
      </c>
      <c r="AT201" s="247" t="s">
        <v>174</v>
      </c>
      <c r="AU201" s="247" t="s">
        <v>86</v>
      </c>
      <c r="AY201" s="18" t="s">
        <v>171</v>
      </c>
      <c r="BE201" s="248">
        <f>IF(O201="základní",K201,0)</f>
        <v>0</v>
      </c>
      <c r="BF201" s="248">
        <f>IF(O201="snížená",K201,0)</f>
        <v>0</v>
      </c>
      <c r="BG201" s="248">
        <f>IF(O201="zákl. přenesená",K201,0)</f>
        <v>0</v>
      </c>
      <c r="BH201" s="248">
        <f>IF(O201="sníž. přenesená",K201,0)</f>
        <v>0</v>
      </c>
      <c r="BI201" s="248">
        <f>IF(O201="nulová",K201,0)</f>
        <v>0</v>
      </c>
      <c r="BJ201" s="18" t="s">
        <v>84</v>
      </c>
      <c r="BK201" s="248">
        <f>ROUND(P201*H201,2)</f>
        <v>0</v>
      </c>
      <c r="BL201" s="18" t="s">
        <v>179</v>
      </c>
      <c r="BM201" s="247" t="s">
        <v>417</v>
      </c>
    </row>
    <row r="202" spans="1:47" s="2" customFormat="1" ht="12">
      <c r="A202" s="39"/>
      <c r="B202" s="40"/>
      <c r="C202" s="41"/>
      <c r="D202" s="249" t="s">
        <v>181</v>
      </c>
      <c r="E202" s="41"/>
      <c r="F202" s="250" t="s">
        <v>418</v>
      </c>
      <c r="G202" s="41"/>
      <c r="H202" s="41"/>
      <c r="I202" s="150"/>
      <c r="J202" s="150"/>
      <c r="K202" s="41"/>
      <c r="L202" s="41"/>
      <c r="M202" s="45"/>
      <c r="N202" s="251"/>
      <c r="O202" s="252"/>
      <c r="P202" s="85"/>
      <c r="Q202" s="85"/>
      <c r="R202" s="85"/>
      <c r="S202" s="85"/>
      <c r="T202" s="85"/>
      <c r="U202" s="85"/>
      <c r="V202" s="85"/>
      <c r="W202" s="85"/>
      <c r="X202" s="86"/>
      <c r="Y202" s="39"/>
      <c r="Z202" s="39"/>
      <c r="AA202" s="39"/>
      <c r="AB202" s="39"/>
      <c r="AC202" s="39"/>
      <c r="AD202" s="39"/>
      <c r="AE202" s="39"/>
      <c r="AT202" s="18" t="s">
        <v>181</v>
      </c>
      <c r="AU202" s="18" t="s">
        <v>86</v>
      </c>
    </row>
    <row r="203" spans="1:51" s="13" customFormat="1" ht="12">
      <c r="A203" s="13"/>
      <c r="B203" s="253"/>
      <c r="C203" s="254"/>
      <c r="D203" s="249" t="s">
        <v>183</v>
      </c>
      <c r="E203" s="255" t="s">
        <v>20</v>
      </c>
      <c r="F203" s="256" t="s">
        <v>419</v>
      </c>
      <c r="G203" s="254"/>
      <c r="H203" s="257">
        <v>397</v>
      </c>
      <c r="I203" s="258"/>
      <c r="J203" s="258"/>
      <c r="K203" s="254"/>
      <c r="L203" s="254"/>
      <c r="M203" s="259"/>
      <c r="N203" s="260"/>
      <c r="O203" s="261"/>
      <c r="P203" s="261"/>
      <c r="Q203" s="261"/>
      <c r="R203" s="261"/>
      <c r="S203" s="261"/>
      <c r="T203" s="261"/>
      <c r="U203" s="261"/>
      <c r="V203" s="261"/>
      <c r="W203" s="261"/>
      <c r="X203" s="262"/>
      <c r="Y203" s="13"/>
      <c r="Z203" s="13"/>
      <c r="AA203" s="13"/>
      <c r="AB203" s="13"/>
      <c r="AC203" s="13"/>
      <c r="AD203" s="13"/>
      <c r="AE203" s="13"/>
      <c r="AT203" s="263" t="s">
        <v>183</v>
      </c>
      <c r="AU203" s="263" t="s">
        <v>86</v>
      </c>
      <c r="AV203" s="13" t="s">
        <v>86</v>
      </c>
      <c r="AW203" s="13" t="s">
        <v>5</v>
      </c>
      <c r="AX203" s="13" t="s">
        <v>84</v>
      </c>
      <c r="AY203" s="263" t="s">
        <v>171</v>
      </c>
    </row>
    <row r="204" spans="1:63" s="12" customFormat="1" ht="22.8" customHeight="1">
      <c r="A204" s="12"/>
      <c r="B204" s="218"/>
      <c r="C204" s="219"/>
      <c r="D204" s="220" t="s">
        <v>75</v>
      </c>
      <c r="E204" s="233" t="s">
        <v>192</v>
      </c>
      <c r="F204" s="233" t="s">
        <v>420</v>
      </c>
      <c r="G204" s="219"/>
      <c r="H204" s="219"/>
      <c r="I204" s="222"/>
      <c r="J204" s="222"/>
      <c r="K204" s="234">
        <f>BK204</f>
        <v>0</v>
      </c>
      <c r="L204" s="219"/>
      <c r="M204" s="224"/>
      <c r="N204" s="225"/>
      <c r="O204" s="226"/>
      <c r="P204" s="226"/>
      <c r="Q204" s="227">
        <f>SUM(Q205:Q226)</f>
        <v>0</v>
      </c>
      <c r="R204" s="227">
        <f>SUM(R205:R226)</f>
        <v>0</v>
      </c>
      <c r="S204" s="226"/>
      <c r="T204" s="228">
        <f>SUM(T205:T226)</f>
        <v>0</v>
      </c>
      <c r="U204" s="226"/>
      <c r="V204" s="228">
        <f>SUM(V205:V226)</f>
        <v>62.82000000000001</v>
      </c>
      <c r="W204" s="226"/>
      <c r="X204" s="229">
        <f>SUM(X205:X226)</f>
        <v>13.4768</v>
      </c>
      <c r="Y204" s="12"/>
      <c r="Z204" s="12"/>
      <c r="AA204" s="12"/>
      <c r="AB204" s="12"/>
      <c r="AC204" s="12"/>
      <c r="AD204" s="12"/>
      <c r="AE204" s="12"/>
      <c r="AR204" s="230" t="s">
        <v>84</v>
      </c>
      <c r="AT204" s="231" t="s">
        <v>75</v>
      </c>
      <c r="AU204" s="231" t="s">
        <v>84</v>
      </c>
      <c r="AY204" s="230" t="s">
        <v>171</v>
      </c>
      <c r="BK204" s="232">
        <f>SUM(BK205:BK226)</f>
        <v>0</v>
      </c>
    </row>
    <row r="205" spans="1:65" s="2" customFormat="1" ht="21.75" customHeight="1">
      <c r="A205" s="39"/>
      <c r="B205" s="40"/>
      <c r="C205" s="235" t="s">
        <v>421</v>
      </c>
      <c r="D205" s="235" t="s">
        <v>174</v>
      </c>
      <c r="E205" s="236" t="s">
        <v>422</v>
      </c>
      <c r="F205" s="237" t="s">
        <v>423</v>
      </c>
      <c r="G205" s="238" t="s">
        <v>262</v>
      </c>
      <c r="H205" s="239">
        <v>360</v>
      </c>
      <c r="I205" s="240"/>
      <c r="J205" s="240"/>
      <c r="K205" s="241">
        <f>ROUND(P205*H205,2)</f>
        <v>0</v>
      </c>
      <c r="L205" s="237" t="s">
        <v>178</v>
      </c>
      <c r="M205" s="45"/>
      <c r="N205" s="242" t="s">
        <v>20</v>
      </c>
      <c r="O205" s="243" t="s">
        <v>45</v>
      </c>
      <c r="P205" s="244">
        <f>I205+J205</f>
        <v>0</v>
      </c>
      <c r="Q205" s="244">
        <f>ROUND(I205*H205,2)</f>
        <v>0</v>
      </c>
      <c r="R205" s="244">
        <f>ROUND(J205*H205,2)</f>
        <v>0</v>
      </c>
      <c r="S205" s="85"/>
      <c r="T205" s="245">
        <f>S205*H205</f>
        <v>0</v>
      </c>
      <c r="U205" s="245">
        <v>0.1295</v>
      </c>
      <c r="V205" s="245">
        <f>U205*H205</f>
        <v>46.620000000000005</v>
      </c>
      <c r="W205" s="245">
        <v>0</v>
      </c>
      <c r="X205" s="246">
        <f>W205*H205</f>
        <v>0</v>
      </c>
      <c r="Y205" s="39"/>
      <c r="Z205" s="39"/>
      <c r="AA205" s="39"/>
      <c r="AB205" s="39"/>
      <c r="AC205" s="39"/>
      <c r="AD205" s="39"/>
      <c r="AE205" s="39"/>
      <c r="AR205" s="247" t="s">
        <v>179</v>
      </c>
      <c r="AT205" s="247" t="s">
        <v>174</v>
      </c>
      <c r="AU205" s="247" t="s">
        <v>86</v>
      </c>
      <c r="AY205" s="18" t="s">
        <v>171</v>
      </c>
      <c r="BE205" s="248">
        <f>IF(O205="základní",K205,0)</f>
        <v>0</v>
      </c>
      <c r="BF205" s="248">
        <f>IF(O205="snížená",K205,0)</f>
        <v>0</v>
      </c>
      <c r="BG205" s="248">
        <f>IF(O205="zákl. přenesená",K205,0)</f>
        <v>0</v>
      </c>
      <c r="BH205" s="248">
        <f>IF(O205="sníž. přenesená",K205,0)</f>
        <v>0</v>
      </c>
      <c r="BI205" s="248">
        <f>IF(O205="nulová",K205,0)</f>
        <v>0</v>
      </c>
      <c r="BJ205" s="18" t="s">
        <v>84</v>
      </c>
      <c r="BK205" s="248">
        <f>ROUND(P205*H205,2)</f>
        <v>0</v>
      </c>
      <c r="BL205" s="18" t="s">
        <v>179</v>
      </c>
      <c r="BM205" s="247" t="s">
        <v>424</v>
      </c>
    </row>
    <row r="206" spans="1:47" s="2" customFormat="1" ht="12">
      <c r="A206" s="39"/>
      <c r="B206" s="40"/>
      <c r="C206" s="41"/>
      <c r="D206" s="249" t="s">
        <v>181</v>
      </c>
      <c r="E206" s="41"/>
      <c r="F206" s="250" t="s">
        <v>425</v>
      </c>
      <c r="G206" s="41"/>
      <c r="H206" s="41"/>
      <c r="I206" s="150"/>
      <c r="J206" s="150"/>
      <c r="K206" s="41"/>
      <c r="L206" s="41"/>
      <c r="M206" s="45"/>
      <c r="N206" s="251"/>
      <c r="O206" s="252"/>
      <c r="P206" s="85"/>
      <c r="Q206" s="85"/>
      <c r="R206" s="85"/>
      <c r="S206" s="85"/>
      <c r="T206" s="85"/>
      <c r="U206" s="85"/>
      <c r="V206" s="85"/>
      <c r="W206" s="85"/>
      <c r="X206" s="86"/>
      <c r="Y206" s="39"/>
      <c r="Z206" s="39"/>
      <c r="AA206" s="39"/>
      <c r="AB206" s="39"/>
      <c r="AC206" s="39"/>
      <c r="AD206" s="39"/>
      <c r="AE206" s="39"/>
      <c r="AT206" s="18" t="s">
        <v>181</v>
      </c>
      <c r="AU206" s="18" t="s">
        <v>86</v>
      </c>
    </row>
    <row r="207" spans="1:65" s="2" customFormat="1" ht="21.75" customHeight="1">
      <c r="A207" s="39"/>
      <c r="B207" s="40"/>
      <c r="C207" s="264" t="s">
        <v>426</v>
      </c>
      <c r="D207" s="264" t="s">
        <v>186</v>
      </c>
      <c r="E207" s="265" t="s">
        <v>427</v>
      </c>
      <c r="F207" s="266" t="s">
        <v>428</v>
      </c>
      <c r="G207" s="267" t="s">
        <v>262</v>
      </c>
      <c r="H207" s="268">
        <v>360</v>
      </c>
      <c r="I207" s="269"/>
      <c r="J207" s="270"/>
      <c r="K207" s="271">
        <f>ROUND(P207*H207,2)</f>
        <v>0</v>
      </c>
      <c r="L207" s="266" t="s">
        <v>20</v>
      </c>
      <c r="M207" s="272"/>
      <c r="N207" s="273" t="s">
        <v>20</v>
      </c>
      <c r="O207" s="243" t="s">
        <v>45</v>
      </c>
      <c r="P207" s="244">
        <f>I207+J207</f>
        <v>0</v>
      </c>
      <c r="Q207" s="244">
        <f>ROUND(I207*H207,2)</f>
        <v>0</v>
      </c>
      <c r="R207" s="244">
        <f>ROUND(J207*H207,2)</f>
        <v>0</v>
      </c>
      <c r="S207" s="85"/>
      <c r="T207" s="245">
        <f>S207*H207</f>
        <v>0</v>
      </c>
      <c r="U207" s="245">
        <v>0.045</v>
      </c>
      <c r="V207" s="245">
        <f>U207*H207</f>
        <v>16.2</v>
      </c>
      <c r="W207" s="245">
        <v>0</v>
      </c>
      <c r="X207" s="246">
        <f>W207*H207</f>
        <v>0</v>
      </c>
      <c r="Y207" s="39"/>
      <c r="Z207" s="39"/>
      <c r="AA207" s="39"/>
      <c r="AB207" s="39"/>
      <c r="AC207" s="39"/>
      <c r="AD207" s="39"/>
      <c r="AE207" s="39"/>
      <c r="AR207" s="247" t="s">
        <v>185</v>
      </c>
      <c r="AT207" s="247" t="s">
        <v>186</v>
      </c>
      <c r="AU207" s="247" t="s">
        <v>86</v>
      </c>
      <c r="AY207" s="18" t="s">
        <v>171</v>
      </c>
      <c r="BE207" s="248">
        <f>IF(O207="základní",K207,0)</f>
        <v>0</v>
      </c>
      <c r="BF207" s="248">
        <f>IF(O207="snížená",K207,0)</f>
        <v>0</v>
      </c>
      <c r="BG207" s="248">
        <f>IF(O207="zákl. přenesená",K207,0)</f>
        <v>0</v>
      </c>
      <c r="BH207" s="248">
        <f>IF(O207="sníž. přenesená",K207,0)</f>
        <v>0</v>
      </c>
      <c r="BI207" s="248">
        <f>IF(O207="nulová",K207,0)</f>
        <v>0</v>
      </c>
      <c r="BJ207" s="18" t="s">
        <v>84</v>
      </c>
      <c r="BK207" s="248">
        <f>ROUND(P207*H207,2)</f>
        <v>0</v>
      </c>
      <c r="BL207" s="18" t="s">
        <v>179</v>
      </c>
      <c r="BM207" s="247" t="s">
        <v>429</v>
      </c>
    </row>
    <row r="208" spans="1:47" s="2" customFormat="1" ht="12">
      <c r="A208" s="39"/>
      <c r="B208" s="40"/>
      <c r="C208" s="41"/>
      <c r="D208" s="249" t="s">
        <v>181</v>
      </c>
      <c r="E208" s="41"/>
      <c r="F208" s="250" t="s">
        <v>428</v>
      </c>
      <c r="G208" s="41"/>
      <c r="H208" s="41"/>
      <c r="I208" s="150"/>
      <c r="J208" s="150"/>
      <c r="K208" s="41"/>
      <c r="L208" s="41"/>
      <c r="M208" s="45"/>
      <c r="N208" s="251"/>
      <c r="O208" s="252"/>
      <c r="P208" s="85"/>
      <c r="Q208" s="85"/>
      <c r="R208" s="85"/>
      <c r="S208" s="85"/>
      <c r="T208" s="85"/>
      <c r="U208" s="85"/>
      <c r="V208" s="85"/>
      <c r="W208" s="85"/>
      <c r="X208" s="86"/>
      <c r="Y208" s="39"/>
      <c r="Z208" s="39"/>
      <c r="AA208" s="39"/>
      <c r="AB208" s="39"/>
      <c r="AC208" s="39"/>
      <c r="AD208" s="39"/>
      <c r="AE208" s="39"/>
      <c r="AT208" s="18" t="s">
        <v>181</v>
      </c>
      <c r="AU208" s="18" t="s">
        <v>86</v>
      </c>
    </row>
    <row r="209" spans="1:65" s="2" customFormat="1" ht="21.75" customHeight="1">
      <c r="A209" s="39"/>
      <c r="B209" s="40"/>
      <c r="C209" s="235" t="s">
        <v>430</v>
      </c>
      <c r="D209" s="235" t="s">
        <v>174</v>
      </c>
      <c r="E209" s="236" t="s">
        <v>431</v>
      </c>
      <c r="F209" s="237" t="s">
        <v>432</v>
      </c>
      <c r="G209" s="238" t="s">
        <v>262</v>
      </c>
      <c r="H209" s="239">
        <v>48</v>
      </c>
      <c r="I209" s="240"/>
      <c r="J209" s="240"/>
      <c r="K209" s="241">
        <f>ROUND(P209*H209,2)</f>
        <v>0</v>
      </c>
      <c r="L209" s="237" t="s">
        <v>178</v>
      </c>
      <c r="M209" s="45"/>
      <c r="N209" s="242" t="s">
        <v>20</v>
      </c>
      <c r="O209" s="243" t="s">
        <v>45</v>
      </c>
      <c r="P209" s="244">
        <f>I209+J209</f>
        <v>0</v>
      </c>
      <c r="Q209" s="244">
        <f>ROUND(I209*H209,2)</f>
        <v>0</v>
      </c>
      <c r="R209" s="244">
        <f>ROUND(J209*H209,2)</f>
        <v>0</v>
      </c>
      <c r="S209" s="85"/>
      <c r="T209" s="245">
        <f>S209*H209</f>
        <v>0</v>
      </c>
      <c r="U209" s="245">
        <v>0</v>
      </c>
      <c r="V209" s="245">
        <f>U209*H209</f>
        <v>0</v>
      </c>
      <c r="W209" s="245">
        <v>0</v>
      </c>
      <c r="X209" s="246">
        <f>W209*H209</f>
        <v>0</v>
      </c>
      <c r="Y209" s="39"/>
      <c r="Z209" s="39"/>
      <c r="AA209" s="39"/>
      <c r="AB209" s="39"/>
      <c r="AC209" s="39"/>
      <c r="AD209" s="39"/>
      <c r="AE209" s="39"/>
      <c r="AR209" s="247" t="s">
        <v>179</v>
      </c>
      <c r="AT209" s="247" t="s">
        <v>174</v>
      </c>
      <c r="AU209" s="247" t="s">
        <v>86</v>
      </c>
      <c r="AY209" s="18" t="s">
        <v>171</v>
      </c>
      <c r="BE209" s="248">
        <f>IF(O209="základní",K209,0)</f>
        <v>0</v>
      </c>
      <c r="BF209" s="248">
        <f>IF(O209="snížená",K209,0)</f>
        <v>0</v>
      </c>
      <c r="BG209" s="248">
        <f>IF(O209="zákl. přenesená",K209,0)</f>
        <v>0</v>
      </c>
      <c r="BH209" s="248">
        <f>IF(O209="sníž. přenesená",K209,0)</f>
        <v>0</v>
      </c>
      <c r="BI209" s="248">
        <f>IF(O209="nulová",K209,0)</f>
        <v>0</v>
      </c>
      <c r="BJ209" s="18" t="s">
        <v>84</v>
      </c>
      <c r="BK209" s="248">
        <f>ROUND(P209*H209,2)</f>
        <v>0</v>
      </c>
      <c r="BL209" s="18" t="s">
        <v>179</v>
      </c>
      <c r="BM209" s="247" t="s">
        <v>433</v>
      </c>
    </row>
    <row r="210" spans="1:47" s="2" customFormat="1" ht="12">
      <c r="A210" s="39"/>
      <c r="B210" s="40"/>
      <c r="C210" s="41"/>
      <c r="D210" s="249" t="s">
        <v>181</v>
      </c>
      <c r="E210" s="41"/>
      <c r="F210" s="250" t="s">
        <v>434</v>
      </c>
      <c r="G210" s="41"/>
      <c r="H210" s="41"/>
      <c r="I210" s="150"/>
      <c r="J210" s="150"/>
      <c r="K210" s="41"/>
      <c r="L210" s="41"/>
      <c r="M210" s="45"/>
      <c r="N210" s="251"/>
      <c r="O210" s="252"/>
      <c r="P210" s="85"/>
      <c r="Q210" s="85"/>
      <c r="R210" s="85"/>
      <c r="S210" s="85"/>
      <c r="T210" s="85"/>
      <c r="U210" s="85"/>
      <c r="V210" s="85"/>
      <c r="W210" s="85"/>
      <c r="X210" s="86"/>
      <c r="Y210" s="39"/>
      <c r="Z210" s="39"/>
      <c r="AA210" s="39"/>
      <c r="AB210" s="39"/>
      <c r="AC210" s="39"/>
      <c r="AD210" s="39"/>
      <c r="AE210" s="39"/>
      <c r="AT210" s="18" t="s">
        <v>181</v>
      </c>
      <c r="AU210" s="18" t="s">
        <v>86</v>
      </c>
    </row>
    <row r="211" spans="1:51" s="13" customFormat="1" ht="12">
      <c r="A211" s="13"/>
      <c r="B211" s="253"/>
      <c r="C211" s="254"/>
      <c r="D211" s="249" t="s">
        <v>183</v>
      </c>
      <c r="E211" s="255" t="s">
        <v>20</v>
      </c>
      <c r="F211" s="256" t="s">
        <v>435</v>
      </c>
      <c r="G211" s="254"/>
      <c r="H211" s="257">
        <v>48</v>
      </c>
      <c r="I211" s="258"/>
      <c r="J211" s="258"/>
      <c r="K211" s="254"/>
      <c r="L211" s="254"/>
      <c r="M211" s="259"/>
      <c r="N211" s="260"/>
      <c r="O211" s="261"/>
      <c r="P211" s="261"/>
      <c r="Q211" s="261"/>
      <c r="R211" s="261"/>
      <c r="S211" s="261"/>
      <c r="T211" s="261"/>
      <c r="U211" s="261"/>
      <c r="V211" s="261"/>
      <c r="W211" s="261"/>
      <c r="X211" s="262"/>
      <c r="Y211" s="13"/>
      <c r="Z211" s="13"/>
      <c r="AA211" s="13"/>
      <c r="AB211" s="13"/>
      <c r="AC211" s="13"/>
      <c r="AD211" s="13"/>
      <c r="AE211" s="13"/>
      <c r="AT211" s="263" t="s">
        <v>183</v>
      </c>
      <c r="AU211" s="263" t="s">
        <v>86</v>
      </c>
      <c r="AV211" s="13" t="s">
        <v>86</v>
      </c>
      <c r="AW211" s="13" t="s">
        <v>5</v>
      </c>
      <c r="AX211" s="13" t="s">
        <v>84</v>
      </c>
      <c r="AY211" s="263" t="s">
        <v>171</v>
      </c>
    </row>
    <row r="212" spans="1:65" s="2" customFormat="1" ht="21.75" customHeight="1">
      <c r="A212" s="39"/>
      <c r="B212" s="40"/>
      <c r="C212" s="235" t="s">
        <v>436</v>
      </c>
      <c r="D212" s="235" t="s">
        <v>174</v>
      </c>
      <c r="E212" s="236" t="s">
        <v>437</v>
      </c>
      <c r="F212" s="237" t="s">
        <v>438</v>
      </c>
      <c r="G212" s="238" t="s">
        <v>195</v>
      </c>
      <c r="H212" s="239">
        <v>13</v>
      </c>
      <c r="I212" s="240"/>
      <c r="J212" s="240"/>
      <c r="K212" s="241">
        <f>ROUND(P212*H212,2)</f>
        <v>0</v>
      </c>
      <c r="L212" s="237" t="s">
        <v>178</v>
      </c>
      <c r="M212" s="45"/>
      <c r="N212" s="242" t="s">
        <v>20</v>
      </c>
      <c r="O212" s="243" t="s">
        <v>45</v>
      </c>
      <c r="P212" s="244">
        <f>I212+J212</f>
        <v>0</v>
      </c>
      <c r="Q212" s="244">
        <f>ROUND(I212*H212,2)</f>
        <v>0</v>
      </c>
      <c r="R212" s="244">
        <f>ROUND(J212*H212,2)</f>
        <v>0</v>
      </c>
      <c r="S212" s="85"/>
      <c r="T212" s="245">
        <f>S212*H212</f>
        <v>0</v>
      </c>
      <c r="U212" s="245">
        <v>0</v>
      </c>
      <c r="V212" s="245">
        <f>U212*H212</f>
        <v>0</v>
      </c>
      <c r="W212" s="245">
        <v>0.482</v>
      </c>
      <c r="X212" s="246">
        <f>W212*H212</f>
        <v>6.266</v>
      </c>
      <c r="Y212" s="39"/>
      <c r="Z212" s="39"/>
      <c r="AA212" s="39"/>
      <c r="AB212" s="39"/>
      <c r="AC212" s="39"/>
      <c r="AD212" s="39"/>
      <c r="AE212" s="39"/>
      <c r="AR212" s="247" t="s">
        <v>179</v>
      </c>
      <c r="AT212" s="247" t="s">
        <v>174</v>
      </c>
      <c r="AU212" s="247" t="s">
        <v>86</v>
      </c>
      <c r="AY212" s="18" t="s">
        <v>171</v>
      </c>
      <c r="BE212" s="248">
        <f>IF(O212="základní",K212,0)</f>
        <v>0</v>
      </c>
      <c r="BF212" s="248">
        <f>IF(O212="snížená",K212,0)</f>
        <v>0</v>
      </c>
      <c r="BG212" s="248">
        <f>IF(O212="zákl. přenesená",K212,0)</f>
        <v>0</v>
      </c>
      <c r="BH212" s="248">
        <f>IF(O212="sníž. přenesená",K212,0)</f>
        <v>0</v>
      </c>
      <c r="BI212" s="248">
        <f>IF(O212="nulová",K212,0)</f>
        <v>0</v>
      </c>
      <c r="BJ212" s="18" t="s">
        <v>84</v>
      </c>
      <c r="BK212" s="248">
        <f>ROUND(P212*H212,2)</f>
        <v>0</v>
      </c>
      <c r="BL212" s="18" t="s">
        <v>179</v>
      </c>
      <c r="BM212" s="247" t="s">
        <v>439</v>
      </c>
    </row>
    <row r="213" spans="1:47" s="2" customFormat="1" ht="12">
      <c r="A213" s="39"/>
      <c r="B213" s="40"/>
      <c r="C213" s="41"/>
      <c r="D213" s="249" t="s">
        <v>181</v>
      </c>
      <c r="E213" s="41"/>
      <c r="F213" s="250" t="s">
        <v>440</v>
      </c>
      <c r="G213" s="41"/>
      <c r="H213" s="41"/>
      <c r="I213" s="150"/>
      <c r="J213" s="150"/>
      <c r="K213" s="41"/>
      <c r="L213" s="41"/>
      <c r="M213" s="45"/>
      <c r="N213" s="251"/>
      <c r="O213" s="252"/>
      <c r="P213" s="85"/>
      <c r="Q213" s="85"/>
      <c r="R213" s="85"/>
      <c r="S213" s="85"/>
      <c r="T213" s="85"/>
      <c r="U213" s="85"/>
      <c r="V213" s="85"/>
      <c r="W213" s="85"/>
      <c r="X213" s="86"/>
      <c r="Y213" s="39"/>
      <c r="Z213" s="39"/>
      <c r="AA213" s="39"/>
      <c r="AB213" s="39"/>
      <c r="AC213" s="39"/>
      <c r="AD213" s="39"/>
      <c r="AE213" s="39"/>
      <c r="AT213" s="18" t="s">
        <v>181</v>
      </c>
      <c r="AU213" s="18" t="s">
        <v>86</v>
      </c>
    </row>
    <row r="214" spans="1:65" s="2" customFormat="1" ht="21.75" customHeight="1">
      <c r="A214" s="39"/>
      <c r="B214" s="40"/>
      <c r="C214" s="235" t="s">
        <v>441</v>
      </c>
      <c r="D214" s="235" t="s">
        <v>174</v>
      </c>
      <c r="E214" s="236" t="s">
        <v>442</v>
      </c>
      <c r="F214" s="237" t="s">
        <v>443</v>
      </c>
      <c r="G214" s="238" t="s">
        <v>195</v>
      </c>
      <c r="H214" s="239">
        <v>3</v>
      </c>
      <c r="I214" s="240"/>
      <c r="J214" s="240"/>
      <c r="K214" s="241">
        <f>ROUND(P214*H214,2)</f>
        <v>0</v>
      </c>
      <c r="L214" s="237" t="s">
        <v>178</v>
      </c>
      <c r="M214" s="45"/>
      <c r="N214" s="242" t="s">
        <v>20</v>
      </c>
      <c r="O214" s="243" t="s">
        <v>45</v>
      </c>
      <c r="P214" s="244">
        <f>I214+J214</f>
        <v>0</v>
      </c>
      <c r="Q214" s="244">
        <f>ROUND(I214*H214,2)</f>
        <v>0</v>
      </c>
      <c r="R214" s="244">
        <f>ROUND(J214*H214,2)</f>
        <v>0</v>
      </c>
      <c r="S214" s="85"/>
      <c r="T214" s="245">
        <f>S214*H214</f>
        <v>0</v>
      </c>
      <c r="U214" s="245">
        <v>0</v>
      </c>
      <c r="V214" s="245">
        <f>U214*H214</f>
        <v>0</v>
      </c>
      <c r="W214" s="245">
        <v>0.087</v>
      </c>
      <c r="X214" s="246">
        <f>W214*H214</f>
        <v>0.261</v>
      </c>
      <c r="Y214" s="39"/>
      <c r="Z214" s="39"/>
      <c r="AA214" s="39"/>
      <c r="AB214" s="39"/>
      <c r="AC214" s="39"/>
      <c r="AD214" s="39"/>
      <c r="AE214" s="39"/>
      <c r="AR214" s="247" t="s">
        <v>179</v>
      </c>
      <c r="AT214" s="247" t="s">
        <v>174</v>
      </c>
      <c r="AU214" s="247" t="s">
        <v>86</v>
      </c>
      <c r="AY214" s="18" t="s">
        <v>171</v>
      </c>
      <c r="BE214" s="248">
        <f>IF(O214="základní",K214,0)</f>
        <v>0</v>
      </c>
      <c r="BF214" s="248">
        <f>IF(O214="snížená",K214,0)</f>
        <v>0</v>
      </c>
      <c r="BG214" s="248">
        <f>IF(O214="zákl. přenesená",K214,0)</f>
        <v>0</v>
      </c>
      <c r="BH214" s="248">
        <f>IF(O214="sníž. přenesená",K214,0)</f>
        <v>0</v>
      </c>
      <c r="BI214" s="248">
        <f>IF(O214="nulová",K214,0)</f>
        <v>0</v>
      </c>
      <c r="BJ214" s="18" t="s">
        <v>84</v>
      </c>
      <c r="BK214" s="248">
        <f>ROUND(P214*H214,2)</f>
        <v>0</v>
      </c>
      <c r="BL214" s="18" t="s">
        <v>179</v>
      </c>
      <c r="BM214" s="247" t="s">
        <v>444</v>
      </c>
    </row>
    <row r="215" spans="1:47" s="2" customFormat="1" ht="12">
      <c r="A215" s="39"/>
      <c r="B215" s="40"/>
      <c r="C215" s="41"/>
      <c r="D215" s="249" t="s">
        <v>181</v>
      </c>
      <c r="E215" s="41"/>
      <c r="F215" s="250" t="s">
        <v>445</v>
      </c>
      <c r="G215" s="41"/>
      <c r="H215" s="41"/>
      <c r="I215" s="150"/>
      <c r="J215" s="150"/>
      <c r="K215" s="41"/>
      <c r="L215" s="41"/>
      <c r="M215" s="45"/>
      <c r="N215" s="251"/>
      <c r="O215" s="252"/>
      <c r="P215" s="85"/>
      <c r="Q215" s="85"/>
      <c r="R215" s="85"/>
      <c r="S215" s="85"/>
      <c r="T215" s="85"/>
      <c r="U215" s="85"/>
      <c r="V215" s="85"/>
      <c r="W215" s="85"/>
      <c r="X215" s="86"/>
      <c r="Y215" s="39"/>
      <c r="Z215" s="39"/>
      <c r="AA215" s="39"/>
      <c r="AB215" s="39"/>
      <c r="AC215" s="39"/>
      <c r="AD215" s="39"/>
      <c r="AE215" s="39"/>
      <c r="AT215" s="18" t="s">
        <v>181</v>
      </c>
      <c r="AU215" s="18" t="s">
        <v>86</v>
      </c>
    </row>
    <row r="216" spans="1:65" s="2" customFormat="1" ht="21.75" customHeight="1">
      <c r="A216" s="39"/>
      <c r="B216" s="40"/>
      <c r="C216" s="235" t="s">
        <v>446</v>
      </c>
      <c r="D216" s="235" t="s">
        <v>174</v>
      </c>
      <c r="E216" s="236" t="s">
        <v>447</v>
      </c>
      <c r="F216" s="237" t="s">
        <v>448</v>
      </c>
      <c r="G216" s="238" t="s">
        <v>273</v>
      </c>
      <c r="H216" s="239">
        <v>2.673</v>
      </c>
      <c r="I216" s="240"/>
      <c r="J216" s="240"/>
      <c r="K216" s="241">
        <f>ROUND(P216*H216,2)</f>
        <v>0</v>
      </c>
      <c r="L216" s="237" t="s">
        <v>178</v>
      </c>
      <c r="M216" s="45"/>
      <c r="N216" s="242" t="s">
        <v>20</v>
      </c>
      <c r="O216" s="243" t="s">
        <v>45</v>
      </c>
      <c r="P216" s="244">
        <f>I216+J216</f>
        <v>0</v>
      </c>
      <c r="Q216" s="244">
        <f>ROUND(I216*H216,2)</f>
        <v>0</v>
      </c>
      <c r="R216" s="244">
        <f>ROUND(J216*H216,2)</f>
        <v>0</v>
      </c>
      <c r="S216" s="85"/>
      <c r="T216" s="245">
        <f>S216*H216</f>
        <v>0</v>
      </c>
      <c r="U216" s="245">
        <v>0</v>
      </c>
      <c r="V216" s="245">
        <f>U216*H216</f>
        <v>0</v>
      </c>
      <c r="W216" s="245">
        <v>2.6</v>
      </c>
      <c r="X216" s="246">
        <f>W216*H216</f>
        <v>6.949800000000001</v>
      </c>
      <c r="Y216" s="39"/>
      <c r="Z216" s="39"/>
      <c r="AA216" s="39"/>
      <c r="AB216" s="39"/>
      <c r="AC216" s="39"/>
      <c r="AD216" s="39"/>
      <c r="AE216" s="39"/>
      <c r="AR216" s="247" t="s">
        <v>179</v>
      </c>
      <c r="AT216" s="247" t="s">
        <v>174</v>
      </c>
      <c r="AU216" s="247" t="s">
        <v>86</v>
      </c>
      <c r="AY216" s="18" t="s">
        <v>171</v>
      </c>
      <c r="BE216" s="248">
        <f>IF(O216="základní",K216,0)</f>
        <v>0</v>
      </c>
      <c r="BF216" s="248">
        <f>IF(O216="snížená",K216,0)</f>
        <v>0</v>
      </c>
      <c r="BG216" s="248">
        <f>IF(O216="zákl. přenesená",K216,0)</f>
        <v>0</v>
      </c>
      <c r="BH216" s="248">
        <f>IF(O216="sníž. přenesená",K216,0)</f>
        <v>0</v>
      </c>
      <c r="BI216" s="248">
        <f>IF(O216="nulová",K216,0)</f>
        <v>0</v>
      </c>
      <c r="BJ216" s="18" t="s">
        <v>84</v>
      </c>
      <c r="BK216" s="248">
        <f>ROUND(P216*H216,2)</f>
        <v>0</v>
      </c>
      <c r="BL216" s="18" t="s">
        <v>179</v>
      </c>
      <c r="BM216" s="247" t="s">
        <v>449</v>
      </c>
    </row>
    <row r="217" spans="1:47" s="2" customFormat="1" ht="12">
      <c r="A217" s="39"/>
      <c r="B217" s="40"/>
      <c r="C217" s="41"/>
      <c r="D217" s="249" t="s">
        <v>181</v>
      </c>
      <c r="E217" s="41"/>
      <c r="F217" s="250" t="s">
        <v>450</v>
      </c>
      <c r="G217" s="41"/>
      <c r="H217" s="41"/>
      <c r="I217" s="150"/>
      <c r="J217" s="150"/>
      <c r="K217" s="41"/>
      <c r="L217" s="41"/>
      <c r="M217" s="45"/>
      <c r="N217" s="251"/>
      <c r="O217" s="252"/>
      <c r="P217" s="85"/>
      <c r="Q217" s="85"/>
      <c r="R217" s="85"/>
      <c r="S217" s="85"/>
      <c r="T217" s="85"/>
      <c r="U217" s="85"/>
      <c r="V217" s="85"/>
      <c r="W217" s="85"/>
      <c r="X217" s="86"/>
      <c r="Y217" s="39"/>
      <c r="Z217" s="39"/>
      <c r="AA217" s="39"/>
      <c r="AB217" s="39"/>
      <c r="AC217" s="39"/>
      <c r="AD217" s="39"/>
      <c r="AE217" s="39"/>
      <c r="AT217" s="18" t="s">
        <v>181</v>
      </c>
      <c r="AU217" s="18" t="s">
        <v>86</v>
      </c>
    </row>
    <row r="218" spans="1:51" s="13" customFormat="1" ht="12">
      <c r="A218" s="13"/>
      <c r="B218" s="253"/>
      <c r="C218" s="254"/>
      <c r="D218" s="249" t="s">
        <v>183</v>
      </c>
      <c r="E218" s="255" t="s">
        <v>20</v>
      </c>
      <c r="F218" s="256" t="s">
        <v>451</v>
      </c>
      <c r="G218" s="254"/>
      <c r="H218" s="257">
        <v>2.673</v>
      </c>
      <c r="I218" s="258"/>
      <c r="J218" s="258"/>
      <c r="K218" s="254"/>
      <c r="L218" s="254"/>
      <c r="M218" s="259"/>
      <c r="N218" s="260"/>
      <c r="O218" s="261"/>
      <c r="P218" s="261"/>
      <c r="Q218" s="261"/>
      <c r="R218" s="261"/>
      <c r="S218" s="261"/>
      <c r="T218" s="261"/>
      <c r="U218" s="261"/>
      <c r="V218" s="261"/>
      <c r="W218" s="261"/>
      <c r="X218" s="262"/>
      <c r="Y218" s="13"/>
      <c r="Z218" s="13"/>
      <c r="AA218" s="13"/>
      <c r="AB218" s="13"/>
      <c r="AC218" s="13"/>
      <c r="AD218" s="13"/>
      <c r="AE218" s="13"/>
      <c r="AT218" s="263" t="s">
        <v>183</v>
      </c>
      <c r="AU218" s="263" t="s">
        <v>86</v>
      </c>
      <c r="AV218" s="13" t="s">
        <v>86</v>
      </c>
      <c r="AW218" s="13" t="s">
        <v>5</v>
      </c>
      <c r="AX218" s="13" t="s">
        <v>84</v>
      </c>
      <c r="AY218" s="263" t="s">
        <v>171</v>
      </c>
    </row>
    <row r="219" spans="1:65" s="2" customFormat="1" ht="16.5" customHeight="1">
      <c r="A219" s="39"/>
      <c r="B219" s="40"/>
      <c r="C219" s="235" t="s">
        <v>452</v>
      </c>
      <c r="D219" s="235" t="s">
        <v>174</v>
      </c>
      <c r="E219" s="236" t="s">
        <v>453</v>
      </c>
      <c r="F219" s="237" t="s">
        <v>454</v>
      </c>
      <c r="G219" s="238" t="s">
        <v>455</v>
      </c>
      <c r="H219" s="239">
        <v>1</v>
      </c>
      <c r="I219" s="240"/>
      <c r="J219" s="240"/>
      <c r="K219" s="241">
        <f>ROUND(P219*H219,2)</f>
        <v>0</v>
      </c>
      <c r="L219" s="237" t="s">
        <v>20</v>
      </c>
      <c r="M219" s="45"/>
      <c r="N219" s="242" t="s">
        <v>20</v>
      </c>
      <c r="O219" s="243" t="s">
        <v>45</v>
      </c>
      <c r="P219" s="244">
        <f>I219+J219</f>
        <v>0</v>
      </c>
      <c r="Q219" s="244">
        <f>ROUND(I219*H219,2)</f>
        <v>0</v>
      </c>
      <c r="R219" s="244">
        <f>ROUND(J219*H219,2)</f>
        <v>0</v>
      </c>
      <c r="S219" s="85"/>
      <c r="T219" s="245">
        <f>S219*H219</f>
        <v>0</v>
      </c>
      <c r="U219" s="245">
        <v>0</v>
      </c>
      <c r="V219" s="245">
        <f>U219*H219</f>
        <v>0</v>
      </c>
      <c r="W219" s="245">
        <v>0</v>
      </c>
      <c r="X219" s="246">
        <f>W219*H219</f>
        <v>0</v>
      </c>
      <c r="Y219" s="39"/>
      <c r="Z219" s="39"/>
      <c r="AA219" s="39"/>
      <c r="AB219" s="39"/>
      <c r="AC219" s="39"/>
      <c r="AD219" s="39"/>
      <c r="AE219" s="39"/>
      <c r="AR219" s="247" t="s">
        <v>179</v>
      </c>
      <c r="AT219" s="247" t="s">
        <v>174</v>
      </c>
      <c r="AU219" s="247" t="s">
        <v>86</v>
      </c>
      <c r="AY219" s="18" t="s">
        <v>171</v>
      </c>
      <c r="BE219" s="248">
        <f>IF(O219="základní",K219,0)</f>
        <v>0</v>
      </c>
      <c r="BF219" s="248">
        <f>IF(O219="snížená",K219,0)</f>
        <v>0</v>
      </c>
      <c r="BG219" s="248">
        <f>IF(O219="zákl. přenesená",K219,0)</f>
        <v>0</v>
      </c>
      <c r="BH219" s="248">
        <f>IF(O219="sníž. přenesená",K219,0)</f>
        <v>0</v>
      </c>
      <c r="BI219" s="248">
        <f>IF(O219="nulová",K219,0)</f>
        <v>0</v>
      </c>
      <c r="BJ219" s="18" t="s">
        <v>84</v>
      </c>
      <c r="BK219" s="248">
        <f>ROUND(P219*H219,2)</f>
        <v>0</v>
      </c>
      <c r="BL219" s="18" t="s">
        <v>179</v>
      </c>
      <c r="BM219" s="247" t="s">
        <v>456</v>
      </c>
    </row>
    <row r="220" spans="1:47" s="2" customFormat="1" ht="12">
      <c r="A220" s="39"/>
      <c r="B220" s="40"/>
      <c r="C220" s="41"/>
      <c r="D220" s="249" t="s">
        <v>181</v>
      </c>
      <c r="E220" s="41"/>
      <c r="F220" s="250" t="s">
        <v>454</v>
      </c>
      <c r="G220" s="41"/>
      <c r="H220" s="41"/>
      <c r="I220" s="150"/>
      <c r="J220" s="150"/>
      <c r="K220" s="41"/>
      <c r="L220" s="41"/>
      <c r="M220" s="45"/>
      <c r="N220" s="251"/>
      <c r="O220" s="252"/>
      <c r="P220" s="85"/>
      <c r="Q220" s="85"/>
      <c r="R220" s="85"/>
      <c r="S220" s="85"/>
      <c r="T220" s="85"/>
      <c r="U220" s="85"/>
      <c r="V220" s="85"/>
      <c r="W220" s="85"/>
      <c r="X220" s="86"/>
      <c r="Y220" s="39"/>
      <c r="Z220" s="39"/>
      <c r="AA220" s="39"/>
      <c r="AB220" s="39"/>
      <c r="AC220" s="39"/>
      <c r="AD220" s="39"/>
      <c r="AE220" s="39"/>
      <c r="AT220" s="18" t="s">
        <v>181</v>
      </c>
      <c r="AU220" s="18" t="s">
        <v>86</v>
      </c>
    </row>
    <row r="221" spans="1:47" s="2" customFormat="1" ht="12">
      <c r="A221" s="39"/>
      <c r="B221" s="40"/>
      <c r="C221" s="41"/>
      <c r="D221" s="249" t="s">
        <v>217</v>
      </c>
      <c r="E221" s="41"/>
      <c r="F221" s="274" t="s">
        <v>457</v>
      </c>
      <c r="G221" s="41"/>
      <c r="H221" s="41"/>
      <c r="I221" s="150"/>
      <c r="J221" s="150"/>
      <c r="K221" s="41"/>
      <c r="L221" s="41"/>
      <c r="M221" s="45"/>
      <c r="N221" s="251"/>
      <c r="O221" s="252"/>
      <c r="P221" s="85"/>
      <c r="Q221" s="85"/>
      <c r="R221" s="85"/>
      <c r="S221" s="85"/>
      <c r="T221" s="85"/>
      <c r="U221" s="85"/>
      <c r="V221" s="85"/>
      <c r="W221" s="85"/>
      <c r="X221" s="86"/>
      <c r="Y221" s="39"/>
      <c r="Z221" s="39"/>
      <c r="AA221" s="39"/>
      <c r="AB221" s="39"/>
      <c r="AC221" s="39"/>
      <c r="AD221" s="39"/>
      <c r="AE221" s="39"/>
      <c r="AT221" s="18" t="s">
        <v>217</v>
      </c>
      <c r="AU221" s="18" t="s">
        <v>86</v>
      </c>
    </row>
    <row r="222" spans="1:65" s="2" customFormat="1" ht="16.5" customHeight="1">
      <c r="A222" s="39"/>
      <c r="B222" s="40"/>
      <c r="C222" s="235" t="s">
        <v>458</v>
      </c>
      <c r="D222" s="235" t="s">
        <v>174</v>
      </c>
      <c r="E222" s="236" t="s">
        <v>459</v>
      </c>
      <c r="F222" s="237" t="s">
        <v>460</v>
      </c>
      <c r="G222" s="238" t="s">
        <v>455</v>
      </c>
      <c r="H222" s="239">
        <v>1</v>
      </c>
      <c r="I222" s="240"/>
      <c r="J222" s="240"/>
      <c r="K222" s="241">
        <f>ROUND(P222*H222,2)</f>
        <v>0</v>
      </c>
      <c r="L222" s="237" t="s">
        <v>20</v>
      </c>
      <c r="M222" s="45"/>
      <c r="N222" s="242" t="s">
        <v>20</v>
      </c>
      <c r="O222" s="243" t="s">
        <v>45</v>
      </c>
      <c r="P222" s="244">
        <f>I222+J222</f>
        <v>0</v>
      </c>
      <c r="Q222" s="244">
        <f>ROUND(I222*H222,2)</f>
        <v>0</v>
      </c>
      <c r="R222" s="244">
        <f>ROUND(J222*H222,2)</f>
        <v>0</v>
      </c>
      <c r="S222" s="85"/>
      <c r="T222" s="245">
        <f>S222*H222</f>
        <v>0</v>
      </c>
      <c r="U222" s="245">
        <v>0</v>
      </c>
      <c r="V222" s="245">
        <f>U222*H222</f>
        <v>0</v>
      </c>
      <c r="W222" s="245">
        <v>0</v>
      </c>
      <c r="X222" s="246">
        <f>W222*H222</f>
        <v>0</v>
      </c>
      <c r="Y222" s="39"/>
      <c r="Z222" s="39"/>
      <c r="AA222" s="39"/>
      <c r="AB222" s="39"/>
      <c r="AC222" s="39"/>
      <c r="AD222" s="39"/>
      <c r="AE222" s="39"/>
      <c r="AR222" s="247" t="s">
        <v>179</v>
      </c>
      <c r="AT222" s="247" t="s">
        <v>174</v>
      </c>
      <c r="AU222" s="247" t="s">
        <v>86</v>
      </c>
      <c r="AY222" s="18" t="s">
        <v>171</v>
      </c>
      <c r="BE222" s="248">
        <f>IF(O222="základní",K222,0)</f>
        <v>0</v>
      </c>
      <c r="BF222" s="248">
        <f>IF(O222="snížená",K222,0)</f>
        <v>0</v>
      </c>
      <c r="BG222" s="248">
        <f>IF(O222="zákl. přenesená",K222,0)</f>
        <v>0</v>
      </c>
      <c r="BH222" s="248">
        <f>IF(O222="sníž. přenesená",K222,0)</f>
        <v>0</v>
      </c>
      <c r="BI222" s="248">
        <f>IF(O222="nulová",K222,0)</f>
        <v>0</v>
      </c>
      <c r="BJ222" s="18" t="s">
        <v>84</v>
      </c>
      <c r="BK222" s="248">
        <f>ROUND(P222*H222,2)</f>
        <v>0</v>
      </c>
      <c r="BL222" s="18" t="s">
        <v>179</v>
      </c>
      <c r="BM222" s="247" t="s">
        <v>461</v>
      </c>
    </row>
    <row r="223" spans="1:47" s="2" customFormat="1" ht="12">
      <c r="A223" s="39"/>
      <c r="B223" s="40"/>
      <c r="C223" s="41"/>
      <c r="D223" s="249" t="s">
        <v>181</v>
      </c>
      <c r="E223" s="41"/>
      <c r="F223" s="250" t="s">
        <v>460</v>
      </c>
      <c r="G223" s="41"/>
      <c r="H223" s="41"/>
      <c r="I223" s="150"/>
      <c r="J223" s="150"/>
      <c r="K223" s="41"/>
      <c r="L223" s="41"/>
      <c r="M223" s="45"/>
      <c r="N223" s="251"/>
      <c r="O223" s="252"/>
      <c r="P223" s="85"/>
      <c r="Q223" s="85"/>
      <c r="R223" s="85"/>
      <c r="S223" s="85"/>
      <c r="T223" s="85"/>
      <c r="U223" s="85"/>
      <c r="V223" s="85"/>
      <c r="W223" s="85"/>
      <c r="X223" s="86"/>
      <c r="Y223" s="39"/>
      <c r="Z223" s="39"/>
      <c r="AA223" s="39"/>
      <c r="AB223" s="39"/>
      <c r="AC223" s="39"/>
      <c r="AD223" s="39"/>
      <c r="AE223" s="39"/>
      <c r="AT223" s="18" t="s">
        <v>181</v>
      </c>
      <c r="AU223" s="18" t="s">
        <v>86</v>
      </c>
    </row>
    <row r="224" spans="1:47" s="2" customFormat="1" ht="12">
      <c r="A224" s="39"/>
      <c r="B224" s="40"/>
      <c r="C224" s="41"/>
      <c r="D224" s="249" t="s">
        <v>217</v>
      </c>
      <c r="E224" s="41"/>
      <c r="F224" s="274" t="s">
        <v>462</v>
      </c>
      <c r="G224" s="41"/>
      <c r="H224" s="41"/>
      <c r="I224" s="150"/>
      <c r="J224" s="150"/>
      <c r="K224" s="41"/>
      <c r="L224" s="41"/>
      <c r="M224" s="45"/>
      <c r="N224" s="251"/>
      <c r="O224" s="252"/>
      <c r="P224" s="85"/>
      <c r="Q224" s="85"/>
      <c r="R224" s="85"/>
      <c r="S224" s="85"/>
      <c r="T224" s="85"/>
      <c r="U224" s="85"/>
      <c r="V224" s="85"/>
      <c r="W224" s="85"/>
      <c r="X224" s="86"/>
      <c r="Y224" s="39"/>
      <c r="Z224" s="39"/>
      <c r="AA224" s="39"/>
      <c r="AB224" s="39"/>
      <c r="AC224" s="39"/>
      <c r="AD224" s="39"/>
      <c r="AE224" s="39"/>
      <c r="AT224" s="18" t="s">
        <v>217</v>
      </c>
      <c r="AU224" s="18" t="s">
        <v>86</v>
      </c>
    </row>
    <row r="225" spans="1:65" s="2" customFormat="1" ht="21.75" customHeight="1">
      <c r="A225" s="39"/>
      <c r="B225" s="40"/>
      <c r="C225" s="235" t="s">
        <v>463</v>
      </c>
      <c r="D225" s="235" t="s">
        <v>174</v>
      </c>
      <c r="E225" s="236" t="s">
        <v>464</v>
      </c>
      <c r="F225" s="237" t="s">
        <v>465</v>
      </c>
      <c r="G225" s="238" t="s">
        <v>466</v>
      </c>
      <c r="H225" s="239">
        <v>1</v>
      </c>
      <c r="I225" s="240"/>
      <c r="J225" s="240"/>
      <c r="K225" s="241">
        <f>ROUND(P225*H225,2)</f>
        <v>0</v>
      </c>
      <c r="L225" s="237" t="s">
        <v>20</v>
      </c>
      <c r="M225" s="45"/>
      <c r="N225" s="242" t="s">
        <v>20</v>
      </c>
      <c r="O225" s="243" t="s">
        <v>45</v>
      </c>
      <c r="P225" s="244">
        <f>I225+J225</f>
        <v>0</v>
      </c>
      <c r="Q225" s="244">
        <f>ROUND(I225*H225,2)</f>
        <v>0</v>
      </c>
      <c r="R225" s="244">
        <f>ROUND(J225*H225,2)</f>
        <v>0</v>
      </c>
      <c r="S225" s="85"/>
      <c r="T225" s="245">
        <f>S225*H225</f>
        <v>0</v>
      </c>
      <c r="U225" s="245">
        <v>0</v>
      </c>
      <c r="V225" s="245">
        <f>U225*H225</f>
        <v>0</v>
      </c>
      <c r="W225" s="245">
        <v>0</v>
      </c>
      <c r="X225" s="246">
        <f>W225*H225</f>
        <v>0</v>
      </c>
      <c r="Y225" s="39"/>
      <c r="Z225" s="39"/>
      <c r="AA225" s="39"/>
      <c r="AB225" s="39"/>
      <c r="AC225" s="39"/>
      <c r="AD225" s="39"/>
      <c r="AE225" s="39"/>
      <c r="AR225" s="247" t="s">
        <v>179</v>
      </c>
      <c r="AT225" s="247" t="s">
        <v>174</v>
      </c>
      <c r="AU225" s="247" t="s">
        <v>86</v>
      </c>
      <c r="AY225" s="18" t="s">
        <v>171</v>
      </c>
      <c r="BE225" s="248">
        <f>IF(O225="základní",K225,0)</f>
        <v>0</v>
      </c>
      <c r="BF225" s="248">
        <f>IF(O225="snížená",K225,0)</f>
        <v>0</v>
      </c>
      <c r="BG225" s="248">
        <f>IF(O225="zákl. přenesená",K225,0)</f>
        <v>0</v>
      </c>
      <c r="BH225" s="248">
        <f>IF(O225="sníž. přenesená",K225,0)</f>
        <v>0</v>
      </c>
      <c r="BI225" s="248">
        <f>IF(O225="nulová",K225,0)</f>
        <v>0</v>
      </c>
      <c r="BJ225" s="18" t="s">
        <v>84</v>
      </c>
      <c r="BK225" s="248">
        <f>ROUND(P225*H225,2)</f>
        <v>0</v>
      </c>
      <c r="BL225" s="18" t="s">
        <v>179</v>
      </c>
      <c r="BM225" s="247" t="s">
        <v>467</v>
      </c>
    </row>
    <row r="226" spans="1:47" s="2" customFormat="1" ht="12">
      <c r="A226" s="39"/>
      <c r="B226" s="40"/>
      <c r="C226" s="41"/>
      <c r="D226" s="249" t="s">
        <v>181</v>
      </c>
      <c r="E226" s="41"/>
      <c r="F226" s="250" t="s">
        <v>465</v>
      </c>
      <c r="G226" s="41"/>
      <c r="H226" s="41"/>
      <c r="I226" s="150"/>
      <c r="J226" s="150"/>
      <c r="K226" s="41"/>
      <c r="L226" s="41"/>
      <c r="M226" s="45"/>
      <c r="N226" s="251"/>
      <c r="O226" s="252"/>
      <c r="P226" s="85"/>
      <c r="Q226" s="85"/>
      <c r="R226" s="85"/>
      <c r="S226" s="85"/>
      <c r="T226" s="85"/>
      <c r="U226" s="85"/>
      <c r="V226" s="85"/>
      <c r="W226" s="85"/>
      <c r="X226" s="86"/>
      <c r="Y226" s="39"/>
      <c r="Z226" s="39"/>
      <c r="AA226" s="39"/>
      <c r="AB226" s="39"/>
      <c r="AC226" s="39"/>
      <c r="AD226" s="39"/>
      <c r="AE226" s="39"/>
      <c r="AT226" s="18" t="s">
        <v>181</v>
      </c>
      <c r="AU226" s="18" t="s">
        <v>86</v>
      </c>
    </row>
    <row r="227" spans="1:63" s="12" customFormat="1" ht="22.8" customHeight="1">
      <c r="A227" s="12"/>
      <c r="B227" s="218"/>
      <c r="C227" s="219"/>
      <c r="D227" s="220" t="s">
        <v>75</v>
      </c>
      <c r="E227" s="233" t="s">
        <v>468</v>
      </c>
      <c r="F227" s="233" t="s">
        <v>469</v>
      </c>
      <c r="G227" s="219"/>
      <c r="H227" s="219"/>
      <c r="I227" s="222"/>
      <c r="J227" s="222"/>
      <c r="K227" s="234">
        <f>BK227</f>
        <v>0</v>
      </c>
      <c r="L227" s="219"/>
      <c r="M227" s="224"/>
      <c r="N227" s="225"/>
      <c r="O227" s="226"/>
      <c r="P227" s="226"/>
      <c r="Q227" s="227">
        <f>SUM(Q228:Q243)</f>
        <v>0</v>
      </c>
      <c r="R227" s="227">
        <f>SUM(R228:R243)</f>
        <v>0</v>
      </c>
      <c r="S227" s="226"/>
      <c r="T227" s="228">
        <f>SUM(T228:T243)</f>
        <v>0</v>
      </c>
      <c r="U227" s="226"/>
      <c r="V227" s="228">
        <f>SUM(V228:V243)</f>
        <v>0</v>
      </c>
      <c r="W227" s="226"/>
      <c r="X227" s="229">
        <f>SUM(X228:X243)</f>
        <v>0</v>
      </c>
      <c r="Y227" s="12"/>
      <c r="Z227" s="12"/>
      <c r="AA227" s="12"/>
      <c r="AB227" s="12"/>
      <c r="AC227" s="12"/>
      <c r="AD227" s="12"/>
      <c r="AE227" s="12"/>
      <c r="AR227" s="230" t="s">
        <v>84</v>
      </c>
      <c r="AT227" s="231" t="s">
        <v>75</v>
      </c>
      <c r="AU227" s="231" t="s">
        <v>84</v>
      </c>
      <c r="AY227" s="230" t="s">
        <v>171</v>
      </c>
      <c r="BK227" s="232">
        <f>SUM(BK228:BK243)</f>
        <v>0</v>
      </c>
    </row>
    <row r="228" spans="1:65" s="2" customFormat="1" ht="21.75" customHeight="1">
      <c r="A228" s="39"/>
      <c r="B228" s="40"/>
      <c r="C228" s="235" t="s">
        <v>470</v>
      </c>
      <c r="D228" s="235" t="s">
        <v>174</v>
      </c>
      <c r="E228" s="236" t="s">
        <v>471</v>
      </c>
      <c r="F228" s="237" t="s">
        <v>472</v>
      </c>
      <c r="G228" s="238" t="s">
        <v>224</v>
      </c>
      <c r="H228" s="239">
        <v>62.256</v>
      </c>
      <c r="I228" s="240"/>
      <c r="J228" s="240"/>
      <c r="K228" s="241">
        <f>ROUND(P228*H228,2)</f>
        <v>0</v>
      </c>
      <c r="L228" s="237" t="s">
        <v>178</v>
      </c>
      <c r="M228" s="45"/>
      <c r="N228" s="242" t="s">
        <v>20</v>
      </c>
      <c r="O228" s="243" t="s">
        <v>45</v>
      </c>
      <c r="P228" s="244">
        <f>I228+J228</f>
        <v>0</v>
      </c>
      <c r="Q228" s="244">
        <f>ROUND(I228*H228,2)</f>
        <v>0</v>
      </c>
      <c r="R228" s="244">
        <f>ROUND(J228*H228,2)</f>
        <v>0</v>
      </c>
      <c r="S228" s="85"/>
      <c r="T228" s="245">
        <f>S228*H228</f>
        <v>0</v>
      </c>
      <c r="U228" s="245">
        <v>0</v>
      </c>
      <c r="V228" s="245">
        <f>U228*H228</f>
        <v>0</v>
      </c>
      <c r="W228" s="245">
        <v>0</v>
      </c>
      <c r="X228" s="246">
        <f>W228*H228</f>
        <v>0</v>
      </c>
      <c r="Y228" s="39"/>
      <c r="Z228" s="39"/>
      <c r="AA228" s="39"/>
      <c r="AB228" s="39"/>
      <c r="AC228" s="39"/>
      <c r="AD228" s="39"/>
      <c r="AE228" s="39"/>
      <c r="AR228" s="247" t="s">
        <v>179</v>
      </c>
      <c r="AT228" s="247" t="s">
        <v>174</v>
      </c>
      <c r="AU228" s="247" t="s">
        <v>86</v>
      </c>
      <c r="AY228" s="18" t="s">
        <v>171</v>
      </c>
      <c r="BE228" s="248">
        <f>IF(O228="základní",K228,0)</f>
        <v>0</v>
      </c>
      <c r="BF228" s="248">
        <f>IF(O228="snížená",K228,0)</f>
        <v>0</v>
      </c>
      <c r="BG228" s="248">
        <f>IF(O228="zákl. přenesená",K228,0)</f>
        <v>0</v>
      </c>
      <c r="BH228" s="248">
        <f>IF(O228="sníž. přenesená",K228,0)</f>
        <v>0</v>
      </c>
      <c r="BI228" s="248">
        <f>IF(O228="nulová",K228,0)</f>
        <v>0</v>
      </c>
      <c r="BJ228" s="18" t="s">
        <v>84</v>
      </c>
      <c r="BK228" s="248">
        <f>ROUND(P228*H228,2)</f>
        <v>0</v>
      </c>
      <c r="BL228" s="18" t="s">
        <v>179</v>
      </c>
      <c r="BM228" s="247" t="s">
        <v>473</v>
      </c>
    </row>
    <row r="229" spans="1:47" s="2" customFormat="1" ht="12">
      <c r="A229" s="39"/>
      <c r="B229" s="40"/>
      <c r="C229" s="41"/>
      <c r="D229" s="249" t="s">
        <v>181</v>
      </c>
      <c r="E229" s="41"/>
      <c r="F229" s="250" t="s">
        <v>474</v>
      </c>
      <c r="G229" s="41"/>
      <c r="H229" s="41"/>
      <c r="I229" s="150"/>
      <c r="J229" s="150"/>
      <c r="K229" s="41"/>
      <c r="L229" s="41"/>
      <c r="M229" s="45"/>
      <c r="N229" s="251"/>
      <c r="O229" s="252"/>
      <c r="P229" s="85"/>
      <c r="Q229" s="85"/>
      <c r="R229" s="85"/>
      <c r="S229" s="85"/>
      <c r="T229" s="85"/>
      <c r="U229" s="85"/>
      <c r="V229" s="85"/>
      <c r="W229" s="85"/>
      <c r="X229" s="86"/>
      <c r="Y229" s="39"/>
      <c r="Z229" s="39"/>
      <c r="AA229" s="39"/>
      <c r="AB229" s="39"/>
      <c r="AC229" s="39"/>
      <c r="AD229" s="39"/>
      <c r="AE229" s="39"/>
      <c r="AT229" s="18" t="s">
        <v>181</v>
      </c>
      <c r="AU229" s="18" t="s">
        <v>86</v>
      </c>
    </row>
    <row r="230" spans="1:51" s="13" customFormat="1" ht="12">
      <c r="A230" s="13"/>
      <c r="B230" s="253"/>
      <c r="C230" s="254"/>
      <c r="D230" s="249" t="s">
        <v>183</v>
      </c>
      <c r="E230" s="255" t="s">
        <v>20</v>
      </c>
      <c r="F230" s="256" t="s">
        <v>475</v>
      </c>
      <c r="G230" s="254"/>
      <c r="H230" s="257">
        <v>3.52</v>
      </c>
      <c r="I230" s="258"/>
      <c r="J230" s="258"/>
      <c r="K230" s="254"/>
      <c r="L230" s="254"/>
      <c r="M230" s="259"/>
      <c r="N230" s="260"/>
      <c r="O230" s="261"/>
      <c r="P230" s="261"/>
      <c r="Q230" s="261"/>
      <c r="R230" s="261"/>
      <c r="S230" s="261"/>
      <c r="T230" s="261"/>
      <c r="U230" s="261"/>
      <c r="V230" s="261"/>
      <c r="W230" s="261"/>
      <c r="X230" s="262"/>
      <c r="Y230" s="13"/>
      <c r="Z230" s="13"/>
      <c r="AA230" s="13"/>
      <c r="AB230" s="13"/>
      <c r="AC230" s="13"/>
      <c r="AD230" s="13"/>
      <c r="AE230" s="13"/>
      <c r="AT230" s="263" t="s">
        <v>183</v>
      </c>
      <c r="AU230" s="263" t="s">
        <v>86</v>
      </c>
      <c r="AV230" s="13" t="s">
        <v>86</v>
      </c>
      <c r="AW230" s="13" t="s">
        <v>5</v>
      </c>
      <c r="AX230" s="13" t="s">
        <v>76</v>
      </c>
      <c r="AY230" s="263" t="s">
        <v>171</v>
      </c>
    </row>
    <row r="231" spans="1:51" s="13" customFormat="1" ht="12">
      <c r="A231" s="13"/>
      <c r="B231" s="253"/>
      <c r="C231" s="254"/>
      <c r="D231" s="249" t="s">
        <v>183</v>
      </c>
      <c r="E231" s="255" t="s">
        <v>20</v>
      </c>
      <c r="F231" s="256" t="s">
        <v>476</v>
      </c>
      <c r="G231" s="254"/>
      <c r="H231" s="257">
        <v>49.83</v>
      </c>
      <c r="I231" s="258"/>
      <c r="J231" s="258"/>
      <c r="K231" s="254"/>
      <c r="L231" s="254"/>
      <c r="M231" s="259"/>
      <c r="N231" s="260"/>
      <c r="O231" s="261"/>
      <c r="P231" s="261"/>
      <c r="Q231" s="261"/>
      <c r="R231" s="261"/>
      <c r="S231" s="261"/>
      <c r="T231" s="261"/>
      <c r="U231" s="261"/>
      <c r="V231" s="261"/>
      <c r="W231" s="261"/>
      <c r="X231" s="262"/>
      <c r="Y231" s="13"/>
      <c r="Z231" s="13"/>
      <c r="AA231" s="13"/>
      <c r="AB231" s="13"/>
      <c r="AC231" s="13"/>
      <c r="AD231" s="13"/>
      <c r="AE231" s="13"/>
      <c r="AT231" s="263" t="s">
        <v>183</v>
      </c>
      <c r="AU231" s="263" t="s">
        <v>86</v>
      </c>
      <c r="AV231" s="13" t="s">
        <v>86</v>
      </c>
      <c r="AW231" s="13" t="s">
        <v>5</v>
      </c>
      <c r="AX231" s="13" t="s">
        <v>76</v>
      </c>
      <c r="AY231" s="263" t="s">
        <v>171</v>
      </c>
    </row>
    <row r="232" spans="1:51" s="13" customFormat="1" ht="12">
      <c r="A232" s="13"/>
      <c r="B232" s="253"/>
      <c r="C232" s="254"/>
      <c r="D232" s="249" t="s">
        <v>183</v>
      </c>
      <c r="E232" s="255" t="s">
        <v>20</v>
      </c>
      <c r="F232" s="256" t="s">
        <v>477</v>
      </c>
      <c r="G232" s="254"/>
      <c r="H232" s="257">
        <v>5.881</v>
      </c>
      <c r="I232" s="258"/>
      <c r="J232" s="258"/>
      <c r="K232" s="254"/>
      <c r="L232" s="254"/>
      <c r="M232" s="259"/>
      <c r="N232" s="260"/>
      <c r="O232" s="261"/>
      <c r="P232" s="261"/>
      <c r="Q232" s="261"/>
      <c r="R232" s="261"/>
      <c r="S232" s="261"/>
      <c r="T232" s="261"/>
      <c r="U232" s="261"/>
      <c r="V232" s="261"/>
      <c r="W232" s="261"/>
      <c r="X232" s="262"/>
      <c r="Y232" s="13"/>
      <c r="Z232" s="13"/>
      <c r="AA232" s="13"/>
      <c r="AB232" s="13"/>
      <c r="AC232" s="13"/>
      <c r="AD232" s="13"/>
      <c r="AE232" s="13"/>
      <c r="AT232" s="263" t="s">
        <v>183</v>
      </c>
      <c r="AU232" s="263" t="s">
        <v>86</v>
      </c>
      <c r="AV232" s="13" t="s">
        <v>86</v>
      </c>
      <c r="AW232" s="13" t="s">
        <v>5</v>
      </c>
      <c r="AX232" s="13" t="s">
        <v>76</v>
      </c>
      <c r="AY232" s="263" t="s">
        <v>171</v>
      </c>
    </row>
    <row r="233" spans="1:51" s="13" customFormat="1" ht="12">
      <c r="A233" s="13"/>
      <c r="B233" s="253"/>
      <c r="C233" s="254"/>
      <c r="D233" s="249" t="s">
        <v>183</v>
      </c>
      <c r="E233" s="255" t="s">
        <v>20</v>
      </c>
      <c r="F233" s="256" t="s">
        <v>478</v>
      </c>
      <c r="G233" s="254"/>
      <c r="H233" s="257">
        <v>0.275</v>
      </c>
      <c r="I233" s="258"/>
      <c r="J233" s="258"/>
      <c r="K233" s="254"/>
      <c r="L233" s="254"/>
      <c r="M233" s="259"/>
      <c r="N233" s="260"/>
      <c r="O233" s="261"/>
      <c r="P233" s="261"/>
      <c r="Q233" s="261"/>
      <c r="R233" s="261"/>
      <c r="S233" s="261"/>
      <c r="T233" s="261"/>
      <c r="U233" s="261"/>
      <c r="V233" s="261"/>
      <c r="W233" s="261"/>
      <c r="X233" s="262"/>
      <c r="Y233" s="13"/>
      <c r="Z233" s="13"/>
      <c r="AA233" s="13"/>
      <c r="AB233" s="13"/>
      <c r="AC233" s="13"/>
      <c r="AD233" s="13"/>
      <c r="AE233" s="13"/>
      <c r="AT233" s="263" t="s">
        <v>183</v>
      </c>
      <c r="AU233" s="263" t="s">
        <v>86</v>
      </c>
      <c r="AV233" s="13" t="s">
        <v>86</v>
      </c>
      <c r="AW233" s="13" t="s">
        <v>5</v>
      </c>
      <c r="AX233" s="13" t="s">
        <v>76</v>
      </c>
      <c r="AY233" s="263" t="s">
        <v>171</v>
      </c>
    </row>
    <row r="234" spans="1:51" s="13" customFormat="1" ht="12">
      <c r="A234" s="13"/>
      <c r="B234" s="253"/>
      <c r="C234" s="254"/>
      <c r="D234" s="249" t="s">
        <v>183</v>
      </c>
      <c r="E234" s="255" t="s">
        <v>20</v>
      </c>
      <c r="F234" s="256" t="s">
        <v>479</v>
      </c>
      <c r="G234" s="254"/>
      <c r="H234" s="257">
        <v>2.6</v>
      </c>
      <c r="I234" s="258"/>
      <c r="J234" s="258"/>
      <c r="K234" s="254"/>
      <c r="L234" s="254"/>
      <c r="M234" s="259"/>
      <c r="N234" s="260"/>
      <c r="O234" s="261"/>
      <c r="P234" s="261"/>
      <c r="Q234" s="261"/>
      <c r="R234" s="261"/>
      <c r="S234" s="261"/>
      <c r="T234" s="261"/>
      <c r="U234" s="261"/>
      <c r="V234" s="261"/>
      <c r="W234" s="261"/>
      <c r="X234" s="262"/>
      <c r="Y234" s="13"/>
      <c r="Z234" s="13"/>
      <c r="AA234" s="13"/>
      <c r="AB234" s="13"/>
      <c r="AC234" s="13"/>
      <c r="AD234" s="13"/>
      <c r="AE234" s="13"/>
      <c r="AT234" s="263" t="s">
        <v>183</v>
      </c>
      <c r="AU234" s="263" t="s">
        <v>86</v>
      </c>
      <c r="AV234" s="13" t="s">
        <v>86</v>
      </c>
      <c r="AW234" s="13" t="s">
        <v>5</v>
      </c>
      <c r="AX234" s="13" t="s">
        <v>76</v>
      </c>
      <c r="AY234" s="263" t="s">
        <v>171</v>
      </c>
    </row>
    <row r="235" spans="1:51" s="13" customFormat="1" ht="12">
      <c r="A235" s="13"/>
      <c r="B235" s="253"/>
      <c r="C235" s="254"/>
      <c r="D235" s="249" t="s">
        <v>183</v>
      </c>
      <c r="E235" s="255" t="s">
        <v>20</v>
      </c>
      <c r="F235" s="256" t="s">
        <v>480</v>
      </c>
      <c r="G235" s="254"/>
      <c r="H235" s="257">
        <v>0.15</v>
      </c>
      <c r="I235" s="258"/>
      <c r="J235" s="258"/>
      <c r="K235" s="254"/>
      <c r="L235" s="254"/>
      <c r="M235" s="259"/>
      <c r="N235" s="260"/>
      <c r="O235" s="261"/>
      <c r="P235" s="261"/>
      <c r="Q235" s="261"/>
      <c r="R235" s="261"/>
      <c r="S235" s="261"/>
      <c r="T235" s="261"/>
      <c r="U235" s="261"/>
      <c r="V235" s="261"/>
      <c r="W235" s="261"/>
      <c r="X235" s="262"/>
      <c r="Y235" s="13"/>
      <c r="Z235" s="13"/>
      <c r="AA235" s="13"/>
      <c r="AB235" s="13"/>
      <c r="AC235" s="13"/>
      <c r="AD235" s="13"/>
      <c r="AE235" s="13"/>
      <c r="AT235" s="263" t="s">
        <v>183</v>
      </c>
      <c r="AU235" s="263" t="s">
        <v>86</v>
      </c>
      <c r="AV235" s="13" t="s">
        <v>86</v>
      </c>
      <c r="AW235" s="13" t="s">
        <v>5</v>
      </c>
      <c r="AX235" s="13" t="s">
        <v>76</v>
      </c>
      <c r="AY235" s="263" t="s">
        <v>171</v>
      </c>
    </row>
    <row r="236" spans="1:51" s="14" customFormat="1" ht="12">
      <c r="A236" s="14"/>
      <c r="B236" s="279"/>
      <c r="C236" s="280"/>
      <c r="D236" s="249" t="s">
        <v>183</v>
      </c>
      <c r="E236" s="281" t="s">
        <v>20</v>
      </c>
      <c r="F236" s="282" t="s">
        <v>249</v>
      </c>
      <c r="G236" s="280"/>
      <c r="H236" s="283">
        <v>62.256</v>
      </c>
      <c r="I236" s="284"/>
      <c r="J236" s="284"/>
      <c r="K236" s="280"/>
      <c r="L236" s="280"/>
      <c r="M236" s="285"/>
      <c r="N236" s="286"/>
      <c r="O236" s="287"/>
      <c r="P236" s="287"/>
      <c r="Q236" s="287"/>
      <c r="R236" s="287"/>
      <c r="S236" s="287"/>
      <c r="T236" s="287"/>
      <c r="U236" s="287"/>
      <c r="V236" s="287"/>
      <c r="W236" s="287"/>
      <c r="X236" s="288"/>
      <c r="Y236" s="14"/>
      <c r="Z236" s="14"/>
      <c r="AA236" s="14"/>
      <c r="AB236" s="14"/>
      <c r="AC236" s="14"/>
      <c r="AD236" s="14"/>
      <c r="AE236" s="14"/>
      <c r="AT236" s="289" t="s">
        <v>183</v>
      </c>
      <c r="AU236" s="289" t="s">
        <v>86</v>
      </c>
      <c r="AV236" s="14" t="s">
        <v>179</v>
      </c>
      <c r="AW236" s="14" t="s">
        <v>5</v>
      </c>
      <c r="AX236" s="14" t="s">
        <v>84</v>
      </c>
      <c r="AY236" s="289" t="s">
        <v>171</v>
      </c>
    </row>
    <row r="237" spans="1:65" s="2" customFormat="1" ht="21.75" customHeight="1">
      <c r="A237" s="39"/>
      <c r="B237" s="40"/>
      <c r="C237" s="235" t="s">
        <v>481</v>
      </c>
      <c r="D237" s="235" t="s">
        <v>174</v>
      </c>
      <c r="E237" s="236" t="s">
        <v>482</v>
      </c>
      <c r="F237" s="237" t="s">
        <v>483</v>
      </c>
      <c r="G237" s="238" t="s">
        <v>224</v>
      </c>
      <c r="H237" s="239">
        <v>59.506</v>
      </c>
      <c r="I237" s="240"/>
      <c r="J237" s="240"/>
      <c r="K237" s="241">
        <f>ROUND(P237*H237,2)</f>
        <v>0</v>
      </c>
      <c r="L237" s="237" t="s">
        <v>178</v>
      </c>
      <c r="M237" s="45"/>
      <c r="N237" s="242" t="s">
        <v>20</v>
      </c>
      <c r="O237" s="243" t="s">
        <v>45</v>
      </c>
      <c r="P237" s="244">
        <f>I237+J237</f>
        <v>0</v>
      </c>
      <c r="Q237" s="244">
        <f>ROUND(I237*H237,2)</f>
        <v>0</v>
      </c>
      <c r="R237" s="244">
        <f>ROUND(J237*H237,2)</f>
        <v>0</v>
      </c>
      <c r="S237" s="85"/>
      <c r="T237" s="245">
        <f>S237*H237</f>
        <v>0</v>
      </c>
      <c r="U237" s="245">
        <v>0</v>
      </c>
      <c r="V237" s="245">
        <f>U237*H237</f>
        <v>0</v>
      </c>
      <c r="W237" s="245">
        <v>0</v>
      </c>
      <c r="X237" s="246">
        <f>W237*H237</f>
        <v>0</v>
      </c>
      <c r="Y237" s="39"/>
      <c r="Z237" s="39"/>
      <c r="AA237" s="39"/>
      <c r="AB237" s="39"/>
      <c r="AC237" s="39"/>
      <c r="AD237" s="39"/>
      <c r="AE237" s="39"/>
      <c r="AR237" s="247" t="s">
        <v>179</v>
      </c>
      <c r="AT237" s="247" t="s">
        <v>174</v>
      </c>
      <c r="AU237" s="247" t="s">
        <v>86</v>
      </c>
      <c r="AY237" s="18" t="s">
        <v>171</v>
      </c>
      <c r="BE237" s="248">
        <f>IF(O237="základní",K237,0)</f>
        <v>0</v>
      </c>
      <c r="BF237" s="248">
        <f>IF(O237="snížená",K237,0)</f>
        <v>0</v>
      </c>
      <c r="BG237" s="248">
        <f>IF(O237="zákl. přenesená",K237,0)</f>
        <v>0</v>
      </c>
      <c r="BH237" s="248">
        <f>IF(O237="sníž. přenesená",K237,0)</f>
        <v>0</v>
      </c>
      <c r="BI237" s="248">
        <f>IF(O237="nulová",K237,0)</f>
        <v>0</v>
      </c>
      <c r="BJ237" s="18" t="s">
        <v>84</v>
      </c>
      <c r="BK237" s="248">
        <f>ROUND(P237*H237,2)</f>
        <v>0</v>
      </c>
      <c r="BL237" s="18" t="s">
        <v>179</v>
      </c>
      <c r="BM237" s="247" t="s">
        <v>484</v>
      </c>
    </row>
    <row r="238" spans="1:47" s="2" customFormat="1" ht="12">
      <c r="A238" s="39"/>
      <c r="B238" s="40"/>
      <c r="C238" s="41"/>
      <c r="D238" s="249" t="s">
        <v>181</v>
      </c>
      <c r="E238" s="41"/>
      <c r="F238" s="250" t="s">
        <v>485</v>
      </c>
      <c r="G238" s="41"/>
      <c r="H238" s="41"/>
      <c r="I238" s="150"/>
      <c r="J238" s="150"/>
      <c r="K238" s="41"/>
      <c r="L238" s="41"/>
      <c r="M238" s="45"/>
      <c r="N238" s="251"/>
      <c r="O238" s="252"/>
      <c r="P238" s="85"/>
      <c r="Q238" s="85"/>
      <c r="R238" s="85"/>
      <c r="S238" s="85"/>
      <c r="T238" s="85"/>
      <c r="U238" s="85"/>
      <c r="V238" s="85"/>
      <c r="W238" s="85"/>
      <c r="X238" s="86"/>
      <c r="Y238" s="39"/>
      <c r="Z238" s="39"/>
      <c r="AA238" s="39"/>
      <c r="AB238" s="39"/>
      <c r="AC238" s="39"/>
      <c r="AD238" s="39"/>
      <c r="AE238" s="39"/>
      <c r="AT238" s="18" t="s">
        <v>181</v>
      </c>
      <c r="AU238" s="18" t="s">
        <v>86</v>
      </c>
    </row>
    <row r="239" spans="1:51" s="13" customFormat="1" ht="12">
      <c r="A239" s="13"/>
      <c r="B239" s="253"/>
      <c r="C239" s="254"/>
      <c r="D239" s="249" t="s">
        <v>183</v>
      </c>
      <c r="E239" s="255" t="s">
        <v>20</v>
      </c>
      <c r="F239" s="256" t="s">
        <v>475</v>
      </c>
      <c r="G239" s="254"/>
      <c r="H239" s="257">
        <v>3.52</v>
      </c>
      <c r="I239" s="258"/>
      <c r="J239" s="258"/>
      <c r="K239" s="254"/>
      <c r="L239" s="254"/>
      <c r="M239" s="259"/>
      <c r="N239" s="260"/>
      <c r="O239" s="261"/>
      <c r="P239" s="261"/>
      <c r="Q239" s="261"/>
      <c r="R239" s="261"/>
      <c r="S239" s="261"/>
      <c r="T239" s="261"/>
      <c r="U239" s="261"/>
      <c r="V239" s="261"/>
      <c r="W239" s="261"/>
      <c r="X239" s="262"/>
      <c r="Y239" s="13"/>
      <c r="Z239" s="13"/>
      <c r="AA239" s="13"/>
      <c r="AB239" s="13"/>
      <c r="AC239" s="13"/>
      <c r="AD239" s="13"/>
      <c r="AE239" s="13"/>
      <c r="AT239" s="263" t="s">
        <v>183</v>
      </c>
      <c r="AU239" s="263" t="s">
        <v>86</v>
      </c>
      <c r="AV239" s="13" t="s">
        <v>86</v>
      </c>
      <c r="AW239" s="13" t="s">
        <v>5</v>
      </c>
      <c r="AX239" s="13" t="s">
        <v>76</v>
      </c>
      <c r="AY239" s="263" t="s">
        <v>171</v>
      </c>
    </row>
    <row r="240" spans="1:51" s="13" customFormat="1" ht="12">
      <c r="A240" s="13"/>
      <c r="B240" s="253"/>
      <c r="C240" s="254"/>
      <c r="D240" s="249" t="s">
        <v>183</v>
      </c>
      <c r="E240" s="255" t="s">
        <v>20</v>
      </c>
      <c r="F240" s="256" t="s">
        <v>476</v>
      </c>
      <c r="G240" s="254"/>
      <c r="H240" s="257">
        <v>49.83</v>
      </c>
      <c r="I240" s="258"/>
      <c r="J240" s="258"/>
      <c r="K240" s="254"/>
      <c r="L240" s="254"/>
      <c r="M240" s="259"/>
      <c r="N240" s="260"/>
      <c r="O240" s="261"/>
      <c r="P240" s="261"/>
      <c r="Q240" s="261"/>
      <c r="R240" s="261"/>
      <c r="S240" s="261"/>
      <c r="T240" s="261"/>
      <c r="U240" s="261"/>
      <c r="V240" s="261"/>
      <c r="W240" s="261"/>
      <c r="X240" s="262"/>
      <c r="Y240" s="13"/>
      <c r="Z240" s="13"/>
      <c r="AA240" s="13"/>
      <c r="AB240" s="13"/>
      <c r="AC240" s="13"/>
      <c r="AD240" s="13"/>
      <c r="AE240" s="13"/>
      <c r="AT240" s="263" t="s">
        <v>183</v>
      </c>
      <c r="AU240" s="263" t="s">
        <v>86</v>
      </c>
      <c r="AV240" s="13" t="s">
        <v>86</v>
      </c>
      <c r="AW240" s="13" t="s">
        <v>5</v>
      </c>
      <c r="AX240" s="13" t="s">
        <v>76</v>
      </c>
      <c r="AY240" s="263" t="s">
        <v>171</v>
      </c>
    </row>
    <row r="241" spans="1:51" s="13" customFormat="1" ht="12">
      <c r="A241" s="13"/>
      <c r="B241" s="253"/>
      <c r="C241" s="254"/>
      <c r="D241" s="249" t="s">
        <v>183</v>
      </c>
      <c r="E241" s="255" t="s">
        <v>20</v>
      </c>
      <c r="F241" s="256" t="s">
        <v>477</v>
      </c>
      <c r="G241" s="254"/>
      <c r="H241" s="257">
        <v>5.881</v>
      </c>
      <c r="I241" s="258"/>
      <c r="J241" s="258"/>
      <c r="K241" s="254"/>
      <c r="L241" s="254"/>
      <c r="M241" s="259"/>
      <c r="N241" s="260"/>
      <c r="O241" s="261"/>
      <c r="P241" s="261"/>
      <c r="Q241" s="261"/>
      <c r="R241" s="261"/>
      <c r="S241" s="261"/>
      <c r="T241" s="261"/>
      <c r="U241" s="261"/>
      <c r="V241" s="261"/>
      <c r="W241" s="261"/>
      <c r="X241" s="262"/>
      <c r="Y241" s="13"/>
      <c r="Z241" s="13"/>
      <c r="AA241" s="13"/>
      <c r="AB241" s="13"/>
      <c r="AC241" s="13"/>
      <c r="AD241" s="13"/>
      <c r="AE241" s="13"/>
      <c r="AT241" s="263" t="s">
        <v>183</v>
      </c>
      <c r="AU241" s="263" t="s">
        <v>86</v>
      </c>
      <c r="AV241" s="13" t="s">
        <v>86</v>
      </c>
      <c r="AW241" s="13" t="s">
        <v>5</v>
      </c>
      <c r="AX241" s="13" t="s">
        <v>76</v>
      </c>
      <c r="AY241" s="263" t="s">
        <v>171</v>
      </c>
    </row>
    <row r="242" spans="1:51" s="13" customFormat="1" ht="12">
      <c r="A242" s="13"/>
      <c r="B242" s="253"/>
      <c r="C242" s="254"/>
      <c r="D242" s="249" t="s">
        <v>183</v>
      </c>
      <c r="E242" s="255" t="s">
        <v>20</v>
      </c>
      <c r="F242" s="256" t="s">
        <v>478</v>
      </c>
      <c r="G242" s="254"/>
      <c r="H242" s="257">
        <v>0.275</v>
      </c>
      <c r="I242" s="258"/>
      <c r="J242" s="258"/>
      <c r="K242" s="254"/>
      <c r="L242" s="254"/>
      <c r="M242" s="259"/>
      <c r="N242" s="260"/>
      <c r="O242" s="261"/>
      <c r="P242" s="261"/>
      <c r="Q242" s="261"/>
      <c r="R242" s="261"/>
      <c r="S242" s="261"/>
      <c r="T242" s="261"/>
      <c r="U242" s="261"/>
      <c r="V242" s="261"/>
      <c r="W242" s="261"/>
      <c r="X242" s="262"/>
      <c r="Y242" s="13"/>
      <c r="Z242" s="13"/>
      <c r="AA242" s="13"/>
      <c r="AB242" s="13"/>
      <c r="AC242" s="13"/>
      <c r="AD242" s="13"/>
      <c r="AE242" s="13"/>
      <c r="AT242" s="263" t="s">
        <v>183</v>
      </c>
      <c r="AU242" s="263" t="s">
        <v>86</v>
      </c>
      <c r="AV242" s="13" t="s">
        <v>86</v>
      </c>
      <c r="AW242" s="13" t="s">
        <v>5</v>
      </c>
      <c r="AX242" s="13" t="s">
        <v>76</v>
      </c>
      <c r="AY242" s="263" t="s">
        <v>171</v>
      </c>
    </row>
    <row r="243" spans="1:51" s="14" customFormat="1" ht="12">
      <c r="A243" s="14"/>
      <c r="B243" s="279"/>
      <c r="C243" s="280"/>
      <c r="D243" s="249" t="s">
        <v>183</v>
      </c>
      <c r="E243" s="281" t="s">
        <v>20</v>
      </c>
      <c r="F243" s="282" t="s">
        <v>249</v>
      </c>
      <c r="G243" s="280"/>
      <c r="H243" s="283">
        <v>59.506</v>
      </c>
      <c r="I243" s="284"/>
      <c r="J243" s="284"/>
      <c r="K243" s="280"/>
      <c r="L243" s="280"/>
      <c r="M243" s="285"/>
      <c r="N243" s="290"/>
      <c r="O243" s="291"/>
      <c r="P243" s="291"/>
      <c r="Q243" s="291"/>
      <c r="R243" s="291"/>
      <c r="S243" s="291"/>
      <c r="T243" s="291"/>
      <c r="U243" s="291"/>
      <c r="V243" s="291"/>
      <c r="W243" s="291"/>
      <c r="X243" s="292"/>
      <c r="Y243" s="14"/>
      <c r="Z243" s="14"/>
      <c r="AA243" s="14"/>
      <c r="AB243" s="14"/>
      <c r="AC243" s="14"/>
      <c r="AD243" s="14"/>
      <c r="AE243" s="14"/>
      <c r="AT243" s="289" t="s">
        <v>183</v>
      </c>
      <c r="AU243" s="289" t="s">
        <v>86</v>
      </c>
      <c r="AV243" s="14" t="s">
        <v>179</v>
      </c>
      <c r="AW243" s="14" t="s">
        <v>5</v>
      </c>
      <c r="AX243" s="14" t="s">
        <v>84</v>
      </c>
      <c r="AY243" s="289" t="s">
        <v>171</v>
      </c>
    </row>
    <row r="244" spans="1:31" s="2" customFormat="1" ht="6.95" customHeight="1">
      <c r="A244" s="39"/>
      <c r="B244" s="60"/>
      <c r="C244" s="61"/>
      <c r="D244" s="61"/>
      <c r="E244" s="61"/>
      <c r="F244" s="61"/>
      <c r="G244" s="61"/>
      <c r="H244" s="61"/>
      <c r="I244" s="180"/>
      <c r="J244" s="180"/>
      <c r="K244" s="61"/>
      <c r="L244" s="61"/>
      <c r="M244" s="45"/>
      <c r="N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</sheetData>
  <sheetProtection password="CC35" sheet="1" objects="1" scenarios="1" formatColumns="0" formatRows="0" autoFilter="0"/>
  <autoFilter ref="C92:L243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486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487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ROUND(K88,2)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ROUND((SUM(BE88:BE245)),2)</f>
        <v>0</v>
      </c>
      <c r="G37" s="39"/>
      <c r="H37" s="39"/>
      <c r="I37" s="169">
        <v>0.21</v>
      </c>
      <c r="J37" s="150"/>
      <c r="K37" s="163">
        <f>ROUND(((SUM(BE88:BE245))*I37),2)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ROUND((SUM(BF88:BF245)),2)</f>
        <v>0</v>
      </c>
      <c r="G38" s="39"/>
      <c r="H38" s="39"/>
      <c r="I38" s="169">
        <v>0.15</v>
      </c>
      <c r="J38" s="150"/>
      <c r="K38" s="163">
        <f>ROUND(((SUM(BF88:BF245))*I38),2)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ROUND((SUM(BG88:BG245)),2)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ROUND((SUM(BH88:BH245)),2)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ROUND((SUM(BI88:BI245)),2)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486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SO 102 - Veřejné osvětlení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Q88</f>
        <v>0</v>
      </c>
      <c r="J65" s="191">
        <f>R88</f>
        <v>0</v>
      </c>
      <c r="K65" s="103">
        <f>K88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488</v>
      </c>
      <c r="E66" s="195"/>
      <c r="F66" s="195"/>
      <c r="G66" s="195"/>
      <c r="H66" s="195"/>
      <c r="I66" s="196">
        <f>Q89</f>
        <v>0</v>
      </c>
      <c r="J66" s="196">
        <f>R89</f>
        <v>0</v>
      </c>
      <c r="K66" s="197">
        <f>K89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150"/>
      <c r="J67" s="150"/>
      <c r="K67" s="41"/>
      <c r="L67" s="41"/>
      <c r="M67" s="15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180"/>
      <c r="J68" s="180"/>
      <c r="K68" s="61"/>
      <c r="L68" s="61"/>
      <c r="M68" s="15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183"/>
      <c r="J72" s="183"/>
      <c r="K72" s="63"/>
      <c r="L72" s="63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152</v>
      </c>
      <c r="D73" s="41"/>
      <c r="E73" s="41"/>
      <c r="F73" s="41"/>
      <c r="G73" s="41"/>
      <c r="H73" s="41"/>
      <c r="I73" s="150"/>
      <c r="J73" s="150"/>
      <c r="K73" s="41"/>
      <c r="L73" s="41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50"/>
      <c r="J74" s="150"/>
      <c r="K74" s="41"/>
      <c r="L74" s="41"/>
      <c r="M74" s="15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17</v>
      </c>
      <c r="D75" s="41"/>
      <c r="E75" s="41"/>
      <c r="F75" s="41"/>
      <c r="G75" s="41"/>
      <c r="H75" s="41"/>
      <c r="I75" s="150"/>
      <c r="J75" s="150"/>
      <c r="K75" s="41"/>
      <c r="L75" s="41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84" t="str">
        <f>E7</f>
        <v>Úpravy parkové plochy u č.p. 653, Horní Slavkov</v>
      </c>
      <c r="F76" s="33"/>
      <c r="G76" s="33"/>
      <c r="H76" s="33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3" s="1" customFormat="1" ht="12" customHeight="1">
      <c r="B77" s="22"/>
      <c r="C77" s="33" t="s">
        <v>139</v>
      </c>
      <c r="D77" s="23"/>
      <c r="E77" s="23"/>
      <c r="F77" s="23"/>
      <c r="G77" s="23"/>
      <c r="H77" s="23"/>
      <c r="I77" s="142"/>
      <c r="J77" s="142"/>
      <c r="K77" s="23"/>
      <c r="L77" s="23"/>
      <c r="M77" s="21"/>
    </row>
    <row r="78" spans="1:31" s="2" customFormat="1" ht="16.5" customHeight="1">
      <c r="A78" s="39"/>
      <c r="B78" s="40"/>
      <c r="C78" s="41"/>
      <c r="D78" s="41"/>
      <c r="E78" s="184" t="s">
        <v>486</v>
      </c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228</v>
      </c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SO 102 - Veřejné osvětlení</v>
      </c>
      <c r="F80" s="41"/>
      <c r="G80" s="41"/>
      <c r="H80" s="41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22</v>
      </c>
      <c r="D82" s="41"/>
      <c r="E82" s="41"/>
      <c r="F82" s="28" t="str">
        <f>F14</f>
        <v>Horní Slavkov</v>
      </c>
      <c r="G82" s="41"/>
      <c r="H82" s="41"/>
      <c r="I82" s="153" t="s">
        <v>24</v>
      </c>
      <c r="J82" s="155" t="str">
        <f>IF(J14="","",J14)</f>
        <v>19.4.2020</v>
      </c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26</v>
      </c>
      <c r="D84" s="41"/>
      <c r="E84" s="41"/>
      <c r="F84" s="28" t="str">
        <f>E17</f>
        <v>Město Horní Slavkov</v>
      </c>
      <c r="G84" s="41"/>
      <c r="H84" s="41"/>
      <c r="I84" s="153" t="s">
        <v>33</v>
      </c>
      <c r="J84" s="185" t="str">
        <f>E23</f>
        <v>Ing. Vladimír Dufek</v>
      </c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31</v>
      </c>
      <c r="D85" s="41"/>
      <c r="E85" s="41"/>
      <c r="F85" s="28" t="str">
        <f>IF(E20="","",E20)</f>
        <v>Vyplň údaj</v>
      </c>
      <c r="G85" s="41"/>
      <c r="H85" s="41"/>
      <c r="I85" s="153" t="s">
        <v>35</v>
      </c>
      <c r="J85" s="185" t="str">
        <f>E26</f>
        <v>Ing. Nikola Prinzová</v>
      </c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150"/>
      <c r="J86" s="150"/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205"/>
      <c r="B87" s="206"/>
      <c r="C87" s="207" t="s">
        <v>153</v>
      </c>
      <c r="D87" s="208" t="s">
        <v>59</v>
      </c>
      <c r="E87" s="208" t="s">
        <v>55</v>
      </c>
      <c r="F87" s="208" t="s">
        <v>56</v>
      </c>
      <c r="G87" s="208" t="s">
        <v>154</v>
      </c>
      <c r="H87" s="208" t="s">
        <v>155</v>
      </c>
      <c r="I87" s="209" t="s">
        <v>156</v>
      </c>
      <c r="J87" s="209" t="s">
        <v>157</v>
      </c>
      <c r="K87" s="208" t="s">
        <v>147</v>
      </c>
      <c r="L87" s="210" t="s">
        <v>158</v>
      </c>
      <c r="M87" s="211"/>
      <c r="N87" s="93" t="s">
        <v>20</v>
      </c>
      <c r="O87" s="94" t="s">
        <v>44</v>
      </c>
      <c r="P87" s="94" t="s">
        <v>159</v>
      </c>
      <c r="Q87" s="94" t="s">
        <v>160</v>
      </c>
      <c r="R87" s="94" t="s">
        <v>161</v>
      </c>
      <c r="S87" s="94" t="s">
        <v>162</v>
      </c>
      <c r="T87" s="94" t="s">
        <v>163</v>
      </c>
      <c r="U87" s="94" t="s">
        <v>164</v>
      </c>
      <c r="V87" s="94" t="s">
        <v>165</v>
      </c>
      <c r="W87" s="94" t="s">
        <v>166</v>
      </c>
      <c r="X87" s="95" t="s">
        <v>167</v>
      </c>
      <c r="Y87" s="205"/>
      <c r="Z87" s="205"/>
      <c r="AA87" s="205"/>
      <c r="AB87" s="205"/>
      <c r="AC87" s="205"/>
      <c r="AD87" s="205"/>
      <c r="AE87" s="205"/>
    </row>
    <row r="88" spans="1:63" s="2" customFormat="1" ht="22.8" customHeight="1">
      <c r="A88" s="39"/>
      <c r="B88" s="40"/>
      <c r="C88" s="100" t="s">
        <v>168</v>
      </c>
      <c r="D88" s="41"/>
      <c r="E88" s="41"/>
      <c r="F88" s="41"/>
      <c r="G88" s="41"/>
      <c r="H88" s="41"/>
      <c r="I88" s="150"/>
      <c r="J88" s="150"/>
      <c r="K88" s="212">
        <f>BK88</f>
        <v>0</v>
      </c>
      <c r="L88" s="41"/>
      <c r="M88" s="45"/>
      <c r="N88" s="96"/>
      <c r="O88" s="213"/>
      <c r="P88" s="97"/>
      <c r="Q88" s="214">
        <f>Q89</f>
        <v>0</v>
      </c>
      <c r="R88" s="214">
        <f>R89</f>
        <v>0</v>
      </c>
      <c r="S88" s="97"/>
      <c r="T88" s="215">
        <f>T89</f>
        <v>0</v>
      </c>
      <c r="U88" s="97"/>
      <c r="V88" s="215">
        <f>V89</f>
        <v>0</v>
      </c>
      <c r="W88" s="97"/>
      <c r="X88" s="216">
        <f>X89</f>
        <v>0</v>
      </c>
      <c r="Y88" s="39"/>
      <c r="Z88" s="39"/>
      <c r="AA88" s="39"/>
      <c r="AB88" s="39"/>
      <c r="AC88" s="39"/>
      <c r="AD88" s="39"/>
      <c r="AE88" s="39"/>
      <c r="AT88" s="18" t="s">
        <v>75</v>
      </c>
      <c r="AU88" s="18" t="s">
        <v>148</v>
      </c>
      <c r="BK88" s="217">
        <f>BK89</f>
        <v>0</v>
      </c>
    </row>
    <row r="89" spans="1:63" s="12" customFormat="1" ht="25.9" customHeight="1">
      <c r="A89" s="12"/>
      <c r="B89" s="218"/>
      <c r="C89" s="219"/>
      <c r="D89" s="220" t="s">
        <v>75</v>
      </c>
      <c r="E89" s="221" t="s">
        <v>186</v>
      </c>
      <c r="F89" s="221" t="s">
        <v>98</v>
      </c>
      <c r="G89" s="219"/>
      <c r="H89" s="219"/>
      <c r="I89" s="222"/>
      <c r="J89" s="222"/>
      <c r="K89" s="223">
        <f>BK89</f>
        <v>0</v>
      </c>
      <c r="L89" s="219"/>
      <c r="M89" s="224"/>
      <c r="N89" s="225"/>
      <c r="O89" s="226"/>
      <c r="P89" s="226"/>
      <c r="Q89" s="227">
        <f>SUM(Q90:Q245)</f>
        <v>0</v>
      </c>
      <c r="R89" s="227">
        <f>SUM(R90:R245)</f>
        <v>0</v>
      </c>
      <c r="S89" s="226"/>
      <c r="T89" s="228">
        <f>SUM(T90:T245)</f>
        <v>0</v>
      </c>
      <c r="U89" s="226"/>
      <c r="V89" s="228">
        <f>SUM(V90:V245)</f>
        <v>0</v>
      </c>
      <c r="W89" s="226"/>
      <c r="X89" s="229">
        <f>SUM(X90:X245)</f>
        <v>0</v>
      </c>
      <c r="Y89" s="12"/>
      <c r="Z89" s="12"/>
      <c r="AA89" s="12"/>
      <c r="AB89" s="12"/>
      <c r="AC89" s="12"/>
      <c r="AD89" s="12"/>
      <c r="AE89" s="12"/>
      <c r="AR89" s="230" t="s">
        <v>250</v>
      </c>
      <c r="AT89" s="231" t="s">
        <v>75</v>
      </c>
      <c r="AU89" s="231" t="s">
        <v>76</v>
      </c>
      <c r="AY89" s="230" t="s">
        <v>171</v>
      </c>
      <c r="BK89" s="232">
        <f>SUM(BK90:BK245)</f>
        <v>0</v>
      </c>
    </row>
    <row r="90" spans="1:65" s="2" customFormat="1" ht="16.5" customHeight="1">
      <c r="A90" s="39"/>
      <c r="B90" s="40"/>
      <c r="C90" s="264" t="s">
        <v>84</v>
      </c>
      <c r="D90" s="264" t="s">
        <v>186</v>
      </c>
      <c r="E90" s="265" t="s">
        <v>489</v>
      </c>
      <c r="F90" s="266" t="s">
        <v>490</v>
      </c>
      <c r="G90" s="267" t="s">
        <v>491</v>
      </c>
      <c r="H90" s="268">
        <v>3</v>
      </c>
      <c r="I90" s="269"/>
      <c r="J90" s="270"/>
      <c r="K90" s="271">
        <f>ROUND(P90*H90,2)</f>
        <v>0</v>
      </c>
      <c r="L90" s="266" t="s">
        <v>20</v>
      </c>
      <c r="M90" s="272"/>
      <c r="N90" s="273" t="s">
        <v>20</v>
      </c>
      <c r="O90" s="243" t="s">
        <v>45</v>
      </c>
      <c r="P90" s="244">
        <f>I90+J90</f>
        <v>0</v>
      </c>
      <c r="Q90" s="244">
        <f>ROUND(I90*H90,2)</f>
        <v>0</v>
      </c>
      <c r="R90" s="244">
        <f>ROUND(J90*H90,2)</f>
        <v>0</v>
      </c>
      <c r="S90" s="85"/>
      <c r="T90" s="245">
        <f>S90*H90</f>
        <v>0</v>
      </c>
      <c r="U90" s="245">
        <v>0</v>
      </c>
      <c r="V90" s="245">
        <f>U90*H90</f>
        <v>0</v>
      </c>
      <c r="W90" s="245">
        <v>0</v>
      </c>
      <c r="X90" s="246">
        <f>W90*H90</f>
        <v>0</v>
      </c>
      <c r="Y90" s="39"/>
      <c r="Z90" s="39"/>
      <c r="AA90" s="39"/>
      <c r="AB90" s="39"/>
      <c r="AC90" s="39"/>
      <c r="AD90" s="39"/>
      <c r="AE90" s="39"/>
      <c r="AR90" s="247" t="s">
        <v>492</v>
      </c>
      <c r="AT90" s="247" t="s">
        <v>186</v>
      </c>
      <c r="AU90" s="247" t="s">
        <v>84</v>
      </c>
      <c r="AY90" s="18" t="s">
        <v>171</v>
      </c>
      <c r="BE90" s="248">
        <f>IF(O90="základní",K90,0)</f>
        <v>0</v>
      </c>
      <c r="BF90" s="248">
        <f>IF(O90="snížená",K90,0)</f>
        <v>0</v>
      </c>
      <c r="BG90" s="248">
        <f>IF(O90="zákl. přenesená",K90,0)</f>
        <v>0</v>
      </c>
      <c r="BH90" s="248">
        <f>IF(O90="sníž. přenesená",K90,0)</f>
        <v>0</v>
      </c>
      <c r="BI90" s="248">
        <f>IF(O90="nulová",K90,0)</f>
        <v>0</v>
      </c>
      <c r="BJ90" s="18" t="s">
        <v>84</v>
      </c>
      <c r="BK90" s="248">
        <f>ROUND(P90*H90,2)</f>
        <v>0</v>
      </c>
      <c r="BL90" s="18" t="s">
        <v>493</v>
      </c>
      <c r="BM90" s="247" t="s">
        <v>494</v>
      </c>
    </row>
    <row r="91" spans="1:47" s="2" customFormat="1" ht="12">
      <c r="A91" s="39"/>
      <c r="B91" s="40"/>
      <c r="C91" s="41"/>
      <c r="D91" s="249" t="s">
        <v>181</v>
      </c>
      <c r="E91" s="41"/>
      <c r="F91" s="250" t="s">
        <v>490</v>
      </c>
      <c r="G91" s="41"/>
      <c r="H91" s="41"/>
      <c r="I91" s="150"/>
      <c r="J91" s="150"/>
      <c r="K91" s="41"/>
      <c r="L91" s="41"/>
      <c r="M91" s="45"/>
      <c r="N91" s="251"/>
      <c r="O91" s="252"/>
      <c r="P91" s="85"/>
      <c r="Q91" s="85"/>
      <c r="R91" s="85"/>
      <c r="S91" s="85"/>
      <c r="T91" s="85"/>
      <c r="U91" s="85"/>
      <c r="V91" s="85"/>
      <c r="W91" s="85"/>
      <c r="X91" s="86"/>
      <c r="Y91" s="39"/>
      <c r="Z91" s="39"/>
      <c r="AA91" s="39"/>
      <c r="AB91" s="39"/>
      <c r="AC91" s="39"/>
      <c r="AD91" s="39"/>
      <c r="AE91" s="39"/>
      <c r="AT91" s="18" t="s">
        <v>181</v>
      </c>
      <c r="AU91" s="18" t="s">
        <v>84</v>
      </c>
    </row>
    <row r="92" spans="1:65" s="2" customFormat="1" ht="16.5" customHeight="1">
      <c r="A92" s="39"/>
      <c r="B92" s="40"/>
      <c r="C92" s="264" t="s">
        <v>86</v>
      </c>
      <c r="D92" s="264" t="s">
        <v>186</v>
      </c>
      <c r="E92" s="265" t="s">
        <v>495</v>
      </c>
      <c r="F92" s="266" t="s">
        <v>496</v>
      </c>
      <c r="G92" s="267" t="s">
        <v>491</v>
      </c>
      <c r="H92" s="268">
        <v>4</v>
      </c>
      <c r="I92" s="269"/>
      <c r="J92" s="270"/>
      <c r="K92" s="271">
        <f>ROUND(P92*H92,2)</f>
        <v>0</v>
      </c>
      <c r="L92" s="266" t="s">
        <v>20</v>
      </c>
      <c r="M92" s="272"/>
      <c r="N92" s="273" t="s">
        <v>20</v>
      </c>
      <c r="O92" s="243" t="s">
        <v>45</v>
      </c>
      <c r="P92" s="244">
        <f>I92+J92</f>
        <v>0</v>
      </c>
      <c r="Q92" s="244">
        <f>ROUND(I92*H92,2)</f>
        <v>0</v>
      </c>
      <c r="R92" s="244">
        <f>ROUND(J92*H92,2)</f>
        <v>0</v>
      </c>
      <c r="S92" s="85"/>
      <c r="T92" s="245">
        <f>S92*H92</f>
        <v>0</v>
      </c>
      <c r="U92" s="245">
        <v>0</v>
      </c>
      <c r="V92" s="245">
        <f>U92*H92</f>
        <v>0</v>
      </c>
      <c r="W92" s="245">
        <v>0</v>
      </c>
      <c r="X92" s="246">
        <f>W92*H92</f>
        <v>0</v>
      </c>
      <c r="Y92" s="39"/>
      <c r="Z92" s="39"/>
      <c r="AA92" s="39"/>
      <c r="AB92" s="39"/>
      <c r="AC92" s="39"/>
      <c r="AD92" s="39"/>
      <c r="AE92" s="39"/>
      <c r="AR92" s="247" t="s">
        <v>492</v>
      </c>
      <c r="AT92" s="247" t="s">
        <v>186</v>
      </c>
      <c r="AU92" s="247" t="s">
        <v>84</v>
      </c>
      <c r="AY92" s="18" t="s">
        <v>171</v>
      </c>
      <c r="BE92" s="248">
        <f>IF(O92="základní",K92,0)</f>
        <v>0</v>
      </c>
      <c r="BF92" s="248">
        <f>IF(O92="snížená",K92,0)</f>
        <v>0</v>
      </c>
      <c r="BG92" s="248">
        <f>IF(O92="zákl. přenesená",K92,0)</f>
        <v>0</v>
      </c>
      <c r="BH92" s="248">
        <f>IF(O92="sníž. přenesená",K92,0)</f>
        <v>0</v>
      </c>
      <c r="BI92" s="248">
        <f>IF(O92="nulová",K92,0)</f>
        <v>0</v>
      </c>
      <c r="BJ92" s="18" t="s">
        <v>84</v>
      </c>
      <c r="BK92" s="248">
        <f>ROUND(P92*H92,2)</f>
        <v>0</v>
      </c>
      <c r="BL92" s="18" t="s">
        <v>493</v>
      </c>
      <c r="BM92" s="247" t="s">
        <v>497</v>
      </c>
    </row>
    <row r="93" spans="1:47" s="2" customFormat="1" ht="12">
      <c r="A93" s="39"/>
      <c r="B93" s="40"/>
      <c r="C93" s="41"/>
      <c r="D93" s="249" t="s">
        <v>181</v>
      </c>
      <c r="E93" s="41"/>
      <c r="F93" s="250" t="s">
        <v>496</v>
      </c>
      <c r="G93" s="41"/>
      <c r="H93" s="41"/>
      <c r="I93" s="150"/>
      <c r="J93" s="150"/>
      <c r="K93" s="41"/>
      <c r="L93" s="41"/>
      <c r="M93" s="45"/>
      <c r="N93" s="251"/>
      <c r="O93" s="252"/>
      <c r="P93" s="85"/>
      <c r="Q93" s="85"/>
      <c r="R93" s="85"/>
      <c r="S93" s="85"/>
      <c r="T93" s="85"/>
      <c r="U93" s="85"/>
      <c r="V93" s="85"/>
      <c r="W93" s="85"/>
      <c r="X93" s="86"/>
      <c r="Y93" s="39"/>
      <c r="Z93" s="39"/>
      <c r="AA93" s="39"/>
      <c r="AB93" s="39"/>
      <c r="AC93" s="39"/>
      <c r="AD93" s="39"/>
      <c r="AE93" s="39"/>
      <c r="AT93" s="18" t="s">
        <v>181</v>
      </c>
      <c r="AU93" s="18" t="s">
        <v>84</v>
      </c>
    </row>
    <row r="94" spans="1:65" s="2" customFormat="1" ht="16.5" customHeight="1">
      <c r="A94" s="39"/>
      <c r="B94" s="40"/>
      <c r="C94" s="264" t="s">
        <v>250</v>
      </c>
      <c r="D94" s="264" t="s">
        <v>186</v>
      </c>
      <c r="E94" s="265" t="s">
        <v>498</v>
      </c>
      <c r="F94" s="266" t="s">
        <v>499</v>
      </c>
      <c r="G94" s="267" t="s">
        <v>491</v>
      </c>
      <c r="H94" s="268">
        <v>4</v>
      </c>
      <c r="I94" s="269"/>
      <c r="J94" s="270"/>
      <c r="K94" s="271">
        <f>ROUND(P94*H94,2)</f>
        <v>0</v>
      </c>
      <c r="L94" s="266" t="s">
        <v>20</v>
      </c>
      <c r="M94" s="272"/>
      <c r="N94" s="273" t="s">
        <v>20</v>
      </c>
      <c r="O94" s="243" t="s">
        <v>45</v>
      </c>
      <c r="P94" s="244">
        <f>I94+J94</f>
        <v>0</v>
      </c>
      <c r="Q94" s="244">
        <f>ROUND(I94*H94,2)</f>
        <v>0</v>
      </c>
      <c r="R94" s="244">
        <f>ROUND(J94*H94,2)</f>
        <v>0</v>
      </c>
      <c r="S94" s="85"/>
      <c r="T94" s="245">
        <f>S94*H94</f>
        <v>0</v>
      </c>
      <c r="U94" s="245">
        <v>0</v>
      </c>
      <c r="V94" s="245">
        <f>U94*H94</f>
        <v>0</v>
      </c>
      <c r="W94" s="245">
        <v>0</v>
      </c>
      <c r="X94" s="246">
        <f>W94*H94</f>
        <v>0</v>
      </c>
      <c r="Y94" s="39"/>
      <c r="Z94" s="39"/>
      <c r="AA94" s="39"/>
      <c r="AB94" s="39"/>
      <c r="AC94" s="39"/>
      <c r="AD94" s="39"/>
      <c r="AE94" s="39"/>
      <c r="AR94" s="247" t="s">
        <v>492</v>
      </c>
      <c r="AT94" s="247" t="s">
        <v>186</v>
      </c>
      <c r="AU94" s="247" t="s">
        <v>84</v>
      </c>
      <c r="AY94" s="18" t="s">
        <v>171</v>
      </c>
      <c r="BE94" s="248">
        <f>IF(O94="základní",K94,0)</f>
        <v>0</v>
      </c>
      <c r="BF94" s="248">
        <f>IF(O94="snížená",K94,0)</f>
        <v>0</v>
      </c>
      <c r="BG94" s="248">
        <f>IF(O94="zákl. přenesená",K94,0)</f>
        <v>0</v>
      </c>
      <c r="BH94" s="248">
        <f>IF(O94="sníž. přenesená",K94,0)</f>
        <v>0</v>
      </c>
      <c r="BI94" s="248">
        <f>IF(O94="nulová",K94,0)</f>
        <v>0</v>
      </c>
      <c r="BJ94" s="18" t="s">
        <v>84</v>
      </c>
      <c r="BK94" s="248">
        <f>ROUND(P94*H94,2)</f>
        <v>0</v>
      </c>
      <c r="BL94" s="18" t="s">
        <v>493</v>
      </c>
      <c r="BM94" s="247" t="s">
        <v>500</v>
      </c>
    </row>
    <row r="95" spans="1:47" s="2" customFormat="1" ht="12">
      <c r="A95" s="39"/>
      <c r="B95" s="40"/>
      <c r="C95" s="41"/>
      <c r="D95" s="249" t="s">
        <v>181</v>
      </c>
      <c r="E95" s="41"/>
      <c r="F95" s="250" t="s">
        <v>499</v>
      </c>
      <c r="G95" s="41"/>
      <c r="H95" s="41"/>
      <c r="I95" s="150"/>
      <c r="J95" s="150"/>
      <c r="K95" s="41"/>
      <c r="L95" s="41"/>
      <c r="M95" s="45"/>
      <c r="N95" s="251"/>
      <c r="O95" s="252"/>
      <c r="P95" s="85"/>
      <c r="Q95" s="85"/>
      <c r="R95" s="85"/>
      <c r="S95" s="85"/>
      <c r="T95" s="85"/>
      <c r="U95" s="85"/>
      <c r="V95" s="85"/>
      <c r="W95" s="85"/>
      <c r="X95" s="86"/>
      <c r="Y95" s="39"/>
      <c r="Z95" s="39"/>
      <c r="AA95" s="39"/>
      <c r="AB95" s="39"/>
      <c r="AC95" s="39"/>
      <c r="AD95" s="39"/>
      <c r="AE95" s="39"/>
      <c r="AT95" s="18" t="s">
        <v>181</v>
      </c>
      <c r="AU95" s="18" t="s">
        <v>84</v>
      </c>
    </row>
    <row r="96" spans="1:65" s="2" customFormat="1" ht="21.75" customHeight="1">
      <c r="A96" s="39"/>
      <c r="B96" s="40"/>
      <c r="C96" s="264" t="s">
        <v>179</v>
      </c>
      <c r="D96" s="264" t="s">
        <v>186</v>
      </c>
      <c r="E96" s="265" t="s">
        <v>501</v>
      </c>
      <c r="F96" s="266" t="s">
        <v>502</v>
      </c>
      <c r="G96" s="267" t="s">
        <v>491</v>
      </c>
      <c r="H96" s="268">
        <v>1</v>
      </c>
      <c r="I96" s="269"/>
      <c r="J96" s="270"/>
      <c r="K96" s="271">
        <f>ROUND(P96*H96,2)</f>
        <v>0</v>
      </c>
      <c r="L96" s="266" t="s">
        <v>20</v>
      </c>
      <c r="M96" s="272"/>
      <c r="N96" s="273" t="s">
        <v>20</v>
      </c>
      <c r="O96" s="243" t="s">
        <v>45</v>
      </c>
      <c r="P96" s="244">
        <f>I96+J96</f>
        <v>0</v>
      </c>
      <c r="Q96" s="244">
        <f>ROUND(I96*H96,2)</f>
        <v>0</v>
      </c>
      <c r="R96" s="244">
        <f>ROUND(J96*H96,2)</f>
        <v>0</v>
      </c>
      <c r="S96" s="85"/>
      <c r="T96" s="245">
        <f>S96*H96</f>
        <v>0</v>
      </c>
      <c r="U96" s="245">
        <v>0</v>
      </c>
      <c r="V96" s="245">
        <f>U96*H96</f>
        <v>0</v>
      </c>
      <c r="W96" s="245">
        <v>0</v>
      </c>
      <c r="X96" s="246">
        <f>W96*H96</f>
        <v>0</v>
      </c>
      <c r="Y96" s="39"/>
      <c r="Z96" s="39"/>
      <c r="AA96" s="39"/>
      <c r="AB96" s="39"/>
      <c r="AC96" s="39"/>
      <c r="AD96" s="39"/>
      <c r="AE96" s="39"/>
      <c r="AR96" s="247" t="s">
        <v>492</v>
      </c>
      <c r="AT96" s="247" t="s">
        <v>186</v>
      </c>
      <c r="AU96" s="247" t="s">
        <v>84</v>
      </c>
      <c r="AY96" s="18" t="s">
        <v>171</v>
      </c>
      <c r="BE96" s="248">
        <f>IF(O96="základní",K96,0)</f>
        <v>0</v>
      </c>
      <c r="BF96" s="248">
        <f>IF(O96="snížená",K96,0)</f>
        <v>0</v>
      </c>
      <c r="BG96" s="248">
        <f>IF(O96="zákl. přenesená",K96,0)</f>
        <v>0</v>
      </c>
      <c r="BH96" s="248">
        <f>IF(O96="sníž. přenesená",K96,0)</f>
        <v>0</v>
      </c>
      <c r="BI96" s="248">
        <f>IF(O96="nulová",K96,0)</f>
        <v>0</v>
      </c>
      <c r="BJ96" s="18" t="s">
        <v>84</v>
      </c>
      <c r="BK96" s="248">
        <f>ROUND(P96*H96,2)</f>
        <v>0</v>
      </c>
      <c r="BL96" s="18" t="s">
        <v>493</v>
      </c>
      <c r="BM96" s="247" t="s">
        <v>503</v>
      </c>
    </row>
    <row r="97" spans="1:47" s="2" customFormat="1" ht="12">
      <c r="A97" s="39"/>
      <c r="B97" s="40"/>
      <c r="C97" s="41"/>
      <c r="D97" s="249" t="s">
        <v>181</v>
      </c>
      <c r="E97" s="41"/>
      <c r="F97" s="250" t="s">
        <v>502</v>
      </c>
      <c r="G97" s="41"/>
      <c r="H97" s="41"/>
      <c r="I97" s="150"/>
      <c r="J97" s="150"/>
      <c r="K97" s="41"/>
      <c r="L97" s="41"/>
      <c r="M97" s="45"/>
      <c r="N97" s="251"/>
      <c r="O97" s="252"/>
      <c r="P97" s="85"/>
      <c r="Q97" s="85"/>
      <c r="R97" s="85"/>
      <c r="S97" s="85"/>
      <c r="T97" s="85"/>
      <c r="U97" s="85"/>
      <c r="V97" s="85"/>
      <c r="W97" s="85"/>
      <c r="X97" s="86"/>
      <c r="Y97" s="39"/>
      <c r="Z97" s="39"/>
      <c r="AA97" s="39"/>
      <c r="AB97" s="39"/>
      <c r="AC97" s="39"/>
      <c r="AD97" s="39"/>
      <c r="AE97" s="39"/>
      <c r="AT97" s="18" t="s">
        <v>181</v>
      </c>
      <c r="AU97" s="18" t="s">
        <v>84</v>
      </c>
    </row>
    <row r="98" spans="1:65" s="2" customFormat="1" ht="21.75" customHeight="1">
      <c r="A98" s="39"/>
      <c r="B98" s="40"/>
      <c r="C98" s="264" t="s">
        <v>259</v>
      </c>
      <c r="D98" s="264" t="s">
        <v>186</v>
      </c>
      <c r="E98" s="265" t="s">
        <v>504</v>
      </c>
      <c r="F98" s="266" t="s">
        <v>505</v>
      </c>
      <c r="G98" s="267" t="s">
        <v>491</v>
      </c>
      <c r="H98" s="268">
        <v>2</v>
      </c>
      <c r="I98" s="269"/>
      <c r="J98" s="270"/>
      <c r="K98" s="271">
        <f>ROUND(P98*H98,2)</f>
        <v>0</v>
      </c>
      <c r="L98" s="266" t="s">
        <v>20</v>
      </c>
      <c r="M98" s="272"/>
      <c r="N98" s="273" t="s">
        <v>20</v>
      </c>
      <c r="O98" s="243" t="s">
        <v>45</v>
      </c>
      <c r="P98" s="244">
        <f>I98+J98</f>
        <v>0</v>
      </c>
      <c r="Q98" s="244">
        <f>ROUND(I98*H98,2)</f>
        <v>0</v>
      </c>
      <c r="R98" s="244">
        <f>ROUND(J98*H98,2)</f>
        <v>0</v>
      </c>
      <c r="S98" s="85"/>
      <c r="T98" s="245">
        <f>S98*H98</f>
        <v>0</v>
      </c>
      <c r="U98" s="245">
        <v>0</v>
      </c>
      <c r="V98" s="245">
        <f>U98*H98</f>
        <v>0</v>
      </c>
      <c r="W98" s="245">
        <v>0</v>
      </c>
      <c r="X98" s="246">
        <f>W98*H98</f>
        <v>0</v>
      </c>
      <c r="Y98" s="39"/>
      <c r="Z98" s="39"/>
      <c r="AA98" s="39"/>
      <c r="AB98" s="39"/>
      <c r="AC98" s="39"/>
      <c r="AD98" s="39"/>
      <c r="AE98" s="39"/>
      <c r="AR98" s="247" t="s">
        <v>492</v>
      </c>
      <c r="AT98" s="247" t="s">
        <v>186</v>
      </c>
      <c r="AU98" s="247" t="s">
        <v>84</v>
      </c>
      <c r="AY98" s="18" t="s">
        <v>171</v>
      </c>
      <c r="BE98" s="248">
        <f>IF(O98="základní",K98,0)</f>
        <v>0</v>
      </c>
      <c r="BF98" s="248">
        <f>IF(O98="snížená",K98,0)</f>
        <v>0</v>
      </c>
      <c r="BG98" s="248">
        <f>IF(O98="zákl. přenesená",K98,0)</f>
        <v>0</v>
      </c>
      <c r="BH98" s="248">
        <f>IF(O98="sníž. přenesená",K98,0)</f>
        <v>0</v>
      </c>
      <c r="BI98" s="248">
        <f>IF(O98="nulová",K98,0)</f>
        <v>0</v>
      </c>
      <c r="BJ98" s="18" t="s">
        <v>84</v>
      </c>
      <c r="BK98" s="248">
        <f>ROUND(P98*H98,2)</f>
        <v>0</v>
      </c>
      <c r="BL98" s="18" t="s">
        <v>493</v>
      </c>
      <c r="BM98" s="247" t="s">
        <v>506</v>
      </c>
    </row>
    <row r="99" spans="1:47" s="2" customFormat="1" ht="12">
      <c r="A99" s="39"/>
      <c r="B99" s="40"/>
      <c r="C99" s="41"/>
      <c r="D99" s="249" t="s">
        <v>181</v>
      </c>
      <c r="E99" s="41"/>
      <c r="F99" s="250" t="s">
        <v>505</v>
      </c>
      <c r="G99" s="41"/>
      <c r="H99" s="41"/>
      <c r="I99" s="150"/>
      <c r="J99" s="150"/>
      <c r="K99" s="41"/>
      <c r="L99" s="41"/>
      <c r="M99" s="45"/>
      <c r="N99" s="251"/>
      <c r="O99" s="252"/>
      <c r="P99" s="85"/>
      <c r="Q99" s="85"/>
      <c r="R99" s="85"/>
      <c r="S99" s="85"/>
      <c r="T99" s="85"/>
      <c r="U99" s="85"/>
      <c r="V99" s="85"/>
      <c r="W99" s="85"/>
      <c r="X99" s="86"/>
      <c r="Y99" s="39"/>
      <c r="Z99" s="39"/>
      <c r="AA99" s="39"/>
      <c r="AB99" s="39"/>
      <c r="AC99" s="39"/>
      <c r="AD99" s="39"/>
      <c r="AE99" s="39"/>
      <c r="AT99" s="18" t="s">
        <v>181</v>
      </c>
      <c r="AU99" s="18" t="s">
        <v>84</v>
      </c>
    </row>
    <row r="100" spans="1:65" s="2" customFormat="1" ht="21.75" customHeight="1">
      <c r="A100" s="39"/>
      <c r="B100" s="40"/>
      <c r="C100" s="264" t="s">
        <v>265</v>
      </c>
      <c r="D100" s="264" t="s">
        <v>186</v>
      </c>
      <c r="E100" s="265" t="s">
        <v>507</v>
      </c>
      <c r="F100" s="266" t="s">
        <v>508</v>
      </c>
      <c r="G100" s="267" t="s">
        <v>491</v>
      </c>
      <c r="H100" s="268">
        <v>1</v>
      </c>
      <c r="I100" s="269"/>
      <c r="J100" s="270"/>
      <c r="K100" s="271">
        <f>ROUND(P100*H100,2)</f>
        <v>0</v>
      </c>
      <c r="L100" s="266" t="s">
        <v>20</v>
      </c>
      <c r="M100" s="272"/>
      <c r="N100" s="273" t="s">
        <v>20</v>
      </c>
      <c r="O100" s="243" t="s">
        <v>45</v>
      </c>
      <c r="P100" s="244">
        <f>I100+J100</f>
        <v>0</v>
      </c>
      <c r="Q100" s="244">
        <f>ROUND(I100*H100,2)</f>
        <v>0</v>
      </c>
      <c r="R100" s="244">
        <f>ROUND(J100*H100,2)</f>
        <v>0</v>
      </c>
      <c r="S100" s="85"/>
      <c r="T100" s="245">
        <f>S100*H100</f>
        <v>0</v>
      </c>
      <c r="U100" s="245">
        <v>0</v>
      </c>
      <c r="V100" s="245">
        <f>U100*H100</f>
        <v>0</v>
      </c>
      <c r="W100" s="245">
        <v>0</v>
      </c>
      <c r="X100" s="246">
        <f>W100*H100</f>
        <v>0</v>
      </c>
      <c r="Y100" s="39"/>
      <c r="Z100" s="39"/>
      <c r="AA100" s="39"/>
      <c r="AB100" s="39"/>
      <c r="AC100" s="39"/>
      <c r="AD100" s="39"/>
      <c r="AE100" s="39"/>
      <c r="AR100" s="247" t="s">
        <v>492</v>
      </c>
      <c r="AT100" s="247" t="s">
        <v>186</v>
      </c>
      <c r="AU100" s="247" t="s">
        <v>84</v>
      </c>
      <c r="AY100" s="18" t="s">
        <v>171</v>
      </c>
      <c r="BE100" s="248">
        <f>IF(O100="základní",K100,0)</f>
        <v>0</v>
      </c>
      <c r="BF100" s="248">
        <f>IF(O100="snížená",K100,0)</f>
        <v>0</v>
      </c>
      <c r="BG100" s="248">
        <f>IF(O100="zákl. přenesená",K100,0)</f>
        <v>0</v>
      </c>
      <c r="BH100" s="248">
        <f>IF(O100="sníž. přenesená",K100,0)</f>
        <v>0</v>
      </c>
      <c r="BI100" s="248">
        <f>IF(O100="nulová",K100,0)</f>
        <v>0</v>
      </c>
      <c r="BJ100" s="18" t="s">
        <v>84</v>
      </c>
      <c r="BK100" s="248">
        <f>ROUND(P100*H100,2)</f>
        <v>0</v>
      </c>
      <c r="BL100" s="18" t="s">
        <v>493</v>
      </c>
      <c r="BM100" s="247" t="s">
        <v>509</v>
      </c>
    </row>
    <row r="101" spans="1:47" s="2" customFormat="1" ht="12">
      <c r="A101" s="39"/>
      <c r="B101" s="40"/>
      <c r="C101" s="41"/>
      <c r="D101" s="249" t="s">
        <v>181</v>
      </c>
      <c r="E101" s="41"/>
      <c r="F101" s="250" t="s">
        <v>508</v>
      </c>
      <c r="G101" s="41"/>
      <c r="H101" s="41"/>
      <c r="I101" s="150"/>
      <c r="J101" s="150"/>
      <c r="K101" s="41"/>
      <c r="L101" s="41"/>
      <c r="M101" s="45"/>
      <c r="N101" s="251"/>
      <c r="O101" s="252"/>
      <c r="P101" s="85"/>
      <c r="Q101" s="85"/>
      <c r="R101" s="85"/>
      <c r="S101" s="85"/>
      <c r="T101" s="85"/>
      <c r="U101" s="85"/>
      <c r="V101" s="85"/>
      <c r="W101" s="85"/>
      <c r="X101" s="86"/>
      <c r="Y101" s="39"/>
      <c r="Z101" s="39"/>
      <c r="AA101" s="39"/>
      <c r="AB101" s="39"/>
      <c r="AC101" s="39"/>
      <c r="AD101" s="39"/>
      <c r="AE101" s="39"/>
      <c r="AT101" s="18" t="s">
        <v>181</v>
      </c>
      <c r="AU101" s="18" t="s">
        <v>84</v>
      </c>
    </row>
    <row r="102" spans="1:65" s="2" customFormat="1" ht="16.5" customHeight="1">
      <c r="A102" s="39"/>
      <c r="B102" s="40"/>
      <c r="C102" s="264" t="s">
        <v>173</v>
      </c>
      <c r="D102" s="264" t="s">
        <v>186</v>
      </c>
      <c r="E102" s="265" t="s">
        <v>510</v>
      </c>
      <c r="F102" s="266" t="s">
        <v>511</v>
      </c>
      <c r="G102" s="267" t="s">
        <v>491</v>
      </c>
      <c r="H102" s="268">
        <v>4</v>
      </c>
      <c r="I102" s="269"/>
      <c r="J102" s="270"/>
      <c r="K102" s="271">
        <f>ROUND(P102*H102,2)</f>
        <v>0</v>
      </c>
      <c r="L102" s="266" t="s">
        <v>20</v>
      </c>
      <c r="M102" s="272"/>
      <c r="N102" s="273" t="s">
        <v>20</v>
      </c>
      <c r="O102" s="243" t="s">
        <v>45</v>
      </c>
      <c r="P102" s="244">
        <f>I102+J102</f>
        <v>0</v>
      </c>
      <c r="Q102" s="244">
        <f>ROUND(I102*H102,2)</f>
        <v>0</v>
      </c>
      <c r="R102" s="244">
        <f>ROUND(J102*H102,2)</f>
        <v>0</v>
      </c>
      <c r="S102" s="85"/>
      <c r="T102" s="245">
        <f>S102*H102</f>
        <v>0</v>
      </c>
      <c r="U102" s="245">
        <v>0</v>
      </c>
      <c r="V102" s="245">
        <f>U102*H102</f>
        <v>0</v>
      </c>
      <c r="W102" s="245">
        <v>0</v>
      </c>
      <c r="X102" s="246">
        <f>W102*H102</f>
        <v>0</v>
      </c>
      <c r="Y102" s="39"/>
      <c r="Z102" s="39"/>
      <c r="AA102" s="39"/>
      <c r="AB102" s="39"/>
      <c r="AC102" s="39"/>
      <c r="AD102" s="39"/>
      <c r="AE102" s="39"/>
      <c r="AR102" s="247" t="s">
        <v>492</v>
      </c>
      <c r="AT102" s="247" t="s">
        <v>186</v>
      </c>
      <c r="AU102" s="247" t="s">
        <v>84</v>
      </c>
      <c r="AY102" s="18" t="s">
        <v>171</v>
      </c>
      <c r="BE102" s="248">
        <f>IF(O102="základní",K102,0)</f>
        <v>0</v>
      </c>
      <c r="BF102" s="248">
        <f>IF(O102="snížená",K102,0)</f>
        <v>0</v>
      </c>
      <c r="BG102" s="248">
        <f>IF(O102="zákl. přenesená",K102,0)</f>
        <v>0</v>
      </c>
      <c r="BH102" s="248">
        <f>IF(O102="sníž. přenesená",K102,0)</f>
        <v>0</v>
      </c>
      <c r="BI102" s="248">
        <f>IF(O102="nulová",K102,0)</f>
        <v>0</v>
      </c>
      <c r="BJ102" s="18" t="s">
        <v>84</v>
      </c>
      <c r="BK102" s="248">
        <f>ROUND(P102*H102,2)</f>
        <v>0</v>
      </c>
      <c r="BL102" s="18" t="s">
        <v>493</v>
      </c>
      <c r="BM102" s="247" t="s">
        <v>512</v>
      </c>
    </row>
    <row r="103" spans="1:47" s="2" customFormat="1" ht="12">
      <c r="A103" s="39"/>
      <c r="B103" s="40"/>
      <c r="C103" s="41"/>
      <c r="D103" s="249" t="s">
        <v>181</v>
      </c>
      <c r="E103" s="41"/>
      <c r="F103" s="250" t="s">
        <v>511</v>
      </c>
      <c r="G103" s="41"/>
      <c r="H103" s="41"/>
      <c r="I103" s="150"/>
      <c r="J103" s="150"/>
      <c r="K103" s="41"/>
      <c r="L103" s="41"/>
      <c r="M103" s="45"/>
      <c r="N103" s="251"/>
      <c r="O103" s="252"/>
      <c r="P103" s="85"/>
      <c r="Q103" s="85"/>
      <c r="R103" s="85"/>
      <c r="S103" s="85"/>
      <c r="T103" s="85"/>
      <c r="U103" s="85"/>
      <c r="V103" s="85"/>
      <c r="W103" s="85"/>
      <c r="X103" s="86"/>
      <c r="Y103" s="39"/>
      <c r="Z103" s="39"/>
      <c r="AA103" s="39"/>
      <c r="AB103" s="39"/>
      <c r="AC103" s="39"/>
      <c r="AD103" s="39"/>
      <c r="AE103" s="39"/>
      <c r="AT103" s="18" t="s">
        <v>181</v>
      </c>
      <c r="AU103" s="18" t="s">
        <v>84</v>
      </c>
    </row>
    <row r="104" spans="1:65" s="2" customFormat="1" ht="21.75" customHeight="1">
      <c r="A104" s="39"/>
      <c r="B104" s="40"/>
      <c r="C104" s="264" t="s">
        <v>185</v>
      </c>
      <c r="D104" s="264" t="s">
        <v>186</v>
      </c>
      <c r="E104" s="265" t="s">
        <v>513</v>
      </c>
      <c r="F104" s="266" t="s">
        <v>514</v>
      </c>
      <c r="G104" s="267" t="s">
        <v>491</v>
      </c>
      <c r="H104" s="268">
        <v>1</v>
      </c>
      <c r="I104" s="269"/>
      <c r="J104" s="270"/>
      <c r="K104" s="271">
        <f>ROUND(P104*H104,2)</f>
        <v>0</v>
      </c>
      <c r="L104" s="266" t="s">
        <v>20</v>
      </c>
      <c r="M104" s="272"/>
      <c r="N104" s="273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</v>
      </c>
      <c r="X104" s="246">
        <f>W104*H104</f>
        <v>0</v>
      </c>
      <c r="Y104" s="39"/>
      <c r="Z104" s="39"/>
      <c r="AA104" s="39"/>
      <c r="AB104" s="39"/>
      <c r="AC104" s="39"/>
      <c r="AD104" s="39"/>
      <c r="AE104" s="39"/>
      <c r="AR104" s="247" t="s">
        <v>492</v>
      </c>
      <c r="AT104" s="247" t="s">
        <v>186</v>
      </c>
      <c r="AU104" s="247" t="s">
        <v>84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493</v>
      </c>
      <c r="BM104" s="247" t="s">
        <v>515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514</v>
      </c>
      <c r="G105" s="41"/>
      <c r="H105" s="41"/>
      <c r="I105" s="150"/>
      <c r="J105" s="150"/>
      <c r="K105" s="41"/>
      <c r="L105" s="41"/>
      <c r="M105" s="45"/>
      <c r="N105" s="251"/>
      <c r="O105" s="252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84</v>
      </c>
    </row>
    <row r="106" spans="1:65" s="2" customFormat="1" ht="16.5" customHeight="1">
      <c r="A106" s="39"/>
      <c r="B106" s="40"/>
      <c r="C106" s="264" t="s">
        <v>192</v>
      </c>
      <c r="D106" s="264" t="s">
        <v>186</v>
      </c>
      <c r="E106" s="265" t="s">
        <v>516</v>
      </c>
      <c r="F106" s="266" t="s">
        <v>517</v>
      </c>
      <c r="G106" s="267" t="s">
        <v>491</v>
      </c>
      <c r="H106" s="268">
        <v>3</v>
      </c>
      <c r="I106" s="269"/>
      <c r="J106" s="270"/>
      <c r="K106" s="271">
        <f>ROUND(P106*H106,2)</f>
        <v>0</v>
      </c>
      <c r="L106" s="266" t="s">
        <v>20</v>
      </c>
      <c r="M106" s="272"/>
      <c r="N106" s="273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492</v>
      </c>
      <c r="AT106" s="247" t="s">
        <v>186</v>
      </c>
      <c r="AU106" s="247" t="s">
        <v>84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493</v>
      </c>
      <c r="BM106" s="247" t="s">
        <v>518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517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84</v>
      </c>
    </row>
    <row r="108" spans="1:65" s="2" customFormat="1" ht="16.5" customHeight="1">
      <c r="A108" s="39"/>
      <c r="B108" s="40"/>
      <c r="C108" s="264" t="s">
        <v>198</v>
      </c>
      <c r="D108" s="264" t="s">
        <v>186</v>
      </c>
      <c r="E108" s="265" t="s">
        <v>519</v>
      </c>
      <c r="F108" s="266" t="s">
        <v>520</v>
      </c>
      <c r="G108" s="267" t="s">
        <v>491</v>
      </c>
      <c r="H108" s="268">
        <v>1</v>
      </c>
      <c r="I108" s="269"/>
      <c r="J108" s="270"/>
      <c r="K108" s="271">
        <f>ROUND(P108*H108,2)</f>
        <v>0</v>
      </c>
      <c r="L108" s="266" t="s">
        <v>20</v>
      </c>
      <c r="M108" s="272"/>
      <c r="N108" s="273" t="s">
        <v>20</v>
      </c>
      <c r="O108" s="243" t="s">
        <v>45</v>
      </c>
      <c r="P108" s="244">
        <f>I108+J108</f>
        <v>0</v>
      </c>
      <c r="Q108" s="244">
        <f>ROUND(I108*H108,2)</f>
        <v>0</v>
      </c>
      <c r="R108" s="244">
        <f>ROUND(J108*H108,2)</f>
        <v>0</v>
      </c>
      <c r="S108" s="85"/>
      <c r="T108" s="245">
        <f>S108*H108</f>
        <v>0</v>
      </c>
      <c r="U108" s="245">
        <v>0</v>
      </c>
      <c r="V108" s="245">
        <f>U108*H108</f>
        <v>0</v>
      </c>
      <c r="W108" s="245">
        <v>0</v>
      </c>
      <c r="X108" s="246">
        <f>W108*H108</f>
        <v>0</v>
      </c>
      <c r="Y108" s="39"/>
      <c r="Z108" s="39"/>
      <c r="AA108" s="39"/>
      <c r="AB108" s="39"/>
      <c r="AC108" s="39"/>
      <c r="AD108" s="39"/>
      <c r="AE108" s="39"/>
      <c r="AR108" s="247" t="s">
        <v>492</v>
      </c>
      <c r="AT108" s="247" t="s">
        <v>186</v>
      </c>
      <c r="AU108" s="247" t="s">
        <v>84</v>
      </c>
      <c r="AY108" s="18" t="s">
        <v>171</v>
      </c>
      <c r="BE108" s="248">
        <f>IF(O108="základní",K108,0)</f>
        <v>0</v>
      </c>
      <c r="BF108" s="248">
        <f>IF(O108="snížená",K108,0)</f>
        <v>0</v>
      </c>
      <c r="BG108" s="248">
        <f>IF(O108="zákl. přenesená",K108,0)</f>
        <v>0</v>
      </c>
      <c r="BH108" s="248">
        <f>IF(O108="sníž. přenesená",K108,0)</f>
        <v>0</v>
      </c>
      <c r="BI108" s="248">
        <f>IF(O108="nulová",K108,0)</f>
        <v>0</v>
      </c>
      <c r="BJ108" s="18" t="s">
        <v>84</v>
      </c>
      <c r="BK108" s="248">
        <f>ROUND(P108*H108,2)</f>
        <v>0</v>
      </c>
      <c r="BL108" s="18" t="s">
        <v>493</v>
      </c>
      <c r="BM108" s="247" t="s">
        <v>521</v>
      </c>
    </row>
    <row r="109" spans="1:47" s="2" customFormat="1" ht="12">
      <c r="A109" s="39"/>
      <c r="B109" s="40"/>
      <c r="C109" s="41"/>
      <c r="D109" s="249" t="s">
        <v>181</v>
      </c>
      <c r="E109" s="41"/>
      <c r="F109" s="250" t="s">
        <v>520</v>
      </c>
      <c r="G109" s="41"/>
      <c r="H109" s="41"/>
      <c r="I109" s="150"/>
      <c r="J109" s="150"/>
      <c r="K109" s="41"/>
      <c r="L109" s="41"/>
      <c r="M109" s="45"/>
      <c r="N109" s="251"/>
      <c r="O109" s="252"/>
      <c r="P109" s="85"/>
      <c r="Q109" s="85"/>
      <c r="R109" s="85"/>
      <c r="S109" s="85"/>
      <c r="T109" s="85"/>
      <c r="U109" s="85"/>
      <c r="V109" s="85"/>
      <c r="W109" s="85"/>
      <c r="X109" s="86"/>
      <c r="Y109" s="39"/>
      <c r="Z109" s="39"/>
      <c r="AA109" s="39"/>
      <c r="AB109" s="39"/>
      <c r="AC109" s="39"/>
      <c r="AD109" s="39"/>
      <c r="AE109" s="39"/>
      <c r="AT109" s="18" t="s">
        <v>181</v>
      </c>
      <c r="AU109" s="18" t="s">
        <v>84</v>
      </c>
    </row>
    <row r="110" spans="1:65" s="2" customFormat="1" ht="16.5" customHeight="1">
      <c r="A110" s="39"/>
      <c r="B110" s="40"/>
      <c r="C110" s="264" t="s">
        <v>203</v>
      </c>
      <c r="D110" s="264" t="s">
        <v>186</v>
      </c>
      <c r="E110" s="265" t="s">
        <v>522</v>
      </c>
      <c r="F110" s="266" t="s">
        <v>523</v>
      </c>
      <c r="G110" s="267" t="s">
        <v>262</v>
      </c>
      <c r="H110" s="268">
        <v>233</v>
      </c>
      <c r="I110" s="269"/>
      <c r="J110" s="270"/>
      <c r="K110" s="271">
        <f>ROUND(P110*H110,2)</f>
        <v>0</v>
      </c>
      <c r="L110" s="266" t="s">
        <v>20</v>
      </c>
      <c r="M110" s="272"/>
      <c r="N110" s="273" t="s">
        <v>20</v>
      </c>
      <c r="O110" s="243" t="s">
        <v>45</v>
      </c>
      <c r="P110" s="244">
        <f>I110+J110</f>
        <v>0</v>
      </c>
      <c r="Q110" s="244">
        <f>ROUND(I110*H110,2)</f>
        <v>0</v>
      </c>
      <c r="R110" s="244">
        <f>ROUND(J110*H110,2)</f>
        <v>0</v>
      </c>
      <c r="S110" s="85"/>
      <c r="T110" s="245">
        <f>S110*H110</f>
        <v>0</v>
      </c>
      <c r="U110" s="245">
        <v>0</v>
      </c>
      <c r="V110" s="245">
        <f>U110*H110</f>
        <v>0</v>
      </c>
      <c r="W110" s="245">
        <v>0</v>
      </c>
      <c r="X110" s="246">
        <f>W110*H110</f>
        <v>0</v>
      </c>
      <c r="Y110" s="39"/>
      <c r="Z110" s="39"/>
      <c r="AA110" s="39"/>
      <c r="AB110" s="39"/>
      <c r="AC110" s="39"/>
      <c r="AD110" s="39"/>
      <c r="AE110" s="39"/>
      <c r="AR110" s="247" t="s">
        <v>492</v>
      </c>
      <c r="AT110" s="247" t="s">
        <v>186</v>
      </c>
      <c r="AU110" s="247" t="s">
        <v>84</v>
      </c>
      <c r="AY110" s="18" t="s">
        <v>171</v>
      </c>
      <c r="BE110" s="248">
        <f>IF(O110="základní",K110,0)</f>
        <v>0</v>
      </c>
      <c r="BF110" s="248">
        <f>IF(O110="snížená",K110,0)</f>
        <v>0</v>
      </c>
      <c r="BG110" s="248">
        <f>IF(O110="zákl. přenesená",K110,0)</f>
        <v>0</v>
      </c>
      <c r="BH110" s="248">
        <f>IF(O110="sníž. přenesená",K110,0)</f>
        <v>0</v>
      </c>
      <c r="BI110" s="248">
        <f>IF(O110="nulová",K110,0)</f>
        <v>0</v>
      </c>
      <c r="BJ110" s="18" t="s">
        <v>84</v>
      </c>
      <c r="BK110" s="248">
        <f>ROUND(P110*H110,2)</f>
        <v>0</v>
      </c>
      <c r="BL110" s="18" t="s">
        <v>493</v>
      </c>
      <c r="BM110" s="247" t="s">
        <v>524</v>
      </c>
    </row>
    <row r="111" spans="1:47" s="2" customFormat="1" ht="12">
      <c r="A111" s="39"/>
      <c r="B111" s="40"/>
      <c r="C111" s="41"/>
      <c r="D111" s="249" t="s">
        <v>181</v>
      </c>
      <c r="E111" s="41"/>
      <c r="F111" s="250" t="s">
        <v>523</v>
      </c>
      <c r="G111" s="41"/>
      <c r="H111" s="41"/>
      <c r="I111" s="150"/>
      <c r="J111" s="150"/>
      <c r="K111" s="41"/>
      <c r="L111" s="41"/>
      <c r="M111" s="45"/>
      <c r="N111" s="251"/>
      <c r="O111" s="252"/>
      <c r="P111" s="85"/>
      <c r="Q111" s="85"/>
      <c r="R111" s="85"/>
      <c r="S111" s="85"/>
      <c r="T111" s="85"/>
      <c r="U111" s="85"/>
      <c r="V111" s="85"/>
      <c r="W111" s="85"/>
      <c r="X111" s="86"/>
      <c r="Y111" s="39"/>
      <c r="Z111" s="39"/>
      <c r="AA111" s="39"/>
      <c r="AB111" s="39"/>
      <c r="AC111" s="39"/>
      <c r="AD111" s="39"/>
      <c r="AE111" s="39"/>
      <c r="AT111" s="18" t="s">
        <v>181</v>
      </c>
      <c r="AU111" s="18" t="s">
        <v>84</v>
      </c>
    </row>
    <row r="112" spans="1:65" s="2" customFormat="1" ht="16.5" customHeight="1">
      <c r="A112" s="39"/>
      <c r="B112" s="40"/>
      <c r="C112" s="264" t="s">
        <v>208</v>
      </c>
      <c r="D112" s="264" t="s">
        <v>186</v>
      </c>
      <c r="E112" s="265" t="s">
        <v>525</v>
      </c>
      <c r="F112" s="266" t="s">
        <v>526</v>
      </c>
      <c r="G112" s="267" t="s">
        <v>262</v>
      </c>
      <c r="H112" s="268">
        <v>17</v>
      </c>
      <c r="I112" s="269"/>
      <c r="J112" s="270"/>
      <c r="K112" s="271">
        <f>ROUND(P112*H112,2)</f>
        <v>0</v>
      </c>
      <c r="L112" s="266" t="s">
        <v>20</v>
      </c>
      <c r="M112" s="272"/>
      <c r="N112" s="273" t="s">
        <v>20</v>
      </c>
      <c r="O112" s="243" t="s">
        <v>45</v>
      </c>
      <c r="P112" s="244">
        <f>I112+J112</f>
        <v>0</v>
      </c>
      <c r="Q112" s="244">
        <f>ROUND(I112*H112,2)</f>
        <v>0</v>
      </c>
      <c r="R112" s="244">
        <f>ROUND(J112*H112,2)</f>
        <v>0</v>
      </c>
      <c r="S112" s="85"/>
      <c r="T112" s="245">
        <f>S112*H112</f>
        <v>0</v>
      </c>
      <c r="U112" s="245">
        <v>0</v>
      </c>
      <c r="V112" s="245">
        <f>U112*H112</f>
        <v>0</v>
      </c>
      <c r="W112" s="245">
        <v>0</v>
      </c>
      <c r="X112" s="246">
        <f>W112*H112</f>
        <v>0</v>
      </c>
      <c r="Y112" s="39"/>
      <c r="Z112" s="39"/>
      <c r="AA112" s="39"/>
      <c r="AB112" s="39"/>
      <c r="AC112" s="39"/>
      <c r="AD112" s="39"/>
      <c r="AE112" s="39"/>
      <c r="AR112" s="247" t="s">
        <v>492</v>
      </c>
      <c r="AT112" s="247" t="s">
        <v>186</v>
      </c>
      <c r="AU112" s="247" t="s">
        <v>84</v>
      </c>
      <c r="AY112" s="18" t="s">
        <v>171</v>
      </c>
      <c r="BE112" s="248">
        <f>IF(O112="základní",K112,0)</f>
        <v>0</v>
      </c>
      <c r="BF112" s="248">
        <f>IF(O112="snížená",K112,0)</f>
        <v>0</v>
      </c>
      <c r="BG112" s="248">
        <f>IF(O112="zákl. přenesená",K112,0)</f>
        <v>0</v>
      </c>
      <c r="BH112" s="248">
        <f>IF(O112="sníž. přenesená",K112,0)</f>
        <v>0</v>
      </c>
      <c r="BI112" s="248">
        <f>IF(O112="nulová",K112,0)</f>
        <v>0</v>
      </c>
      <c r="BJ112" s="18" t="s">
        <v>84</v>
      </c>
      <c r="BK112" s="248">
        <f>ROUND(P112*H112,2)</f>
        <v>0</v>
      </c>
      <c r="BL112" s="18" t="s">
        <v>493</v>
      </c>
      <c r="BM112" s="247" t="s">
        <v>527</v>
      </c>
    </row>
    <row r="113" spans="1:47" s="2" customFormat="1" ht="12">
      <c r="A113" s="39"/>
      <c r="B113" s="40"/>
      <c r="C113" s="41"/>
      <c r="D113" s="249" t="s">
        <v>181</v>
      </c>
      <c r="E113" s="41"/>
      <c r="F113" s="250" t="s">
        <v>526</v>
      </c>
      <c r="G113" s="41"/>
      <c r="H113" s="41"/>
      <c r="I113" s="150"/>
      <c r="J113" s="150"/>
      <c r="K113" s="41"/>
      <c r="L113" s="41"/>
      <c r="M113" s="45"/>
      <c r="N113" s="251"/>
      <c r="O113" s="252"/>
      <c r="P113" s="85"/>
      <c r="Q113" s="85"/>
      <c r="R113" s="85"/>
      <c r="S113" s="85"/>
      <c r="T113" s="85"/>
      <c r="U113" s="85"/>
      <c r="V113" s="85"/>
      <c r="W113" s="85"/>
      <c r="X113" s="86"/>
      <c r="Y113" s="39"/>
      <c r="Z113" s="39"/>
      <c r="AA113" s="39"/>
      <c r="AB113" s="39"/>
      <c r="AC113" s="39"/>
      <c r="AD113" s="39"/>
      <c r="AE113" s="39"/>
      <c r="AT113" s="18" t="s">
        <v>181</v>
      </c>
      <c r="AU113" s="18" t="s">
        <v>84</v>
      </c>
    </row>
    <row r="114" spans="1:65" s="2" customFormat="1" ht="16.5" customHeight="1">
      <c r="A114" s="39"/>
      <c r="B114" s="40"/>
      <c r="C114" s="264" t="s">
        <v>213</v>
      </c>
      <c r="D114" s="264" t="s">
        <v>186</v>
      </c>
      <c r="E114" s="265" t="s">
        <v>528</v>
      </c>
      <c r="F114" s="266" t="s">
        <v>529</v>
      </c>
      <c r="G114" s="267" t="s">
        <v>262</v>
      </c>
      <c r="H114" s="268">
        <v>28</v>
      </c>
      <c r="I114" s="269"/>
      <c r="J114" s="270"/>
      <c r="K114" s="271">
        <f>ROUND(P114*H114,2)</f>
        <v>0</v>
      </c>
      <c r="L114" s="266" t="s">
        <v>20</v>
      </c>
      <c r="M114" s="272"/>
      <c r="N114" s="273" t="s">
        <v>20</v>
      </c>
      <c r="O114" s="243" t="s">
        <v>45</v>
      </c>
      <c r="P114" s="244">
        <f>I114+J114</f>
        <v>0</v>
      </c>
      <c r="Q114" s="244">
        <f>ROUND(I114*H114,2)</f>
        <v>0</v>
      </c>
      <c r="R114" s="244">
        <f>ROUND(J114*H114,2)</f>
        <v>0</v>
      </c>
      <c r="S114" s="85"/>
      <c r="T114" s="245">
        <f>S114*H114</f>
        <v>0</v>
      </c>
      <c r="U114" s="245">
        <v>0</v>
      </c>
      <c r="V114" s="245">
        <f>U114*H114</f>
        <v>0</v>
      </c>
      <c r="W114" s="245">
        <v>0</v>
      </c>
      <c r="X114" s="246">
        <f>W114*H114</f>
        <v>0</v>
      </c>
      <c r="Y114" s="39"/>
      <c r="Z114" s="39"/>
      <c r="AA114" s="39"/>
      <c r="AB114" s="39"/>
      <c r="AC114" s="39"/>
      <c r="AD114" s="39"/>
      <c r="AE114" s="39"/>
      <c r="AR114" s="247" t="s">
        <v>492</v>
      </c>
      <c r="AT114" s="247" t="s">
        <v>186</v>
      </c>
      <c r="AU114" s="247" t="s">
        <v>84</v>
      </c>
      <c r="AY114" s="18" t="s">
        <v>171</v>
      </c>
      <c r="BE114" s="248">
        <f>IF(O114="základní",K114,0)</f>
        <v>0</v>
      </c>
      <c r="BF114" s="248">
        <f>IF(O114="snížená",K114,0)</f>
        <v>0</v>
      </c>
      <c r="BG114" s="248">
        <f>IF(O114="zákl. přenesená",K114,0)</f>
        <v>0</v>
      </c>
      <c r="BH114" s="248">
        <f>IF(O114="sníž. přenesená",K114,0)</f>
        <v>0</v>
      </c>
      <c r="BI114" s="248">
        <f>IF(O114="nulová",K114,0)</f>
        <v>0</v>
      </c>
      <c r="BJ114" s="18" t="s">
        <v>84</v>
      </c>
      <c r="BK114" s="248">
        <f>ROUND(P114*H114,2)</f>
        <v>0</v>
      </c>
      <c r="BL114" s="18" t="s">
        <v>493</v>
      </c>
      <c r="BM114" s="247" t="s">
        <v>530</v>
      </c>
    </row>
    <row r="115" spans="1:47" s="2" customFormat="1" ht="12">
      <c r="A115" s="39"/>
      <c r="B115" s="40"/>
      <c r="C115" s="41"/>
      <c r="D115" s="249" t="s">
        <v>181</v>
      </c>
      <c r="E115" s="41"/>
      <c r="F115" s="250" t="s">
        <v>529</v>
      </c>
      <c r="G115" s="41"/>
      <c r="H115" s="41"/>
      <c r="I115" s="150"/>
      <c r="J115" s="150"/>
      <c r="K115" s="41"/>
      <c r="L115" s="41"/>
      <c r="M115" s="45"/>
      <c r="N115" s="251"/>
      <c r="O115" s="252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181</v>
      </c>
      <c r="AU115" s="18" t="s">
        <v>84</v>
      </c>
    </row>
    <row r="116" spans="1:65" s="2" customFormat="1" ht="16.5" customHeight="1">
      <c r="A116" s="39"/>
      <c r="B116" s="40"/>
      <c r="C116" s="264" t="s">
        <v>221</v>
      </c>
      <c r="D116" s="264" t="s">
        <v>186</v>
      </c>
      <c r="E116" s="265" t="s">
        <v>531</v>
      </c>
      <c r="F116" s="266" t="s">
        <v>532</v>
      </c>
      <c r="G116" s="267" t="s">
        <v>262</v>
      </c>
      <c r="H116" s="268">
        <v>216</v>
      </c>
      <c r="I116" s="269"/>
      <c r="J116" s="270"/>
      <c r="K116" s="271">
        <f>ROUND(P116*H116,2)</f>
        <v>0</v>
      </c>
      <c r="L116" s="266" t="s">
        <v>20</v>
      </c>
      <c r="M116" s="272"/>
      <c r="N116" s="273" t="s">
        <v>20</v>
      </c>
      <c r="O116" s="243" t="s">
        <v>45</v>
      </c>
      <c r="P116" s="244">
        <f>I116+J116</f>
        <v>0</v>
      </c>
      <c r="Q116" s="244">
        <f>ROUND(I116*H116,2)</f>
        <v>0</v>
      </c>
      <c r="R116" s="244">
        <f>ROUND(J116*H116,2)</f>
        <v>0</v>
      </c>
      <c r="S116" s="85"/>
      <c r="T116" s="245">
        <f>S116*H116</f>
        <v>0</v>
      </c>
      <c r="U116" s="245">
        <v>0</v>
      </c>
      <c r="V116" s="245">
        <f>U116*H116</f>
        <v>0</v>
      </c>
      <c r="W116" s="245">
        <v>0</v>
      </c>
      <c r="X116" s="246">
        <f>W116*H116</f>
        <v>0</v>
      </c>
      <c r="Y116" s="39"/>
      <c r="Z116" s="39"/>
      <c r="AA116" s="39"/>
      <c r="AB116" s="39"/>
      <c r="AC116" s="39"/>
      <c r="AD116" s="39"/>
      <c r="AE116" s="39"/>
      <c r="AR116" s="247" t="s">
        <v>492</v>
      </c>
      <c r="AT116" s="247" t="s">
        <v>186</v>
      </c>
      <c r="AU116" s="247" t="s">
        <v>84</v>
      </c>
      <c r="AY116" s="18" t="s">
        <v>171</v>
      </c>
      <c r="BE116" s="248">
        <f>IF(O116="základní",K116,0)</f>
        <v>0</v>
      </c>
      <c r="BF116" s="248">
        <f>IF(O116="snížená",K116,0)</f>
        <v>0</v>
      </c>
      <c r="BG116" s="248">
        <f>IF(O116="zákl. přenesená",K116,0)</f>
        <v>0</v>
      </c>
      <c r="BH116" s="248">
        <f>IF(O116="sníž. přenesená",K116,0)</f>
        <v>0</v>
      </c>
      <c r="BI116" s="248">
        <f>IF(O116="nulová",K116,0)</f>
        <v>0</v>
      </c>
      <c r="BJ116" s="18" t="s">
        <v>84</v>
      </c>
      <c r="BK116" s="248">
        <f>ROUND(P116*H116,2)</f>
        <v>0</v>
      </c>
      <c r="BL116" s="18" t="s">
        <v>493</v>
      </c>
      <c r="BM116" s="247" t="s">
        <v>533</v>
      </c>
    </row>
    <row r="117" spans="1:47" s="2" customFormat="1" ht="12">
      <c r="A117" s="39"/>
      <c r="B117" s="40"/>
      <c r="C117" s="41"/>
      <c r="D117" s="249" t="s">
        <v>181</v>
      </c>
      <c r="E117" s="41"/>
      <c r="F117" s="250" t="s">
        <v>532</v>
      </c>
      <c r="G117" s="41"/>
      <c r="H117" s="41"/>
      <c r="I117" s="150"/>
      <c r="J117" s="150"/>
      <c r="K117" s="41"/>
      <c r="L117" s="41"/>
      <c r="M117" s="45"/>
      <c r="N117" s="251"/>
      <c r="O117" s="252"/>
      <c r="P117" s="85"/>
      <c r="Q117" s="85"/>
      <c r="R117" s="85"/>
      <c r="S117" s="85"/>
      <c r="T117" s="85"/>
      <c r="U117" s="85"/>
      <c r="V117" s="85"/>
      <c r="W117" s="85"/>
      <c r="X117" s="86"/>
      <c r="Y117" s="39"/>
      <c r="Z117" s="39"/>
      <c r="AA117" s="39"/>
      <c r="AB117" s="39"/>
      <c r="AC117" s="39"/>
      <c r="AD117" s="39"/>
      <c r="AE117" s="39"/>
      <c r="AT117" s="18" t="s">
        <v>181</v>
      </c>
      <c r="AU117" s="18" t="s">
        <v>84</v>
      </c>
    </row>
    <row r="118" spans="1:65" s="2" customFormat="1" ht="16.5" customHeight="1">
      <c r="A118" s="39"/>
      <c r="B118" s="40"/>
      <c r="C118" s="264" t="s">
        <v>9</v>
      </c>
      <c r="D118" s="264" t="s">
        <v>186</v>
      </c>
      <c r="E118" s="265" t="s">
        <v>534</v>
      </c>
      <c r="F118" s="266" t="s">
        <v>535</v>
      </c>
      <c r="G118" s="267" t="s">
        <v>262</v>
      </c>
      <c r="H118" s="268">
        <v>15</v>
      </c>
      <c r="I118" s="269"/>
      <c r="J118" s="270"/>
      <c r="K118" s="271">
        <f>ROUND(P118*H118,2)</f>
        <v>0</v>
      </c>
      <c r="L118" s="266" t="s">
        <v>20</v>
      </c>
      <c r="M118" s="272"/>
      <c r="N118" s="273" t="s">
        <v>20</v>
      </c>
      <c r="O118" s="243" t="s">
        <v>45</v>
      </c>
      <c r="P118" s="244">
        <f>I118+J118</f>
        <v>0</v>
      </c>
      <c r="Q118" s="244">
        <f>ROUND(I118*H118,2)</f>
        <v>0</v>
      </c>
      <c r="R118" s="244">
        <f>ROUND(J118*H118,2)</f>
        <v>0</v>
      </c>
      <c r="S118" s="85"/>
      <c r="T118" s="245">
        <f>S118*H118</f>
        <v>0</v>
      </c>
      <c r="U118" s="245">
        <v>0</v>
      </c>
      <c r="V118" s="245">
        <f>U118*H118</f>
        <v>0</v>
      </c>
      <c r="W118" s="245">
        <v>0</v>
      </c>
      <c r="X118" s="246">
        <f>W118*H118</f>
        <v>0</v>
      </c>
      <c r="Y118" s="39"/>
      <c r="Z118" s="39"/>
      <c r="AA118" s="39"/>
      <c r="AB118" s="39"/>
      <c r="AC118" s="39"/>
      <c r="AD118" s="39"/>
      <c r="AE118" s="39"/>
      <c r="AR118" s="247" t="s">
        <v>492</v>
      </c>
      <c r="AT118" s="247" t="s">
        <v>186</v>
      </c>
      <c r="AU118" s="247" t="s">
        <v>84</v>
      </c>
      <c r="AY118" s="18" t="s">
        <v>171</v>
      </c>
      <c r="BE118" s="248">
        <f>IF(O118="základní",K118,0)</f>
        <v>0</v>
      </c>
      <c r="BF118" s="248">
        <f>IF(O118="snížená",K118,0)</f>
        <v>0</v>
      </c>
      <c r="BG118" s="248">
        <f>IF(O118="zákl. přenesená",K118,0)</f>
        <v>0</v>
      </c>
      <c r="BH118" s="248">
        <f>IF(O118="sníž. přenesená",K118,0)</f>
        <v>0</v>
      </c>
      <c r="BI118" s="248">
        <f>IF(O118="nulová",K118,0)</f>
        <v>0</v>
      </c>
      <c r="BJ118" s="18" t="s">
        <v>84</v>
      </c>
      <c r="BK118" s="248">
        <f>ROUND(P118*H118,2)</f>
        <v>0</v>
      </c>
      <c r="BL118" s="18" t="s">
        <v>493</v>
      </c>
      <c r="BM118" s="247" t="s">
        <v>536</v>
      </c>
    </row>
    <row r="119" spans="1:47" s="2" customFormat="1" ht="12">
      <c r="A119" s="39"/>
      <c r="B119" s="40"/>
      <c r="C119" s="41"/>
      <c r="D119" s="249" t="s">
        <v>181</v>
      </c>
      <c r="E119" s="41"/>
      <c r="F119" s="250" t="s">
        <v>535</v>
      </c>
      <c r="G119" s="41"/>
      <c r="H119" s="41"/>
      <c r="I119" s="150"/>
      <c r="J119" s="150"/>
      <c r="K119" s="41"/>
      <c r="L119" s="41"/>
      <c r="M119" s="45"/>
      <c r="N119" s="251"/>
      <c r="O119" s="252"/>
      <c r="P119" s="85"/>
      <c r="Q119" s="85"/>
      <c r="R119" s="85"/>
      <c r="S119" s="85"/>
      <c r="T119" s="85"/>
      <c r="U119" s="85"/>
      <c r="V119" s="85"/>
      <c r="W119" s="85"/>
      <c r="X119" s="86"/>
      <c r="Y119" s="39"/>
      <c r="Z119" s="39"/>
      <c r="AA119" s="39"/>
      <c r="AB119" s="39"/>
      <c r="AC119" s="39"/>
      <c r="AD119" s="39"/>
      <c r="AE119" s="39"/>
      <c r="AT119" s="18" t="s">
        <v>181</v>
      </c>
      <c r="AU119" s="18" t="s">
        <v>84</v>
      </c>
    </row>
    <row r="120" spans="1:65" s="2" customFormat="1" ht="16.5" customHeight="1">
      <c r="A120" s="39"/>
      <c r="B120" s="40"/>
      <c r="C120" s="264" t="s">
        <v>313</v>
      </c>
      <c r="D120" s="264" t="s">
        <v>186</v>
      </c>
      <c r="E120" s="265" t="s">
        <v>537</v>
      </c>
      <c r="F120" s="266" t="s">
        <v>538</v>
      </c>
      <c r="G120" s="267" t="s">
        <v>262</v>
      </c>
      <c r="H120" s="268">
        <v>184</v>
      </c>
      <c r="I120" s="269"/>
      <c r="J120" s="270"/>
      <c r="K120" s="271">
        <f>ROUND(P120*H120,2)</f>
        <v>0</v>
      </c>
      <c r="L120" s="266" t="s">
        <v>20</v>
      </c>
      <c r="M120" s="272"/>
      <c r="N120" s="273" t="s">
        <v>20</v>
      </c>
      <c r="O120" s="243" t="s">
        <v>45</v>
      </c>
      <c r="P120" s="244">
        <f>I120+J120</f>
        <v>0</v>
      </c>
      <c r="Q120" s="244">
        <f>ROUND(I120*H120,2)</f>
        <v>0</v>
      </c>
      <c r="R120" s="244">
        <f>ROUND(J120*H120,2)</f>
        <v>0</v>
      </c>
      <c r="S120" s="85"/>
      <c r="T120" s="245">
        <f>S120*H120</f>
        <v>0</v>
      </c>
      <c r="U120" s="245">
        <v>0</v>
      </c>
      <c r="V120" s="245">
        <f>U120*H120</f>
        <v>0</v>
      </c>
      <c r="W120" s="245">
        <v>0</v>
      </c>
      <c r="X120" s="246">
        <f>W120*H120</f>
        <v>0</v>
      </c>
      <c r="Y120" s="39"/>
      <c r="Z120" s="39"/>
      <c r="AA120" s="39"/>
      <c r="AB120" s="39"/>
      <c r="AC120" s="39"/>
      <c r="AD120" s="39"/>
      <c r="AE120" s="39"/>
      <c r="AR120" s="247" t="s">
        <v>492</v>
      </c>
      <c r="AT120" s="247" t="s">
        <v>186</v>
      </c>
      <c r="AU120" s="247" t="s">
        <v>84</v>
      </c>
      <c r="AY120" s="18" t="s">
        <v>171</v>
      </c>
      <c r="BE120" s="248">
        <f>IF(O120="základní",K120,0)</f>
        <v>0</v>
      </c>
      <c r="BF120" s="248">
        <f>IF(O120="snížená",K120,0)</f>
        <v>0</v>
      </c>
      <c r="BG120" s="248">
        <f>IF(O120="zákl. přenesená",K120,0)</f>
        <v>0</v>
      </c>
      <c r="BH120" s="248">
        <f>IF(O120="sníž. přenesená",K120,0)</f>
        <v>0</v>
      </c>
      <c r="BI120" s="248">
        <f>IF(O120="nulová",K120,0)</f>
        <v>0</v>
      </c>
      <c r="BJ120" s="18" t="s">
        <v>84</v>
      </c>
      <c r="BK120" s="248">
        <f>ROUND(P120*H120,2)</f>
        <v>0</v>
      </c>
      <c r="BL120" s="18" t="s">
        <v>493</v>
      </c>
      <c r="BM120" s="247" t="s">
        <v>539</v>
      </c>
    </row>
    <row r="121" spans="1:47" s="2" customFormat="1" ht="12">
      <c r="A121" s="39"/>
      <c r="B121" s="40"/>
      <c r="C121" s="41"/>
      <c r="D121" s="249" t="s">
        <v>181</v>
      </c>
      <c r="E121" s="41"/>
      <c r="F121" s="250" t="s">
        <v>538</v>
      </c>
      <c r="G121" s="41"/>
      <c r="H121" s="41"/>
      <c r="I121" s="150"/>
      <c r="J121" s="150"/>
      <c r="K121" s="41"/>
      <c r="L121" s="41"/>
      <c r="M121" s="45"/>
      <c r="N121" s="251"/>
      <c r="O121" s="252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181</v>
      </c>
      <c r="AU121" s="18" t="s">
        <v>84</v>
      </c>
    </row>
    <row r="122" spans="1:65" s="2" customFormat="1" ht="16.5" customHeight="1">
      <c r="A122" s="39"/>
      <c r="B122" s="40"/>
      <c r="C122" s="264" t="s">
        <v>319</v>
      </c>
      <c r="D122" s="264" t="s">
        <v>186</v>
      </c>
      <c r="E122" s="265" t="s">
        <v>540</v>
      </c>
      <c r="F122" s="266" t="s">
        <v>541</v>
      </c>
      <c r="G122" s="267" t="s">
        <v>491</v>
      </c>
      <c r="H122" s="268">
        <v>14</v>
      </c>
      <c r="I122" s="269"/>
      <c r="J122" s="270"/>
      <c r="K122" s="271">
        <f>ROUND(P122*H122,2)</f>
        <v>0</v>
      </c>
      <c r="L122" s="266" t="s">
        <v>20</v>
      </c>
      <c r="M122" s="272"/>
      <c r="N122" s="273" t="s">
        <v>20</v>
      </c>
      <c r="O122" s="243" t="s">
        <v>45</v>
      </c>
      <c r="P122" s="244">
        <f>I122+J122</f>
        <v>0</v>
      </c>
      <c r="Q122" s="244">
        <f>ROUND(I122*H122,2)</f>
        <v>0</v>
      </c>
      <c r="R122" s="244">
        <f>ROUND(J122*H122,2)</f>
        <v>0</v>
      </c>
      <c r="S122" s="85"/>
      <c r="T122" s="245">
        <f>S122*H122</f>
        <v>0</v>
      </c>
      <c r="U122" s="245">
        <v>0</v>
      </c>
      <c r="V122" s="245">
        <f>U122*H122</f>
        <v>0</v>
      </c>
      <c r="W122" s="245">
        <v>0</v>
      </c>
      <c r="X122" s="246">
        <f>W122*H122</f>
        <v>0</v>
      </c>
      <c r="Y122" s="39"/>
      <c r="Z122" s="39"/>
      <c r="AA122" s="39"/>
      <c r="AB122" s="39"/>
      <c r="AC122" s="39"/>
      <c r="AD122" s="39"/>
      <c r="AE122" s="39"/>
      <c r="AR122" s="247" t="s">
        <v>492</v>
      </c>
      <c r="AT122" s="247" t="s">
        <v>186</v>
      </c>
      <c r="AU122" s="247" t="s">
        <v>84</v>
      </c>
      <c r="AY122" s="18" t="s">
        <v>171</v>
      </c>
      <c r="BE122" s="248">
        <f>IF(O122="základní",K122,0)</f>
        <v>0</v>
      </c>
      <c r="BF122" s="248">
        <f>IF(O122="snížená",K122,0)</f>
        <v>0</v>
      </c>
      <c r="BG122" s="248">
        <f>IF(O122="zákl. přenesená",K122,0)</f>
        <v>0</v>
      </c>
      <c r="BH122" s="248">
        <f>IF(O122="sníž. přenesená",K122,0)</f>
        <v>0</v>
      </c>
      <c r="BI122" s="248">
        <f>IF(O122="nulová",K122,0)</f>
        <v>0</v>
      </c>
      <c r="BJ122" s="18" t="s">
        <v>84</v>
      </c>
      <c r="BK122" s="248">
        <f>ROUND(P122*H122,2)</f>
        <v>0</v>
      </c>
      <c r="BL122" s="18" t="s">
        <v>493</v>
      </c>
      <c r="BM122" s="247" t="s">
        <v>542</v>
      </c>
    </row>
    <row r="123" spans="1:47" s="2" customFormat="1" ht="12">
      <c r="A123" s="39"/>
      <c r="B123" s="40"/>
      <c r="C123" s="41"/>
      <c r="D123" s="249" t="s">
        <v>181</v>
      </c>
      <c r="E123" s="41"/>
      <c r="F123" s="250" t="s">
        <v>541</v>
      </c>
      <c r="G123" s="41"/>
      <c r="H123" s="41"/>
      <c r="I123" s="150"/>
      <c r="J123" s="150"/>
      <c r="K123" s="41"/>
      <c r="L123" s="41"/>
      <c r="M123" s="45"/>
      <c r="N123" s="251"/>
      <c r="O123" s="252"/>
      <c r="P123" s="85"/>
      <c r="Q123" s="85"/>
      <c r="R123" s="85"/>
      <c r="S123" s="85"/>
      <c r="T123" s="85"/>
      <c r="U123" s="85"/>
      <c r="V123" s="85"/>
      <c r="W123" s="85"/>
      <c r="X123" s="86"/>
      <c r="Y123" s="39"/>
      <c r="Z123" s="39"/>
      <c r="AA123" s="39"/>
      <c r="AB123" s="39"/>
      <c r="AC123" s="39"/>
      <c r="AD123" s="39"/>
      <c r="AE123" s="39"/>
      <c r="AT123" s="18" t="s">
        <v>181</v>
      </c>
      <c r="AU123" s="18" t="s">
        <v>84</v>
      </c>
    </row>
    <row r="124" spans="1:65" s="2" customFormat="1" ht="16.5" customHeight="1">
      <c r="A124" s="39"/>
      <c r="B124" s="40"/>
      <c r="C124" s="264" t="s">
        <v>325</v>
      </c>
      <c r="D124" s="264" t="s">
        <v>186</v>
      </c>
      <c r="E124" s="265" t="s">
        <v>543</v>
      </c>
      <c r="F124" s="266" t="s">
        <v>544</v>
      </c>
      <c r="G124" s="267" t="s">
        <v>262</v>
      </c>
      <c r="H124" s="268">
        <v>26</v>
      </c>
      <c r="I124" s="269"/>
      <c r="J124" s="270"/>
      <c r="K124" s="271">
        <f>ROUND(P124*H124,2)</f>
        <v>0</v>
      </c>
      <c r="L124" s="266" t="s">
        <v>20</v>
      </c>
      <c r="M124" s="272"/>
      <c r="N124" s="273" t="s">
        <v>20</v>
      </c>
      <c r="O124" s="243" t="s">
        <v>45</v>
      </c>
      <c r="P124" s="244">
        <f>I124+J124</f>
        <v>0</v>
      </c>
      <c r="Q124" s="244">
        <f>ROUND(I124*H124,2)</f>
        <v>0</v>
      </c>
      <c r="R124" s="244">
        <f>ROUND(J124*H124,2)</f>
        <v>0</v>
      </c>
      <c r="S124" s="85"/>
      <c r="T124" s="245">
        <f>S124*H124</f>
        <v>0</v>
      </c>
      <c r="U124" s="245">
        <v>0</v>
      </c>
      <c r="V124" s="245">
        <f>U124*H124</f>
        <v>0</v>
      </c>
      <c r="W124" s="245">
        <v>0</v>
      </c>
      <c r="X124" s="246">
        <f>W124*H124</f>
        <v>0</v>
      </c>
      <c r="Y124" s="39"/>
      <c r="Z124" s="39"/>
      <c r="AA124" s="39"/>
      <c r="AB124" s="39"/>
      <c r="AC124" s="39"/>
      <c r="AD124" s="39"/>
      <c r="AE124" s="39"/>
      <c r="AR124" s="247" t="s">
        <v>492</v>
      </c>
      <c r="AT124" s="247" t="s">
        <v>186</v>
      </c>
      <c r="AU124" s="247" t="s">
        <v>84</v>
      </c>
      <c r="AY124" s="18" t="s">
        <v>171</v>
      </c>
      <c r="BE124" s="248">
        <f>IF(O124="základní",K124,0)</f>
        <v>0</v>
      </c>
      <c r="BF124" s="248">
        <f>IF(O124="snížená",K124,0)</f>
        <v>0</v>
      </c>
      <c r="BG124" s="248">
        <f>IF(O124="zákl. přenesená",K124,0)</f>
        <v>0</v>
      </c>
      <c r="BH124" s="248">
        <f>IF(O124="sníž. přenesená",K124,0)</f>
        <v>0</v>
      </c>
      <c r="BI124" s="248">
        <f>IF(O124="nulová",K124,0)</f>
        <v>0</v>
      </c>
      <c r="BJ124" s="18" t="s">
        <v>84</v>
      </c>
      <c r="BK124" s="248">
        <f>ROUND(P124*H124,2)</f>
        <v>0</v>
      </c>
      <c r="BL124" s="18" t="s">
        <v>493</v>
      </c>
      <c r="BM124" s="247" t="s">
        <v>545</v>
      </c>
    </row>
    <row r="125" spans="1:47" s="2" customFormat="1" ht="12">
      <c r="A125" s="39"/>
      <c r="B125" s="40"/>
      <c r="C125" s="41"/>
      <c r="D125" s="249" t="s">
        <v>181</v>
      </c>
      <c r="E125" s="41"/>
      <c r="F125" s="250" t="s">
        <v>544</v>
      </c>
      <c r="G125" s="41"/>
      <c r="H125" s="41"/>
      <c r="I125" s="150"/>
      <c r="J125" s="150"/>
      <c r="K125" s="41"/>
      <c r="L125" s="41"/>
      <c r="M125" s="45"/>
      <c r="N125" s="251"/>
      <c r="O125" s="252"/>
      <c r="P125" s="85"/>
      <c r="Q125" s="85"/>
      <c r="R125" s="85"/>
      <c r="S125" s="85"/>
      <c r="T125" s="85"/>
      <c r="U125" s="85"/>
      <c r="V125" s="85"/>
      <c r="W125" s="85"/>
      <c r="X125" s="86"/>
      <c r="Y125" s="39"/>
      <c r="Z125" s="39"/>
      <c r="AA125" s="39"/>
      <c r="AB125" s="39"/>
      <c r="AC125" s="39"/>
      <c r="AD125" s="39"/>
      <c r="AE125" s="39"/>
      <c r="AT125" s="18" t="s">
        <v>181</v>
      </c>
      <c r="AU125" s="18" t="s">
        <v>84</v>
      </c>
    </row>
    <row r="126" spans="1:65" s="2" customFormat="1" ht="16.5" customHeight="1">
      <c r="A126" s="39"/>
      <c r="B126" s="40"/>
      <c r="C126" s="264" t="s">
        <v>331</v>
      </c>
      <c r="D126" s="264" t="s">
        <v>186</v>
      </c>
      <c r="E126" s="265" t="s">
        <v>546</v>
      </c>
      <c r="F126" s="266" t="s">
        <v>547</v>
      </c>
      <c r="G126" s="267" t="s">
        <v>262</v>
      </c>
      <c r="H126" s="268">
        <v>148</v>
      </c>
      <c r="I126" s="269"/>
      <c r="J126" s="270"/>
      <c r="K126" s="271">
        <f>ROUND(P126*H126,2)</f>
        <v>0</v>
      </c>
      <c r="L126" s="266" t="s">
        <v>20</v>
      </c>
      <c r="M126" s="272"/>
      <c r="N126" s="273" t="s">
        <v>20</v>
      </c>
      <c r="O126" s="243" t="s">
        <v>45</v>
      </c>
      <c r="P126" s="244">
        <f>I126+J126</f>
        <v>0</v>
      </c>
      <c r="Q126" s="244">
        <f>ROUND(I126*H126,2)</f>
        <v>0</v>
      </c>
      <c r="R126" s="244">
        <f>ROUND(J126*H126,2)</f>
        <v>0</v>
      </c>
      <c r="S126" s="85"/>
      <c r="T126" s="245">
        <f>S126*H126</f>
        <v>0</v>
      </c>
      <c r="U126" s="245">
        <v>0</v>
      </c>
      <c r="V126" s="245">
        <f>U126*H126</f>
        <v>0</v>
      </c>
      <c r="W126" s="245">
        <v>0</v>
      </c>
      <c r="X126" s="246">
        <f>W126*H126</f>
        <v>0</v>
      </c>
      <c r="Y126" s="39"/>
      <c r="Z126" s="39"/>
      <c r="AA126" s="39"/>
      <c r="AB126" s="39"/>
      <c r="AC126" s="39"/>
      <c r="AD126" s="39"/>
      <c r="AE126" s="39"/>
      <c r="AR126" s="247" t="s">
        <v>492</v>
      </c>
      <c r="AT126" s="247" t="s">
        <v>186</v>
      </c>
      <c r="AU126" s="247" t="s">
        <v>84</v>
      </c>
      <c r="AY126" s="18" t="s">
        <v>171</v>
      </c>
      <c r="BE126" s="248">
        <f>IF(O126="základní",K126,0)</f>
        <v>0</v>
      </c>
      <c r="BF126" s="248">
        <f>IF(O126="snížená",K126,0)</f>
        <v>0</v>
      </c>
      <c r="BG126" s="248">
        <f>IF(O126="zákl. přenesená",K126,0)</f>
        <v>0</v>
      </c>
      <c r="BH126" s="248">
        <f>IF(O126="sníž. přenesená",K126,0)</f>
        <v>0</v>
      </c>
      <c r="BI126" s="248">
        <f>IF(O126="nulová",K126,0)</f>
        <v>0</v>
      </c>
      <c r="BJ126" s="18" t="s">
        <v>84</v>
      </c>
      <c r="BK126" s="248">
        <f>ROUND(P126*H126,2)</f>
        <v>0</v>
      </c>
      <c r="BL126" s="18" t="s">
        <v>493</v>
      </c>
      <c r="BM126" s="247" t="s">
        <v>548</v>
      </c>
    </row>
    <row r="127" spans="1:47" s="2" customFormat="1" ht="12">
      <c r="A127" s="39"/>
      <c r="B127" s="40"/>
      <c r="C127" s="41"/>
      <c r="D127" s="249" t="s">
        <v>181</v>
      </c>
      <c r="E127" s="41"/>
      <c r="F127" s="250" t="s">
        <v>547</v>
      </c>
      <c r="G127" s="41"/>
      <c r="H127" s="41"/>
      <c r="I127" s="150"/>
      <c r="J127" s="150"/>
      <c r="K127" s="41"/>
      <c r="L127" s="41"/>
      <c r="M127" s="45"/>
      <c r="N127" s="251"/>
      <c r="O127" s="252"/>
      <c r="P127" s="85"/>
      <c r="Q127" s="85"/>
      <c r="R127" s="85"/>
      <c r="S127" s="85"/>
      <c r="T127" s="85"/>
      <c r="U127" s="85"/>
      <c r="V127" s="85"/>
      <c r="W127" s="85"/>
      <c r="X127" s="86"/>
      <c r="Y127" s="39"/>
      <c r="Z127" s="39"/>
      <c r="AA127" s="39"/>
      <c r="AB127" s="39"/>
      <c r="AC127" s="39"/>
      <c r="AD127" s="39"/>
      <c r="AE127" s="39"/>
      <c r="AT127" s="18" t="s">
        <v>181</v>
      </c>
      <c r="AU127" s="18" t="s">
        <v>84</v>
      </c>
    </row>
    <row r="128" spans="1:65" s="2" customFormat="1" ht="16.5" customHeight="1">
      <c r="A128" s="39"/>
      <c r="B128" s="40"/>
      <c r="C128" s="264" t="s">
        <v>335</v>
      </c>
      <c r="D128" s="264" t="s">
        <v>186</v>
      </c>
      <c r="E128" s="265" t="s">
        <v>549</v>
      </c>
      <c r="F128" s="266" t="s">
        <v>550</v>
      </c>
      <c r="G128" s="267" t="s">
        <v>491</v>
      </c>
      <c r="H128" s="268">
        <v>4</v>
      </c>
      <c r="I128" s="269"/>
      <c r="J128" s="270"/>
      <c r="K128" s="271">
        <f>ROUND(P128*H128,2)</f>
        <v>0</v>
      </c>
      <c r="L128" s="266" t="s">
        <v>20</v>
      </c>
      <c r="M128" s="272"/>
      <c r="N128" s="273" t="s">
        <v>20</v>
      </c>
      <c r="O128" s="243" t="s">
        <v>45</v>
      </c>
      <c r="P128" s="244">
        <f>I128+J128</f>
        <v>0</v>
      </c>
      <c r="Q128" s="244">
        <f>ROUND(I128*H128,2)</f>
        <v>0</v>
      </c>
      <c r="R128" s="244">
        <f>ROUND(J128*H128,2)</f>
        <v>0</v>
      </c>
      <c r="S128" s="85"/>
      <c r="T128" s="245">
        <f>S128*H128</f>
        <v>0</v>
      </c>
      <c r="U128" s="245">
        <v>0</v>
      </c>
      <c r="V128" s="245">
        <f>U128*H128</f>
        <v>0</v>
      </c>
      <c r="W128" s="245">
        <v>0</v>
      </c>
      <c r="X128" s="246">
        <f>W128*H128</f>
        <v>0</v>
      </c>
      <c r="Y128" s="39"/>
      <c r="Z128" s="39"/>
      <c r="AA128" s="39"/>
      <c r="AB128" s="39"/>
      <c r="AC128" s="39"/>
      <c r="AD128" s="39"/>
      <c r="AE128" s="39"/>
      <c r="AR128" s="247" t="s">
        <v>492</v>
      </c>
      <c r="AT128" s="247" t="s">
        <v>186</v>
      </c>
      <c r="AU128" s="247" t="s">
        <v>84</v>
      </c>
      <c r="AY128" s="18" t="s">
        <v>171</v>
      </c>
      <c r="BE128" s="248">
        <f>IF(O128="základní",K128,0)</f>
        <v>0</v>
      </c>
      <c r="BF128" s="248">
        <f>IF(O128="snížená",K128,0)</f>
        <v>0</v>
      </c>
      <c r="BG128" s="248">
        <f>IF(O128="zákl. přenesená",K128,0)</f>
        <v>0</v>
      </c>
      <c r="BH128" s="248">
        <f>IF(O128="sníž. přenesená",K128,0)</f>
        <v>0</v>
      </c>
      <c r="BI128" s="248">
        <f>IF(O128="nulová",K128,0)</f>
        <v>0</v>
      </c>
      <c r="BJ128" s="18" t="s">
        <v>84</v>
      </c>
      <c r="BK128" s="248">
        <f>ROUND(P128*H128,2)</f>
        <v>0</v>
      </c>
      <c r="BL128" s="18" t="s">
        <v>493</v>
      </c>
      <c r="BM128" s="247" t="s">
        <v>551</v>
      </c>
    </row>
    <row r="129" spans="1:47" s="2" customFormat="1" ht="12">
      <c r="A129" s="39"/>
      <c r="B129" s="40"/>
      <c r="C129" s="41"/>
      <c r="D129" s="249" t="s">
        <v>181</v>
      </c>
      <c r="E129" s="41"/>
      <c r="F129" s="250" t="s">
        <v>550</v>
      </c>
      <c r="G129" s="41"/>
      <c r="H129" s="41"/>
      <c r="I129" s="150"/>
      <c r="J129" s="150"/>
      <c r="K129" s="41"/>
      <c r="L129" s="41"/>
      <c r="M129" s="45"/>
      <c r="N129" s="251"/>
      <c r="O129" s="252"/>
      <c r="P129" s="85"/>
      <c r="Q129" s="85"/>
      <c r="R129" s="85"/>
      <c r="S129" s="85"/>
      <c r="T129" s="85"/>
      <c r="U129" s="85"/>
      <c r="V129" s="85"/>
      <c r="W129" s="85"/>
      <c r="X129" s="86"/>
      <c r="Y129" s="39"/>
      <c r="Z129" s="39"/>
      <c r="AA129" s="39"/>
      <c r="AB129" s="39"/>
      <c r="AC129" s="39"/>
      <c r="AD129" s="39"/>
      <c r="AE129" s="39"/>
      <c r="AT129" s="18" t="s">
        <v>181</v>
      </c>
      <c r="AU129" s="18" t="s">
        <v>84</v>
      </c>
    </row>
    <row r="130" spans="1:65" s="2" customFormat="1" ht="16.5" customHeight="1">
      <c r="A130" s="39"/>
      <c r="B130" s="40"/>
      <c r="C130" s="264" t="s">
        <v>8</v>
      </c>
      <c r="D130" s="264" t="s">
        <v>186</v>
      </c>
      <c r="E130" s="265" t="s">
        <v>552</v>
      </c>
      <c r="F130" s="266" t="s">
        <v>553</v>
      </c>
      <c r="G130" s="267" t="s">
        <v>273</v>
      </c>
      <c r="H130" s="268">
        <v>1.64</v>
      </c>
      <c r="I130" s="269"/>
      <c r="J130" s="270"/>
      <c r="K130" s="271">
        <f>ROUND(P130*H130,2)</f>
        <v>0</v>
      </c>
      <c r="L130" s="266" t="s">
        <v>20</v>
      </c>
      <c r="M130" s="272"/>
      <c r="N130" s="273" t="s">
        <v>20</v>
      </c>
      <c r="O130" s="243" t="s">
        <v>45</v>
      </c>
      <c r="P130" s="244">
        <f>I130+J130</f>
        <v>0</v>
      </c>
      <c r="Q130" s="244">
        <f>ROUND(I130*H130,2)</f>
        <v>0</v>
      </c>
      <c r="R130" s="244">
        <f>ROUND(J130*H130,2)</f>
        <v>0</v>
      </c>
      <c r="S130" s="85"/>
      <c r="T130" s="245">
        <f>S130*H130</f>
        <v>0</v>
      </c>
      <c r="U130" s="245">
        <v>0</v>
      </c>
      <c r="V130" s="245">
        <f>U130*H130</f>
        <v>0</v>
      </c>
      <c r="W130" s="245">
        <v>0</v>
      </c>
      <c r="X130" s="246">
        <f>W130*H130</f>
        <v>0</v>
      </c>
      <c r="Y130" s="39"/>
      <c r="Z130" s="39"/>
      <c r="AA130" s="39"/>
      <c r="AB130" s="39"/>
      <c r="AC130" s="39"/>
      <c r="AD130" s="39"/>
      <c r="AE130" s="39"/>
      <c r="AR130" s="247" t="s">
        <v>492</v>
      </c>
      <c r="AT130" s="247" t="s">
        <v>186</v>
      </c>
      <c r="AU130" s="247" t="s">
        <v>84</v>
      </c>
      <c r="AY130" s="18" t="s">
        <v>171</v>
      </c>
      <c r="BE130" s="248">
        <f>IF(O130="základní",K130,0)</f>
        <v>0</v>
      </c>
      <c r="BF130" s="248">
        <f>IF(O130="snížená",K130,0)</f>
        <v>0</v>
      </c>
      <c r="BG130" s="248">
        <f>IF(O130="zákl. přenesená",K130,0)</f>
        <v>0</v>
      </c>
      <c r="BH130" s="248">
        <f>IF(O130="sníž. přenesená",K130,0)</f>
        <v>0</v>
      </c>
      <c r="BI130" s="248">
        <f>IF(O130="nulová",K130,0)</f>
        <v>0</v>
      </c>
      <c r="BJ130" s="18" t="s">
        <v>84</v>
      </c>
      <c r="BK130" s="248">
        <f>ROUND(P130*H130,2)</f>
        <v>0</v>
      </c>
      <c r="BL130" s="18" t="s">
        <v>493</v>
      </c>
      <c r="BM130" s="247" t="s">
        <v>554</v>
      </c>
    </row>
    <row r="131" spans="1:47" s="2" customFormat="1" ht="12">
      <c r="A131" s="39"/>
      <c r="B131" s="40"/>
      <c r="C131" s="41"/>
      <c r="D131" s="249" t="s">
        <v>181</v>
      </c>
      <c r="E131" s="41"/>
      <c r="F131" s="250" t="s">
        <v>553</v>
      </c>
      <c r="G131" s="41"/>
      <c r="H131" s="41"/>
      <c r="I131" s="150"/>
      <c r="J131" s="150"/>
      <c r="K131" s="41"/>
      <c r="L131" s="41"/>
      <c r="M131" s="45"/>
      <c r="N131" s="251"/>
      <c r="O131" s="252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181</v>
      </c>
      <c r="AU131" s="18" t="s">
        <v>84</v>
      </c>
    </row>
    <row r="132" spans="1:65" s="2" customFormat="1" ht="16.5" customHeight="1">
      <c r="A132" s="39"/>
      <c r="B132" s="40"/>
      <c r="C132" s="264" t="s">
        <v>343</v>
      </c>
      <c r="D132" s="264" t="s">
        <v>186</v>
      </c>
      <c r="E132" s="265" t="s">
        <v>555</v>
      </c>
      <c r="F132" s="266" t="s">
        <v>556</v>
      </c>
      <c r="G132" s="267" t="s">
        <v>273</v>
      </c>
      <c r="H132" s="268">
        <v>0.01</v>
      </c>
      <c r="I132" s="269"/>
      <c r="J132" s="270"/>
      <c r="K132" s="271">
        <f>ROUND(P132*H132,2)</f>
        <v>0</v>
      </c>
      <c r="L132" s="266" t="s">
        <v>20</v>
      </c>
      <c r="M132" s="272"/>
      <c r="N132" s="273" t="s">
        <v>20</v>
      </c>
      <c r="O132" s="243" t="s">
        <v>45</v>
      </c>
      <c r="P132" s="244">
        <f>I132+J132</f>
        <v>0</v>
      </c>
      <c r="Q132" s="244">
        <f>ROUND(I132*H132,2)</f>
        <v>0</v>
      </c>
      <c r="R132" s="244">
        <f>ROUND(J132*H132,2)</f>
        <v>0</v>
      </c>
      <c r="S132" s="85"/>
      <c r="T132" s="245">
        <f>S132*H132</f>
        <v>0</v>
      </c>
      <c r="U132" s="245">
        <v>0</v>
      </c>
      <c r="V132" s="245">
        <f>U132*H132</f>
        <v>0</v>
      </c>
      <c r="W132" s="245">
        <v>0</v>
      </c>
      <c r="X132" s="246">
        <f>W132*H132</f>
        <v>0</v>
      </c>
      <c r="Y132" s="39"/>
      <c r="Z132" s="39"/>
      <c r="AA132" s="39"/>
      <c r="AB132" s="39"/>
      <c r="AC132" s="39"/>
      <c r="AD132" s="39"/>
      <c r="AE132" s="39"/>
      <c r="AR132" s="247" t="s">
        <v>492</v>
      </c>
      <c r="AT132" s="247" t="s">
        <v>186</v>
      </c>
      <c r="AU132" s="247" t="s">
        <v>84</v>
      </c>
      <c r="AY132" s="18" t="s">
        <v>171</v>
      </c>
      <c r="BE132" s="248">
        <f>IF(O132="základní",K132,0)</f>
        <v>0</v>
      </c>
      <c r="BF132" s="248">
        <f>IF(O132="snížená",K132,0)</f>
        <v>0</v>
      </c>
      <c r="BG132" s="248">
        <f>IF(O132="zákl. přenesená",K132,0)</f>
        <v>0</v>
      </c>
      <c r="BH132" s="248">
        <f>IF(O132="sníž. přenesená",K132,0)</f>
        <v>0</v>
      </c>
      <c r="BI132" s="248">
        <f>IF(O132="nulová",K132,0)</f>
        <v>0</v>
      </c>
      <c r="BJ132" s="18" t="s">
        <v>84</v>
      </c>
      <c r="BK132" s="248">
        <f>ROUND(P132*H132,2)</f>
        <v>0</v>
      </c>
      <c r="BL132" s="18" t="s">
        <v>493</v>
      </c>
      <c r="BM132" s="247" t="s">
        <v>557</v>
      </c>
    </row>
    <row r="133" spans="1:47" s="2" customFormat="1" ht="12">
      <c r="A133" s="39"/>
      <c r="B133" s="40"/>
      <c r="C133" s="41"/>
      <c r="D133" s="249" t="s">
        <v>181</v>
      </c>
      <c r="E133" s="41"/>
      <c r="F133" s="250" t="s">
        <v>556</v>
      </c>
      <c r="G133" s="41"/>
      <c r="H133" s="41"/>
      <c r="I133" s="150"/>
      <c r="J133" s="150"/>
      <c r="K133" s="41"/>
      <c r="L133" s="41"/>
      <c r="M133" s="45"/>
      <c r="N133" s="251"/>
      <c r="O133" s="252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181</v>
      </c>
      <c r="AU133" s="18" t="s">
        <v>84</v>
      </c>
    </row>
    <row r="134" spans="1:65" s="2" customFormat="1" ht="16.5" customHeight="1">
      <c r="A134" s="39"/>
      <c r="B134" s="40"/>
      <c r="C134" s="264" t="s">
        <v>347</v>
      </c>
      <c r="D134" s="264" t="s">
        <v>186</v>
      </c>
      <c r="E134" s="265" t="s">
        <v>558</v>
      </c>
      <c r="F134" s="266" t="s">
        <v>559</v>
      </c>
      <c r="G134" s="267" t="s">
        <v>224</v>
      </c>
      <c r="H134" s="268">
        <v>14.2</v>
      </c>
      <c r="I134" s="269"/>
      <c r="J134" s="270"/>
      <c r="K134" s="271">
        <f>ROUND(P134*H134,2)</f>
        <v>0</v>
      </c>
      <c r="L134" s="266" t="s">
        <v>20</v>
      </c>
      <c r="M134" s="272"/>
      <c r="N134" s="273" t="s">
        <v>20</v>
      </c>
      <c r="O134" s="243" t="s">
        <v>45</v>
      </c>
      <c r="P134" s="244">
        <f>I134+J134</f>
        <v>0</v>
      </c>
      <c r="Q134" s="244">
        <f>ROUND(I134*H134,2)</f>
        <v>0</v>
      </c>
      <c r="R134" s="244">
        <f>ROUND(J134*H134,2)</f>
        <v>0</v>
      </c>
      <c r="S134" s="85"/>
      <c r="T134" s="245">
        <f>S134*H134</f>
        <v>0</v>
      </c>
      <c r="U134" s="245">
        <v>0</v>
      </c>
      <c r="V134" s="245">
        <f>U134*H134</f>
        <v>0</v>
      </c>
      <c r="W134" s="245">
        <v>0</v>
      </c>
      <c r="X134" s="246">
        <f>W134*H134</f>
        <v>0</v>
      </c>
      <c r="Y134" s="39"/>
      <c r="Z134" s="39"/>
      <c r="AA134" s="39"/>
      <c r="AB134" s="39"/>
      <c r="AC134" s="39"/>
      <c r="AD134" s="39"/>
      <c r="AE134" s="39"/>
      <c r="AR134" s="247" t="s">
        <v>492</v>
      </c>
      <c r="AT134" s="247" t="s">
        <v>186</v>
      </c>
      <c r="AU134" s="247" t="s">
        <v>84</v>
      </c>
      <c r="AY134" s="18" t="s">
        <v>171</v>
      </c>
      <c r="BE134" s="248">
        <f>IF(O134="základní",K134,0)</f>
        <v>0</v>
      </c>
      <c r="BF134" s="248">
        <f>IF(O134="snížená",K134,0)</f>
        <v>0</v>
      </c>
      <c r="BG134" s="248">
        <f>IF(O134="zákl. přenesená",K134,0)</f>
        <v>0</v>
      </c>
      <c r="BH134" s="248">
        <f>IF(O134="sníž. přenesená",K134,0)</f>
        <v>0</v>
      </c>
      <c r="BI134" s="248">
        <f>IF(O134="nulová",K134,0)</f>
        <v>0</v>
      </c>
      <c r="BJ134" s="18" t="s">
        <v>84</v>
      </c>
      <c r="BK134" s="248">
        <f>ROUND(P134*H134,2)</f>
        <v>0</v>
      </c>
      <c r="BL134" s="18" t="s">
        <v>493</v>
      </c>
      <c r="BM134" s="247" t="s">
        <v>560</v>
      </c>
    </row>
    <row r="135" spans="1:47" s="2" customFormat="1" ht="12">
      <c r="A135" s="39"/>
      <c r="B135" s="40"/>
      <c r="C135" s="41"/>
      <c r="D135" s="249" t="s">
        <v>181</v>
      </c>
      <c r="E135" s="41"/>
      <c r="F135" s="250" t="s">
        <v>559</v>
      </c>
      <c r="G135" s="41"/>
      <c r="H135" s="41"/>
      <c r="I135" s="150"/>
      <c r="J135" s="150"/>
      <c r="K135" s="41"/>
      <c r="L135" s="41"/>
      <c r="M135" s="45"/>
      <c r="N135" s="251"/>
      <c r="O135" s="252"/>
      <c r="P135" s="85"/>
      <c r="Q135" s="85"/>
      <c r="R135" s="85"/>
      <c r="S135" s="85"/>
      <c r="T135" s="85"/>
      <c r="U135" s="85"/>
      <c r="V135" s="85"/>
      <c r="W135" s="85"/>
      <c r="X135" s="86"/>
      <c r="Y135" s="39"/>
      <c r="Z135" s="39"/>
      <c r="AA135" s="39"/>
      <c r="AB135" s="39"/>
      <c r="AC135" s="39"/>
      <c r="AD135" s="39"/>
      <c r="AE135" s="39"/>
      <c r="AT135" s="18" t="s">
        <v>181</v>
      </c>
      <c r="AU135" s="18" t="s">
        <v>84</v>
      </c>
    </row>
    <row r="136" spans="1:65" s="2" customFormat="1" ht="16.5" customHeight="1">
      <c r="A136" s="39"/>
      <c r="B136" s="40"/>
      <c r="C136" s="264" t="s">
        <v>352</v>
      </c>
      <c r="D136" s="264" t="s">
        <v>186</v>
      </c>
      <c r="E136" s="265" t="s">
        <v>561</v>
      </c>
      <c r="F136" s="266" t="s">
        <v>562</v>
      </c>
      <c r="G136" s="267" t="s">
        <v>491</v>
      </c>
      <c r="H136" s="268">
        <v>1</v>
      </c>
      <c r="I136" s="269"/>
      <c r="J136" s="270"/>
      <c r="K136" s="271">
        <f>ROUND(P136*H136,2)</f>
        <v>0</v>
      </c>
      <c r="L136" s="266" t="s">
        <v>20</v>
      </c>
      <c r="M136" s="272"/>
      <c r="N136" s="273" t="s">
        <v>20</v>
      </c>
      <c r="O136" s="243" t="s">
        <v>45</v>
      </c>
      <c r="P136" s="244">
        <f>I136+J136</f>
        <v>0</v>
      </c>
      <c r="Q136" s="244">
        <f>ROUND(I136*H136,2)</f>
        <v>0</v>
      </c>
      <c r="R136" s="244">
        <f>ROUND(J136*H136,2)</f>
        <v>0</v>
      </c>
      <c r="S136" s="85"/>
      <c r="T136" s="245">
        <f>S136*H136</f>
        <v>0</v>
      </c>
      <c r="U136" s="245">
        <v>0</v>
      </c>
      <c r="V136" s="245">
        <f>U136*H136</f>
        <v>0</v>
      </c>
      <c r="W136" s="245">
        <v>0</v>
      </c>
      <c r="X136" s="246">
        <f>W136*H136</f>
        <v>0</v>
      </c>
      <c r="Y136" s="39"/>
      <c r="Z136" s="39"/>
      <c r="AA136" s="39"/>
      <c r="AB136" s="39"/>
      <c r="AC136" s="39"/>
      <c r="AD136" s="39"/>
      <c r="AE136" s="39"/>
      <c r="AR136" s="247" t="s">
        <v>492</v>
      </c>
      <c r="AT136" s="247" t="s">
        <v>186</v>
      </c>
      <c r="AU136" s="247" t="s">
        <v>84</v>
      </c>
      <c r="AY136" s="18" t="s">
        <v>171</v>
      </c>
      <c r="BE136" s="248">
        <f>IF(O136="základní",K136,0)</f>
        <v>0</v>
      </c>
      <c r="BF136" s="248">
        <f>IF(O136="snížená",K136,0)</f>
        <v>0</v>
      </c>
      <c r="BG136" s="248">
        <f>IF(O136="zákl. přenesená",K136,0)</f>
        <v>0</v>
      </c>
      <c r="BH136" s="248">
        <f>IF(O136="sníž. přenesená",K136,0)</f>
        <v>0</v>
      </c>
      <c r="BI136" s="248">
        <f>IF(O136="nulová",K136,0)</f>
        <v>0</v>
      </c>
      <c r="BJ136" s="18" t="s">
        <v>84</v>
      </c>
      <c r="BK136" s="248">
        <f>ROUND(P136*H136,2)</f>
        <v>0</v>
      </c>
      <c r="BL136" s="18" t="s">
        <v>493</v>
      </c>
      <c r="BM136" s="247" t="s">
        <v>563</v>
      </c>
    </row>
    <row r="137" spans="1:47" s="2" customFormat="1" ht="12">
      <c r="A137" s="39"/>
      <c r="B137" s="40"/>
      <c r="C137" s="41"/>
      <c r="D137" s="249" t="s">
        <v>181</v>
      </c>
      <c r="E137" s="41"/>
      <c r="F137" s="250" t="s">
        <v>562</v>
      </c>
      <c r="G137" s="41"/>
      <c r="H137" s="41"/>
      <c r="I137" s="150"/>
      <c r="J137" s="150"/>
      <c r="K137" s="41"/>
      <c r="L137" s="41"/>
      <c r="M137" s="45"/>
      <c r="N137" s="251"/>
      <c r="O137" s="252"/>
      <c r="P137" s="85"/>
      <c r="Q137" s="85"/>
      <c r="R137" s="85"/>
      <c r="S137" s="85"/>
      <c r="T137" s="85"/>
      <c r="U137" s="85"/>
      <c r="V137" s="85"/>
      <c r="W137" s="85"/>
      <c r="X137" s="86"/>
      <c r="Y137" s="39"/>
      <c r="Z137" s="39"/>
      <c r="AA137" s="39"/>
      <c r="AB137" s="39"/>
      <c r="AC137" s="39"/>
      <c r="AD137" s="39"/>
      <c r="AE137" s="39"/>
      <c r="AT137" s="18" t="s">
        <v>181</v>
      </c>
      <c r="AU137" s="18" t="s">
        <v>84</v>
      </c>
    </row>
    <row r="138" spans="1:65" s="2" customFormat="1" ht="16.5" customHeight="1">
      <c r="A138" s="39"/>
      <c r="B138" s="40"/>
      <c r="C138" s="235" t="s">
        <v>357</v>
      </c>
      <c r="D138" s="235" t="s">
        <v>174</v>
      </c>
      <c r="E138" s="236" t="s">
        <v>564</v>
      </c>
      <c r="F138" s="237" t="s">
        <v>565</v>
      </c>
      <c r="G138" s="238" t="s">
        <v>491</v>
      </c>
      <c r="H138" s="239">
        <v>3</v>
      </c>
      <c r="I138" s="240"/>
      <c r="J138" s="240"/>
      <c r="K138" s="241">
        <f>ROUND(P138*H138,2)</f>
        <v>0</v>
      </c>
      <c r="L138" s="237" t="s">
        <v>20</v>
      </c>
      <c r="M138" s="45"/>
      <c r="N138" s="242" t="s">
        <v>20</v>
      </c>
      <c r="O138" s="243" t="s">
        <v>45</v>
      </c>
      <c r="P138" s="244">
        <f>I138+J138</f>
        <v>0</v>
      </c>
      <c r="Q138" s="244">
        <f>ROUND(I138*H138,2)</f>
        <v>0</v>
      </c>
      <c r="R138" s="244">
        <f>ROUND(J138*H138,2)</f>
        <v>0</v>
      </c>
      <c r="S138" s="85"/>
      <c r="T138" s="245">
        <f>S138*H138</f>
        <v>0</v>
      </c>
      <c r="U138" s="245">
        <v>0</v>
      </c>
      <c r="V138" s="245">
        <f>U138*H138</f>
        <v>0</v>
      </c>
      <c r="W138" s="245">
        <v>0</v>
      </c>
      <c r="X138" s="246">
        <f>W138*H138</f>
        <v>0</v>
      </c>
      <c r="Y138" s="39"/>
      <c r="Z138" s="39"/>
      <c r="AA138" s="39"/>
      <c r="AB138" s="39"/>
      <c r="AC138" s="39"/>
      <c r="AD138" s="39"/>
      <c r="AE138" s="39"/>
      <c r="AR138" s="247" t="s">
        <v>493</v>
      </c>
      <c r="AT138" s="247" t="s">
        <v>174</v>
      </c>
      <c r="AU138" s="247" t="s">
        <v>84</v>
      </c>
      <c r="AY138" s="18" t="s">
        <v>171</v>
      </c>
      <c r="BE138" s="248">
        <f>IF(O138="základní",K138,0)</f>
        <v>0</v>
      </c>
      <c r="BF138" s="248">
        <f>IF(O138="snížená",K138,0)</f>
        <v>0</v>
      </c>
      <c r="BG138" s="248">
        <f>IF(O138="zákl. přenesená",K138,0)</f>
        <v>0</v>
      </c>
      <c r="BH138" s="248">
        <f>IF(O138="sníž. přenesená",K138,0)</f>
        <v>0</v>
      </c>
      <c r="BI138" s="248">
        <f>IF(O138="nulová",K138,0)</f>
        <v>0</v>
      </c>
      <c r="BJ138" s="18" t="s">
        <v>84</v>
      </c>
      <c r="BK138" s="248">
        <f>ROUND(P138*H138,2)</f>
        <v>0</v>
      </c>
      <c r="BL138" s="18" t="s">
        <v>493</v>
      </c>
      <c r="BM138" s="247" t="s">
        <v>566</v>
      </c>
    </row>
    <row r="139" spans="1:47" s="2" customFormat="1" ht="12">
      <c r="A139" s="39"/>
      <c r="B139" s="40"/>
      <c r="C139" s="41"/>
      <c r="D139" s="249" t="s">
        <v>181</v>
      </c>
      <c r="E139" s="41"/>
      <c r="F139" s="250" t="s">
        <v>565</v>
      </c>
      <c r="G139" s="41"/>
      <c r="H139" s="41"/>
      <c r="I139" s="150"/>
      <c r="J139" s="150"/>
      <c r="K139" s="41"/>
      <c r="L139" s="41"/>
      <c r="M139" s="45"/>
      <c r="N139" s="251"/>
      <c r="O139" s="252"/>
      <c r="P139" s="85"/>
      <c r="Q139" s="85"/>
      <c r="R139" s="85"/>
      <c r="S139" s="85"/>
      <c r="T139" s="85"/>
      <c r="U139" s="85"/>
      <c r="V139" s="85"/>
      <c r="W139" s="85"/>
      <c r="X139" s="86"/>
      <c r="Y139" s="39"/>
      <c r="Z139" s="39"/>
      <c r="AA139" s="39"/>
      <c r="AB139" s="39"/>
      <c r="AC139" s="39"/>
      <c r="AD139" s="39"/>
      <c r="AE139" s="39"/>
      <c r="AT139" s="18" t="s">
        <v>181</v>
      </c>
      <c r="AU139" s="18" t="s">
        <v>84</v>
      </c>
    </row>
    <row r="140" spans="1:65" s="2" customFormat="1" ht="16.5" customHeight="1">
      <c r="A140" s="39"/>
      <c r="B140" s="40"/>
      <c r="C140" s="235" t="s">
        <v>362</v>
      </c>
      <c r="D140" s="235" t="s">
        <v>174</v>
      </c>
      <c r="E140" s="236" t="s">
        <v>567</v>
      </c>
      <c r="F140" s="237" t="s">
        <v>568</v>
      </c>
      <c r="G140" s="238" t="s">
        <v>491</v>
      </c>
      <c r="H140" s="239">
        <v>60</v>
      </c>
      <c r="I140" s="240"/>
      <c r="J140" s="240"/>
      <c r="K140" s="241">
        <f>ROUND(P140*H140,2)</f>
        <v>0</v>
      </c>
      <c r="L140" s="237" t="s">
        <v>20</v>
      </c>
      <c r="M140" s="45"/>
      <c r="N140" s="242" t="s">
        <v>20</v>
      </c>
      <c r="O140" s="243" t="s">
        <v>45</v>
      </c>
      <c r="P140" s="244">
        <f>I140+J140</f>
        <v>0</v>
      </c>
      <c r="Q140" s="244">
        <f>ROUND(I140*H140,2)</f>
        <v>0</v>
      </c>
      <c r="R140" s="244">
        <f>ROUND(J140*H140,2)</f>
        <v>0</v>
      </c>
      <c r="S140" s="85"/>
      <c r="T140" s="245">
        <f>S140*H140</f>
        <v>0</v>
      </c>
      <c r="U140" s="245">
        <v>0</v>
      </c>
      <c r="V140" s="245">
        <f>U140*H140</f>
        <v>0</v>
      </c>
      <c r="W140" s="245">
        <v>0</v>
      </c>
      <c r="X140" s="246">
        <f>W140*H140</f>
        <v>0</v>
      </c>
      <c r="Y140" s="39"/>
      <c r="Z140" s="39"/>
      <c r="AA140" s="39"/>
      <c r="AB140" s="39"/>
      <c r="AC140" s="39"/>
      <c r="AD140" s="39"/>
      <c r="AE140" s="39"/>
      <c r="AR140" s="247" t="s">
        <v>493</v>
      </c>
      <c r="AT140" s="247" t="s">
        <v>174</v>
      </c>
      <c r="AU140" s="247" t="s">
        <v>84</v>
      </c>
      <c r="AY140" s="18" t="s">
        <v>171</v>
      </c>
      <c r="BE140" s="248">
        <f>IF(O140="základní",K140,0)</f>
        <v>0</v>
      </c>
      <c r="BF140" s="248">
        <f>IF(O140="snížená",K140,0)</f>
        <v>0</v>
      </c>
      <c r="BG140" s="248">
        <f>IF(O140="zákl. přenesená",K140,0)</f>
        <v>0</v>
      </c>
      <c r="BH140" s="248">
        <f>IF(O140="sníž. přenesená",K140,0)</f>
        <v>0</v>
      </c>
      <c r="BI140" s="248">
        <f>IF(O140="nulová",K140,0)</f>
        <v>0</v>
      </c>
      <c r="BJ140" s="18" t="s">
        <v>84</v>
      </c>
      <c r="BK140" s="248">
        <f>ROUND(P140*H140,2)</f>
        <v>0</v>
      </c>
      <c r="BL140" s="18" t="s">
        <v>493</v>
      </c>
      <c r="BM140" s="247" t="s">
        <v>569</v>
      </c>
    </row>
    <row r="141" spans="1:47" s="2" customFormat="1" ht="12">
      <c r="A141" s="39"/>
      <c r="B141" s="40"/>
      <c r="C141" s="41"/>
      <c r="D141" s="249" t="s">
        <v>181</v>
      </c>
      <c r="E141" s="41"/>
      <c r="F141" s="250" t="s">
        <v>568</v>
      </c>
      <c r="G141" s="41"/>
      <c r="H141" s="41"/>
      <c r="I141" s="150"/>
      <c r="J141" s="150"/>
      <c r="K141" s="41"/>
      <c r="L141" s="41"/>
      <c r="M141" s="45"/>
      <c r="N141" s="251"/>
      <c r="O141" s="252"/>
      <c r="P141" s="85"/>
      <c r="Q141" s="85"/>
      <c r="R141" s="85"/>
      <c r="S141" s="85"/>
      <c r="T141" s="85"/>
      <c r="U141" s="85"/>
      <c r="V141" s="85"/>
      <c r="W141" s="85"/>
      <c r="X141" s="86"/>
      <c r="Y141" s="39"/>
      <c r="Z141" s="39"/>
      <c r="AA141" s="39"/>
      <c r="AB141" s="39"/>
      <c r="AC141" s="39"/>
      <c r="AD141" s="39"/>
      <c r="AE141" s="39"/>
      <c r="AT141" s="18" t="s">
        <v>181</v>
      </c>
      <c r="AU141" s="18" t="s">
        <v>84</v>
      </c>
    </row>
    <row r="142" spans="1:65" s="2" customFormat="1" ht="16.5" customHeight="1">
      <c r="A142" s="39"/>
      <c r="B142" s="40"/>
      <c r="C142" s="235" t="s">
        <v>372</v>
      </c>
      <c r="D142" s="235" t="s">
        <v>174</v>
      </c>
      <c r="E142" s="236" t="s">
        <v>570</v>
      </c>
      <c r="F142" s="237" t="s">
        <v>571</v>
      </c>
      <c r="G142" s="238" t="s">
        <v>262</v>
      </c>
      <c r="H142" s="239">
        <v>70</v>
      </c>
      <c r="I142" s="240"/>
      <c r="J142" s="240"/>
      <c r="K142" s="241">
        <f>ROUND(P142*H142,2)</f>
        <v>0</v>
      </c>
      <c r="L142" s="237" t="s">
        <v>20</v>
      </c>
      <c r="M142" s="45"/>
      <c r="N142" s="242" t="s">
        <v>20</v>
      </c>
      <c r="O142" s="243" t="s">
        <v>45</v>
      </c>
      <c r="P142" s="244">
        <f>I142+J142</f>
        <v>0</v>
      </c>
      <c r="Q142" s="244">
        <f>ROUND(I142*H142,2)</f>
        <v>0</v>
      </c>
      <c r="R142" s="244">
        <f>ROUND(J142*H142,2)</f>
        <v>0</v>
      </c>
      <c r="S142" s="85"/>
      <c r="T142" s="245">
        <f>S142*H142</f>
        <v>0</v>
      </c>
      <c r="U142" s="245">
        <v>0</v>
      </c>
      <c r="V142" s="245">
        <f>U142*H142</f>
        <v>0</v>
      </c>
      <c r="W142" s="245">
        <v>0</v>
      </c>
      <c r="X142" s="246">
        <f>W142*H142</f>
        <v>0</v>
      </c>
      <c r="Y142" s="39"/>
      <c r="Z142" s="39"/>
      <c r="AA142" s="39"/>
      <c r="AB142" s="39"/>
      <c r="AC142" s="39"/>
      <c r="AD142" s="39"/>
      <c r="AE142" s="39"/>
      <c r="AR142" s="247" t="s">
        <v>493</v>
      </c>
      <c r="AT142" s="247" t="s">
        <v>174</v>
      </c>
      <c r="AU142" s="247" t="s">
        <v>84</v>
      </c>
      <c r="AY142" s="18" t="s">
        <v>171</v>
      </c>
      <c r="BE142" s="248">
        <f>IF(O142="základní",K142,0)</f>
        <v>0</v>
      </c>
      <c r="BF142" s="248">
        <f>IF(O142="snížená",K142,0)</f>
        <v>0</v>
      </c>
      <c r="BG142" s="248">
        <f>IF(O142="zákl. přenesená",K142,0)</f>
        <v>0</v>
      </c>
      <c r="BH142" s="248">
        <f>IF(O142="sníž. přenesená",K142,0)</f>
        <v>0</v>
      </c>
      <c r="BI142" s="248">
        <f>IF(O142="nulová",K142,0)</f>
        <v>0</v>
      </c>
      <c r="BJ142" s="18" t="s">
        <v>84</v>
      </c>
      <c r="BK142" s="248">
        <f>ROUND(P142*H142,2)</f>
        <v>0</v>
      </c>
      <c r="BL142" s="18" t="s">
        <v>493</v>
      </c>
      <c r="BM142" s="247" t="s">
        <v>572</v>
      </c>
    </row>
    <row r="143" spans="1:47" s="2" customFormat="1" ht="12">
      <c r="A143" s="39"/>
      <c r="B143" s="40"/>
      <c r="C143" s="41"/>
      <c r="D143" s="249" t="s">
        <v>181</v>
      </c>
      <c r="E143" s="41"/>
      <c r="F143" s="250" t="s">
        <v>571</v>
      </c>
      <c r="G143" s="41"/>
      <c r="H143" s="41"/>
      <c r="I143" s="150"/>
      <c r="J143" s="150"/>
      <c r="K143" s="41"/>
      <c r="L143" s="41"/>
      <c r="M143" s="45"/>
      <c r="N143" s="251"/>
      <c r="O143" s="252"/>
      <c r="P143" s="85"/>
      <c r="Q143" s="85"/>
      <c r="R143" s="85"/>
      <c r="S143" s="85"/>
      <c r="T143" s="85"/>
      <c r="U143" s="85"/>
      <c r="V143" s="85"/>
      <c r="W143" s="85"/>
      <c r="X143" s="86"/>
      <c r="Y143" s="39"/>
      <c r="Z143" s="39"/>
      <c r="AA143" s="39"/>
      <c r="AB143" s="39"/>
      <c r="AC143" s="39"/>
      <c r="AD143" s="39"/>
      <c r="AE143" s="39"/>
      <c r="AT143" s="18" t="s">
        <v>181</v>
      </c>
      <c r="AU143" s="18" t="s">
        <v>84</v>
      </c>
    </row>
    <row r="144" spans="1:65" s="2" customFormat="1" ht="21.75" customHeight="1">
      <c r="A144" s="39"/>
      <c r="B144" s="40"/>
      <c r="C144" s="235" t="s">
        <v>378</v>
      </c>
      <c r="D144" s="235" t="s">
        <v>174</v>
      </c>
      <c r="E144" s="236" t="s">
        <v>573</v>
      </c>
      <c r="F144" s="237" t="s">
        <v>574</v>
      </c>
      <c r="G144" s="238" t="s">
        <v>491</v>
      </c>
      <c r="H144" s="239">
        <v>16</v>
      </c>
      <c r="I144" s="240"/>
      <c r="J144" s="240"/>
      <c r="K144" s="241">
        <f>ROUND(P144*H144,2)</f>
        <v>0</v>
      </c>
      <c r="L144" s="237" t="s">
        <v>20</v>
      </c>
      <c r="M144" s="45"/>
      <c r="N144" s="242" t="s">
        <v>20</v>
      </c>
      <c r="O144" s="243" t="s">
        <v>45</v>
      </c>
      <c r="P144" s="244">
        <f>I144+J144</f>
        <v>0</v>
      </c>
      <c r="Q144" s="244">
        <f>ROUND(I144*H144,2)</f>
        <v>0</v>
      </c>
      <c r="R144" s="244">
        <f>ROUND(J144*H144,2)</f>
        <v>0</v>
      </c>
      <c r="S144" s="85"/>
      <c r="T144" s="245">
        <f>S144*H144</f>
        <v>0</v>
      </c>
      <c r="U144" s="245">
        <v>0</v>
      </c>
      <c r="V144" s="245">
        <f>U144*H144</f>
        <v>0</v>
      </c>
      <c r="W144" s="245">
        <v>0</v>
      </c>
      <c r="X144" s="246">
        <f>W144*H144</f>
        <v>0</v>
      </c>
      <c r="Y144" s="39"/>
      <c r="Z144" s="39"/>
      <c r="AA144" s="39"/>
      <c r="AB144" s="39"/>
      <c r="AC144" s="39"/>
      <c r="AD144" s="39"/>
      <c r="AE144" s="39"/>
      <c r="AR144" s="247" t="s">
        <v>493</v>
      </c>
      <c r="AT144" s="247" t="s">
        <v>174</v>
      </c>
      <c r="AU144" s="247" t="s">
        <v>84</v>
      </c>
      <c r="AY144" s="18" t="s">
        <v>171</v>
      </c>
      <c r="BE144" s="248">
        <f>IF(O144="základní",K144,0)</f>
        <v>0</v>
      </c>
      <c r="BF144" s="248">
        <f>IF(O144="snížená",K144,0)</f>
        <v>0</v>
      </c>
      <c r="BG144" s="248">
        <f>IF(O144="zákl. přenesená",K144,0)</f>
        <v>0</v>
      </c>
      <c r="BH144" s="248">
        <f>IF(O144="sníž. přenesená",K144,0)</f>
        <v>0</v>
      </c>
      <c r="BI144" s="248">
        <f>IF(O144="nulová",K144,0)</f>
        <v>0</v>
      </c>
      <c r="BJ144" s="18" t="s">
        <v>84</v>
      </c>
      <c r="BK144" s="248">
        <f>ROUND(P144*H144,2)</f>
        <v>0</v>
      </c>
      <c r="BL144" s="18" t="s">
        <v>493</v>
      </c>
      <c r="BM144" s="247" t="s">
        <v>575</v>
      </c>
    </row>
    <row r="145" spans="1:47" s="2" customFormat="1" ht="12">
      <c r="A145" s="39"/>
      <c r="B145" s="40"/>
      <c r="C145" s="41"/>
      <c r="D145" s="249" t="s">
        <v>181</v>
      </c>
      <c r="E145" s="41"/>
      <c r="F145" s="250" t="s">
        <v>574</v>
      </c>
      <c r="G145" s="41"/>
      <c r="H145" s="41"/>
      <c r="I145" s="150"/>
      <c r="J145" s="150"/>
      <c r="K145" s="41"/>
      <c r="L145" s="41"/>
      <c r="M145" s="45"/>
      <c r="N145" s="251"/>
      <c r="O145" s="252"/>
      <c r="P145" s="85"/>
      <c r="Q145" s="85"/>
      <c r="R145" s="85"/>
      <c r="S145" s="85"/>
      <c r="T145" s="85"/>
      <c r="U145" s="85"/>
      <c r="V145" s="85"/>
      <c r="W145" s="85"/>
      <c r="X145" s="86"/>
      <c r="Y145" s="39"/>
      <c r="Z145" s="39"/>
      <c r="AA145" s="39"/>
      <c r="AB145" s="39"/>
      <c r="AC145" s="39"/>
      <c r="AD145" s="39"/>
      <c r="AE145" s="39"/>
      <c r="AT145" s="18" t="s">
        <v>181</v>
      </c>
      <c r="AU145" s="18" t="s">
        <v>84</v>
      </c>
    </row>
    <row r="146" spans="1:65" s="2" customFormat="1" ht="16.5" customHeight="1">
      <c r="A146" s="39"/>
      <c r="B146" s="40"/>
      <c r="C146" s="235" t="s">
        <v>384</v>
      </c>
      <c r="D146" s="235" t="s">
        <v>174</v>
      </c>
      <c r="E146" s="236" t="s">
        <v>576</v>
      </c>
      <c r="F146" s="237" t="s">
        <v>577</v>
      </c>
      <c r="G146" s="238" t="s">
        <v>491</v>
      </c>
      <c r="H146" s="239">
        <v>24</v>
      </c>
      <c r="I146" s="240"/>
      <c r="J146" s="240"/>
      <c r="K146" s="241">
        <f>ROUND(P146*H146,2)</f>
        <v>0</v>
      </c>
      <c r="L146" s="237" t="s">
        <v>20</v>
      </c>
      <c r="M146" s="45"/>
      <c r="N146" s="242" t="s">
        <v>20</v>
      </c>
      <c r="O146" s="243" t="s">
        <v>45</v>
      </c>
      <c r="P146" s="244">
        <f>I146+J146</f>
        <v>0</v>
      </c>
      <c r="Q146" s="244">
        <f>ROUND(I146*H146,2)</f>
        <v>0</v>
      </c>
      <c r="R146" s="244">
        <f>ROUND(J146*H146,2)</f>
        <v>0</v>
      </c>
      <c r="S146" s="85"/>
      <c r="T146" s="245">
        <f>S146*H146</f>
        <v>0</v>
      </c>
      <c r="U146" s="245">
        <v>0</v>
      </c>
      <c r="V146" s="245">
        <f>U146*H146</f>
        <v>0</v>
      </c>
      <c r="W146" s="245">
        <v>0</v>
      </c>
      <c r="X146" s="246">
        <f>W146*H146</f>
        <v>0</v>
      </c>
      <c r="Y146" s="39"/>
      <c r="Z146" s="39"/>
      <c r="AA146" s="39"/>
      <c r="AB146" s="39"/>
      <c r="AC146" s="39"/>
      <c r="AD146" s="39"/>
      <c r="AE146" s="39"/>
      <c r="AR146" s="247" t="s">
        <v>493</v>
      </c>
      <c r="AT146" s="247" t="s">
        <v>174</v>
      </c>
      <c r="AU146" s="247" t="s">
        <v>84</v>
      </c>
      <c r="AY146" s="18" t="s">
        <v>171</v>
      </c>
      <c r="BE146" s="248">
        <f>IF(O146="základní",K146,0)</f>
        <v>0</v>
      </c>
      <c r="BF146" s="248">
        <f>IF(O146="snížená",K146,0)</f>
        <v>0</v>
      </c>
      <c r="BG146" s="248">
        <f>IF(O146="zákl. přenesená",K146,0)</f>
        <v>0</v>
      </c>
      <c r="BH146" s="248">
        <f>IF(O146="sníž. přenesená",K146,0)</f>
        <v>0</v>
      </c>
      <c r="BI146" s="248">
        <f>IF(O146="nulová",K146,0)</f>
        <v>0</v>
      </c>
      <c r="BJ146" s="18" t="s">
        <v>84</v>
      </c>
      <c r="BK146" s="248">
        <f>ROUND(P146*H146,2)</f>
        <v>0</v>
      </c>
      <c r="BL146" s="18" t="s">
        <v>493</v>
      </c>
      <c r="BM146" s="247" t="s">
        <v>578</v>
      </c>
    </row>
    <row r="147" spans="1:47" s="2" customFormat="1" ht="12">
      <c r="A147" s="39"/>
      <c r="B147" s="40"/>
      <c r="C147" s="41"/>
      <c r="D147" s="249" t="s">
        <v>181</v>
      </c>
      <c r="E147" s="41"/>
      <c r="F147" s="250" t="s">
        <v>577</v>
      </c>
      <c r="G147" s="41"/>
      <c r="H147" s="41"/>
      <c r="I147" s="150"/>
      <c r="J147" s="150"/>
      <c r="K147" s="41"/>
      <c r="L147" s="41"/>
      <c r="M147" s="45"/>
      <c r="N147" s="251"/>
      <c r="O147" s="252"/>
      <c r="P147" s="85"/>
      <c r="Q147" s="85"/>
      <c r="R147" s="85"/>
      <c r="S147" s="85"/>
      <c r="T147" s="85"/>
      <c r="U147" s="85"/>
      <c r="V147" s="85"/>
      <c r="W147" s="85"/>
      <c r="X147" s="86"/>
      <c r="Y147" s="39"/>
      <c r="Z147" s="39"/>
      <c r="AA147" s="39"/>
      <c r="AB147" s="39"/>
      <c r="AC147" s="39"/>
      <c r="AD147" s="39"/>
      <c r="AE147" s="39"/>
      <c r="AT147" s="18" t="s">
        <v>181</v>
      </c>
      <c r="AU147" s="18" t="s">
        <v>84</v>
      </c>
    </row>
    <row r="148" spans="1:65" s="2" customFormat="1" ht="16.5" customHeight="1">
      <c r="A148" s="39"/>
      <c r="B148" s="40"/>
      <c r="C148" s="235" t="s">
        <v>390</v>
      </c>
      <c r="D148" s="235" t="s">
        <v>174</v>
      </c>
      <c r="E148" s="236" t="s">
        <v>579</v>
      </c>
      <c r="F148" s="237" t="s">
        <v>580</v>
      </c>
      <c r="G148" s="238" t="s">
        <v>491</v>
      </c>
      <c r="H148" s="239">
        <v>6</v>
      </c>
      <c r="I148" s="240"/>
      <c r="J148" s="240"/>
      <c r="K148" s="241">
        <f>ROUND(P148*H148,2)</f>
        <v>0</v>
      </c>
      <c r="L148" s="237" t="s">
        <v>20</v>
      </c>
      <c r="M148" s="45"/>
      <c r="N148" s="242" t="s">
        <v>20</v>
      </c>
      <c r="O148" s="243" t="s">
        <v>45</v>
      </c>
      <c r="P148" s="244">
        <f>I148+J148</f>
        <v>0</v>
      </c>
      <c r="Q148" s="244">
        <f>ROUND(I148*H148,2)</f>
        <v>0</v>
      </c>
      <c r="R148" s="244">
        <f>ROUND(J148*H148,2)</f>
        <v>0</v>
      </c>
      <c r="S148" s="85"/>
      <c r="T148" s="245">
        <f>S148*H148</f>
        <v>0</v>
      </c>
      <c r="U148" s="245">
        <v>0</v>
      </c>
      <c r="V148" s="245">
        <f>U148*H148</f>
        <v>0</v>
      </c>
      <c r="W148" s="245">
        <v>0</v>
      </c>
      <c r="X148" s="246">
        <f>W148*H148</f>
        <v>0</v>
      </c>
      <c r="Y148" s="39"/>
      <c r="Z148" s="39"/>
      <c r="AA148" s="39"/>
      <c r="AB148" s="39"/>
      <c r="AC148" s="39"/>
      <c r="AD148" s="39"/>
      <c r="AE148" s="39"/>
      <c r="AR148" s="247" t="s">
        <v>493</v>
      </c>
      <c r="AT148" s="247" t="s">
        <v>174</v>
      </c>
      <c r="AU148" s="247" t="s">
        <v>84</v>
      </c>
      <c r="AY148" s="18" t="s">
        <v>171</v>
      </c>
      <c r="BE148" s="248">
        <f>IF(O148="základní",K148,0)</f>
        <v>0</v>
      </c>
      <c r="BF148" s="248">
        <f>IF(O148="snížená",K148,0)</f>
        <v>0</v>
      </c>
      <c r="BG148" s="248">
        <f>IF(O148="zákl. přenesená",K148,0)</f>
        <v>0</v>
      </c>
      <c r="BH148" s="248">
        <f>IF(O148="sníž. přenesená",K148,0)</f>
        <v>0</v>
      </c>
      <c r="BI148" s="248">
        <f>IF(O148="nulová",K148,0)</f>
        <v>0</v>
      </c>
      <c r="BJ148" s="18" t="s">
        <v>84</v>
      </c>
      <c r="BK148" s="248">
        <f>ROUND(P148*H148,2)</f>
        <v>0</v>
      </c>
      <c r="BL148" s="18" t="s">
        <v>493</v>
      </c>
      <c r="BM148" s="247" t="s">
        <v>581</v>
      </c>
    </row>
    <row r="149" spans="1:47" s="2" customFormat="1" ht="12">
      <c r="A149" s="39"/>
      <c r="B149" s="40"/>
      <c r="C149" s="41"/>
      <c r="D149" s="249" t="s">
        <v>181</v>
      </c>
      <c r="E149" s="41"/>
      <c r="F149" s="250" t="s">
        <v>580</v>
      </c>
      <c r="G149" s="41"/>
      <c r="H149" s="41"/>
      <c r="I149" s="150"/>
      <c r="J149" s="150"/>
      <c r="K149" s="41"/>
      <c r="L149" s="41"/>
      <c r="M149" s="45"/>
      <c r="N149" s="251"/>
      <c r="O149" s="252"/>
      <c r="P149" s="85"/>
      <c r="Q149" s="85"/>
      <c r="R149" s="85"/>
      <c r="S149" s="85"/>
      <c r="T149" s="85"/>
      <c r="U149" s="85"/>
      <c r="V149" s="85"/>
      <c r="W149" s="85"/>
      <c r="X149" s="86"/>
      <c r="Y149" s="39"/>
      <c r="Z149" s="39"/>
      <c r="AA149" s="39"/>
      <c r="AB149" s="39"/>
      <c r="AC149" s="39"/>
      <c r="AD149" s="39"/>
      <c r="AE149" s="39"/>
      <c r="AT149" s="18" t="s">
        <v>181</v>
      </c>
      <c r="AU149" s="18" t="s">
        <v>84</v>
      </c>
    </row>
    <row r="150" spans="1:65" s="2" customFormat="1" ht="21.75" customHeight="1">
      <c r="A150" s="39"/>
      <c r="B150" s="40"/>
      <c r="C150" s="235" t="s">
        <v>395</v>
      </c>
      <c r="D150" s="235" t="s">
        <v>174</v>
      </c>
      <c r="E150" s="236" t="s">
        <v>582</v>
      </c>
      <c r="F150" s="237" t="s">
        <v>583</v>
      </c>
      <c r="G150" s="238" t="s">
        <v>491</v>
      </c>
      <c r="H150" s="239">
        <v>10</v>
      </c>
      <c r="I150" s="240"/>
      <c r="J150" s="240"/>
      <c r="K150" s="241">
        <f>ROUND(P150*H150,2)</f>
        <v>0</v>
      </c>
      <c r="L150" s="237" t="s">
        <v>20</v>
      </c>
      <c r="M150" s="45"/>
      <c r="N150" s="242" t="s">
        <v>20</v>
      </c>
      <c r="O150" s="243" t="s">
        <v>45</v>
      </c>
      <c r="P150" s="244">
        <f>I150+J150</f>
        <v>0</v>
      </c>
      <c r="Q150" s="244">
        <f>ROUND(I150*H150,2)</f>
        <v>0</v>
      </c>
      <c r="R150" s="244">
        <f>ROUND(J150*H150,2)</f>
        <v>0</v>
      </c>
      <c r="S150" s="85"/>
      <c r="T150" s="245">
        <f>S150*H150</f>
        <v>0</v>
      </c>
      <c r="U150" s="245">
        <v>0</v>
      </c>
      <c r="V150" s="245">
        <f>U150*H150</f>
        <v>0</v>
      </c>
      <c r="W150" s="245">
        <v>0</v>
      </c>
      <c r="X150" s="246">
        <f>W150*H150</f>
        <v>0</v>
      </c>
      <c r="Y150" s="39"/>
      <c r="Z150" s="39"/>
      <c r="AA150" s="39"/>
      <c r="AB150" s="39"/>
      <c r="AC150" s="39"/>
      <c r="AD150" s="39"/>
      <c r="AE150" s="39"/>
      <c r="AR150" s="247" t="s">
        <v>493</v>
      </c>
      <c r="AT150" s="247" t="s">
        <v>174</v>
      </c>
      <c r="AU150" s="247" t="s">
        <v>84</v>
      </c>
      <c r="AY150" s="18" t="s">
        <v>171</v>
      </c>
      <c r="BE150" s="248">
        <f>IF(O150="základní",K150,0)</f>
        <v>0</v>
      </c>
      <c r="BF150" s="248">
        <f>IF(O150="snížená",K150,0)</f>
        <v>0</v>
      </c>
      <c r="BG150" s="248">
        <f>IF(O150="zákl. přenesená",K150,0)</f>
        <v>0</v>
      </c>
      <c r="BH150" s="248">
        <f>IF(O150="sníž. přenesená",K150,0)</f>
        <v>0</v>
      </c>
      <c r="BI150" s="248">
        <f>IF(O150="nulová",K150,0)</f>
        <v>0</v>
      </c>
      <c r="BJ150" s="18" t="s">
        <v>84</v>
      </c>
      <c r="BK150" s="248">
        <f>ROUND(P150*H150,2)</f>
        <v>0</v>
      </c>
      <c r="BL150" s="18" t="s">
        <v>493</v>
      </c>
      <c r="BM150" s="247" t="s">
        <v>584</v>
      </c>
    </row>
    <row r="151" spans="1:47" s="2" customFormat="1" ht="12">
      <c r="A151" s="39"/>
      <c r="B151" s="40"/>
      <c r="C151" s="41"/>
      <c r="D151" s="249" t="s">
        <v>181</v>
      </c>
      <c r="E151" s="41"/>
      <c r="F151" s="250" t="s">
        <v>583</v>
      </c>
      <c r="G151" s="41"/>
      <c r="H151" s="41"/>
      <c r="I151" s="150"/>
      <c r="J151" s="150"/>
      <c r="K151" s="41"/>
      <c r="L151" s="41"/>
      <c r="M151" s="45"/>
      <c r="N151" s="251"/>
      <c r="O151" s="252"/>
      <c r="P151" s="85"/>
      <c r="Q151" s="85"/>
      <c r="R151" s="85"/>
      <c r="S151" s="85"/>
      <c r="T151" s="85"/>
      <c r="U151" s="85"/>
      <c r="V151" s="85"/>
      <c r="W151" s="85"/>
      <c r="X151" s="86"/>
      <c r="Y151" s="39"/>
      <c r="Z151" s="39"/>
      <c r="AA151" s="39"/>
      <c r="AB151" s="39"/>
      <c r="AC151" s="39"/>
      <c r="AD151" s="39"/>
      <c r="AE151" s="39"/>
      <c r="AT151" s="18" t="s">
        <v>181</v>
      </c>
      <c r="AU151" s="18" t="s">
        <v>84</v>
      </c>
    </row>
    <row r="152" spans="1:65" s="2" customFormat="1" ht="21.75" customHeight="1">
      <c r="A152" s="39"/>
      <c r="B152" s="40"/>
      <c r="C152" s="235" t="s">
        <v>401</v>
      </c>
      <c r="D152" s="235" t="s">
        <v>174</v>
      </c>
      <c r="E152" s="236" t="s">
        <v>585</v>
      </c>
      <c r="F152" s="237" t="s">
        <v>586</v>
      </c>
      <c r="G152" s="238" t="s">
        <v>491</v>
      </c>
      <c r="H152" s="239">
        <v>5</v>
      </c>
      <c r="I152" s="240"/>
      <c r="J152" s="240"/>
      <c r="K152" s="241">
        <f>ROUND(P152*H152,2)</f>
        <v>0</v>
      </c>
      <c r="L152" s="237" t="s">
        <v>20</v>
      </c>
      <c r="M152" s="45"/>
      <c r="N152" s="242" t="s">
        <v>20</v>
      </c>
      <c r="O152" s="243" t="s">
        <v>45</v>
      </c>
      <c r="P152" s="244">
        <f>I152+J152</f>
        <v>0</v>
      </c>
      <c r="Q152" s="244">
        <f>ROUND(I152*H152,2)</f>
        <v>0</v>
      </c>
      <c r="R152" s="244">
        <f>ROUND(J152*H152,2)</f>
        <v>0</v>
      </c>
      <c r="S152" s="85"/>
      <c r="T152" s="245">
        <f>S152*H152</f>
        <v>0</v>
      </c>
      <c r="U152" s="245">
        <v>0</v>
      </c>
      <c r="V152" s="245">
        <f>U152*H152</f>
        <v>0</v>
      </c>
      <c r="W152" s="245">
        <v>0</v>
      </c>
      <c r="X152" s="246">
        <f>W152*H152</f>
        <v>0</v>
      </c>
      <c r="Y152" s="39"/>
      <c r="Z152" s="39"/>
      <c r="AA152" s="39"/>
      <c r="AB152" s="39"/>
      <c r="AC152" s="39"/>
      <c r="AD152" s="39"/>
      <c r="AE152" s="39"/>
      <c r="AR152" s="247" t="s">
        <v>493</v>
      </c>
      <c r="AT152" s="247" t="s">
        <v>174</v>
      </c>
      <c r="AU152" s="247" t="s">
        <v>84</v>
      </c>
      <c r="AY152" s="18" t="s">
        <v>171</v>
      </c>
      <c r="BE152" s="248">
        <f>IF(O152="základní",K152,0)</f>
        <v>0</v>
      </c>
      <c r="BF152" s="248">
        <f>IF(O152="snížená",K152,0)</f>
        <v>0</v>
      </c>
      <c r="BG152" s="248">
        <f>IF(O152="zákl. přenesená",K152,0)</f>
        <v>0</v>
      </c>
      <c r="BH152" s="248">
        <f>IF(O152="sníž. přenesená",K152,0)</f>
        <v>0</v>
      </c>
      <c r="BI152" s="248">
        <f>IF(O152="nulová",K152,0)</f>
        <v>0</v>
      </c>
      <c r="BJ152" s="18" t="s">
        <v>84</v>
      </c>
      <c r="BK152" s="248">
        <f>ROUND(P152*H152,2)</f>
        <v>0</v>
      </c>
      <c r="BL152" s="18" t="s">
        <v>493</v>
      </c>
      <c r="BM152" s="247" t="s">
        <v>587</v>
      </c>
    </row>
    <row r="153" spans="1:47" s="2" customFormat="1" ht="12">
      <c r="A153" s="39"/>
      <c r="B153" s="40"/>
      <c r="C153" s="41"/>
      <c r="D153" s="249" t="s">
        <v>181</v>
      </c>
      <c r="E153" s="41"/>
      <c r="F153" s="250" t="s">
        <v>586</v>
      </c>
      <c r="G153" s="41"/>
      <c r="H153" s="41"/>
      <c r="I153" s="150"/>
      <c r="J153" s="150"/>
      <c r="K153" s="41"/>
      <c r="L153" s="41"/>
      <c r="M153" s="45"/>
      <c r="N153" s="251"/>
      <c r="O153" s="252"/>
      <c r="P153" s="85"/>
      <c r="Q153" s="85"/>
      <c r="R153" s="85"/>
      <c r="S153" s="85"/>
      <c r="T153" s="85"/>
      <c r="U153" s="85"/>
      <c r="V153" s="85"/>
      <c r="W153" s="85"/>
      <c r="X153" s="86"/>
      <c r="Y153" s="39"/>
      <c r="Z153" s="39"/>
      <c r="AA153" s="39"/>
      <c r="AB153" s="39"/>
      <c r="AC153" s="39"/>
      <c r="AD153" s="39"/>
      <c r="AE153" s="39"/>
      <c r="AT153" s="18" t="s">
        <v>181</v>
      </c>
      <c r="AU153" s="18" t="s">
        <v>84</v>
      </c>
    </row>
    <row r="154" spans="1:65" s="2" customFormat="1" ht="16.5" customHeight="1">
      <c r="A154" s="39"/>
      <c r="B154" s="40"/>
      <c r="C154" s="235" t="s">
        <v>408</v>
      </c>
      <c r="D154" s="235" t="s">
        <v>174</v>
      </c>
      <c r="E154" s="236" t="s">
        <v>588</v>
      </c>
      <c r="F154" s="237" t="s">
        <v>589</v>
      </c>
      <c r="G154" s="238" t="s">
        <v>491</v>
      </c>
      <c r="H154" s="239">
        <v>5</v>
      </c>
      <c r="I154" s="240"/>
      <c r="J154" s="240"/>
      <c r="K154" s="241">
        <f>ROUND(P154*H154,2)</f>
        <v>0</v>
      </c>
      <c r="L154" s="237" t="s">
        <v>20</v>
      </c>
      <c r="M154" s="45"/>
      <c r="N154" s="242" t="s">
        <v>20</v>
      </c>
      <c r="O154" s="243" t="s">
        <v>45</v>
      </c>
      <c r="P154" s="244">
        <f>I154+J154</f>
        <v>0</v>
      </c>
      <c r="Q154" s="244">
        <f>ROUND(I154*H154,2)</f>
        <v>0</v>
      </c>
      <c r="R154" s="244">
        <f>ROUND(J154*H154,2)</f>
        <v>0</v>
      </c>
      <c r="S154" s="85"/>
      <c r="T154" s="245">
        <f>S154*H154</f>
        <v>0</v>
      </c>
      <c r="U154" s="245">
        <v>0</v>
      </c>
      <c r="V154" s="245">
        <f>U154*H154</f>
        <v>0</v>
      </c>
      <c r="W154" s="245">
        <v>0</v>
      </c>
      <c r="X154" s="246">
        <f>W154*H154</f>
        <v>0</v>
      </c>
      <c r="Y154" s="39"/>
      <c r="Z154" s="39"/>
      <c r="AA154" s="39"/>
      <c r="AB154" s="39"/>
      <c r="AC154" s="39"/>
      <c r="AD154" s="39"/>
      <c r="AE154" s="39"/>
      <c r="AR154" s="247" t="s">
        <v>493</v>
      </c>
      <c r="AT154" s="247" t="s">
        <v>174</v>
      </c>
      <c r="AU154" s="247" t="s">
        <v>84</v>
      </c>
      <c r="AY154" s="18" t="s">
        <v>171</v>
      </c>
      <c r="BE154" s="248">
        <f>IF(O154="základní",K154,0)</f>
        <v>0</v>
      </c>
      <c r="BF154" s="248">
        <f>IF(O154="snížená",K154,0)</f>
        <v>0</v>
      </c>
      <c r="BG154" s="248">
        <f>IF(O154="zákl. přenesená",K154,0)</f>
        <v>0</v>
      </c>
      <c r="BH154" s="248">
        <f>IF(O154="sníž. přenesená",K154,0)</f>
        <v>0</v>
      </c>
      <c r="BI154" s="248">
        <f>IF(O154="nulová",K154,0)</f>
        <v>0</v>
      </c>
      <c r="BJ154" s="18" t="s">
        <v>84</v>
      </c>
      <c r="BK154" s="248">
        <f>ROUND(P154*H154,2)</f>
        <v>0</v>
      </c>
      <c r="BL154" s="18" t="s">
        <v>493</v>
      </c>
      <c r="BM154" s="247" t="s">
        <v>590</v>
      </c>
    </row>
    <row r="155" spans="1:47" s="2" customFormat="1" ht="12">
      <c r="A155" s="39"/>
      <c r="B155" s="40"/>
      <c r="C155" s="41"/>
      <c r="D155" s="249" t="s">
        <v>181</v>
      </c>
      <c r="E155" s="41"/>
      <c r="F155" s="250" t="s">
        <v>591</v>
      </c>
      <c r="G155" s="41"/>
      <c r="H155" s="41"/>
      <c r="I155" s="150"/>
      <c r="J155" s="150"/>
      <c r="K155" s="41"/>
      <c r="L155" s="41"/>
      <c r="M155" s="45"/>
      <c r="N155" s="251"/>
      <c r="O155" s="252"/>
      <c r="P155" s="85"/>
      <c r="Q155" s="85"/>
      <c r="R155" s="85"/>
      <c r="S155" s="85"/>
      <c r="T155" s="85"/>
      <c r="U155" s="85"/>
      <c r="V155" s="85"/>
      <c r="W155" s="85"/>
      <c r="X155" s="86"/>
      <c r="Y155" s="39"/>
      <c r="Z155" s="39"/>
      <c r="AA155" s="39"/>
      <c r="AB155" s="39"/>
      <c r="AC155" s="39"/>
      <c r="AD155" s="39"/>
      <c r="AE155" s="39"/>
      <c r="AT155" s="18" t="s">
        <v>181</v>
      </c>
      <c r="AU155" s="18" t="s">
        <v>84</v>
      </c>
    </row>
    <row r="156" spans="1:65" s="2" customFormat="1" ht="21.75" customHeight="1">
      <c r="A156" s="39"/>
      <c r="B156" s="40"/>
      <c r="C156" s="235" t="s">
        <v>414</v>
      </c>
      <c r="D156" s="235" t="s">
        <v>174</v>
      </c>
      <c r="E156" s="236" t="s">
        <v>592</v>
      </c>
      <c r="F156" s="237" t="s">
        <v>593</v>
      </c>
      <c r="G156" s="238" t="s">
        <v>491</v>
      </c>
      <c r="H156" s="239">
        <v>6</v>
      </c>
      <c r="I156" s="240"/>
      <c r="J156" s="240"/>
      <c r="K156" s="241">
        <f>ROUND(P156*H156,2)</f>
        <v>0</v>
      </c>
      <c r="L156" s="237" t="s">
        <v>20</v>
      </c>
      <c r="M156" s="45"/>
      <c r="N156" s="242" t="s">
        <v>20</v>
      </c>
      <c r="O156" s="243" t="s">
        <v>45</v>
      </c>
      <c r="P156" s="244">
        <f>I156+J156</f>
        <v>0</v>
      </c>
      <c r="Q156" s="244">
        <f>ROUND(I156*H156,2)</f>
        <v>0</v>
      </c>
      <c r="R156" s="244">
        <f>ROUND(J156*H156,2)</f>
        <v>0</v>
      </c>
      <c r="S156" s="85"/>
      <c r="T156" s="245">
        <f>S156*H156</f>
        <v>0</v>
      </c>
      <c r="U156" s="245">
        <v>0</v>
      </c>
      <c r="V156" s="245">
        <f>U156*H156</f>
        <v>0</v>
      </c>
      <c r="W156" s="245">
        <v>0</v>
      </c>
      <c r="X156" s="246">
        <f>W156*H156</f>
        <v>0</v>
      </c>
      <c r="Y156" s="39"/>
      <c r="Z156" s="39"/>
      <c r="AA156" s="39"/>
      <c r="AB156" s="39"/>
      <c r="AC156" s="39"/>
      <c r="AD156" s="39"/>
      <c r="AE156" s="39"/>
      <c r="AR156" s="247" t="s">
        <v>493</v>
      </c>
      <c r="AT156" s="247" t="s">
        <v>174</v>
      </c>
      <c r="AU156" s="247" t="s">
        <v>84</v>
      </c>
      <c r="AY156" s="18" t="s">
        <v>171</v>
      </c>
      <c r="BE156" s="248">
        <f>IF(O156="základní",K156,0)</f>
        <v>0</v>
      </c>
      <c r="BF156" s="248">
        <f>IF(O156="snížená",K156,0)</f>
        <v>0</v>
      </c>
      <c r="BG156" s="248">
        <f>IF(O156="zákl. přenesená",K156,0)</f>
        <v>0</v>
      </c>
      <c r="BH156" s="248">
        <f>IF(O156="sníž. přenesená",K156,0)</f>
        <v>0</v>
      </c>
      <c r="BI156" s="248">
        <f>IF(O156="nulová",K156,0)</f>
        <v>0</v>
      </c>
      <c r="BJ156" s="18" t="s">
        <v>84</v>
      </c>
      <c r="BK156" s="248">
        <f>ROUND(P156*H156,2)</f>
        <v>0</v>
      </c>
      <c r="BL156" s="18" t="s">
        <v>493</v>
      </c>
      <c r="BM156" s="247" t="s">
        <v>594</v>
      </c>
    </row>
    <row r="157" spans="1:47" s="2" customFormat="1" ht="12">
      <c r="A157" s="39"/>
      <c r="B157" s="40"/>
      <c r="C157" s="41"/>
      <c r="D157" s="249" t="s">
        <v>181</v>
      </c>
      <c r="E157" s="41"/>
      <c r="F157" s="250" t="s">
        <v>593</v>
      </c>
      <c r="G157" s="41"/>
      <c r="H157" s="41"/>
      <c r="I157" s="150"/>
      <c r="J157" s="150"/>
      <c r="K157" s="41"/>
      <c r="L157" s="41"/>
      <c r="M157" s="45"/>
      <c r="N157" s="251"/>
      <c r="O157" s="252"/>
      <c r="P157" s="85"/>
      <c r="Q157" s="85"/>
      <c r="R157" s="85"/>
      <c r="S157" s="85"/>
      <c r="T157" s="85"/>
      <c r="U157" s="85"/>
      <c r="V157" s="85"/>
      <c r="W157" s="85"/>
      <c r="X157" s="86"/>
      <c r="Y157" s="39"/>
      <c r="Z157" s="39"/>
      <c r="AA157" s="39"/>
      <c r="AB157" s="39"/>
      <c r="AC157" s="39"/>
      <c r="AD157" s="39"/>
      <c r="AE157" s="39"/>
      <c r="AT157" s="18" t="s">
        <v>181</v>
      </c>
      <c r="AU157" s="18" t="s">
        <v>84</v>
      </c>
    </row>
    <row r="158" spans="1:65" s="2" customFormat="1" ht="21.75" customHeight="1">
      <c r="A158" s="39"/>
      <c r="B158" s="40"/>
      <c r="C158" s="235" t="s">
        <v>421</v>
      </c>
      <c r="D158" s="235" t="s">
        <v>174</v>
      </c>
      <c r="E158" s="236" t="s">
        <v>595</v>
      </c>
      <c r="F158" s="237" t="s">
        <v>596</v>
      </c>
      <c r="G158" s="238" t="s">
        <v>491</v>
      </c>
      <c r="H158" s="239">
        <v>6</v>
      </c>
      <c r="I158" s="240"/>
      <c r="J158" s="240"/>
      <c r="K158" s="241">
        <f>ROUND(P158*H158,2)</f>
        <v>0</v>
      </c>
      <c r="L158" s="237" t="s">
        <v>20</v>
      </c>
      <c r="M158" s="45"/>
      <c r="N158" s="242" t="s">
        <v>20</v>
      </c>
      <c r="O158" s="243" t="s">
        <v>45</v>
      </c>
      <c r="P158" s="244">
        <f>I158+J158</f>
        <v>0</v>
      </c>
      <c r="Q158" s="244">
        <f>ROUND(I158*H158,2)</f>
        <v>0</v>
      </c>
      <c r="R158" s="244">
        <f>ROUND(J158*H158,2)</f>
        <v>0</v>
      </c>
      <c r="S158" s="85"/>
      <c r="T158" s="245">
        <f>S158*H158</f>
        <v>0</v>
      </c>
      <c r="U158" s="245">
        <v>0</v>
      </c>
      <c r="V158" s="245">
        <f>U158*H158</f>
        <v>0</v>
      </c>
      <c r="W158" s="245">
        <v>0</v>
      </c>
      <c r="X158" s="246">
        <f>W158*H158</f>
        <v>0</v>
      </c>
      <c r="Y158" s="39"/>
      <c r="Z158" s="39"/>
      <c r="AA158" s="39"/>
      <c r="AB158" s="39"/>
      <c r="AC158" s="39"/>
      <c r="AD158" s="39"/>
      <c r="AE158" s="39"/>
      <c r="AR158" s="247" t="s">
        <v>493</v>
      </c>
      <c r="AT158" s="247" t="s">
        <v>174</v>
      </c>
      <c r="AU158" s="247" t="s">
        <v>84</v>
      </c>
      <c r="AY158" s="18" t="s">
        <v>171</v>
      </c>
      <c r="BE158" s="248">
        <f>IF(O158="základní",K158,0)</f>
        <v>0</v>
      </c>
      <c r="BF158" s="248">
        <f>IF(O158="snížená",K158,0)</f>
        <v>0</v>
      </c>
      <c r="BG158" s="248">
        <f>IF(O158="zákl. přenesená",K158,0)</f>
        <v>0</v>
      </c>
      <c r="BH158" s="248">
        <f>IF(O158="sníž. přenesená",K158,0)</f>
        <v>0</v>
      </c>
      <c r="BI158" s="248">
        <f>IF(O158="nulová",K158,0)</f>
        <v>0</v>
      </c>
      <c r="BJ158" s="18" t="s">
        <v>84</v>
      </c>
      <c r="BK158" s="248">
        <f>ROUND(P158*H158,2)</f>
        <v>0</v>
      </c>
      <c r="BL158" s="18" t="s">
        <v>493</v>
      </c>
      <c r="BM158" s="247" t="s">
        <v>597</v>
      </c>
    </row>
    <row r="159" spans="1:47" s="2" customFormat="1" ht="12">
      <c r="A159" s="39"/>
      <c r="B159" s="40"/>
      <c r="C159" s="41"/>
      <c r="D159" s="249" t="s">
        <v>181</v>
      </c>
      <c r="E159" s="41"/>
      <c r="F159" s="250" t="s">
        <v>596</v>
      </c>
      <c r="G159" s="41"/>
      <c r="H159" s="41"/>
      <c r="I159" s="150"/>
      <c r="J159" s="150"/>
      <c r="K159" s="41"/>
      <c r="L159" s="41"/>
      <c r="M159" s="45"/>
      <c r="N159" s="251"/>
      <c r="O159" s="252"/>
      <c r="P159" s="85"/>
      <c r="Q159" s="85"/>
      <c r="R159" s="85"/>
      <c r="S159" s="85"/>
      <c r="T159" s="85"/>
      <c r="U159" s="85"/>
      <c r="V159" s="85"/>
      <c r="W159" s="85"/>
      <c r="X159" s="86"/>
      <c r="Y159" s="39"/>
      <c r="Z159" s="39"/>
      <c r="AA159" s="39"/>
      <c r="AB159" s="39"/>
      <c r="AC159" s="39"/>
      <c r="AD159" s="39"/>
      <c r="AE159" s="39"/>
      <c r="AT159" s="18" t="s">
        <v>181</v>
      </c>
      <c r="AU159" s="18" t="s">
        <v>84</v>
      </c>
    </row>
    <row r="160" spans="1:65" s="2" customFormat="1" ht="16.5" customHeight="1">
      <c r="A160" s="39"/>
      <c r="B160" s="40"/>
      <c r="C160" s="235" t="s">
        <v>426</v>
      </c>
      <c r="D160" s="235" t="s">
        <v>174</v>
      </c>
      <c r="E160" s="236" t="s">
        <v>598</v>
      </c>
      <c r="F160" s="237" t="s">
        <v>599</v>
      </c>
      <c r="G160" s="238" t="s">
        <v>262</v>
      </c>
      <c r="H160" s="239">
        <v>1</v>
      </c>
      <c r="I160" s="240"/>
      <c r="J160" s="240"/>
      <c r="K160" s="241">
        <f>ROUND(P160*H160,2)</f>
        <v>0</v>
      </c>
      <c r="L160" s="237" t="s">
        <v>20</v>
      </c>
      <c r="M160" s="45"/>
      <c r="N160" s="242" t="s">
        <v>20</v>
      </c>
      <c r="O160" s="243" t="s">
        <v>45</v>
      </c>
      <c r="P160" s="244">
        <f>I160+J160</f>
        <v>0</v>
      </c>
      <c r="Q160" s="244">
        <f>ROUND(I160*H160,2)</f>
        <v>0</v>
      </c>
      <c r="R160" s="244">
        <f>ROUND(J160*H160,2)</f>
        <v>0</v>
      </c>
      <c r="S160" s="85"/>
      <c r="T160" s="245">
        <f>S160*H160</f>
        <v>0</v>
      </c>
      <c r="U160" s="245">
        <v>0</v>
      </c>
      <c r="V160" s="245">
        <f>U160*H160</f>
        <v>0</v>
      </c>
      <c r="W160" s="245">
        <v>0</v>
      </c>
      <c r="X160" s="246">
        <f>W160*H160</f>
        <v>0</v>
      </c>
      <c r="Y160" s="39"/>
      <c r="Z160" s="39"/>
      <c r="AA160" s="39"/>
      <c r="AB160" s="39"/>
      <c r="AC160" s="39"/>
      <c r="AD160" s="39"/>
      <c r="AE160" s="39"/>
      <c r="AR160" s="247" t="s">
        <v>493</v>
      </c>
      <c r="AT160" s="247" t="s">
        <v>174</v>
      </c>
      <c r="AU160" s="247" t="s">
        <v>84</v>
      </c>
      <c r="AY160" s="18" t="s">
        <v>171</v>
      </c>
      <c r="BE160" s="248">
        <f>IF(O160="základní",K160,0)</f>
        <v>0</v>
      </c>
      <c r="BF160" s="248">
        <f>IF(O160="snížená",K160,0)</f>
        <v>0</v>
      </c>
      <c r="BG160" s="248">
        <f>IF(O160="zákl. přenesená",K160,0)</f>
        <v>0</v>
      </c>
      <c r="BH160" s="248">
        <f>IF(O160="sníž. přenesená",K160,0)</f>
        <v>0</v>
      </c>
      <c r="BI160" s="248">
        <f>IF(O160="nulová",K160,0)</f>
        <v>0</v>
      </c>
      <c r="BJ160" s="18" t="s">
        <v>84</v>
      </c>
      <c r="BK160" s="248">
        <f>ROUND(P160*H160,2)</f>
        <v>0</v>
      </c>
      <c r="BL160" s="18" t="s">
        <v>493</v>
      </c>
      <c r="BM160" s="247" t="s">
        <v>600</v>
      </c>
    </row>
    <row r="161" spans="1:47" s="2" customFormat="1" ht="12">
      <c r="A161" s="39"/>
      <c r="B161" s="40"/>
      <c r="C161" s="41"/>
      <c r="D161" s="249" t="s">
        <v>181</v>
      </c>
      <c r="E161" s="41"/>
      <c r="F161" s="250" t="s">
        <v>599</v>
      </c>
      <c r="G161" s="41"/>
      <c r="H161" s="41"/>
      <c r="I161" s="150"/>
      <c r="J161" s="150"/>
      <c r="K161" s="41"/>
      <c r="L161" s="41"/>
      <c r="M161" s="45"/>
      <c r="N161" s="251"/>
      <c r="O161" s="252"/>
      <c r="P161" s="85"/>
      <c r="Q161" s="85"/>
      <c r="R161" s="85"/>
      <c r="S161" s="85"/>
      <c r="T161" s="85"/>
      <c r="U161" s="85"/>
      <c r="V161" s="85"/>
      <c r="W161" s="85"/>
      <c r="X161" s="86"/>
      <c r="Y161" s="39"/>
      <c r="Z161" s="39"/>
      <c r="AA161" s="39"/>
      <c r="AB161" s="39"/>
      <c r="AC161" s="39"/>
      <c r="AD161" s="39"/>
      <c r="AE161" s="39"/>
      <c r="AT161" s="18" t="s">
        <v>181</v>
      </c>
      <c r="AU161" s="18" t="s">
        <v>84</v>
      </c>
    </row>
    <row r="162" spans="1:65" s="2" customFormat="1" ht="16.5" customHeight="1">
      <c r="A162" s="39"/>
      <c r="B162" s="40"/>
      <c r="C162" s="235" t="s">
        <v>430</v>
      </c>
      <c r="D162" s="235" t="s">
        <v>174</v>
      </c>
      <c r="E162" s="236" t="s">
        <v>601</v>
      </c>
      <c r="F162" s="237" t="s">
        <v>602</v>
      </c>
      <c r="G162" s="238" t="s">
        <v>262</v>
      </c>
      <c r="H162" s="239">
        <v>47</v>
      </c>
      <c r="I162" s="240"/>
      <c r="J162" s="240"/>
      <c r="K162" s="241">
        <f>ROUND(P162*H162,2)</f>
        <v>0</v>
      </c>
      <c r="L162" s="237" t="s">
        <v>20</v>
      </c>
      <c r="M162" s="45"/>
      <c r="N162" s="242" t="s">
        <v>20</v>
      </c>
      <c r="O162" s="243" t="s">
        <v>45</v>
      </c>
      <c r="P162" s="244">
        <f>I162+J162</f>
        <v>0</v>
      </c>
      <c r="Q162" s="244">
        <f>ROUND(I162*H162,2)</f>
        <v>0</v>
      </c>
      <c r="R162" s="244">
        <f>ROUND(J162*H162,2)</f>
        <v>0</v>
      </c>
      <c r="S162" s="85"/>
      <c r="T162" s="245">
        <f>S162*H162</f>
        <v>0</v>
      </c>
      <c r="U162" s="245">
        <v>0</v>
      </c>
      <c r="V162" s="245">
        <f>U162*H162</f>
        <v>0</v>
      </c>
      <c r="W162" s="245">
        <v>0</v>
      </c>
      <c r="X162" s="246">
        <f>W162*H162</f>
        <v>0</v>
      </c>
      <c r="Y162" s="39"/>
      <c r="Z162" s="39"/>
      <c r="AA162" s="39"/>
      <c r="AB162" s="39"/>
      <c r="AC162" s="39"/>
      <c r="AD162" s="39"/>
      <c r="AE162" s="39"/>
      <c r="AR162" s="247" t="s">
        <v>493</v>
      </c>
      <c r="AT162" s="247" t="s">
        <v>174</v>
      </c>
      <c r="AU162" s="247" t="s">
        <v>84</v>
      </c>
      <c r="AY162" s="18" t="s">
        <v>171</v>
      </c>
      <c r="BE162" s="248">
        <f>IF(O162="základní",K162,0)</f>
        <v>0</v>
      </c>
      <c r="BF162" s="248">
        <f>IF(O162="snížená",K162,0)</f>
        <v>0</v>
      </c>
      <c r="BG162" s="248">
        <f>IF(O162="zákl. přenesená",K162,0)</f>
        <v>0</v>
      </c>
      <c r="BH162" s="248">
        <f>IF(O162="sníž. přenesená",K162,0)</f>
        <v>0</v>
      </c>
      <c r="BI162" s="248">
        <f>IF(O162="nulová",K162,0)</f>
        <v>0</v>
      </c>
      <c r="BJ162" s="18" t="s">
        <v>84</v>
      </c>
      <c r="BK162" s="248">
        <f>ROUND(P162*H162,2)</f>
        <v>0</v>
      </c>
      <c r="BL162" s="18" t="s">
        <v>493</v>
      </c>
      <c r="BM162" s="247" t="s">
        <v>603</v>
      </c>
    </row>
    <row r="163" spans="1:47" s="2" customFormat="1" ht="12">
      <c r="A163" s="39"/>
      <c r="B163" s="40"/>
      <c r="C163" s="41"/>
      <c r="D163" s="249" t="s">
        <v>181</v>
      </c>
      <c r="E163" s="41"/>
      <c r="F163" s="250" t="s">
        <v>604</v>
      </c>
      <c r="G163" s="41"/>
      <c r="H163" s="41"/>
      <c r="I163" s="150"/>
      <c r="J163" s="150"/>
      <c r="K163" s="41"/>
      <c r="L163" s="41"/>
      <c r="M163" s="45"/>
      <c r="N163" s="251"/>
      <c r="O163" s="252"/>
      <c r="P163" s="85"/>
      <c r="Q163" s="85"/>
      <c r="R163" s="85"/>
      <c r="S163" s="85"/>
      <c r="T163" s="85"/>
      <c r="U163" s="85"/>
      <c r="V163" s="85"/>
      <c r="W163" s="85"/>
      <c r="X163" s="86"/>
      <c r="Y163" s="39"/>
      <c r="Z163" s="39"/>
      <c r="AA163" s="39"/>
      <c r="AB163" s="39"/>
      <c r="AC163" s="39"/>
      <c r="AD163" s="39"/>
      <c r="AE163" s="39"/>
      <c r="AT163" s="18" t="s">
        <v>181</v>
      </c>
      <c r="AU163" s="18" t="s">
        <v>84</v>
      </c>
    </row>
    <row r="164" spans="1:65" s="2" customFormat="1" ht="16.5" customHeight="1">
      <c r="A164" s="39"/>
      <c r="B164" s="40"/>
      <c r="C164" s="235" t="s">
        <v>436</v>
      </c>
      <c r="D164" s="235" t="s">
        <v>174</v>
      </c>
      <c r="E164" s="236" t="s">
        <v>605</v>
      </c>
      <c r="F164" s="237" t="s">
        <v>606</v>
      </c>
      <c r="G164" s="238" t="s">
        <v>262</v>
      </c>
      <c r="H164" s="239">
        <v>56</v>
      </c>
      <c r="I164" s="240"/>
      <c r="J164" s="240"/>
      <c r="K164" s="241">
        <f>ROUND(P164*H164,2)</f>
        <v>0</v>
      </c>
      <c r="L164" s="237" t="s">
        <v>20</v>
      </c>
      <c r="M164" s="45"/>
      <c r="N164" s="242" t="s">
        <v>20</v>
      </c>
      <c r="O164" s="243" t="s">
        <v>45</v>
      </c>
      <c r="P164" s="244">
        <f>I164+J164</f>
        <v>0</v>
      </c>
      <c r="Q164" s="244">
        <f>ROUND(I164*H164,2)</f>
        <v>0</v>
      </c>
      <c r="R164" s="244">
        <f>ROUND(J164*H164,2)</f>
        <v>0</v>
      </c>
      <c r="S164" s="85"/>
      <c r="T164" s="245">
        <f>S164*H164</f>
        <v>0</v>
      </c>
      <c r="U164" s="245">
        <v>0</v>
      </c>
      <c r="V164" s="245">
        <f>U164*H164</f>
        <v>0</v>
      </c>
      <c r="W164" s="245">
        <v>0</v>
      </c>
      <c r="X164" s="246">
        <f>W164*H164</f>
        <v>0</v>
      </c>
      <c r="Y164" s="39"/>
      <c r="Z164" s="39"/>
      <c r="AA164" s="39"/>
      <c r="AB164" s="39"/>
      <c r="AC164" s="39"/>
      <c r="AD164" s="39"/>
      <c r="AE164" s="39"/>
      <c r="AR164" s="247" t="s">
        <v>493</v>
      </c>
      <c r="AT164" s="247" t="s">
        <v>174</v>
      </c>
      <c r="AU164" s="247" t="s">
        <v>84</v>
      </c>
      <c r="AY164" s="18" t="s">
        <v>171</v>
      </c>
      <c r="BE164" s="248">
        <f>IF(O164="základní",K164,0)</f>
        <v>0</v>
      </c>
      <c r="BF164" s="248">
        <f>IF(O164="snížená",K164,0)</f>
        <v>0</v>
      </c>
      <c r="BG164" s="248">
        <f>IF(O164="zákl. přenesená",K164,0)</f>
        <v>0</v>
      </c>
      <c r="BH164" s="248">
        <f>IF(O164="sníž. přenesená",K164,0)</f>
        <v>0</v>
      </c>
      <c r="BI164" s="248">
        <f>IF(O164="nulová",K164,0)</f>
        <v>0</v>
      </c>
      <c r="BJ164" s="18" t="s">
        <v>84</v>
      </c>
      <c r="BK164" s="248">
        <f>ROUND(P164*H164,2)</f>
        <v>0</v>
      </c>
      <c r="BL164" s="18" t="s">
        <v>493</v>
      </c>
      <c r="BM164" s="247" t="s">
        <v>607</v>
      </c>
    </row>
    <row r="165" spans="1:47" s="2" customFormat="1" ht="12">
      <c r="A165" s="39"/>
      <c r="B165" s="40"/>
      <c r="C165" s="41"/>
      <c r="D165" s="249" t="s">
        <v>181</v>
      </c>
      <c r="E165" s="41"/>
      <c r="F165" s="250" t="s">
        <v>608</v>
      </c>
      <c r="G165" s="41"/>
      <c r="H165" s="41"/>
      <c r="I165" s="150"/>
      <c r="J165" s="150"/>
      <c r="K165" s="41"/>
      <c r="L165" s="41"/>
      <c r="M165" s="45"/>
      <c r="N165" s="251"/>
      <c r="O165" s="252"/>
      <c r="P165" s="85"/>
      <c r="Q165" s="85"/>
      <c r="R165" s="85"/>
      <c r="S165" s="85"/>
      <c r="T165" s="85"/>
      <c r="U165" s="85"/>
      <c r="V165" s="85"/>
      <c r="W165" s="85"/>
      <c r="X165" s="86"/>
      <c r="Y165" s="39"/>
      <c r="Z165" s="39"/>
      <c r="AA165" s="39"/>
      <c r="AB165" s="39"/>
      <c r="AC165" s="39"/>
      <c r="AD165" s="39"/>
      <c r="AE165" s="39"/>
      <c r="AT165" s="18" t="s">
        <v>181</v>
      </c>
      <c r="AU165" s="18" t="s">
        <v>84</v>
      </c>
    </row>
    <row r="166" spans="1:65" s="2" customFormat="1" ht="16.5" customHeight="1">
      <c r="A166" s="39"/>
      <c r="B166" s="40"/>
      <c r="C166" s="235" t="s">
        <v>441</v>
      </c>
      <c r="D166" s="235" t="s">
        <v>174</v>
      </c>
      <c r="E166" s="236" t="s">
        <v>609</v>
      </c>
      <c r="F166" s="237" t="s">
        <v>610</v>
      </c>
      <c r="G166" s="238" t="s">
        <v>491</v>
      </c>
      <c r="H166" s="239">
        <v>103</v>
      </c>
      <c r="I166" s="240"/>
      <c r="J166" s="240"/>
      <c r="K166" s="241">
        <f>ROUND(P166*H166,2)</f>
        <v>0</v>
      </c>
      <c r="L166" s="237" t="s">
        <v>20</v>
      </c>
      <c r="M166" s="45"/>
      <c r="N166" s="242" t="s">
        <v>20</v>
      </c>
      <c r="O166" s="243" t="s">
        <v>45</v>
      </c>
      <c r="P166" s="244">
        <f>I166+J166</f>
        <v>0</v>
      </c>
      <c r="Q166" s="244">
        <f>ROUND(I166*H166,2)</f>
        <v>0</v>
      </c>
      <c r="R166" s="244">
        <f>ROUND(J166*H166,2)</f>
        <v>0</v>
      </c>
      <c r="S166" s="85"/>
      <c r="T166" s="245">
        <f>S166*H166</f>
        <v>0</v>
      </c>
      <c r="U166" s="245">
        <v>0</v>
      </c>
      <c r="V166" s="245">
        <f>U166*H166</f>
        <v>0</v>
      </c>
      <c r="W166" s="245">
        <v>0</v>
      </c>
      <c r="X166" s="246">
        <f>W166*H166</f>
        <v>0</v>
      </c>
      <c r="Y166" s="39"/>
      <c r="Z166" s="39"/>
      <c r="AA166" s="39"/>
      <c r="AB166" s="39"/>
      <c r="AC166" s="39"/>
      <c r="AD166" s="39"/>
      <c r="AE166" s="39"/>
      <c r="AR166" s="247" t="s">
        <v>493</v>
      </c>
      <c r="AT166" s="247" t="s">
        <v>174</v>
      </c>
      <c r="AU166" s="247" t="s">
        <v>84</v>
      </c>
      <c r="AY166" s="18" t="s">
        <v>171</v>
      </c>
      <c r="BE166" s="248">
        <f>IF(O166="základní",K166,0)</f>
        <v>0</v>
      </c>
      <c r="BF166" s="248">
        <f>IF(O166="snížená",K166,0)</f>
        <v>0</v>
      </c>
      <c r="BG166" s="248">
        <f>IF(O166="zákl. přenesená",K166,0)</f>
        <v>0</v>
      </c>
      <c r="BH166" s="248">
        <f>IF(O166="sníž. přenesená",K166,0)</f>
        <v>0</v>
      </c>
      <c r="BI166" s="248">
        <f>IF(O166="nulová",K166,0)</f>
        <v>0</v>
      </c>
      <c r="BJ166" s="18" t="s">
        <v>84</v>
      </c>
      <c r="BK166" s="248">
        <f>ROUND(P166*H166,2)</f>
        <v>0</v>
      </c>
      <c r="BL166" s="18" t="s">
        <v>493</v>
      </c>
      <c r="BM166" s="247" t="s">
        <v>611</v>
      </c>
    </row>
    <row r="167" spans="1:47" s="2" customFormat="1" ht="12">
      <c r="A167" s="39"/>
      <c r="B167" s="40"/>
      <c r="C167" s="41"/>
      <c r="D167" s="249" t="s">
        <v>181</v>
      </c>
      <c r="E167" s="41"/>
      <c r="F167" s="250" t="s">
        <v>610</v>
      </c>
      <c r="G167" s="41"/>
      <c r="H167" s="41"/>
      <c r="I167" s="150"/>
      <c r="J167" s="150"/>
      <c r="K167" s="41"/>
      <c r="L167" s="41"/>
      <c r="M167" s="45"/>
      <c r="N167" s="251"/>
      <c r="O167" s="252"/>
      <c r="P167" s="85"/>
      <c r="Q167" s="85"/>
      <c r="R167" s="85"/>
      <c r="S167" s="85"/>
      <c r="T167" s="85"/>
      <c r="U167" s="85"/>
      <c r="V167" s="85"/>
      <c r="W167" s="85"/>
      <c r="X167" s="86"/>
      <c r="Y167" s="39"/>
      <c r="Z167" s="39"/>
      <c r="AA167" s="39"/>
      <c r="AB167" s="39"/>
      <c r="AC167" s="39"/>
      <c r="AD167" s="39"/>
      <c r="AE167" s="39"/>
      <c r="AT167" s="18" t="s">
        <v>181</v>
      </c>
      <c r="AU167" s="18" t="s">
        <v>84</v>
      </c>
    </row>
    <row r="168" spans="1:65" s="2" customFormat="1" ht="16.5" customHeight="1">
      <c r="A168" s="39"/>
      <c r="B168" s="40"/>
      <c r="C168" s="235" t="s">
        <v>446</v>
      </c>
      <c r="D168" s="235" t="s">
        <v>174</v>
      </c>
      <c r="E168" s="236" t="s">
        <v>612</v>
      </c>
      <c r="F168" s="237" t="s">
        <v>613</v>
      </c>
      <c r="G168" s="238" t="s">
        <v>491</v>
      </c>
      <c r="H168" s="239">
        <v>6</v>
      </c>
      <c r="I168" s="240"/>
      <c r="J168" s="240"/>
      <c r="K168" s="241">
        <f>ROUND(P168*H168,2)</f>
        <v>0</v>
      </c>
      <c r="L168" s="237" t="s">
        <v>20</v>
      </c>
      <c r="M168" s="45"/>
      <c r="N168" s="242" t="s">
        <v>20</v>
      </c>
      <c r="O168" s="243" t="s">
        <v>45</v>
      </c>
      <c r="P168" s="244">
        <f>I168+J168</f>
        <v>0</v>
      </c>
      <c r="Q168" s="244">
        <f>ROUND(I168*H168,2)</f>
        <v>0</v>
      </c>
      <c r="R168" s="244">
        <f>ROUND(J168*H168,2)</f>
        <v>0</v>
      </c>
      <c r="S168" s="85"/>
      <c r="T168" s="245">
        <f>S168*H168</f>
        <v>0</v>
      </c>
      <c r="U168" s="245">
        <v>0</v>
      </c>
      <c r="V168" s="245">
        <f>U168*H168</f>
        <v>0</v>
      </c>
      <c r="W168" s="245">
        <v>0</v>
      </c>
      <c r="X168" s="246">
        <f>W168*H168</f>
        <v>0</v>
      </c>
      <c r="Y168" s="39"/>
      <c r="Z168" s="39"/>
      <c r="AA168" s="39"/>
      <c r="AB168" s="39"/>
      <c r="AC168" s="39"/>
      <c r="AD168" s="39"/>
      <c r="AE168" s="39"/>
      <c r="AR168" s="247" t="s">
        <v>493</v>
      </c>
      <c r="AT168" s="247" t="s">
        <v>174</v>
      </c>
      <c r="AU168" s="247" t="s">
        <v>84</v>
      </c>
      <c r="AY168" s="18" t="s">
        <v>171</v>
      </c>
      <c r="BE168" s="248">
        <f>IF(O168="základní",K168,0)</f>
        <v>0</v>
      </c>
      <c r="BF168" s="248">
        <f>IF(O168="snížená",K168,0)</f>
        <v>0</v>
      </c>
      <c r="BG168" s="248">
        <f>IF(O168="zákl. přenesená",K168,0)</f>
        <v>0</v>
      </c>
      <c r="BH168" s="248">
        <f>IF(O168="sníž. přenesená",K168,0)</f>
        <v>0</v>
      </c>
      <c r="BI168" s="248">
        <f>IF(O168="nulová",K168,0)</f>
        <v>0</v>
      </c>
      <c r="BJ168" s="18" t="s">
        <v>84</v>
      </c>
      <c r="BK168" s="248">
        <f>ROUND(P168*H168,2)</f>
        <v>0</v>
      </c>
      <c r="BL168" s="18" t="s">
        <v>493</v>
      </c>
      <c r="BM168" s="247" t="s">
        <v>614</v>
      </c>
    </row>
    <row r="169" spans="1:47" s="2" customFormat="1" ht="12">
      <c r="A169" s="39"/>
      <c r="B169" s="40"/>
      <c r="C169" s="41"/>
      <c r="D169" s="249" t="s">
        <v>181</v>
      </c>
      <c r="E169" s="41"/>
      <c r="F169" s="250" t="s">
        <v>613</v>
      </c>
      <c r="G169" s="41"/>
      <c r="H169" s="41"/>
      <c r="I169" s="150"/>
      <c r="J169" s="150"/>
      <c r="K169" s="41"/>
      <c r="L169" s="41"/>
      <c r="M169" s="45"/>
      <c r="N169" s="251"/>
      <c r="O169" s="252"/>
      <c r="P169" s="85"/>
      <c r="Q169" s="85"/>
      <c r="R169" s="85"/>
      <c r="S169" s="85"/>
      <c r="T169" s="85"/>
      <c r="U169" s="85"/>
      <c r="V169" s="85"/>
      <c r="W169" s="85"/>
      <c r="X169" s="86"/>
      <c r="Y169" s="39"/>
      <c r="Z169" s="39"/>
      <c r="AA169" s="39"/>
      <c r="AB169" s="39"/>
      <c r="AC169" s="39"/>
      <c r="AD169" s="39"/>
      <c r="AE169" s="39"/>
      <c r="AT169" s="18" t="s">
        <v>181</v>
      </c>
      <c r="AU169" s="18" t="s">
        <v>84</v>
      </c>
    </row>
    <row r="170" spans="1:65" s="2" customFormat="1" ht="16.5" customHeight="1">
      <c r="A170" s="39"/>
      <c r="B170" s="40"/>
      <c r="C170" s="235" t="s">
        <v>452</v>
      </c>
      <c r="D170" s="235" t="s">
        <v>174</v>
      </c>
      <c r="E170" s="236" t="s">
        <v>615</v>
      </c>
      <c r="F170" s="237" t="s">
        <v>616</v>
      </c>
      <c r="G170" s="238" t="s">
        <v>491</v>
      </c>
      <c r="H170" s="239">
        <v>3</v>
      </c>
      <c r="I170" s="240"/>
      <c r="J170" s="240"/>
      <c r="K170" s="241">
        <f>ROUND(P170*H170,2)</f>
        <v>0</v>
      </c>
      <c r="L170" s="237" t="s">
        <v>20</v>
      </c>
      <c r="M170" s="45"/>
      <c r="N170" s="242" t="s">
        <v>20</v>
      </c>
      <c r="O170" s="243" t="s">
        <v>45</v>
      </c>
      <c r="P170" s="244">
        <f>I170+J170</f>
        <v>0</v>
      </c>
      <c r="Q170" s="244">
        <f>ROUND(I170*H170,2)</f>
        <v>0</v>
      </c>
      <c r="R170" s="244">
        <f>ROUND(J170*H170,2)</f>
        <v>0</v>
      </c>
      <c r="S170" s="85"/>
      <c r="T170" s="245">
        <f>S170*H170</f>
        <v>0</v>
      </c>
      <c r="U170" s="245">
        <v>0</v>
      </c>
      <c r="V170" s="245">
        <f>U170*H170</f>
        <v>0</v>
      </c>
      <c r="W170" s="245">
        <v>0</v>
      </c>
      <c r="X170" s="246">
        <f>W170*H170</f>
        <v>0</v>
      </c>
      <c r="Y170" s="39"/>
      <c r="Z170" s="39"/>
      <c r="AA170" s="39"/>
      <c r="AB170" s="39"/>
      <c r="AC170" s="39"/>
      <c r="AD170" s="39"/>
      <c r="AE170" s="39"/>
      <c r="AR170" s="247" t="s">
        <v>493</v>
      </c>
      <c r="AT170" s="247" t="s">
        <v>174</v>
      </c>
      <c r="AU170" s="247" t="s">
        <v>84</v>
      </c>
      <c r="AY170" s="18" t="s">
        <v>171</v>
      </c>
      <c r="BE170" s="248">
        <f>IF(O170="základní",K170,0)</f>
        <v>0</v>
      </c>
      <c r="BF170" s="248">
        <f>IF(O170="snížená",K170,0)</f>
        <v>0</v>
      </c>
      <c r="BG170" s="248">
        <f>IF(O170="zákl. přenesená",K170,0)</f>
        <v>0</v>
      </c>
      <c r="BH170" s="248">
        <f>IF(O170="sníž. přenesená",K170,0)</f>
        <v>0</v>
      </c>
      <c r="BI170" s="248">
        <f>IF(O170="nulová",K170,0)</f>
        <v>0</v>
      </c>
      <c r="BJ170" s="18" t="s">
        <v>84</v>
      </c>
      <c r="BK170" s="248">
        <f>ROUND(P170*H170,2)</f>
        <v>0</v>
      </c>
      <c r="BL170" s="18" t="s">
        <v>493</v>
      </c>
      <c r="BM170" s="247" t="s">
        <v>617</v>
      </c>
    </row>
    <row r="171" spans="1:47" s="2" customFormat="1" ht="12">
      <c r="A171" s="39"/>
      <c r="B171" s="40"/>
      <c r="C171" s="41"/>
      <c r="D171" s="249" t="s">
        <v>181</v>
      </c>
      <c r="E171" s="41"/>
      <c r="F171" s="250" t="s">
        <v>616</v>
      </c>
      <c r="G171" s="41"/>
      <c r="H171" s="41"/>
      <c r="I171" s="150"/>
      <c r="J171" s="150"/>
      <c r="K171" s="41"/>
      <c r="L171" s="41"/>
      <c r="M171" s="45"/>
      <c r="N171" s="251"/>
      <c r="O171" s="252"/>
      <c r="P171" s="85"/>
      <c r="Q171" s="85"/>
      <c r="R171" s="85"/>
      <c r="S171" s="85"/>
      <c r="T171" s="85"/>
      <c r="U171" s="85"/>
      <c r="V171" s="85"/>
      <c r="W171" s="85"/>
      <c r="X171" s="86"/>
      <c r="Y171" s="39"/>
      <c r="Z171" s="39"/>
      <c r="AA171" s="39"/>
      <c r="AB171" s="39"/>
      <c r="AC171" s="39"/>
      <c r="AD171" s="39"/>
      <c r="AE171" s="39"/>
      <c r="AT171" s="18" t="s">
        <v>181</v>
      </c>
      <c r="AU171" s="18" t="s">
        <v>84</v>
      </c>
    </row>
    <row r="172" spans="1:65" s="2" customFormat="1" ht="16.5" customHeight="1">
      <c r="A172" s="39"/>
      <c r="B172" s="40"/>
      <c r="C172" s="235" t="s">
        <v>458</v>
      </c>
      <c r="D172" s="235" t="s">
        <v>174</v>
      </c>
      <c r="E172" s="236" t="s">
        <v>618</v>
      </c>
      <c r="F172" s="237" t="s">
        <v>619</v>
      </c>
      <c r="G172" s="238" t="s">
        <v>491</v>
      </c>
      <c r="H172" s="239">
        <v>8</v>
      </c>
      <c r="I172" s="240"/>
      <c r="J172" s="240"/>
      <c r="K172" s="241">
        <f>ROUND(P172*H172,2)</f>
        <v>0</v>
      </c>
      <c r="L172" s="237" t="s">
        <v>20</v>
      </c>
      <c r="M172" s="45"/>
      <c r="N172" s="242" t="s">
        <v>20</v>
      </c>
      <c r="O172" s="243" t="s">
        <v>45</v>
      </c>
      <c r="P172" s="244">
        <f>I172+J172</f>
        <v>0</v>
      </c>
      <c r="Q172" s="244">
        <f>ROUND(I172*H172,2)</f>
        <v>0</v>
      </c>
      <c r="R172" s="244">
        <f>ROUND(J172*H172,2)</f>
        <v>0</v>
      </c>
      <c r="S172" s="85"/>
      <c r="T172" s="245">
        <f>S172*H172</f>
        <v>0</v>
      </c>
      <c r="U172" s="245">
        <v>0</v>
      </c>
      <c r="V172" s="245">
        <f>U172*H172</f>
        <v>0</v>
      </c>
      <c r="W172" s="245">
        <v>0</v>
      </c>
      <c r="X172" s="246">
        <f>W172*H172</f>
        <v>0</v>
      </c>
      <c r="Y172" s="39"/>
      <c r="Z172" s="39"/>
      <c r="AA172" s="39"/>
      <c r="AB172" s="39"/>
      <c r="AC172" s="39"/>
      <c r="AD172" s="39"/>
      <c r="AE172" s="39"/>
      <c r="AR172" s="247" t="s">
        <v>493</v>
      </c>
      <c r="AT172" s="247" t="s">
        <v>174</v>
      </c>
      <c r="AU172" s="247" t="s">
        <v>84</v>
      </c>
      <c r="AY172" s="18" t="s">
        <v>171</v>
      </c>
      <c r="BE172" s="248">
        <f>IF(O172="základní",K172,0)</f>
        <v>0</v>
      </c>
      <c r="BF172" s="248">
        <f>IF(O172="snížená",K172,0)</f>
        <v>0</v>
      </c>
      <c r="BG172" s="248">
        <f>IF(O172="zákl. přenesená",K172,0)</f>
        <v>0</v>
      </c>
      <c r="BH172" s="248">
        <f>IF(O172="sníž. přenesená",K172,0)</f>
        <v>0</v>
      </c>
      <c r="BI172" s="248">
        <f>IF(O172="nulová",K172,0)</f>
        <v>0</v>
      </c>
      <c r="BJ172" s="18" t="s">
        <v>84</v>
      </c>
      <c r="BK172" s="248">
        <f>ROUND(P172*H172,2)</f>
        <v>0</v>
      </c>
      <c r="BL172" s="18" t="s">
        <v>493</v>
      </c>
      <c r="BM172" s="247" t="s">
        <v>620</v>
      </c>
    </row>
    <row r="173" spans="1:47" s="2" customFormat="1" ht="12">
      <c r="A173" s="39"/>
      <c r="B173" s="40"/>
      <c r="C173" s="41"/>
      <c r="D173" s="249" t="s">
        <v>181</v>
      </c>
      <c r="E173" s="41"/>
      <c r="F173" s="250" t="s">
        <v>619</v>
      </c>
      <c r="G173" s="41"/>
      <c r="H173" s="41"/>
      <c r="I173" s="150"/>
      <c r="J173" s="150"/>
      <c r="K173" s="41"/>
      <c r="L173" s="41"/>
      <c r="M173" s="45"/>
      <c r="N173" s="251"/>
      <c r="O173" s="252"/>
      <c r="P173" s="85"/>
      <c r="Q173" s="85"/>
      <c r="R173" s="85"/>
      <c r="S173" s="85"/>
      <c r="T173" s="85"/>
      <c r="U173" s="85"/>
      <c r="V173" s="85"/>
      <c r="W173" s="85"/>
      <c r="X173" s="86"/>
      <c r="Y173" s="39"/>
      <c r="Z173" s="39"/>
      <c r="AA173" s="39"/>
      <c r="AB173" s="39"/>
      <c r="AC173" s="39"/>
      <c r="AD173" s="39"/>
      <c r="AE173" s="39"/>
      <c r="AT173" s="18" t="s">
        <v>181</v>
      </c>
      <c r="AU173" s="18" t="s">
        <v>84</v>
      </c>
    </row>
    <row r="174" spans="1:65" s="2" customFormat="1" ht="16.5" customHeight="1">
      <c r="A174" s="39"/>
      <c r="B174" s="40"/>
      <c r="C174" s="235" t="s">
        <v>463</v>
      </c>
      <c r="D174" s="235" t="s">
        <v>174</v>
      </c>
      <c r="E174" s="236" t="s">
        <v>621</v>
      </c>
      <c r="F174" s="237" t="s">
        <v>622</v>
      </c>
      <c r="G174" s="238" t="s">
        <v>491</v>
      </c>
      <c r="H174" s="239">
        <v>4</v>
      </c>
      <c r="I174" s="240"/>
      <c r="J174" s="240"/>
      <c r="K174" s="241">
        <f>ROUND(P174*H174,2)</f>
        <v>0</v>
      </c>
      <c r="L174" s="237" t="s">
        <v>20</v>
      </c>
      <c r="M174" s="45"/>
      <c r="N174" s="242" t="s">
        <v>20</v>
      </c>
      <c r="O174" s="243" t="s">
        <v>45</v>
      </c>
      <c r="P174" s="244">
        <f>I174+J174</f>
        <v>0</v>
      </c>
      <c r="Q174" s="244">
        <f>ROUND(I174*H174,2)</f>
        <v>0</v>
      </c>
      <c r="R174" s="244">
        <f>ROUND(J174*H174,2)</f>
        <v>0</v>
      </c>
      <c r="S174" s="85"/>
      <c r="T174" s="245">
        <f>S174*H174</f>
        <v>0</v>
      </c>
      <c r="U174" s="245">
        <v>0</v>
      </c>
      <c r="V174" s="245">
        <f>U174*H174</f>
        <v>0</v>
      </c>
      <c r="W174" s="245">
        <v>0</v>
      </c>
      <c r="X174" s="246">
        <f>W174*H174</f>
        <v>0</v>
      </c>
      <c r="Y174" s="39"/>
      <c r="Z174" s="39"/>
      <c r="AA174" s="39"/>
      <c r="AB174" s="39"/>
      <c r="AC174" s="39"/>
      <c r="AD174" s="39"/>
      <c r="AE174" s="39"/>
      <c r="AR174" s="247" t="s">
        <v>493</v>
      </c>
      <c r="AT174" s="247" t="s">
        <v>174</v>
      </c>
      <c r="AU174" s="247" t="s">
        <v>84</v>
      </c>
      <c r="AY174" s="18" t="s">
        <v>171</v>
      </c>
      <c r="BE174" s="248">
        <f>IF(O174="základní",K174,0)</f>
        <v>0</v>
      </c>
      <c r="BF174" s="248">
        <f>IF(O174="snížená",K174,0)</f>
        <v>0</v>
      </c>
      <c r="BG174" s="248">
        <f>IF(O174="zákl. přenesená",K174,0)</f>
        <v>0</v>
      </c>
      <c r="BH174" s="248">
        <f>IF(O174="sníž. přenesená",K174,0)</f>
        <v>0</v>
      </c>
      <c r="BI174" s="248">
        <f>IF(O174="nulová",K174,0)</f>
        <v>0</v>
      </c>
      <c r="BJ174" s="18" t="s">
        <v>84</v>
      </c>
      <c r="BK174" s="248">
        <f>ROUND(P174*H174,2)</f>
        <v>0</v>
      </c>
      <c r="BL174" s="18" t="s">
        <v>493</v>
      </c>
      <c r="BM174" s="247" t="s">
        <v>623</v>
      </c>
    </row>
    <row r="175" spans="1:47" s="2" customFormat="1" ht="12">
      <c r="A175" s="39"/>
      <c r="B175" s="40"/>
      <c r="C175" s="41"/>
      <c r="D175" s="249" t="s">
        <v>181</v>
      </c>
      <c r="E175" s="41"/>
      <c r="F175" s="250" t="s">
        <v>622</v>
      </c>
      <c r="G175" s="41"/>
      <c r="H175" s="41"/>
      <c r="I175" s="150"/>
      <c r="J175" s="150"/>
      <c r="K175" s="41"/>
      <c r="L175" s="41"/>
      <c r="M175" s="45"/>
      <c r="N175" s="251"/>
      <c r="O175" s="252"/>
      <c r="P175" s="85"/>
      <c r="Q175" s="85"/>
      <c r="R175" s="85"/>
      <c r="S175" s="85"/>
      <c r="T175" s="85"/>
      <c r="U175" s="85"/>
      <c r="V175" s="85"/>
      <c r="W175" s="85"/>
      <c r="X175" s="86"/>
      <c r="Y175" s="39"/>
      <c r="Z175" s="39"/>
      <c r="AA175" s="39"/>
      <c r="AB175" s="39"/>
      <c r="AC175" s="39"/>
      <c r="AD175" s="39"/>
      <c r="AE175" s="39"/>
      <c r="AT175" s="18" t="s">
        <v>181</v>
      </c>
      <c r="AU175" s="18" t="s">
        <v>84</v>
      </c>
    </row>
    <row r="176" spans="1:65" s="2" customFormat="1" ht="16.5" customHeight="1">
      <c r="A176" s="39"/>
      <c r="B176" s="40"/>
      <c r="C176" s="235" t="s">
        <v>470</v>
      </c>
      <c r="D176" s="235" t="s">
        <v>174</v>
      </c>
      <c r="E176" s="236" t="s">
        <v>624</v>
      </c>
      <c r="F176" s="237" t="s">
        <v>625</v>
      </c>
      <c r="G176" s="238" t="s">
        <v>491</v>
      </c>
      <c r="H176" s="239">
        <v>4</v>
      </c>
      <c r="I176" s="240"/>
      <c r="J176" s="240"/>
      <c r="K176" s="241">
        <f>ROUND(P176*H176,2)</f>
        <v>0</v>
      </c>
      <c r="L176" s="237" t="s">
        <v>20</v>
      </c>
      <c r="M176" s="45"/>
      <c r="N176" s="242" t="s">
        <v>20</v>
      </c>
      <c r="O176" s="243" t="s">
        <v>45</v>
      </c>
      <c r="P176" s="244">
        <f>I176+J176</f>
        <v>0</v>
      </c>
      <c r="Q176" s="244">
        <f>ROUND(I176*H176,2)</f>
        <v>0</v>
      </c>
      <c r="R176" s="244">
        <f>ROUND(J176*H176,2)</f>
        <v>0</v>
      </c>
      <c r="S176" s="85"/>
      <c r="T176" s="245">
        <f>S176*H176</f>
        <v>0</v>
      </c>
      <c r="U176" s="245">
        <v>0</v>
      </c>
      <c r="V176" s="245">
        <f>U176*H176</f>
        <v>0</v>
      </c>
      <c r="W176" s="245">
        <v>0</v>
      </c>
      <c r="X176" s="246">
        <f>W176*H176</f>
        <v>0</v>
      </c>
      <c r="Y176" s="39"/>
      <c r="Z176" s="39"/>
      <c r="AA176" s="39"/>
      <c r="AB176" s="39"/>
      <c r="AC176" s="39"/>
      <c r="AD176" s="39"/>
      <c r="AE176" s="39"/>
      <c r="AR176" s="247" t="s">
        <v>493</v>
      </c>
      <c r="AT176" s="247" t="s">
        <v>174</v>
      </c>
      <c r="AU176" s="247" t="s">
        <v>84</v>
      </c>
      <c r="AY176" s="18" t="s">
        <v>171</v>
      </c>
      <c r="BE176" s="248">
        <f>IF(O176="základní",K176,0)</f>
        <v>0</v>
      </c>
      <c r="BF176" s="248">
        <f>IF(O176="snížená",K176,0)</f>
        <v>0</v>
      </c>
      <c r="BG176" s="248">
        <f>IF(O176="zákl. přenesená",K176,0)</f>
        <v>0</v>
      </c>
      <c r="BH176" s="248">
        <f>IF(O176="sníž. přenesená",K176,0)</f>
        <v>0</v>
      </c>
      <c r="BI176" s="248">
        <f>IF(O176="nulová",K176,0)</f>
        <v>0</v>
      </c>
      <c r="BJ176" s="18" t="s">
        <v>84</v>
      </c>
      <c r="BK176" s="248">
        <f>ROUND(P176*H176,2)</f>
        <v>0</v>
      </c>
      <c r="BL176" s="18" t="s">
        <v>493</v>
      </c>
      <c r="BM176" s="247" t="s">
        <v>626</v>
      </c>
    </row>
    <row r="177" spans="1:47" s="2" customFormat="1" ht="12">
      <c r="A177" s="39"/>
      <c r="B177" s="40"/>
      <c r="C177" s="41"/>
      <c r="D177" s="249" t="s">
        <v>181</v>
      </c>
      <c r="E177" s="41"/>
      <c r="F177" s="250" t="s">
        <v>625</v>
      </c>
      <c r="G177" s="41"/>
      <c r="H177" s="41"/>
      <c r="I177" s="150"/>
      <c r="J177" s="150"/>
      <c r="K177" s="41"/>
      <c r="L177" s="41"/>
      <c r="M177" s="45"/>
      <c r="N177" s="251"/>
      <c r="O177" s="252"/>
      <c r="P177" s="85"/>
      <c r="Q177" s="85"/>
      <c r="R177" s="85"/>
      <c r="S177" s="85"/>
      <c r="T177" s="85"/>
      <c r="U177" s="85"/>
      <c r="V177" s="85"/>
      <c r="W177" s="85"/>
      <c r="X177" s="86"/>
      <c r="Y177" s="39"/>
      <c r="Z177" s="39"/>
      <c r="AA177" s="39"/>
      <c r="AB177" s="39"/>
      <c r="AC177" s="39"/>
      <c r="AD177" s="39"/>
      <c r="AE177" s="39"/>
      <c r="AT177" s="18" t="s">
        <v>181</v>
      </c>
      <c r="AU177" s="18" t="s">
        <v>84</v>
      </c>
    </row>
    <row r="178" spans="1:65" s="2" customFormat="1" ht="16.5" customHeight="1">
      <c r="A178" s="39"/>
      <c r="B178" s="40"/>
      <c r="C178" s="235" t="s">
        <v>481</v>
      </c>
      <c r="D178" s="235" t="s">
        <v>174</v>
      </c>
      <c r="E178" s="236" t="s">
        <v>627</v>
      </c>
      <c r="F178" s="237" t="s">
        <v>628</v>
      </c>
      <c r="G178" s="238" t="s">
        <v>491</v>
      </c>
      <c r="H178" s="239">
        <v>4</v>
      </c>
      <c r="I178" s="240"/>
      <c r="J178" s="240"/>
      <c r="K178" s="241">
        <f>ROUND(P178*H178,2)</f>
        <v>0</v>
      </c>
      <c r="L178" s="237" t="s">
        <v>20</v>
      </c>
      <c r="M178" s="45"/>
      <c r="N178" s="242" t="s">
        <v>20</v>
      </c>
      <c r="O178" s="243" t="s">
        <v>45</v>
      </c>
      <c r="P178" s="244">
        <f>I178+J178</f>
        <v>0</v>
      </c>
      <c r="Q178" s="244">
        <f>ROUND(I178*H178,2)</f>
        <v>0</v>
      </c>
      <c r="R178" s="244">
        <f>ROUND(J178*H178,2)</f>
        <v>0</v>
      </c>
      <c r="S178" s="85"/>
      <c r="T178" s="245">
        <f>S178*H178</f>
        <v>0</v>
      </c>
      <c r="U178" s="245">
        <v>0</v>
      </c>
      <c r="V178" s="245">
        <f>U178*H178</f>
        <v>0</v>
      </c>
      <c r="W178" s="245">
        <v>0</v>
      </c>
      <c r="X178" s="246">
        <f>W178*H178</f>
        <v>0</v>
      </c>
      <c r="Y178" s="39"/>
      <c r="Z178" s="39"/>
      <c r="AA178" s="39"/>
      <c r="AB178" s="39"/>
      <c r="AC178" s="39"/>
      <c r="AD178" s="39"/>
      <c r="AE178" s="39"/>
      <c r="AR178" s="247" t="s">
        <v>493</v>
      </c>
      <c r="AT178" s="247" t="s">
        <v>174</v>
      </c>
      <c r="AU178" s="247" t="s">
        <v>84</v>
      </c>
      <c r="AY178" s="18" t="s">
        <v>171</v>
      </c>
      <c r="BE178" s="248">
        <f>IF(O178="základní",K178,0)</f>
        <v>0</v>
      </c>
      <c r="BF178" s="248">
        <f>IF(O178="snížená",K178,0)</f>
        <v>0</v>
      </c>
      <c r="BG178" s="248">
        <f>IF(O178="zákl. přenesená",K178,0)</f>
        <v>0</v>
      </c>
      <c r="BH178" s="248">
        <f>IF(O178="sníž. přenesená",K178,0)</f>
        <v>0</v>
      </c>
      <c r="BI178" s="248">
        <f>IF(O178="nulová",K178,0)</f>
        <v>0</v>
      </c>
      <c r="BJ178" s="18" t="s">
        <v>84</v>
      </c>
      <c r="BK178" s="248">
        <f>ROUND(P178*H178,2)</f>
        <v>0</v>
      </c>
      <c r="BL178" s="18" t="s">
        <v>493</v>
      </c>
      <c r="BM178" s="247" t="s">
        <v>629</v>
      </c>
    </row>
    <row r="179" spans="1:47" s="2" customFormat="1" ht="12">
      <c r="A179" s="39"/>
      <c r="B179" s="40"/>
      <c r="C179" s="41"/>
      <c r="D179" s="249" t="s">
        <v>181</v>
      </c>
      <c r="E179" s="41"/>
      <c r="F179" s="250" t="s">
        <v>628</v>
      </c>
      <c r="G179" s="41"/>
      <c r="H179" s="41"/>
      <c r="I179" s="150"/>
      <c r="J179" s="150"/>
      <c r="K179" s="41"/>
      <c r="L179" s="41"/>
      <c r="M179" s="45"/>
      <c r="N179" s="251"/>
      <c r="O179" s="252"/>
      <c r="P179" s="85"/>
      <c r="Q179" s="85"/>
      <c r="R179" s="85"/>
      <c r="S179" s="85"/>
      <c r="T179" s="85"/>
      <c r="U179" s="85"/>
      <c r="V179" s="85"/>
      <c r="W179" s="85"/>
      <c r="X179" s="86"/>
      <c r="Y179" s="39"/>
      <c r="Z179" s="39"/>
      <c r="AA179" s="39"/>
      <c r="AB179" s="39"/>
      <c r="AC179" s="39"/>
      <c r="AD179" s="39"/>
      <c r="AE179" s="39"/>
      <c r="AT179" s="18" t="s">
        <v>181</v>
      </c>
      <c r="AU179" s="18" t="s">
        <v>84</v>
      </c>
    </row>
    <row r="180" spans="1:65" s="2" customFormat="1" ht="16.5" customHeight="1">
      <c r="A180" s="39"/>
      <c r="B180" s="40"/>
      <c r="C180" s="235" t="s">
        <v>630</v>
      </c>
      <c r="D180" s="235" t="s">
        <v>174</v>
      </c>
      <c r="E180" s="236" t="s">
        <v>631</v>
      </c>
      <c r="F180" s="237" t="s">
        <v>632</v>
      </c>
      <c r="G180" s="238" t="s">
        <v>491</v>
      </c>
      <c r="H180" s="239">
        <v>4</v>
      </c>
      <c r="I180" s="240"/>
      <c r="J180" s="240"/>
      <c r="K180" s="241">
        <f>ROUND(P180*H180,2)</f>
        <v>0</v>
      </c>
      <c r="L180" s="237" t="s">
        <v>20</v>
      </c>
      <c r="M180" s="45"/>
      <c r="N180" s="242" t="s">
        <v>20</v>
      </c>
      <c r="O180" s="243" t="s">
        <v>45</v>
      </c>
      <c r="P180" s="244">
        <f>I180+J180</f>
        <v>0</v>
      </c>
      <c r="Q180" s="244">
        <f>ROUND(I180*H180,2)</f>
        <v>0</v>
      </c>
      <c r="R180" s="244">
        <f>ROUND(J180*H180,2)</f>
        <v>0</v>
      </c>
      <c r="S180" s="85"/>
      <c r="T180" s="245">
        <f>S180*H180</f>
        <v>0</v>
      </c>
      <c r="U180" s="245">
        <v>0</v>
      </c>
      <c r="V180" s="245">
        <f>U180*H180</f>
        <v>0</v>
      </c>
      <c r="W180" s="245">
        <v>0</v>
      </c>
      <c r="X180" s="246">
        <f>W180*H180</f>
        <v>0</v>
      </c>
      <c r="Y180" s="39"/>
      <c r="Z180" s="39"/>
      <c r="AA180" s="39"/>
      <c r="AB180" s="39"/>
      <c r="AC180" s="39"/>
      <c r="AD180" s="39"/>
      <c r="AE180" s="39"/>
      <c r="AR180" s="247" t="s">
        <v>493</v>
      </c>
      <c r="AT180" s="247" t="s">
        <v>174</v>
      </c>
      <c r="AU180" s="247" t="s">
        <v>84</v>
      </c>
      <c r="AY180" s="18" t="s">
        <v>171</v>
      </c>
      <c r="BE180" s="248">
        <f>IF(O180="základní",K180,0)</f>
        <v>0</v>
      </c>
      <c r="BF180" s="248">
        <f>IF(O180="snížená",K180,0)</f>
        <v>0</v>
      </c>
      <c r="BG180" s="248">
        <f>IF(O180="zákl. přenesená",K180,0)</f>
        <v>0</v>
      </c>
      <c r="BH180" s="248">
        <f>IF(O180="sníž. přenesená",K180,0)</f>
        <v>0</v>
      </c>
      <c r="BI180" s="248">
        <f>IF(O180="nulová",K180,0)</f>
        <v>0</v>
      </c>
      <c r="BJ180" s="18" t="s">
        <v>84</v>
      </c>
      <c r="BK180" s="248">
        <f>ROUND(P180*H180,2)</f>
        <v>0</v>
      </c>
      <c r="BL180" s="18" t="s">
        <v>493</v>
      </c>
      <c r="BM180" s="247" t="s">
        <v>633</v>
      </c>
    </row>
    <row r="181" spans="1:47" s="2" customFormat="1" ht="12">
      <c r="A181" s="39"/>
      <c r="B181" s="40"/>
      <c r="C181" s="41"/>
      <c r="D181" s="249" t="s">
        <v>181</v>
      </c>
      <c r="E181" s="41"/>
      <c r="F181" s="250" t="s">
        <v>632</v>
      </c>
      <c r="G181" s="41"/>
      <c r="H181" s="41"/>
      <c r="I181" s="150"/>
      <c r="J181" s="150"/>
      <c r="K181" s="41"/>
      <c r="L181" s="41"/>
      <c r="M181" s="45"/>
      <c r="N181" s="251"/>
      <c r="O181" s="252"/>
      <c r="P181" s="85"/>
      <c r="Q181" s="85"/>
      <c r="R181" s="85"/>
      <c r="S181" s="85"/>
      <c r="T181" s="85"/>
      <c r="U181" s="85"/>
      <c r="V181" s="85"/>
      <c r="W181" s="85"/>
      <c r="X181" s="86"/>
      <c r="Y181" s="39"/>
      <c r="Z181" s="39"/>
      <c r="AA181" s="39"/>
      <c r="AB181" s="39"/>
      <c r="AC181" s="39"/>
      <c r="AD181" s="39"/>
      <c r="AE181" s="39"/>
      <c r="AT181" s="18" t="s">
        <v>181</v>
      </c>
      <c r="AU181" s="18" t="s">
        <v>84</v>
      </c>
    </row>
    <row r="182" spans="1:65" s="2" customFormat="1" ht="16.5" customHeight="1">
      <c r="A182" s="39"/>
      <c r="B182" s="40"/>
      <c r="C182" s="235" t="s">
        <v>634</v>
      </c>
      <c r="D182" s="235" t="s">
        <v>174</v>
      </c>
      <c r="E182" s="236" t="s">
        <v>635</v>
      </c>
      <c r="F182" s="237" t="s">
        <v>636</v>
      </c>
      <c r="G182" s="238" t="s">
        <v>491</v>
      </c>
      <c r="H182" s="239">
        <v>4</v>
      </c>
      <c r="I182" s="240"/>
      <c r="J182" s="240"/>
      <c r="K182" s="241">
        <f>ROUND(P182*H182,2)</f>
        <v>0</v>
      </c>
      <c r="L182" s="237" t="s">
        <v>20</v>
      </c>
      <c r="M182" s="45"/>
      <c r="N182" s="242" t="s">
        <v>20</v>
      </c>
      <c r="O182" s="243" t="s">
        <v>45</v>
      </c>
      <c r="P182" s="244">
        <f>I182+J182</f>
        <v>0</v>
      </c>
      <c r="Q182" s="244">
        <f>ROUND(I182*H182,2)</f>
        <v>0</v>
      </c>
      <c r="R182" s="244">
        <f>ROUND(J182*H182,2)</f>
        <v>0</v>
      </c>
      <c r="S182" s="85"/>
      <c r="T182" s="245">
        <f>S182*H182</f>
        <v>0</v>
      </c>
      <c r="U182" s="245">
        <v>0</v>
      </c>
      <c r="V182" s="245">
        <f>U182*H182</f>
        <v>0</v>
      </c>
      <c r="W182" s="245">
        <v>0</v>
      </c>
      <c r="X182" s="246">
        <f>W182*H182</f>
        <v>0</v>
      </c>
      <c r="Y182" s="39"/>
      <c r="Z182" s="39"/>
      <c r="AA182" s="39"/>
      <c r="AB182" s="39"/>
      <c r="AC182" s="39"/>
      <c r="AD182" s="39"/>
      <c r="AE182" s="39"/>
      <c r="AR182" s="247" t="s">
        <v>493</v>
      </c>
      <c r="AT182" s="247" t="s">
        <v>174</v>
      </c>
      <c r="AU182" s="247" t="s">
        <v>84</v>
      </c>
      <c r="AY182" s="18" t="s">
        <v>171</v>
      </c>
      <c r="BE182" s="248">
        <f>IF(O182="základní",K182,0)</f>
        <v>0</v>
      </c>
      <c r="BF182" s="248">
        <f>IF(O182="snížená",K182,0)</f>
        <v>0</v>
      </c>
      <c r="BG182" s="248">
        <f>IF(O182="zákl. přenesená",K182,0)</f>
        <v>0</v>
      </c>
      <c r="BH182" s="248">
        <f>IF(O182="sníž. přenesená",K182,0)</f>
        <v>0</v>
      </c>
      <c r="BI182" s="248">
        <f>IF(O182="nulová",K182,0)</f>
        <v>0</v>
      </c>
      <c r="BJ182" s="18" t="s">
        <v>84</v>
      </c>
      <c r="BK182" s="248">
        <f>ROUND(P182*H182,2)</f>
        <v>0</v>
      </c>
      <c r="BL182" s="18" t="s">
        <v>493</v>
      </c>
      <c r="BM182" s="247" t="s">
        <v>637</v>
      </c>
    </row>
    <row r="183" spans="1:47" s="2" customFormat="1" ht="12">
      <c r="A183" s="39"/>
      <c r="B183" s="40"/>
      <c r="C183" s="41"/>
      <c r="D183" s="249" t="s">
        <v>181</v>
      </c>
      <c r="E183" s="41"/>
      <c r="F183" s="250" t="s">
        <v>636</v>
      </c>
      <c r="G183" s="41"/>
      <c r="H183" s="41"/>
      <c r="I183" s="150"/>
      <c r="J183" s="150"/>
      <c r="K183" s="41"/>
      <c r="L183" s="41"/>
      <c r="M183" s="45"/>
      <c r="N183" s="251"/>
      <c r="O183" s="252"/>
      <c r="P183" s="85"/>
      <c r="Q183" s="85"/>
      <c r="R183" s="85"/>
      <c r="S183" s="85"/>
      <c r="T183" s="85"/>
      <c r="U183" s="85"/>
      <c r="V183" s="85"/>
      <c r="W183" s="85"/>
      <c r="X183" s="86"/>
      <c r="Y183" s="39"/>
      <c r="Z183" s="39"/>
      <c r="AA183" s="39"/>
      <c r="AB183" s="39"/>
      <c r="AC183" s="39"/>
      <c r="AD183" s="39"/>
      <c r="AE183" s="39"/>
      <c r="AT183" s="18" t="s">
        <v>181</v>
      </c>
      <c r="AU183" s="18" t="s">
        <v>84</v>
      </c>
    </row>
    <row r="184" spans="1:65" s="2" customFormat="1" ht="16.5" customHeight="1">
      <c r="A184" s="39"/>
      <c r="B184" s="40"/>
      <c r="C184" s="235" t="s">
        <v>435</v>
      </c>
      <c r="D184" s="235" t="s">
        <v>174</v>
      </c>
      <c r="E184" s="236" t="s">
        <v>638</v>
      </c>
      <c r="F184" s="237" t="s">
        <v>639</v>
      </c>
      <c r="G184" s="238" t="s">
        <v>262</v>
      </c>
      <c r="H184" s="239">
        <v>28</v>
      </c>
      <c r="I184" s="240"/>
      <c r="J184" s="240"/>
      <c r="K184" s="241">
        <f>ROUND(P184*H184,2)</f>
        <v>0</v>
      </c>
      <c r="L184" s="237" t="s">
        <v>20</v>
      </c>
      <c r="M184" s="45"/>
      <c r="N184" s="242" t="s">
        <v>20</v>
      </c>
      <c r="O184" s="243" t="s">
        <v>45</v>
      </c>
      <c r="P184" s="244">
        <f>I184+J184</f>
        <v>0</v>
      </c>
      <c r="Q184" s="244">
        <f>ROUND(I184*H184,2)</f>
        <v>0</v>
      </c>
      <c r="R184" s="244">
        <f>ROUND(J184*H184,2)</f>
        <v>0</v>
      </c>
      <c r="S184" s="85"/>
      <c r="T184" s="245">
        <f>S184*H184</f>
        <v>0</v>
      </c>
      <c r="U184" s="245">
        <v>0</v>
      </c>
      <c r="V184" s="245">
        <f>U184*H184</f>
        <v>0</v>
      </c>
      <c r="W184" s="245">
        <v>0</v>
      </c>
      <c r="X184" s="246">
        <f>W184*H184</f>
        <v>0</v>
      </c>
      <c r="Y184" s="39"/>
      <c r="Z184" s="39"/>
      <c r="AA184" s="39"/>
      <c r="AB184" s="39"/>
      <c r="AC184" s="39"/>
      <c r="AD184" s="39"/>
      <c r="AE184" s="39"/>
      <c r="AR184" s="247" t="s">
        <v>493</v>
      </c>
      <c r="AT184" s="247" t="s">
        <v>174</v>
      </c>
      <c r="AU184" s="247" t="s">
        <v>84</v>
      </c>
      <c r="AY184" s="18" t="s">
        <v>171</v>
      </c>
      <c r="BE184" s="248">
        <f>IF(O184="základní",K184,0)</f>
        <v>0</v>
      </c>
      <c r="BF184" s="248">
        <f>IF(O184="snížená",K184,0)</f>
        <v>0</v>
      </c>
      <c r="BG184" s="248">
        <f>IF(O184="zákl. přenesená",K184,0)</f>
        <v>0</v>
      </c>
      <c r="BH184" s="248">
        <f>IF(O184="sníž. přenesená",K184,0)</f>
        <v>0</v>
      </c>
      <c r="BI184" s="248">
        <f>IF(O184="nulová",K184,0)</f>
        <v>0</v>
      </c>
      <c r="BJ184" s="18" t="s">
        <v>84</v>
      </c>
      <c r="BK184" s="248">
        <f>ROUND(P184*H184,2)</f>
        <v>0</v>
      </c>
      <c r="BL184" s="18" t="s">
        <v>493</v>
      </c>
      <c r="BM184" s="247" t="s">
        <v>640</v>
      </c>
    </row>
    <row r="185" spans="1:47" s="2" customFormat="1" ht="12">
      <c r="A185" s="39"/>
      <c r="B185" s="40"/>
      <c r="C185" s="41"/>
      <c r="D185" s="249" t="s">
        <v>181</v>
      </c>
      <c r="E185" s="41"/>
      <c r="F185" s="250" t="s">
        <v>639</v>
      </c>
      <c r="G185" s="41"/>
      <c r="H185" s="41"/>
      <c r="I185" s="150"/>
      <c r="J185" s="150"/>
      <c r="K185" s="41"/>
      <c r="L185" s="41"/>
      <c r="M185" s="45"/>
      <c r="N185" s="251"/>
      <c r="O185" s="252"/>
      <c r="P185" s="85"/>
      <c r="Q185" s="85"/>
      <c r="R185" s="85"/>
      <c r="S185" s="85"/>
      <c r="T185" s="85"/>
      <c r="U185" s="85"/>
      <c r="V185" s="85"/>
      <c r="W185" s="85"/>
      <c r="X185" s="86"/>
      <c r="Y185" s="39"/>
      <c r="Z185" s="39"/>
      <c r="AA185" s="39"/>
      <c r="AB185" s="39"/>
      <c r="AC185" s="39"/>
      <c r="AD185" s="39"/>
      <c r="AE185" s="39"/>
      <c r="AT185" s="18" t="s">
        <v>181</v>
      </c>
      <c r="AU185" s="18" t="s">
        <v>84</v>
      </c>
    </row>
    <row r="186" spans="1:65" s="2" customFormat="1" ht="16.5" customHeight="1">
      <c r="A186" s="39"/>
      <c r="B186" s="40"/>
      <c r="C186" s="235" t="s">
        <v>641</v>
      </c>
      <c r="D186" s="235" t="s">
        <v>174</v>
      </c>
      <c r="E186" s="236" t="s">
        <v>642</v>
      </c>
      <c r="F186" s="237" t="s">
        <v>643</v>
      </c>
      <c r="G186" s="238" t="s">
        <v>491</v>
      </c>
      <c r="H186" s="239">
        <v>24</v>
      </c>
      <c r="I186" s="240"/>
      <c r="J186" s="240"/>
      <c r="K186" s="241">
        <f>ROUND(P186*H186,2)</f>
        <v>0</v>
      </c>
      <c r="L186" s="237" t="s">
        <v>20</v>
      </c>
      <c r="M186" s="45"/>
      <c r="N186" s="242" t="s">
        <v>20</v>
      </c>
      <c r="O186" s="243" t="s">
        <v>45</v>
      </c>
      <c r="P186" s="244">
        <f>I186+J186</f>
        <v>0</v>
      </c>
      <c r="Q186" s="244">
        <f>ROUND(I186*H186,2)</f>
        <v>0</v>
      </c>
      <c r="R186" s="244">
        <f>ROUND(J186*H186,2)</f>
        <v>0</v>
      </c>
      <c r="S186" s="85"/>
      <c r="T186" s="245">
        <f>S186*H186</f>
        <v>0</v>
      </c>
      <c r="U186" s="245">
        <v>0</v>
      </c>
      <c r="V186" s="245">
        <f>U186*H186</f>
        <v>0</v>
      </c>
      <c r="W186" s="245">
        <v>0</v>
      </c>
      <c r="X186" s="246">
        <f>W186*H186</f>
        <v>0</v>
      </c>
      <c r="Y186" s="39"/>
      <c r="Z186" s="39"/>
      <c r="AA186" s="39"/>
      <c r="AB186" s="39"/>
      <c r="AC186" s="39"/>
      <c r="AD186" s="39"/>
      <c r="AE186" s="39"/>
      <c r="AR186" s="247" t="s">
        <v>493</v>
      </c>
      <c r="AT186" s="247" t="s">
        <v>174</v>
      </c>
      <c r="AU186" s="247" t="s">
        <v>84</v>
      </c>
      <c r="AY186" s="18" t="s">
        <v>171</v>
      </c>
      <c r="BE186" s="248">
        <f>IF(O186="základní",K186,0)</f>
        <v>0</v>
      </c>
      <c r="BF186" s="248">
        <f>IF(O186="snížená",K186,0)</f>
        <v>0</v>
      </c>
      <c r="BG186" s="248">
        <f>IF(O186="zákl. přenesená",K186,0)</f>
        <v>0</v>
      </c>
      <c r="BH186" s="248">
        <f>IF(O186="sníž. přenesená",K186,0)</f>
        <v>0</v>
      </c>
      <c r="BI186" s="248">
        <f>IF(O186="nulová",K186,0)</f>
        <v>0</v>
      </c>
      <c r="BJ186" s="18" t="s">
        <v>84</v>
      </c>
      <c r="BK186" s="248">
        <f>ROUND(P186*H186,2)</f>
        <v>0</v>
      </c>
      <c r="BL186" s="18" t="s">
        <v>493</v>
      </c>
      <c r="BM186" s="247" t="s">
        <v>644</v>
      </c>
    </row>
    <row r="187" spans="1:47" s="2" customFormat="1" ht="12">
      <c r="A187" s="39"/>
      <c r="B187" s="40"/>
      <c r="C187" s="41"/>
      <c r="D187" s="249" t="s">
        <v>181</v>
      </c>
      <c r="E187" s="41"/>
      <c r="F187" s="250" t="s">
        <v>643</v>
      </c>
      <c r="G187" s="41"/>
      <c r="H187" s="41"/>
      <c r="I187" s="150"/>
      <c r="J187" s="150"/>
      <c r="K187" s="41"/>
      <c r="L187" s="41"/>
      <c r="M187" s="45"/>
      <c r="N187" s="251"/>
      <c r="O187" s="252"/>
      <c r="P187" s="85"/>
      <c r="Q187" s="85"/>
      <c r="R187" s="85"/>
      <c r="S187" s="85"/>
      <c r="T187" s="85"/>
      <c r="U187" s="85"/>
      <c r="V187" s="85"/>
      <c r="W187" s="85"/>
      <c r="X187" s="86"/>
      <c r="Y187" s="39"/>
      <c r="Z187" s="39"/>
      <c r="AA187" s="39"/>
      <c r="AB187" s="39"/>
      <c r="AC187" s="39"/>
      <c r="AD187" s="39"/>
      <c r="AE187" s="39"/>
      <c r="AT187" s="18" t="s">
        <v>181</v>
      </c>
      <c r="AU187" s="18" t="s">
        <v>84</v>
      </c>
    </row>
    <row r="188" spans="1:65" s="2" customFormat="1" ht="16.5" customHeight="1">
      <c r="A188" s="39"/>
      <c r="B188" s="40"/>
      <c r="C188" s="235" t="s">
        <v>645</v>
      </c>
      <c r="D188" s="235" t="s">
        <v>174</v>
      </c>
      <c r="E188" s="236" t="s">
        <v>646</v>
      </c>
      <c r="F188" s="237" t="s">
        <v>647</v>
      </c>
      <c r="G188" s="238" t="s">
        <v>491</v>
      </c>
      <c r="H188" s="239">
        <v>3</v>
      </c>
      <c r="I188" s="240"/>
      <c r="J188" s="240"/>
      <c r="K188" s="241">
        <f>ROUND(P188*H188,2)</f>
        <v>0</v>
      </c>
      <c r="L188" s="237" t="s">
        <v>20</v>
      </c>
      <c r="M188" s="45"/>
      <c r="N188" s="242" t="s">
        <v>20</v>
      </c>
      <c r="O188" s="243" t="s">
        <v>45</v>
      </c>
      <c r="P188" s="244">
        <f>I188+J188</f>
        <v>0</v>
      </c>
      <c r="Q188" s="244">
        <f>ROUND(I188*H188,2)</f>
        <v>0</v>
      </c>
      <c r="R188" s="244">
        <f>ROUND(J188*H188,2)</f>
        <v>0</v>
      </c>
      <c r="S188" s="85"/>
      <c r="T188" s="245">
        <f>S188*H188</f>
        <v>0</v>
      </c>
      <c r="U188" s="245">
        <v>0</v>
      </c>
      <c r="V188" s="245">
        <f>U188*H188</f>
        <v>0</v>
      </c>
      <c r="W188" s="245">
        <v>0</v>
      </c>
      <c r="X188" s="246">
        <f>W188*H188</f>
        <v>0</v>
      </c>
      <c r="Y188" s="39"/>
      <c r="Z188" s="39"/>
      <c r="AA188" s="39"/>
      <c r="AB188" s="39"/>
      <c r="AC188" s="39"/>
      <c r="AD188" s="39"/>
      <c r="AE188" s="39"/>
      <c r="AR188" s="247" t="s">
        <v>493</v>
      </c>
      <c r="AT188" s="247" t="s">
        <v>174</v>
      </c>
      <c r="AU188" s="247" t="s">
        <v>84</v>
      </c>
      <c r="AY188" s="18" t="s">
        <v>171</v>
      </c>
      <c r="BE188" s="248">
        <f>IF(O188="základní",K188,0)</f>
        <v>0</v>
      </c>
      <c r="BF188" s="248">
        <f>IF(O188="snížená",K188,0)</f>
        <v>0</v>
      </c>
      <c r="BG188" s="248">
        <f>IF(O188="zákl. přenesená",K188,0)</f>
        <v>0</v>
      </c>
      <c r="BH188" s="248">
        <f>IF(O188="sníž. přenesená",K188,0)</f>
        <v>0</v>
      </c>
      <c r="BI188" s="248">
        <f>IF(O188="nulová",K188,0)</f>
        <v>0</v>
      </c>
      <c r="BJ188" s="18" t="s">
        <v>84</v>
      </c>
      <c r="BK188" s="248">
        <f>ROUND(P188*H188,2)</f>
        <v>0</v>
      </c>
      <c r="BL188" s="18" t="s">
        <v>493</v>
      </c>
      <c r="BM188" s="247" t="s">
        <v>648</v>
      </c>
    </row>
    <row r="189" spans="1:47" s="2" customFormat="1" ht="12">
      <c r="A189" s="39"/>
      <c r="B189" s="40"/>
      <c r="C189" s="41"/>
      <c r="D189" s="249" t="s">
        <v>181</v>
      </c>
      <c r="E189" s="41"/>
      <c r="F189" s="250" t="s">
        <v>647</v>
      </c>
      <c r="G189" s="41"/>
      <c r="H189" s="41"/>
      <c r="I189" s="150"/>
      <c r="J189" s="150"/>
      <c r="K189" s="41"/>
      <c r="L189" s="41"/>
      <c r="M189" s="45"/>
      <c r="N189" s="251"/>
      <c r="O189" s="252"/>
      <c r="P189" s="85"/>
      <c r="Q189" s="85"/>
      <c r="R189" s="85"/>
      <c r="S189" s="85"/>
      <c r="T189" s="85"/>
      <c r="U189" s="85"/>
      <c r="V189" s="85"/>
      <c r="W189" s="85"/>
      <c r="X189" s="86"/>
      <c r="Y189" s="39"/>
      <c r="Z189" s="39"/>
      <c r="AA189" s="39"/>
      <c r="AB189" s="39"/>
      <c r="AC189" s="39"/>
      <c r="AD189" s="39"/>
      <c r="AE189" s="39"/>
      <c r="AT189" s="18" t="s">
        <v>181</v>
      </c>
      <c r="AU189" s="18" t="s">
        <v>84</v>
      </c>
    </row>
    <row r="190" spans="1:65" s="2" customFormat="1" ht="16.5" customHeight="1">
      <c r="A190" s="39"/>
      <c r="B190" s="40"/>
      <c r="C190" s="235" t="s">
        <v>649</v>
      </c>
      <c r="D190" s="235" t="s">
        <v>174</v>
      </c>
      <c r="E190" s="236" t="s">
        <v>650</v>
      </c>
      <c r="F190" s="237" t="s">
        <v>651</v>
      </c>
      <c r="G190" s="238" t="s">
        <v>491</v>
      </c>
      <c r="H190" s="239">
        <v>3</v>
      </c>
      <c r="I190" s="240"/>
      <c r="J190" s="240"/>
      <c r="K190" s="241">
        <f>ROUND(P190*H190,2)</f>
        <v>0</v>
      </c>
      <c r="L190" s="237" t="s">
        <v>20</v>
      </c>
      <c r="M190" s="45"/>
      <c r="N190" s="242" t="s">
        <v>20</v>
      </c>
      <c r="O190" s="243" t="s">
        <v>45</v>
      </c>
      <c r="P190" s="244">
        <f>I190+J190</f>
        <v>0</v>
      </c>
      <c r="Q190" s="244">
        <f>ROUND(I190*H190,2)</f>
        <v>0</v>
      </c>
      <c r="R190" s="244">
        <f>ROUND(J190*H190,2)</f>
        <v>0</v>
      </c>
      <c r="S190" s="85"/>
      <c r="T190" s="245">
        <f>S190*H190</f>
        <v>0</v>
      </c>
      <c r="U190" s="245">
        <v>0</v>
      </c>
      <c r="V190" s="245">
        <f>U190*H190</f>
        <v>0</v>
      </c>
      <c r="W190" s="245">
        <v>0</v>
      </c>
      <c r="X190" s="246">
        <f>W190*H190</f>
        <v>0</v>
      </c>
      <c r="Y190" s="39"/>
      <c r="Z190" s="39"/>
      <c r="AA190" s="39"/>
      <c r="AB190" s="39"/>
      <c r="AC190" s="39"/>
      <c r="AD190" s="39"/>
      <c r="AE190" s="39"/>
      <c r="AR190" s="247" t="s">
        <v>493</v>
      </c>
      <c r="AT190" s="247" t="s">
        <v>174</v>
      </c>
      <c r="AU190" s="247" t="s">
        <v>84</v>
      </c>
      <c r="AY190" s="18" t="s">
        <v>171</v>
      </c>
      <c r="BE190" s="248">
        <f>IF(O190="základní",K190,0)</f>
        <v>0</v>
      </c>
      <c r="BF190" s="248">
        <f>IF(O190="snížená",K190,0)</f>
        <v>0</v>
      </c>
      <c r="BG190" s="248">
        <f>IF(O190="zákl. přenesená",K190,0)</f>
        <v>0</v>
      </c>
      <c r="BH190" s="248">
        <f>IF(O190="sníž. přenesená",K190,0)</f>
        <v>0</v>
      </c>
      <c r="BI190" s="248">
        <f>IF(O190="nulová",K190,0)</f>
        <v>0</v>
      </c>
      <c r="BJ190" s="18" t="s">
        <v>84</v>
      </c>
      <c r="BK190" s="248">
        <f>ROUND(P190*H190,2)</f>
        <v>0</v>
      </c>
      <c r="BL190" s="18" t="s">
        <v>493</v>
      </c>
      <c r="BM190" s="247" t="s">
        <v>652</v>
      </c>
    </row>
    <row r="191" spans="1:47" s="2" customFormat="1" ht="12">
      <c r="A191" s="39"/>
      <c r="B191" s="40"/>
      <c r="C191" s="41"/>
      <c r="D191" s="249" t="s">
        <v>181</v>
      </c>
      <c r="E191" s="41"/>
      <c r="F191" s="250" t="s">
        <v>651</v>
      </c>
      <c r="G191" s="41"/>
      <c r="H191" s="41"/>
      <c r="I191" s="150"/>
      <c r="J191" s="150"/>
      <c r="K191" s="41"/>
      <c r="L191" s="41"/>
      <c r="M191" s="45"/>
      <c r="N191" s="251"/>
      <c r="O191" s="252"/>
      <c r="P191" s="85"/>
      <c r="Q191" s="85"/>
      <c r="R191" s="85"/>
      <c r="S191" s="85"/>
      <c r="T191" s="85"/>
      <c r="U191" s="85"/>
      <c r="V191" s="85"/>
      <c r="W191" s="85"/>
      <c r="X191" s="86"/>
      <c r="Y191" s="39"/>
      <c r="Z191" s="39"/>
      <c r="AA191" s="39"/>
      <c r="AB191" s="39"/>
      <c r="AC191" s="39"/>
      <c r="AD191" s="39"/>
      <c r="AE191" s="39"/>
      <c r="AT191" s="18" t="s">
        <v>181</v>
      </c>
      <c r="AU191" s="18" t="s">
        <v>84</v>
      </c>
    </row>
    <row r="192" spans="1:65" s="2" customFormat="1" ht="16.5" customHeight="1">
      <c r="A192" s="39"/>
      <c r="B192" s="40"/>
      <c r="C192" s="235" t="s">
        <v>653</v>
      </c>
      <c r="D192" s="235" t="s">
        <v>174</v>
      </c>
      <c r="E192" s="236" t="s">
        <v>654</v>
      </c>
      <c r="F192" s="237" t="s">
        <v>655</v>
      </c>
      <c r="G192" s="238" t="s">
        <v>491</v>
      </c>
      <c r="H192" s="239">
        <v>3</v>
      </c>
      <c r="I192" s="240"/>
      <c r="J192" s="240"/>
      <c r="K192" s="241">
        <f>ROUND(P192*H192,2)</f>
        <v>0</v>
      </c>
      <c r="L192" s="237" t="s">
        <v>20</v>
      </c>
      <c r="M192" s="45"/>
      <c r="N192" s="242" t="s">
        <v>20</v>
      </c>
      <c r="O192" s="243" t="s">
        <v>45</v>
      </c>
      <c r="P192" s="244">
        <f>I192+J192</f>
        <v>0</v>
      </c>
      <c r="Q192" s="244">
        <f>ROUND(I192*H192,2)</f>
        <v>0</v>
      </c>
      <c r="R192" s="244">
        <f>ROUND(J192*H192,2)</f>
        <v>0</v>
      </c>
      <c r="S192" s="85"/>
      <c r="T192" s="245">
        <f>S192*H192</f>
        <v>0</v>
      </c>
      <c r="U192" s="245">
        <v>0</v>
      </c>
      <c r="V192" s="245">
        <f>U192*H192</f>
        <v>0</v>
      </c>
      <c r="W192" s="245">
        <v>0</v>
      </c>
      <c r="X192" s="246">
        <f>W192*H192</f>
        <v>0</v>
      </c>
      <c r="Y192" s="39"/>
      <c r="Z192" s="39"/>
      <c r="AA192" s="39"/>
      <c r="AB192" s="39"/>
      <c r="AC192" s="39"/>
      <c r="AD192" s="39"/>
      <c r="AE192" s="39"/>
      <c r="AR192" s="247" t="s">
        <v>493</v>
      </c>
      <c r="AT192" s="247" t="s">
        <v>174</v>
      </c>
      <c r="AU192" s="247" t="s">
        <v>84</v>
      </c>
      <c r="AY192" s="18" t="s">
        <v>171</v>
      </c>
      <c r="BE192" s="248">
        <f>IF(O192="základní",K192,0)</f>
        <v>0</v>
      </c>
      <c r="BF192" s="248">
        <f>IF(O192="snížená",K192,0)</f>
        <v>0</v>
      </c>
      <c r="BG192" s="248">
        <f>IF(O192="zákl. přenesená",K192,0)</f>
        <v>0</v>
      </c>
      <c r="BH192" s="248">
        <f>IF(O192="sníž. přenesená",K192,0)</f>
        <v>0</v>
      </c>
      <c r="BI192" s="248">
        <f>IF(O192="nulová",K192,0)</f>
        <v>0</v>
      </c>
      <c r="BJ192" s="18" t="s">
        <v>84</v>
      </c>
      <c r="BK192" s="248">
        <f>ROUND(P192*H192,2)</f>
        <v>0</v>
      </c>
      <c r="BL192" s="18" t="s">
        <v>493</v>
      </c>
      <c r="BM192" s="247" t="s">
        <v>656</v>
      </c>
    </row>
    <row r="193" spans="1:47" s="2" customFormat="1" ht="12">
      <c r="A193" s="39"/>
      <c r="B193" s="40"/>
      <c r="C193" s="41"/>
      <c r="D193" s="249" t="s">
        <v>181</v>
      </c>
      <c r="E193" s="41"/>
      <c r="F193" s="250" t="s">
        <v>655</v>
      </c>
      <c r="G193" s="41"/>
      <c r="H193" s="41"/>
      <c r="I193" s="150"/>
      <c r="J193" s="150"/>
      <c r="K193" s="41"/>
      <c r="L193" s="41"/>
      <c r="M193" s="45"/>
      <c r="N193" s="251"/>
      <c r="O193" s="252"/>
      <c r="P193" s="85"/>
      <c r="Q193" s="85"/>
      <c r="R193" s="85"/>
      <c r="S193" s="85"/>
      <c r="T193" s="85"/>
      <c r="U193" s="85"/>
      <c r="V193" s="85"/>
      <c r="W193" s="85"/>
      <c r="X193" s="86"/>
      <c r="Y193" s="39"/>
      <c r="Z193" s="39"/>
      <c r="AA193" s="39"/>
      <c r="AB193" s="39"/>
      <c r="AC193" s="39"/>
      <c r="AD193" s="39"/>
      <c r="AE193" s="39"/>
      <c r="AT193" s="18" t="s">
        <v>181</v>
      </c>
      <c r="AU193" s="18" t="s">
        <v>84</v>
      </c>
    </row>
    <row r="194" spans="1:65" s="2" customFormat="1" ht="16.5" customHeight="1">
      <c r="A194" s="39"/>
      <c r="B194" s="40"/>
      <c r="C194" s="235" t="s">
        <v>657</v>
      </c>
      <c r="D194" s="235" t="s">
        <v>174</v>
      </c>
      <c r="E194" s="236" t="s">
        <v>658</v>
      </c>
      <c r="F194" s="237" t="s">
        <v>659</v>
      </c>
      <c r="G194" s="238" t="s">
        <v>491</v>
      </c>
      <c r="H194" s="239">
        <v>1</v>
      </c>
      <c r="I194" s="240"/>
      <c r="J194" s="240"/>
      <c r="K194" s="241">
        <f>ROUND(P194*H194,2)</f>
        <v>0</v>
      </c>
      <c r="L194" s="237" t="s">
        <v>20</v>
      </c>
      <c r="M194" s="45"/>
      <c r="N194" s="242" t="s">
        <v>20</v>
      </c>
      <c r="O194" s="243" t="s">
        <v>45</v>
      </c>
      <c r="P194" s="244">
        <f>I194+J194</f>
        <v>0</v>
      </c>
      <c r="Q194" s="244">
        <f>ROUND(I194*H194,2)</f>
        <v>0</v>
      </c>
      <c r="R194" s="244">
        <f>ROUND(J194*H194,2)</f>
        <v>0</v>
      </c>
      <c r="S194" s="85"/>
      <c r="T194" s="245">
        <f>S194*H194</f>
        <v>0</v>
      </c>
      <c r="U194" s="245">
        <v>0</v>
      </c>
      <c r="V194" s="245">
        <f>U194*H194</f>
        <v>0</v>
      </c>
      <c r="W194" s="245">
        <v>0</v>
      </c>
      <c r="X194" s="246">
        <f>W194*H194</f>
        <v>0</v>
      </c>
      <c r="Y194" s="39"/>
      <c r="Z194" s="39"/>
      <c r="AA194" s="39"/>
      <c r="AB194" s="39"/>
      <c r="AC194" s="39"/>
      <c r="AD194" s="39"/>
      <c r="AE194" s="39"/>
      <c r="AR194" s="247" t="s">
        <v>493</v>
      </c>
      <c r="AT194" s="247" t="s">
        <v>174</v>
      </c>
      <c r="AU194" s="247" t="s">
        <v>84</v>
      </c>
      <c r="AY194" s="18" t="s">
        <v>171</v>
      </c>
      <c r="BE194" s="248">
        <f>IF(O194="základní",K194,0)</f>
        <v>0</v>
      </c>
      <c r="BF194" s="248">
        <f>IF(O194="snížená",K194,0)</f>
        <v>0</v>
      </c>
      <c r="BG194" s="248">
        <f>IF(O194="zákl. přenesená",K194,0)</f>
        <v>0</v>
      </c>
      <c r="BH194" s="248">
        <f>IF(O194="sníž. přenesená",K194,0)</f>
        <v>0</v>
      </c>
      <c r="BI194" s="248">
        <f>IF(O194="nulová",K194,0)</f>
        <v>0</v>
      </c>
      <c r="BJ194" s="18" t="s">
        <v>84</v>
      </c>
      <c r="BK194" s="248">
        <f>ROUND(P194*H194,2)</f>
        <v>0</v>
      </c>
      <c r="BL194" s="18" t="s">
        <v>493</v>
      </c>
      <c r="BM194" s="247" t="s">
        <v>660</v>
      </c>
    </row>
    <row r="195" spans="1:47" s="2" customFormat="1" ht="12">
      <c r="A195" s="39"/>
      <c r="B195" s="40"/>
      <c r="C195" s="41"/>
      <c r="D195" s="249" t="s">
        <v>181</v>
      </c>
      <c r="E195" s="41"/>
      <c r="F195" s="250" t="s">
        <v>659</v>
      </c>
      <c r="G195" s="41"/>
      <c r="H195" s="41"/>
      <c r="I195" s="150"/>
      <c r="J195" s="150"/>
      <c r="K195" s="41"/>
      <c r="L195" s="41"/>
      <c r="M195" s="45"/>
      <c r="N195" s="251"/>
      <c r="O195" s="252"/>
      <c r="P195" s="85"/>
      <c r="Q195" s="85"/>
      <c r="R195" s="85"/>
      <c r="S195" s="85"/>
      <c r="T195" s="85"/>
      <c r="U195" s="85"/>
      <c r="V195" s="85"/>
      <c r="W195" s="85"/>
      <c r="X195" s="86"/>
      <c r="Y195" s="39"/>
      <c r="Z195" s="39"/>
      <c r="AA195" s="39"/>
      <c r="AB195" s="39"/>
      <c r="AC195" s="39"/>
      <c r="AD195" s="39"/>
      <c r="AE195" s="39"/>
      <c r="AT195" s="18" t="s">
        <v>181</v>
      </c>
      <c r="AU195" s="18" t="s">
        <v>84</v>
      </c>
    </row>
    <row r="196" spans="1:65" s="2" customFormat="1" ht="16.5" customHeight="1">
      <c r="A196" s="39"/>
      <c r="B196" s="40"/>
      <c r="C196" s="235" t="s">
        <v>661</v>
      </c>
      <c r="D196" s="235" t="s">
        <v>174</v>
      </c>
      <c r="E196" s="236" t="s">
        <v>662</v>
      </c>
      <c r="F196" s="237" t="s">
        <v>663</v>
      </c>
      <c r="G196" s="238" t="s">
        <v>491</v>
      </c>
      <c r="H196" s="239">
        <v>11</v>
      </c>
      <c r="I196" s="240"/>
      <c r="J196" s="240"/>
      <c r="K196" s="241">
        <f>ROUND(P196*H196,2)</f>
        <v>0</v>
      </c>
      <c r="L196" s="237" t="s">
        <v>20</v>
      </c>
      <c r="M196" s="45"/>
      <c r="N196" s="242" t="s">
        <v>20</v>
      </c>
      <c r="O196" s="243" t="s">
        <v>45</v>
      </c>
      <c r="P196" s="244">
        <f>I196+J196</f>
        <v>0</v>
      </c>
      <c r="Q196" s="244">
        <f>ROUND(I196*H196,2)</f>
        <v>0</v>
      </c>
      <c r="R196" s="244">
        <f>ROUND(J196*H196,2)</f>
        <v>0</v>
      </c>
      <c r="S196" s="85"/>
      <c r="T196" s="245">
        <f>S196*H196</f>
        <v>0</v>
      </c>
      <c r="U196" s="245">
        <v>0</v>
      </c>
      <c r="V196" s="245">
        <f>U196*H196</f>
        <v>0</v>
      </c>
      <c r="W196" s="245">
        <v>0</v>
      </c>
      <c r="X196" s="246">
        <f>W196*H196</f>
        <v>0</v>
      </c>
      <c r="Y196" s="39"/>
      <c r="Z196" s="39"/>
      <c r="AA196" s="39"/>
      <c r="AB196" s="39"/>
      <c r="AC196" s="39"/>
      <c r="AD196" s="39"/>
      <c r="AE196" s="39"/>
      <c r="AR196" s="247" t="s">
        <v>493</v>
      </c>
      <c r="AT196" s="247" t="s">
        <v>174</v>
      </c>
      <c r="AU196" s="247" t="s">
        <v>84</v>
      </c>
      <c r="AY196" s="18" t="s">
        <v>171</v>
      </c>
      <c r="BE196" s="248">
        <f>IF(O196="základní",K196,0)</f>
        <v>0</v>
      </c>
      <c r="BF196" s="248">
        <f>IF(O196="snížená",K196,0)</f>
        <v>0</v>
      </c>
      <c r="BG196" s="248">
        <f>IF(O196="zákl. přenesená",K196,0)</f>
        <v>0</v>
      </c>
      <c r="BH196" s="248">
        <f>IF(O196="sníž. přenesená",K196,0)</f>
        <v>0</v>
      </c>
      <c r="BI196" s="248">
        <f>IF(O196="nulová",K196,0)</f>
        <v>0</v>
      </c>
      <c r="BJ196" s="18" t="s">
        <v>84</v>
      </c>
      <c r="BK196" s="248">
        <f>ROUND(P196*H196,2)</f>
        <v>0</v>
      </c>
      <c r="BL196" s="18" t="s">
        <v>493</v>
      </c>
      <c r="BM196" s="247" t="s">
        <v>664</v>
      </c>
    </row>
    <row r="197" spans="1:47" s="2" customFormat="1" ht="12">
      <c r="A197" s="39"/>
      <c r="B197" s="40"/>
      <c r="C197" s="41"/>
      <c r="D197" s="249" t="s">
        <v>181</v>
      </c>
      <c r="E197" s="41"/>
      <c r="F197" s="250" t="s">
        <v>663</v>
      </c>
      <c r="G197" s="41"/>
      <c r="H197" s="41"/>
      <c r="I197" s="150"/>
      <c r="J197" s="150"/>
      <c r="K197" s="41"/>
      <c r="L197" s="41"/>
      <c r="M197" s="45"/>
      <c r="N197" s="251"/>
      <c r="O197" s="252"/>
      <c r="P197" s="85"/>
      <c r="Q197" s="85"/>
      <c r="R197" s="85"/>
      <c r="S197" s="85"/>
      <c r="T197" s="85"/>
      <c r="U197" s="85"/>
      <c r="V197" s="85"/>
      <c r="W197" s="85"/>
      <c r="X197" s="86"/>
      <c r="Y197" s="39"/>
      <c r="Z197" s="39"/>
      <c r="AA197" s="39"/>
      <c r="AB197" s="39"/>
      <c r="AC197" s="39"/>
      <c r="AD197" s="39"/>
      <c r="AE197" s="39"/>
      <c r="AT197" s="18" t="s">
        <v>181</v>
      </c>
      <c r="AU197" s="18" t="s">
        <v>84</v>
      </c>
    </row>
    <row r="198" spans="1:65" s="2" customFormat="1" ht="16.5" customHeight="1">
      <c r="A198" s="39"/>
      <c r="B198" s="40"/>
      <c r="C198" s="235" t="s">
        <v>665</v>
      </c>
      <c r="D198" s="235" t="s">
        <v>174</v>
      </c>
      <c r="E198" s="236" t="s">
        <v>666</v>
      </c>
      <c r="F198" s="237" t="s">
        <v>667</v>
      </c>
      <c r="G198" s="238" t="s">
        <v>491</v>
      </c>
      <c r="H198" s="239">
        <v>44</v>
      </c>
      <c r="I198" s="240"/>
      <c r="J198" s="240"/>
      <c r="K198" s="241">
        <f>ROUND(P198*H198,2)</f>
        <v>0</v>
      </c>
      <c r="L198" s="237" t="s">
        <v>20</v>
      </c>
      <c r="M198" s="45"/>
      <c r="N198" s="242" t="s">
        <v>20</v>
      </c>
      <c r="O198" s="243" t="s">
        <v>45</v>
      </c>
      <c r="P198" s="244">
        <f>I198+J198</f>
        <v>0</v>
      </c>
      <c r="Q198" s="244">
        <f>ROUND(I198*H198,2)</f>
        <v>0</v>
      </c>
      <c r="R198" s="244">
        <f>ROUND(J198*H198,2)</f>
        <v>0</v>
      </c>
      <c r="S198" s="85"/>
      <c r="T198" s="245">
        <f>S198*H198</f>
        <v>0</v>
      </c>
      <c r="U198" s="245">
        <v>0</v>
      </c>
      <c r="V198" s="245">
        <f>U198*H198</f>
        <v>0</v>
      </c>
      <c r="W198" s="245">
        <v>0</v>
      </c>
      <c r="X198" s="246">
        <f>W198*H198</f>
        <v>0</v>
      </c>
      <c r="Y198" s="39"/>
      <c r="Z198" s="39"/>
      <c r="AA198" s="39"/>
      <c r="AB198" s="39"/>
      <c r="AC198" s="39"/>
      <c r="AD198" s="39"/>
      <c r="AE198" s="39"/>
      <c r="AR198" s="247" t="s">
        <v>493</v>
      </c>
      <c r="AT198" s="247" t="s">
        <v>174</v>
      </c>
      <c r="AU198" s="247" t="s">
        <v>84</v>
      </c>
      <c r="AY198" s="18" t="s">
        <v>171</v>
      </c>
      <c r="BE198" s="248">
        <f>IF(O198="základní",K198,0)</f>
        <v>0</v>
      </c>
      <c r="BF198" s="248">
        <f>IF(O198="snížená",K198,0)</f>
        <v>0</v>
      </c>
      <c r="BG198" s="248">
        <f>IF(O198="zákl. přenesená",K198,0)</f>
        <v>0</v>
      </c>
      <c r="BH198" s="248">
        <f>IF(O198="sníž. přenesená",K198,0)</f>
        <v>0</v>
      </c>
      <c r="BI198" s="248">
        <f>IF(O198="nulová",K198,0)</f>
        <v>0</v>
      </c>
      <c r="BJ198" s="18" t="s">
        <v>84</v>
      </c>
      <c r="BK198" s="248">
        <f>ROUND(P198*H198,2)</f>
        <v>0</v>
      </c>
      <c r="BL198" s="18" t="s">
        <v>493</v>
      </c>
      <c r="BM198" s="247" t="s">
        <v>668</v>
      </c>
    </row>
    <row r="199" spans="1:47" s="2" customFormat="1" ht="12">
      <c r="A199" s="39"/>
      <c r="B199" s="40"/>
      <c r="C199" s="41"/>
      <c r="D199" s="249" t="s">
        <v>181</v>
      </c>
      <c r="E199" s="41"/>
      <c r="F199" s="250" t="s">
        <v>667</v>
      </c>
      <c r="G199" s="41"/>
      <c r="H199" s="41"/>
      <c r="I199" s="150"/>
      <c r="J199" s="150"/>
      <c r="K199" s="41"/>
      <c r="L199" s="41"/>
      <c r="M199" s="45"/>
      <c r="N199" s="251"/>
      <c r="O199" s="252"/>
      <c r="P199" s="85"/>
      <c r="Q199" s="85"/>
      <c r="R199" s="85"/>
      <c r="S199" s="85"/>
      <c r="T199" s="85"/>
      <c r="U199" s="85"/>
      <c r="V199" s="85"/>
      <c r="W199" s="85"/>
      <c r="X199" s="86"/>
      <c r="Y199" s="39"/>
      <c r="Z199" s="39"/>
      <c r="AA199" s="39"/>
      <c r="AB199" s="39"/>
      <c r="AC199" s="39"/>
      <c r="AD199" s="39"/>
      <c r="AE199" s="39"/>
      <c r="AT199" s="18" t="s">
        <v>181</v>
      </c>
      <c r="AU199" s="18" t="s">
        <v>84</v>
      </c>
    </row>
    <row r="200" spans="1:65" s="2" customFormat="1" ht="16.5" customHeight="1">
      <c r="A200" s="39"/>
      <c r="B200" s="40"/>
      <c r="C200" s="235" t="s">
        <v>669</v>
      </c>
      <c r="D200" s="235" t="s">
        <v>174</v>
      </c>
      <c r="E200" s="236" t="s">
        <v>670</v>
      </c>
      <c r="F200" s="237" t="s">
        <v>671</v>
      </c>
      <c r="G200" s="238" t="s">
        <v>491</v>
      </c>
      <c r="H200" s="239">
        <v>1</v>
      </c>
      <c r="I200" s="240"/>
      <c r="J200" s="240"/>
      <c r="K200" s="241">
        <f>ROUND(P200*H200,2)</f>
        <v>0</v>
      </c>
      <c r="L200" s="237" t="s">
        <v>20</v>
      </c>
      <c r="M200" s="45"/>
      <c r="N200" s="242" t="s">
        <v>20</v>
      </c>
      <c r="O200" s="243" t="s">
        <v>45</v>
      </c>
      <c r="P200" s="244">
        <f>I200+J200</f>
        <v>0</v>
      </c>
      <c r="Q200" s="244">
        <f>ROUND(I200*H200,2)</f>
        <v>0</v>
      </c>
      <c r="R200" s="244">
        <f>ROUND(J200*H200,2)</f>
        <v>0</v>
      </c>
      <c r="S200" s="85"/>
      <c r="T200" s="245">
        <f>S200*H200</f>
        <v>0</v>
      </c>
      <c r="U200" s="245">
        <v>0</v>
      </c>
      <c r="V200" s="245">
        <f>U200*H200</f>
        <v>0</v>
      </c>
      <c r="W200" s="245">
        <v>0</v>
      </c>
      <c r="X200" s="246">
        <f>W200*H200</f>
        <v>0</v>
      </c>
      <c r="Y200" s="39"/>
      <c r="Z200" s="39"/>
      <c r="AA200" s="39"/>
      <c r="AB200" s="39"/>
      <c r="AC200" s="39"/>
      <c r="AD200" s="39"/>
      <c r="AE200" s="39"/>
      <c r="AR200" s="247" t="s">
        <v>493</v>
      </c>
      <c r="AT200" s="247" t="s">
        <v>174</v>
      </c>
      <c r="AU200" s="247" t="s">
        <v>84</v>
      </c>
      <c r="AY200" s="18" t="s">
        <v>171</v>
      </c>
      <c r="BE200" s="248">
        <f>IF(O200="základní",K200,0)</f>
        <v>0</v>
      </c>
      <c r="BF200" s="248">
        <f>IF(O200="snížená",K200,0)</f>
        <v>0</v>
      </c>
      <c r="BG200" s="248">
        <f>IF(O200="zákl. přenesená",K200,0)</f>
        <v>0</v>
      </c>
      <c r="BH200" s="248">
        <f>IF(O200="sníž. přenesená",K200,0)</f>
        <v>0</v>
      </c>
      <c r="BI200" s="248">
        <f>IF(O200="nulová",K200,0)</f>
        <v>0</v>
      </c>
      <c r="BJ200" s="18" t="s">
        <v>84</v>
      </c>
      <c r="BK200" s="248">
        <f>ROUND(P200*H200,2)</f>
        <v>0</v>
      </c>
      <c r="BL200" s="18" t="s">
        <v>493</v>
      </c>
      <c r="BM200" s="247" t="s">
        <v>672</v>
      </c>
    </row>
    <row r="201" spans="1:47" s="2" customFormat="1" ht="12">
      <c r="A201" s="39"/>
      <c r="B201" s="40"/>
      <c r="C201" s="41"/>
      <c r="D201" s="249" t="s">
        <v>181</v>
      </c>
      <c r="E201" s="41"/>
      <c r="F201" s="250" t="s">
        <v>671</v>
      </c>
      <c r="G201" s="41"/>
      <c r="H201" s="41"/>
      <c r="I201" s="150"/>
      <c r="J201" s="150"/>
      <c r="K201" s="41"/>
      <c r="L201" s="41"/>
      <c r="M201" s="45"/>
      <c r="N201" s="251"/>
      <c r="O201" s="252"/>
      <c r="P201" s="85"/>
      <c r="Q201" s="85"/>
      <c r="R201" s="85"/>
      <c r="S201" s="85"/>
      <c r="T201" s="85"/>
      <c r="U201" s="85"/>
      <c r="V201" s="85"/>
      <c r="W201" s="85"/>
      <c r="X201" s="86"/>
      <c r="Y201" s="39"/>
      <c r="Z201" s="39"/>
      <c r="AA201" s="39"/>
      <c r="AB201" s="39"/>
      <c r="AC201" s="39"/>
      <c r="AD201" s="39"/>
      <c r="AE201" s="39"/>
      <c r="AT201" s="18" t="s">
        <v>181</v>
      </c>
      <c r="AU201" s="18" t="s">
        <v>84</v>
      </c>
    </row>
    <row r="202" spans="1:65" s="2" customFormat="1" ht="16.5" customHeight="1">
      <c r="A202" s="39"/>
      <c r="B202" s="40"/>
      <c r="C202" s="235" t="s">
        <v>673</v>
      </c>
      <c r="D202" s="235" t="s">
        <v>174</v>
      </c>
      <c r="E202" s="236" t="s">
        <v>674</v>
      </c>
      <c r="F202" s="237" t="s">
        <v>675</v>
      </c>
      <c r="G202" s="238" t="s">
        <v>491</v>
      </c>
      <c r="H202" s="239">
        <v>3</v>
      </c>
      <c r="I202" s="240"/>
      <c r="J202" s="240"/>
      <c r="K202" s="241">
        <f>ROUND(P202*H202,2)</f>
        <v>0</v>
      </c>
      <c r="L202" s="237" t="s">
        <v>20</v>
      </c>
      <c r="M202" s="45"/>
      <c r="N202" s="242" t="s">
        <v>20</v>
      </c>
      <c r="O202" s="243" t="s">
        <v>45</v>
      </c>
      <c r="P202" s="244">
        <f>I202+J202</f>
        <v>0</v>
      </c>
      <c r="Q202" s="244">
        <f>ROUND(I202*H202,2)</f>
        <v>0</v>
      </c>
      <c r="R202" s="244">
        <f>ROUND(J202*H202,2)</f>
        <v>0</v>
      </c>
      <c r="S202" s="85"/>
      <c r="T202" s="245">
        <f>S202*H202</f>
        <v>0</v>
      </c>
      <c r="U202" s="245">
        <v>0</v>
      </c>
      <c r="V202" s="245">
        <f>U202*H202</f>
        <v>0</v>
      </c>
      <c r="W202" s="245">
        <v>0</v>
      </c>
      <c r="X202" s="246">
        <f>W202*H202</f>
        <v>0</v>
      </c>
      <c r="Y202" s="39"/>
      <c r="Z202" s="39"/>
      <c r="AA202" s="39"/>
      <c r="AB202" s="39"/>
      <c r="AC202" s="39"/>
      <c r="AD202" s="39"/>
      <c r="AE202" s="39"/>
      <c r="AR202" s="247" t="s">
        <v>493</v>
      </c>
      <c r="AT202" s="247" t="s">
        <v>174</v>
      </c>
      <c r="AU202" s="247" t="s">
        <v>84</v>
      </c>
      <c r="AY202" s="18" t="s">
        <v>171</v>
      </c>
      <c r="BE202" s="248">
        <f>IF(O202="základní",K202,0)</f>
        <v>0</v>
      </c>
      <c r="BF202" s="248">
        <f>IF(O202="snížená",K202,0)</f>
        <v>0</v>
      </c>
      <c r="BG202" s="248">
        <f>IF(O202="zákl. přenesená",K202,0)</f>
        <v>0</v>
      </c>
      <c r="BH202" s="248">
        <f>IF(O202="sníž. přenesená",K202,0)</f>
        <v>0</v>
      </c>
      <c r="BI202" s="248">
        <f>IF(O202="nulová",K202,0)</f>
        <v>0</v>
      </c>
      <c r="BJ202" s="18" t="s">
        <v>84</v>
      </c>
      <c r="BK202" s="248">
        <f>ROUND(P202*H202,2)</f>
        <v>0</v>
      </c>
      <c r="BL202" s="18" t="s">
        <v>493</v>
      </c>
      <c r="BM202" s="247" t="s">
        <v>676</v>
      </c>
    </row>
    <row r="203" spans="1:47" s="2" customFormat="1" ht="12">
      <c r="A203" s="39"/>
      <c r="B203" s="40"/>
      <c r="C203" s="41"/>
      <c r="D203" s="249" t="s">
        <v>181</v>
      </c>
      <c r="E203" s="41"/>
      <c r="F203" s="250" t="s">
        <v>675</v>
      </c>
      <c r="G203" s="41"/>
      <c r="H203" s="41"/>
      <c r="I203" s="150"/>
      <c r="J203" s="150"/>
      <c r="K203" s="41"/>
      <c r="L203" s="41"/>
      <c r="M203" s="45"/>
      <c r="N203" s="251"/>
      <c r="O203" s="252"/>
      <c r="P203" s="85"/>
      <c r="Q203" s="85"/>
      <c r="R203" s="85"/>
      <c r="S203" s="85"/>
      <c r="T203" s="85"/>
      <c r="U203" s="85"/>
      <c r="V203" s="85"/>
      <c r="W203" s="85"/>
      <c r="X203" s="86"/>
      <c r="Y203" s="39"/>
      <c r="Z203" s="39"/>
      <c r="AA203" s="39"/>
      <c r="AB203" s="39"/>
      <c r="AC203" s="39"/>
      <c r="AD203" s="39"/>
      <c r="AE203" s="39"/>
      <c r="AT203" s="18" t="s">
        <v>181</v>
      </c>
      <c r="AU203" s="18" t="s">
        <v>84</v>
      </c>
    </row>
    <row r="204" spans="1:65" s="2" customFormat="1" ht="16.5" customHeight="1">
      <c r="A204" s="39"/>
      <c r="B204" s="40"/>
      <c r="C204" s="235" t="s">
        <v>677</v>
      </c>
      <c r="D204" s="235" t="s">
        <v>174</v>
      </c>
      <c r="E204" s="236" t="s">
        <v>678</v>
      </c>
      <c r="F204" s="237" t="s">
        <v>679</v>
      </c>
      <c r="G204" s="238" t="s">
        <v>262</v>
      </c>
      <c r="H204" s="239">
        <v>165</v>
      </c>
      <c r="I204" s="240"/>
      <c r="J204" s="240"/>
      <c r="K204" s="241">
        <f>ROUND(P204*H204,2)</f>
        <v>0</v>
      </c>
      <c r="L204" s="237" t="s">
        <v>20</v>
      </c>
      <c r="M204" s="45"/>
      <c r="N204" s="242" t="s">
        <v>20</v>
      </c>
      <c r="O204" s="243" t="s">
        <v>45</v>
      </c>
      <c r="P204" s="244">
        <f>I204+J204</f>
        <v>0</v>
      </c>
      <c r="Q204" s="244">
        <f>ROUND(I204*H204,2)</f>
        <v>0</v>
      </c>
      <c r="R204" s="244">
        <f>ROUND(J204*H204,2)</f>
        <v>0</v>
      </c>
      <c r="S204" s="85"/>
      <c r="T204" s="245">
        <f>S204*H204</f>
        <v>0</v>
      </c>
      <c r="U204" s="245">
        <v>0</v>
      </c>
      <c r="V204" s="245">
        <f>U204*H204</f>
        <v>0</v>
      </c>
      <c r="W204" s="245">
        <v>0</v>
      </c>
      <c r="X204" s="246">
        <f>W204*H204</f>
        <v>0</v>
      </c>
      <c r="Y204" s="39"/>
      <c r="Z204" s="39"/>
      <c r="AA204" s="39"/>
      <c r="AB204" s="39"/>
      <c r="AC204" s="39"/>
      <c r="AD204" s="39"/>
      <c r="AE204" s="39"/>
      <c r="AR204" s="247" t="s">
        <v>493</v>
      </c>
      <c r="AT204" s="247" t="s">
        <v>174</v>
      </c>
      <c r="AU204" s="247" t="s">
        <v>84</v>
      </c>
      <c r="AY204" s="18" t="s">
        <v>171</v>
      </c>
      <c r="BE204" s="248">
        <f>IF(O204="základní",K204,0)</f>
        <v>0</v>
      </c>
      <c r="BF204" s="248">
        <f>IF(O204="snížená",K204,0)</f>
        <v>0</v>
      </c>
      <c r="BG204" s="248">
        <f>IF(O204="zákl. přenesená",K204,0)</f>
        <v>0</v>
      </c>
      <c r="BH204" s="248">
        <f>IF(O204="sníž. přenesená",K204,0)</f>
        <v>0</v>
      </c>
      <c r="BI204" s="248">
        <f>IF(O204="nulová",K204,0)</f>
        <v>0</v>
      </c>
      <c r="BJ204" s="18" t="s">
        <v>84</v>
      </c>
      <c r="BK204" s="248">
        <f>ROUND(P204*H204,2)</f>
        <v>0</v>
      </c>
      <c r="BL204" s="18" t="s">
        <v>493</v>
      </c>
      <c r="BM204" s="247" t="s">
        <v>680</v>
      </c>
    </row>
    <row r="205" spans="1:47" s="2" customFormat="1" ht="12">
      <c r="A205" s="39"/>
      <c r="B205" s="40"/>
      <c r="C205" s="41"/>
      <c r="D205" s="249" t="s">
        <v>181</v>
      </c>
      <c r="E205" s="41"/>
      <c r="F205" s="250" t="s">
        <v>679</v>
      </c>
      <c r="G205" s="41"/>
      <c r="H205" s="41"/>
      <c r="I205" s="150"/>
      <c r="J205" s="150"/>
      <c r="K205" s="41"/>
      <c r="L205" s="41"/>
      <c r="M205" s="45"/>
      <c r="N205" s="251"/>
      <c r="O205" s="252"/>
      <c r="P205" s="85"/>
      <c r="Q205" s="85"/>
      <c r="R205" s="85"/>
      <c r="S205" s="85"/>
      <c r="T205" s="85"/>
      <c r="U205" s="85"/>
      <c r="V205" s="85"/>
      <c r="W205" s="85"/>
      <c r="X205" s="86"/>
      <c r="Y205" s="39"/>
      <c r="Z205" s="39"/>
      <c r="AA205" s="39"/>
      <c r="AB205" s="39"/>
      <c r="AC205" s="39"/>
      <c r="AD205" s="39"/>
      <c r="AE205" s="39"/>
      <c r="AT205" s="18" t="s">
        <v>181</v>
      </c>
      <c r="AU205" s="18" t="s">
        <v>84</v>
      </c>
    </row>
    <row r="206" spans="1:65" s="2" customFormat="1" ht="16.5" customHeight="1">
      <c r="A206" s="39"/>
      <c r="B206" s="40"/>
      <c r="C206" s="235" t="s">
        <v>681</v>
      </c>
      <c r="D206" s="235" t="s">
        <v>174</v>
      </c>
      <c r="E206" s="236" t="s">
        <v>682</v>
      </c>
      <c r="F206" s="237" t="s">
        <v>683</v>
      </c>
      <c r="G206" s="238" t="s">
        <v>262</v>
      </c>
      <c r="H206" s="239">
        <v>143</v>
      </c>
      <c r="I206" s="240"/>
      <c r="J206" s="240"/>
      <c r="K206" s="241">
        <f>ROUND(P206*H206,2)</f>
        <v>0</v>
      </c>
      <c r="L206" s="237" t="s">
        <v>20</v>
      </c>
      <c r="M206" s="45"/>
      <c r="N206" s="242" t="s">
        <v>20</v>
      </c>
      <c r="O206" s="243" t="s">
        <v>45</v>
      </c>
      <c r="P206" s="244">
        <f>I206+J206</f>
        <v>0</v>
      </c>
      <c r="Q206" s="244">
        <f>ROUND(I206*H206,2)</f>
        <v>0</v>
      </c>
      <c r="R206" s="244">
        <f>ROUND(J206*H206,2)</f>
        <v>0</v>
      </c>
      <c r="S206" s="85"/>
      <c r="T206" s="245">
        <f>S206*H206</f>
        <v>0</v>
      </c>
      <c r="U206" s="245">
        <v>0</v>
      </c>
      <c r="V206" s="245">
        <f>U206*H206</f>
        <v>0</v>
      </c>
      <c r="W206" s="245">
        <v>0</v>
      </c>
      <c r="X206" s="246">
        <f>W206*H206</f>
        <v>0</v>
      </c>
      <c r="Y206" s="39"/>
      <c r="Z206" s="39"/>
      <c r="AA206" s="39"/>
      <c r="AB206" s="39"/>
      <c r="AC206" s="39"/>
      <c r="AD206" s="39"/>
      <c r="AE206" s="39"/>
      <c r="AR206" s="247" t="s">
        <v>493</v>
      </c>
      <c r="AT206" s="247" t="s">
        <v>174</v>
      </c>
      <c r="AU206" s="247" t="s">
        <v>84</v>
      </c>
      <c r="AY206" s="18" t="s">
        <v>171</v>
      </c>
      <c r="BE206" s="248">
        <f>IF(O206="základní",K206,0)</f>
        <v>0</v>
      </c>
      <c r="BF206" s="248">
        <f>IF(O206="snížená",K206,0)</f>
        <v>0</v>
      </c>
      <c r="BG206" s="248">
        <f>IF(O206="zákl. přenesená",K206,0)</f>
        <v>0</v>
      </c>
      <c r="BH206" s="248">
        <f>IF(O206="sníž. přenesená",K206,0)</f>
        <v>0</v>
      </c>
      <c r="BI206" s="248">
        <f>IF(O206="nulová",K206,0)</f>
        <v>0</v>
      </c>
      <c r="BJ206" s="18" t="s">
        <v>84</v>
      </c>
      <c r="BK206" s="248">
        <f>ROUND(P206*H206,2)</f>
        <v>0</v>
      </c>
      <c r="BL206" s="18" t="s">
        <v>493</v>
      </c>
      <c r="BM206" s="247" t="s">
        <v>684</v>
      </c>
    </row>
    <row r="207" spans="1:47" s="2" customFormat="1" ht="12">
      <c r="A207" s="39"/>
      <c r="B207" s="40"/>
      <c r="C207" s="41"/>
      <c r="D207" s="249" t="s">
        <v>181</v>
      </c>
      <c r="E207" s="41"/>
      <c r="F207" s="250" t="s">
        <v>683</v>
      </c>
      <c r="G207" s="41"/>
      <c r="H207" s="41"/>
      <c r="I207" s="150"/>
      <c r="J207" s="150"/>
      <c r="K207" s="41"/>
      <c r="L207" s="41"/>
      <c r="M207" s="45"/>
      <c r="N207" s="251"/>
      <c r="O207" s="252"/>
      <c r="P207" s="85"/>
      <c r="Q207" s="85"/>
      <c r="R207" s="85"/>
      <c r="S207" s="85"/>
      <c r="T207" s="85"/>
      <c r="U207" s="85"/>
      <c r="V207" s="85"/>
      <c r="W207" s="85"/>
      <c r="X207" s="86"/>
      <c r="Y207" s="39"/>
      <c r="Z207" s="39"/>
      <c r="AA207" s="39"/>
      <c r="AB207" s="39"/>
      <c r="AC207" s="39"/>
      <c r="AD207" s="39"/>
      <c r="AE207" s="39"/>
      <c r="AT207" s="18" t="s">
        <v>181</v>
      </c>
      <c r="AU207" s="18" t="s">
        <v>84</v>
      </c>
    </row>
    <row r="208" spans="1:65" s="2" customFormat="1" ht="16.5" customHeight="1">
      <c r="A208" s="39"/>
      <c r="B208" s="40"/>
      <c r="C208" s="235" t="s">
        <v>685</v>
      </c>
      <c r="D208" s="235" t="s">
        <v>174</v>
      </c>
      <c r="E208" s="236" t="s">
        <v>686</v>
      </c>
      <c r="F208" s="237" t="s">
        <v>687</v>
      </c>
      <c r="G208" s="238" t="s">
        <v>262</v>
      </c>
      <c r="H208" s="239">
        <v>22</v>
      </c>
      <c r="I208" s="240"/>
      <c r="J208" s="240"/>
      <c r="K208" s="241">
        <f>ROUND(P208*H208,2)</f>
        <v>0</v>
      </c>
      <c r="L208" s="237" t="s">
        <v>20</v>
      </c>
      <c r="M208" s="45"/>
      <c r="N208" s="242" t="s">
        <v>20</v>
      </c>
      <c r="O208" s="243" t="s">
        <v>45</v>
      </c>
      <c r="P208" s="244">
        <f>I208+J208</f>
        <v>0</v>
      </c>
      <c r="Q208" s="244">
        <f>ROUND(I208*H208,2)</f>
        <v>0</v>
      </c>
      <c r="R208" s="244">
        <f>ROUND(J208*H208,2)</f>
        <v>0</v>
      </c>
      <c r="S208" s="85"/>
      <c r="T208" s="245">
        <f>S208*H208</f>
        <v>0</v>
      </c>
      <c r="U208" s="245">
        <v>0</v>
      </c>
      <c r="V208" s="245">
        <f>U208*H208</f>
        <v>0</v>
      </c>
      <c r="W208" s="245">
        <v>0</v>
      </c>
      <c r="X208" s="246">
        <f>W208*H208</f>
        <v>0</v>
      </c>
      <c r="Y208" s="39"/>
      <c r="Z208" s="39"/>
      <c r="AA208" s="39"/>
      <c r="AB208" s="39"/>
      <c r="AC208" s="39"/>
      <c r="AD208" s="39"/>
      <c r="AE208" s="39"/>
      <c r="AR208" s="247" t="s">
        <v>493</v>
      </c>
      <c r="AT208" s="247" t="s">
        <v>174</v>
      </c>
      <c r="AU208" s="247" t="s">
        <v>84</v>
      </c>
      <c r="AY208" s="18" t="s">
        <v>171</v>
      </c>
      <c r="BE208" s="248">
        <f>IF(O208="základní",K208,0)</f>
        <v>0</v>
      </c>
      <c r="BF208" s="248">
        <f>IF(O208="snížená",K208,0)</f>
        <v>0</v>
      </c>
      <c r="BG208" s="248">
        <f>IF(O208="zákl. přenesená",K208,0)</f>
        <v>0</v>
      </c>
      <c r="BH208" s="248">
        <f>IF(O208="sníž. přenesená",K208,0)</f>
        <v>0</v>
      </c>
      <c r="BI208" s="248">
        <f>IF(O208="nulová",K208,0)</f>
        <v>0</v>
      </c>
      <c r="BJ208" s="18" t="s">
        <v>84</v>
      </c>
      <c r="BK208" s="248">
        <f>ROUND(P208*H208,2)</f>
        <v>0</v>
      </c>
      <c r="BL208" s="18" t="s">
        <v>493</v>
      </c>
      <c r="BM208" s="247" t="s">
        <v>688</v>
      </c>
    </row>
    <row r="209" spans="1:47" s="2" customFormat="1" ht="12">
      <c r="A209" s="39"/>
      <c r="B209" s="40"/>
      <c r="C209" s="41"/>
      <c r="D209" s="249" t="s">
        <v>181</v>
      </c>
      <c r="E209" s="41"/>
      <c r="F209" s="250" t="s">
        <v>687</v>
      </c>
      <c r="G209" s="41"/>
      <c r="H209" s="41"/>
      <c r="I209" s="150"/>
      <c r="J209" s="150"/>
      <c r="K209" s="41"/>
      <c r="L209" s="41"/>
      <c r="M209" s="45"/>
      <c r="N209" s="251"/>
      <c r="O209" s="252"/>
      <c r="P209" s="85"/>
      <c r="Q209" s="85"/>
      <c r="R209" s="85"/>
      <c r="S209" s="85"/>
      <c r="T209" s="85"/>
      <c r="U209" s="85"/>
      <c r="V209" s="85"/>
      <c r="W209" s="85"/>
      <c r="X209" s="86"/>
      <c r="Y209" s="39"/>
      <c r="Z209" s="39"/>
      <c r="AA209" s="39"/>
      <c r="AB209" s="39"/>
      <c r="AC209" s="39"/>
      <c r="AD209" s="39"/>
      <c r="AE209" s="39"/>
      <c r="AT209" s="18" t="s">
        <v>181</v>
      </c>
      <c r="AU209" s="18" t="s">
        <v>84</v>
      </c>
    </row>
    <row r="210" spans="1:65" s="2" customFormat="1" ht="16.5" customHeight="1">
      <c r="A210" s="39"/>
      <c r="B210" s="40"/>
      <c r="C210" s="235" t="s">
        <v>689</v>
      </c>
      <c r="D210" s="235" t="s">
        <v>174</v>
      </c>
      <c r="E210" s="236" t="s">
        <v>690</v>
      </c>
      <c r="F210" s="237" t="s">
        <v>691</v>
      </c>
      <c r="G210" s="238" t="s">
        <v>262</v>
      </c>
      <c r="H210" s="239">
        <v>184</v>
      </c>
      <c r="I210" s="240"/>
      <c r="J210" s="240"/>
      <c r="K210" s="241">
        <f>ROUND(P210*H210,2)</f>
        <v>0</v>
      </c>
      <c r="L210" s="237" t="s">
        <v>20</v>
      </c>
      <c r="M210" s="45"/>
      <c r="N210" s="242" t="s">
        <v>20</v>
      </c>
      <c r="O210" s="243" t="s">
        <v>45</v>
      </c>
      <c r="P210" s="244">
        <f>I210+J210</f>
        <v>0</v>
      </c>
      <c r="Q210" s="244">
        <f>ROUND(I210*H210,2)</f>
        <v>0</v>
      </c>
      <c r="R210" s="244">
        <f>ROUND(J210*H210,2)</f>
        <v>0</v>
      </c>
      <c r="S210" s="85"/>
      <c r="T210" s="245">
        <f>S210*H210</f>
        <v>0</v>
      </c>
      <c r="U210" s="245">
        <v>0</v>
      </c>
      <c r="V210" s="245">
        <f>U210*H210</f>
        <v>0</v>
      </c>
      <c r="W210" s="245">
        <v>0</v>
      </c>
      <c r="X210" s="246">
        <f>W210*H210</f>
        <v>0</v>
      </c>
      <c r="Y210" s="39"/>
      <c r="Z210" s="39"/>
      <c r="AA210" s="39"/>
      <c r="AB210" s="39"/>
      <c r="AC210" s="39"/>
      <c r="AD210" s="39"/>
      <c r="AE210" s="39"/>
      <c r="AR210" s="247" t="s">
        <v>493</v>
      </c>
      <c r="AT210" s="247" t="s">
        <v>174</v>
      </c>
      <c r="AU210" s="247" t="s">
        <v>84</v>
      </c>
      <c r="AY210" s="18" t="s">
        <v>171</v>
      </c>
      <c r="BE210" s="248">
        <f>IF(O210="základní",K210,0)</f>
        <v>0</v>
      </c>
      <c r="BF210" s="248">
        <f>IF(O210="snížená",K210,0)</f>
        <v>0</v>
      </c>
      <c r="BG210" s="248">
        <f>IF(O210="zákl. přenesená",K210,0)</f>
        <v>0</v>
      </c>
      <c r="BH210" s="248">
        <f>IF(O210="sníž. přenesená",K210,0)</f>
        <v>0</v>
      </c>
      <c r="BI210" s="248">
        <f>IF(O210="nulová",K210,0)</f>
        <v>0</v>
      </c>
      <c r="BJ210" s="18" t="s">
        <v>84</v>
      </c>
      <c r="BK210" s="248">
        <f>ROUND(P210*H210,2)</f>
        <v>0</v>
      </c>
      <c r="BL210" s="18" t="s">
        <v>493</v>
      </c>
      <c r="BM210" s="247" t="s">
        <v>692</v>
      </c>
    </row>
    <row r="211" spans="1:47" s="2" customFormat="1" ht="12">
      <c r="A211" s="39"/>
      <c r="B211" s="40"/>
      <c r="C211" s="41"/>
      <c r="D211" s="249" t="s">
        <v>181</v>
      </c>
      <c r="E211" s="41"/>
      <c r="F211" s="250" t="s">
        <v>691</v>
      </c>
      <c r="G211" s="41"/>
      <c r="H211" s="41"/>
      <c r="I211" s="150"/>
      <c r="J211" s="150"/>
      <c r="K211" s="41"/>
      <c r="L211" s="41"/>
      <c r="M211" s="45"/>
      <c r="N211" s="251"/>
      <c r="O211" s="252"/>
      <c r="P211" s="85"/>
      <c r="Q211" s="85"/>
      <c r="R211" s="85"/>
      <c r="S211" s="85"/>
      <c r="T211" s="85"/>
      <c r="U211" s="85"/>
      <c r="V211" s="85"/>
      <c r="W211" s="85"/>
      <c r="X211" s="86"/>
      <c r="Y211" s="39"/>
      <c r="Z211" s="39"/>
      <c r="AA211" s="39"/>
      <c r="AB211" s="39"/>
      <c r="AC211" s="39"/>
      <c r="AD211" s="39"/>
      <c r="AE211" s="39"/>
      <c r="AT211" s="18" t="s">
        <v>181</v>
      </c>
      <c r="AU211" s="18" t="s">
        <v>84</v>
      </c>
    </row>
    <row r="212" spans="1:65" s="2" customFormat="1" ht="16.5" customHeight="1">
      <c r="A212" s="39"/>
      <c r="B212" s="40"/>
      <c r="C212" s="235" t="s">
        <v>693</v>
      </c>
      <c r="D212" s="235" t="s">
        <v>174</v>
      </c>
      <c r="E212" s="236" t="s">
        <v>694</v>
      </c>
      <c r="F212" s="237" t="s">
        <v>695</v>
      </c>
      <c r="G212" s="238" t="s">
        <v>262</v>
      </c>
      <c r="H212" s="239">
        <v>233</v>
      </c>
      <c r="I212" s="240"/>
      <c r="J212" s="240"/>
      <c r="K212" s="241">
        <f>ROUND(P212*H212,2)</f>
        <v>0</v>
      </c>
      <c r="L212" s="237" t="s">
        <v>20</v>
      </c>
      <c r="M212" s="45"/>
      <c r="N212" s="242" t="s">
        <v>20</v>
      </c>
      <c r="O212" s="243" t="s">
        <v>45</v>
      </c>
      <c r="P212" s="244">
        <f>I212+J212</f>
        <v>0</v>
      </c>
      <c r="Q212" s="244">
        <f>ROUND(I212*H212,2)</f>
        <v>0</v>
      </c>
      <c r="R212" s="244">
        <f>ROUND(J212*H212,2)</f>
        <v>0</v>
      </c>
      <c r="S212" s="85"/>
      <c r="T212" s="245">
        <f>S212*H212</f>
        <v>0</v>
      </c>
      <c r="U212" s="245">
        <v>0</v>
      </c>
      <c r="V212" s="245">
        <f>U212*H212</f>
        <v>0</v>
      </c>
      <c r="W212" s="245">
        <v>0</v>
      </c>
      <c r="X212" s="246">
        <f>W212*H212</f>
        <v>0</v>
      </c>
      <c r="Y212" s="39"/>
      <c r="Z212" s="39"/>
      <c r="AA212" s="39"/>
      <c r="AB212" s="39"/>
      <c r="AC212" s="39"/>
      <c r="AD212" s="39"/>
      <c r="AE212" s="39"/>
      <c r="AR212" s="247" t="s">
        <v>493</v>
      </c>
      <c r="AT212" s="247" t="s">
        <v>174</v>
      </c>
      <c r="AU212" s="247" t="s">
        <v>84</v>
      </c>
      <c r="AY212" s="18" t="s">
        <v>171</v>
      </c>
      <c r="BE212" s="248">
        <f>IF(O212="základní",K212,0)</f>
        <v>0</v>
      </c>
      <c r="BF212" s="248">
        <f>IF(O212="snížená",K212,0)</f>
        <v>0</v>
      </c>
      <c r="BG212" s="248">
        <f>IF(O212="zákl. přenesená",K212,0)</f>
        <v>0</v>
      </c>
      <c r="BH212" s="248">
        <f>IF(O212="sníž. přenesená",K212,0)</f>
        <v>0</v>
      </c>
      <c r="BI212" s="248">
        <f>IF(O212="nulová",K212,0)</f>
        <v>0</v>
      </c>
      <c r="BJ212" s="18" t="s">
        <v>84</v>
      </c>
      <c r="BK212" s="248">
        <f>ROUND(P212*H212,2)</f>
        <v>0</v>
      </c>
      <c r="BL212" s="18" t="s">
        <v>493</v>
      </c>
      <c r="BM212" s="247" t="s">
        <v>696</v>
      </c>
    </row>
    <row r="213" spans="1:47" s="2" customFormat="1" ht="12">
      <c r="A213" s="39"/>
      <c r="B213" s="40"/>
      <c r="C213" s="41"/>
      <c r="D213" s="249" t="s">
        <v>181</v>
      </c>
      <c r="E213" s="41"/>
      <c r="F213" s="250" t="s">
        <v>695</v>
      </c>
      <c r="G213" s="41"/>
      <c r="H213" s="41"/>
      <c r="I213" s="150"/>
      <c r="J213" s="150"/>
      <c r="K213" s="41"/>
      <c r="L213" s="41"/>
      <c r="M213" s="45"/>
      <c r="N213" s="251"/>
      <c r="O213" s="252"/>
      <c r="P213" s="85"/>
      <c r="Q213" s="85"/>
      <c r="R213" s="85"/>
      <c r="S213" s="85"/>
      <c r="T213" s="85"/>
      <c r="U213" s="85"/>
      <c r="V213" s="85"/>
      <c r="W213" s="85"/>
      <c r="X213" s="86"/>
      <c r="Y213" s="39"/>
      <c r="Z213" s="39"/>
      <c r="AA213" s="39"/>
      <c r="AB213" s="39"/>
      <c r="AC213" s="39"/>
      <c r="AD213" s="39"/>
      <c r="AE213" s="39"/>
      <c r="AT213" s="18" t="s">
        <v>181</v>
      </c>
      <c r="AU213" s="18" t="s">
        <v>84</v>
      </c>
    </row>
    <row r="214" spans="1:65" s="2" customFormat="1" ht="16.5" customHeight="1">
      <c r="A214" s="39"/>
      <c r="B214" s="40"/>
      <c r="C214" s="235" t="s">
        <v>697</v>
      </c>
      <c r="D214" s="235" t="s">
        <v>174</v>
      </c>
      <c r="E214" s="236" t="s">
        <v>698</v>
      </c>
      <c r="F214" s="237" t="s">
        <v>699</v>
      </c>
      <c r="G214" s="238" t="s">
        <v>262</v>
      </c>
      <c r="H214" s="239">
        <v>17</v>
      </c>
      <c r="I214" s="240"/>
      <c r="J214" s="240"/>
      <c r="K214" s="241">
        <f>ROUND(P214*H214,2)</f>
        <v>0</v>
      </c>
      <c r="L214" s="237" t="s">
        <v>20</v>
      </c>
      <c r="M214" s="45"/>
      <c r="N214" s="242" t="s">
        <v>20</v>
      </c>
      <c r="O214" s="243" t="s">
        <v>45</v>
      </c>
      <c r="P214" s="244">
        <f>I214+J214</f>
        <v>0</v>
      </c>
      <c r="Q214" s="244">
        <f>ROUND(I214*H214,2)</f>
        <v>0</v>
      </c>
      <c r="R214" s="244">
        <f>ROUND(J214*H214,2)</f>
        <v>0</v>
      </c>
      <c r="S214" s="85"/>
      <c r="T214" s="245">
        <f>S214*H214</f>
        <v>0</v>
      </c>
      <c r="U214" s="245">
        <v>0</v>
      </c>
      <c r="V214" s="245">
        <f>U214*H214</f>
        <v>0</v>
      </c>
      <c r="W214" s="245">
        <v>0</v>
      </c>
      <c r="X214" s="246">
        <f>W214*H214</f>
        <v>0</v>
      </c>
      <c r="Y214" s="39"/>
      <c r="Z214" s="39"/>
      <c r="AA214" s="39"/>
      <c r="AB214" s="39"/>
      <c r="AC214" s="39"/>
      <c r="AD214" s="39"/>
      <c r="AE214" s="39"/>
      <c r="AR214" s="247" t="s">
        <v>493</v>
      </c>
      <c r="AT214" s="247" t="s">
        <v>174</v>
      </c>
      <c r="AU214" s="247" t="s">
        <v>84</v>
      </c>
      <c r="AY214" s="18" t="s">
        <v>171</v>
      </c>
      <c r="BE214" s="248">
        <f>IF(O214="základní",K214,0)</f>
        <v>0</v>
      </c>
      <c r="BF214" s="248">
        <f>IF(O214="snížená",K214,0)</f>
        <v>0</v>
      </c>
      <c r="BG214" s="248">
        <f>IF(O214="zákl. přenesená",K214,0)</f>
        <v>0</v>
      </c>
      <c r="BH214" s="248">
        <f>IF(O214="sníž. přenesená",K214,0)</f>
        <v>0</v>
      </c>
      <c r="BI214" s="248">
        <f>IF(O214="nulová",K214,0)</f>
        <v>0</v>
      </c>
      <c r="BJ214" s="18" t="s">
        <v>84</v>
      </c>
      <c r="BK214" s="248">
        <f>ROUND(P214*H214,2)</f>
        <v>0</v>
      </c>
      <c r="BL214" s="18" t="s">
        <v>493</v>
      </c>
      <c r="BM214" s="247" t="s">
        <v>700</v>
      </c>
    </row>
    <row r="215" spans="1:47" s="2" customFormat="1" ht="12">
      <c r="A215" s="39"/>
      <c r="B215" s="40"/>
      <c r="C215" s="41"/>
      <c r="D215" s="249" t="s">
        <v>181</v>
      </c>
      <c r="E215" s="41"/>
      <c r="F215" s="250" t="s">
        <v>699</v>
      </c>
      <c r="G215" s="41"/>
      <c r="H215" s="41"/>
      <c r="I215" s="150"/>
      <c r="J215" s="150"/>
      <c r="K215" s="41"/>
      <c r="L215" s="41"/>
      <c r="M215" s="45"/>
      <c r="N215" s="251"/>
      <c r="O215" s="252"/>
      <c r="P215" s="85"/>
      <c r="Q215" s="85"/>
      <c r="R215" s="85"/>
      <c r="S215" s="85"/>
      <c r="T215" s="85"/>
      <c r="U215" s="85"/>
      <c r="V215" s="85"/>
      <c r="W215" s="85"/>
      <c r="X215" s="86"/>
      <c r="Y215" s="39"/>
      <c r="Z215" s="39"/>
      <c r="AA215" s="39"/>
      <c r="AB215" s="39"/>
      <c r="AC215" s="39"/>
      <c r="AD215" s="39"/>
      <c r="AE215" s="39"/>
      <c r="AT215" s="18" t="s">
        <v>181</v>
      </c>
      <c r="AU215" s="18" t="s">
        <v>84</v>
      </c>
    </row>
    <row r="216" spans="1:65" s="2" customFormat="1" ht="16.5" customHeight="1">
      <c r="A216" s="39"/>
      <c r="B216" s="40"/>
      <c r="C216" s="235" t="s">
        <v>493</v>
      </c>
      <c r="D216" s="235" t="s">
        <v>174</v>
      </c>
      <c r="E216" s="236" t="s">
        <v>701</v>
      </c>
      <c r="F216" s="237" t="s">
        <v>702</v>
      </c>
      <c r="G216" s="238" t="s">
        <v>262</v>
      </c>
      <c r="H216" s="239">
        <v>231</v>
      </c>
      <c r="I216" s="240"/>
      <c r="J216" s="240"/>
      <c r="K216" s="241">
        <f>ROUND(P216*H216,2)</f>
        <v>0</v>
      </c>
      <c r="L216" s="237" t="s">
        <v>20</v>
      </c>
      <c r="M216" s="45"/>
      <c r="N216" s="242" t="s">
        <v>20</v>
      </c>
      <c r="O216" s="243" t="s">
        <v>45</v>
      </c>
      <c r="P216" s="244">
        <f>I216+J216</f>
        <v>0</v>
      </c>
      <c r="Q216" s="244">
        <f>ROUND(I216*H216,2)</f>
        <v>0</v>
      </c>
      <c r="R216" s="244">
        <f>ROUND(J216*H216,2)</f>
        <v>0</v>
      </c>
      <c r="S216" s="85"/>
      <c r="T216" s="245">
        <f>S216*H216</f>
        <v>0</v>
      </c>
      <c r="U216" s="245">
        <v>0</v>
      </c>
      <c r="V216" s="245">
        <f>U216*H216</f>
        <v>0</v>
      </c>
      <c r="W216" s="245">
        <v>0</v>
      </c>
      <c r="X216" s="246">
        <f>W216*H216</f>
        <v>0</v>
      </c>
      <c r="Y216" s="39"/>
      <c r="Z216" s="39"/>
      <c r="AA216" s="39"/>
      <c r="AB216" s="39"/>
      <c r="AC216" s="39"/>
      <c r="AD216" s="39"/>
      <c r="AE216" s="39"/>
      <c r="AR216" s="247" t="s">
        <v>493</v>
      </c>
      <c r="AT216" s="247" t="s">
        <v>174</v>
      </c>
      <c r="AU216" s="247" t="s">
        <v>84</v>
      </c>
      <c r="AY216" s="18" t="s">
        <v>171</v>
      </c>
      <c r="BE216" s="248">
        <f>IF(O216="základní",K216,0)</f>
        <v>0</v>
      </c>
      <c r="BF216" s="248">
        <f>IF(O216="snížená",K216,0)</f>
        <v>0</v>
      </c>
      <c r="BG216" s="248">
        <f>IF(O216="zákl. přenesená",K216,0)</f>
        <v>0</v>
      </c>
      <c r="BH216" s="248">
        <f>IF(O216="sníž. přenesená",K216,0)</f>
        <v>0</v>
      </c>
      <c r="BI216" s="248">
        <f>IF(O216="nulová",K216,0)</f>
        <v>0</v>
      </c>
      <c r="BJ216" s="18" t="s">
        <v>84</v>
      </c>
      <c r="BK216" s="248">
        <f>ROUND(P216*H216,2)</f>
        <v>0</v>
      </c>
      <c r="BL216" s="18" t="s">
        <v>493</v>
      </c>
      <c r="BM216" s="247" t="s">
        <v>703</v>
      </c>
    </row>
    <row r="217" spans="1:47" s="2" customFormat="1" ht="12">
      <c r="A217" s="39"/>
      <c r="B217" s="40"/>
      <c r="C217" s="41"/>
      <c r="D217" s="249" t="s">
        <v>181</v>
      </c>
      <c r="E217" s="41"/>
      <c r="F217" s="250" t="s">
        <v>702</v>
      </c>
      <c r="G217" s="41"/>
      <c r="H217" s="41"/>
      <c r="I217" s="150"/>
      <c r="J217" s="150"/>
      <c r="K217" s="41"/>
      <c r="L217" s="41"/>
      <c r="M217" s="45"/>
      <c r="N217" s="251"/>
      <c r="O217" s="252"/>
      <c r="P217" s="85"/>
      <c r="Q217" s="85"/>
      <c r="R217" s="85"/>
      <c r="S217" s="85"/>
      <c r="T217" s="85"/>
      <c r="U217" s="85"/>
      <c r="V217" s="85"/>
      <c r="W217" s="85"/>
      <c r="X217" s="86"/>
      <c r="Y217" s="39"/>
      <c r="Z217" s="39"/>
      <c r="AA217" s="39"/>
      <c r="AB217" s="39"/>
      <c r="AC217" s="39"/>
      <c r="AD217" s="39"/>
      <c r="AE217" s="39"/>
      <c r="AT217" s="18" t="s">
        <v>181</v>
      </c>
      <c r="AU217" s="18" t="s">
        <v>84</v>
      </c>
    </row>
    <row r="218" spans="1:65" s="2" customFormat="1" ht="16.5" customHeight="1">
      <c r="A218" s="39"/>
      <c r="B218" s="40"/>
      <c r="C218" s="235" t="s">
        <v>704</v>
      </c>
      <c r="D218" s="235" t="s">
        <v>174</v>
      </c>
      <c r="E218" s="236" t="s">
        <v>705</v>
      </c>
      <c r="F218" s="237" t="s">
        <v>706</v>
      </c>
      <c r="G218" s="238" t="s">
        <v>262</v>
      </c>
      <c r="H218" s="239">
        <v>212</v>
      </c>
      <c r="I218" s="240"/>
      <c r="J218" s="240"/>
      <c r="K218" s="241">
        <f>ROUND(P218*H218,2)</f>
        <v>0</v>
      </c>
      <c r="L218" s="237" t="s">
        <v>20</v>
      </c>
      <c r="M218" s="45"/>
      <c r="N218" s="242" t="s">
        <v>20</v>
      </c>
      <c r="O218" s="243" t="s">
        <v>45</v>
      </c>
      <c r="P218" s="244">
        <f>I218+J218</f>
        <v>0</v>
      </c>
      <c r="Q218" s="244">
        <f>ROUND(I218*H218,2)</f>
        <v>0</v>
      </c>
      <c r="R218" s="244">
        <f>ROUND(J218*H218,2)</f>
        <v>0</v>
      </c>
      <c r="S218" s="85"/>
      <c r="T218" s="245">
        <f>S218*H218</f>
        <v>0</v>
      </c>
      <c r="U218" s="245">
        <v>0</v>
      </c>
      <c r="V218" s="245">
        <f>U218*H218</f>
        <v>0</v>
      </c>
      <c r="W218" s="245">
        <v>0</v>
      </c>
      <c r="X218" s="246">
        <f>W218*H218</f>
        <v>0</v>
      </c>
      <c r="Y218" s="39"/>
      <c r="Z218" s="39"/>
      <c r="AA218" s="39"/>
      <c r="AB218" s="39"/>
      <c r="AC218" s="39"/>
      <c r="AD218" s="39"/>
      <c r="AE218" s="39"/>
      <c r="AR218" s="247" t="s">
        <v>493</v>
      </c>
      <c r="AT218" s="247" t="s">
        <v>174</v>
      </c>
      <c r="AU218" s="247" t="s">
        <v>84</v>
      </c>
      <c r="AY218" s="18" t="s">
        <v>171</v>
      </c>
      <c r="BE218" s="248">
        <f>IF(O218="základní",K218,0)</f>
        <v>0</v>
      </c>
      <c r="BF218" s="248">
        <f>IF(O218="snížená",K218,0)</f>
        <v>0</v>
      </c>
      <c r="BG218" s="248">
        <f>IF(O218="zákl. přenesená",K218,0)</f>
        <v>0</v>
      </c>
      <c r="BH218" s="248">
        <f>IF(O218="sníž. přenesená",K218,0)</f>
        <v>0</v>
      </c>
      <c r="BI218" s="248">
        <f>IF(O218="nulová",K218,0)</f>
        <v>0</v>
      </c>
      <c r="BJ218" s="18" t="s">
        <v>84</v>
      </c>
      <c r="BK218" s="248">
        <f>ROUND(P218*H218,2)</f>
        <v>0</v>
      </c>
      <c r="BL218" s="18" t="s">
        <v>493</v>
      </c>
      <c r="BM218" s="247" t="s">
        <v>707</v>
      </c>
    </row>
    <row r="219" spans="1:47" s="2" customFormat="1" ht="12">
      <c r="A219" s="39"/>
      <c r="B219" s="40"/>
      <c r="C219" s="41"/>
      <c r="D219" s="249" t="s">
        <v>181</v>
      </c>
      <c r="E219" s="41"/>
      <c r="F219" s="250" t="s">
        <v>706</v>
      </c>
      <c r="G219" s="41"/>
      <c r="H219" s="41"/>
      <c r="I219" s="150"/>
      <c r="J219" s="150"/>
      <c r="K219" s="41"/>
      <c r="L219" s="41"/>
      <c r="M219" s="45"/>
      <c r="N219" s="251"/>
      <c r="O219" s="252"/>
      <c r="P219" s="85"/>
      <c r="Q219" s="85"/>
      <c r="R219" s="85"/>
      <c r="S219" s="85"/>
      <c r="T219" s="85"/>
      <c r="U219" s="85"/>
      <c r="V219" s="85"/>
      <c r="W219" s="85"/>
      <c r="X219" s="86"/>
      <c r="Y219" s="39"/>
      <c r="Z219" s="39"/>
      <c r="AA219" s="39"/>
      <c r="AB219" s="39"/>
      <c r="AC219" s="39"/>
      <c r="AD219" s="39"/>
      <c r="AE219" s="39"/>
      <c r="AT219" s="18" t="s">
        <v>181</v>
      </c>
      <c r="AU219" s="18" t="s">
        <v>84</v>
      </c>
    </row>
    <row r="220" spans="1:65" s="2" customFormat="1" ht="16.5" customHeight="1">
      <c r="A220" s="39"/>
      <c r="B220" s="40"/>
      <c r="C220" s="235" t="s">
        <v>708</v>
      </c>
      <c r="D220" s="235" t="s">
        <v>174</v>
      </c>
      <c r="E220" s="236" t="s">
        <v>709</v>
      </c>
      <c r="F220" s="237" t="s">
        <v>710</v>
      </c>
      <c r="G220" s="238" t="s">
        <v>262</v>
      </c>
      <c r="H220" s="239">
        <v>15</v>
      </c>
      <c r="I220" s="240"/>
      <c r="J220" s="240"/>
      <c r="K220" s="241">
        <f>ROUND(P220*H220,2)</f>
        <v>0</v>
      </c>
      <c r="L220" s="237" t="s">
        <v>20</v>
      </c>
      <c r="M220" s="45"/>
      <c r="N220" s="242" t="s">
        <v>20</v>
      </c>
      <c r="O220" s="243" t="s">
        <v>45</v>
      </c>
      <c r="P220" s="244">
        <f>I220+J220</f>
        <v>0</v>
      </c>
      <c r="Q220" s="244">
        <f>ROUND(I220*H220,2)</f>
        <v>0</v>
      </c>
      <c r="R220" s="244">
        <f>ROUND(J220*H220,2)</f>
        <v>0</v>
      </c>
      <c r="S220" s="85"/>
      <c r="T220" s="245">
        <f>S220*H220</f>
        <v>0</v>
      </c>
      <c r="U220" s="245">
        <v>0</v>
      </c>
      <c r="V220" s="245">
        <f>U220*H220</f>
        <v>0</v>
      </c>
      <c r="W220" s="245">
        <v>0</v>
      </c>
      <c r="X220" s="246">
        <f>W220*H220</f>
        <v>0</v>
      </c>
      <c r="Y220" s="39"/>
      <c r="Z220" s="39"/>
      <c r="AA220" s="39"/>
      <c r="AB220" s="39"/>
      <c r="AC220" s="39"/>
      <c r="AD220" s="39"/>
      <c r="AE220" s="39"/>
      <c r="AR220" s="247" t="s">
        <v>493</v>
      </c>
      <c r="AT220" s="247" t="s">
        <v>174</v>
      </c>
      <c r="AU220" s="247" t="s">
        <v>84</v>
      </c>
      <c r="AY220" s="18" t="s">
        <v>171</v>
      </c>
      <c r="BE220" s="248">
        <f>IF(O220="základní",K220,0)</f>
        <v>0</v>
      </c>
      <c r="BF220" s="248">
        <f>IF(O220="snížená",K220,0)</f>
        <v>0</v>
      </c>
      <c r="BG220" s="248">
        <f>IF(O220="zákl. přenesená",K220,0)</f>
        <v>0</v>
      </c>
      <c r="BH220" s="248">
        <f>IF(O220="sníž. přenesená",K220,0)</f>
        <v>0</v>
      </c>
      <c r="BI220" s="248">
        <f>IF(O220="nulová",K220,0)</f>
        <v>0</v>
      </c>
      <c r="BJ220" s="18" t="s">
        <v>84</v>
      </c>
      <c r="BK220" s="248">
        <f>ROUND(P220*H220,2)</f>
        <v>0</v>
      </c>
      <c r="BL220" s="18" t="s">
        <v>493</v>
      </c>
      <c r="BM220" s="247" t="s">
        <v>711</v>
      </c>
    </row>
    <row r="221" spans="1:47" s="2" customFormat="1" ht="12">
      <c r="A221" s="39"/>
      <c r="B221" s="40"/>
      <c r="C221" s="41"/>
      <c r="D221" s="249" t="s">
        <v>181</v>
      </c>
      <c r="E221" s="41"/>
      <c r="F221" s="250" t="s">
        <v>710</v>
      </c>
      <c r="G221" s="41"/>
      <c r="H221" s="41"/>
      <c r="I221" s="150"/>
      <c r="J221" s="150"/>
      <c r="K221" s="41"/>
      <c r="L221" s="41"/>
      <c r="M221" s="45"/>
      <c r="N221" s="251"/>
      <c r="O221" s="252"/>
      <c r="P221" s="85"/>
      <c r="Q221" s="85"/>
      <c r="R221" s="85"/>
      <c r="S221" s="85"/>
      <c r="T221" s="85"/>
      <c r="U221" s="85"/>
      <c r="V221" s="85"/>
      <c r="W221" s="85"/>
      <c r="X221" s="86"/>
      <c r="Y221" s="39"/>
      <c r="Z221" s="39"/>
      <c r="AA221" s="39"/>
      <c r="AB221" s="39"/>
      <c r="AC221" s="39"/>
      <c r="AD221" s="39"/>
      <c r="AE221" s="39"/>
      <c r="AT221" s="18" t="s">
        <v>181</v>
      </c>
      <c r="AU221" s="18" t="s">
        <v>84</v>
      </c>
    </row>
    <row r="222" spans="1:65" s="2" customFormat="1" ht="16.5" customHeight="1">
      <c r="A222" s="39"/>
      <c r="B222" s="40"/>
      <c r="C222" s="235" t="s">
        <v>712</v>
      </c>
      <c r="D222" s="235" t="s">
        <v>174</v>
      </c>
      <c r="E222" s="236" t="s">
        <v>713</v>
      </c>
      <c r="F222" s="237" t="s">
        <v>714</v>
      </c>
      <c r="G222" s="238" t="s">
        <v>262</v>
      </c>
      <c r="H222" s="239">
        <v>165</v>
      </c>
      <c r="I222" s="240"/>
      <c r="J222" s="240"/>
      <c r="K222" s="241">
        <f>ROUND(P222*H222,2)</f>
        <v>0</v>
      </c>
      <c r="L222" s="237" t="s">
        <v>20</v>
      </c>
      <c r="M222" s="45"/>
      <c r="N222" s="242" t="s">
        <v>20</v>
      </c>
      <c r="O222" s="243" t="s">
        <v>45</v>
      </c>
      <c r="P222" s="244">
        <f>I222+J222</f>
        <v>0</v>
      </c>
      <c r="Q222" s="244">
        <f>ROUND(I222*H222,2)</f>
        <v>0</v>
      </c>
      <c r="R222" s="244">
        <f>ROUND(J222*H222,2)</f>
        <v>0</v>
      </c>
      <c r="S222" s="85"/>
      <c r="T222" s="245">
        <f>S222*H222</f>
        <v>0</v>
      </c>
      <c r="U222" s="245">
        <v>0</v>
      </c>
      <c r="V222" s="245">
        <f>U222*H222</f>
        <v>0</v>
      </c>
      <c r="W222" s="245">
        <v>0</v>
      </c>
      <c r="X222" s="246">
        <f>W222*H222</f>
        <v>0</v>
      </c>
      <c r="Y222" s="39"/>
      <c r="Z222" s="39"/>
      <c r="AA222" s="39"/>
      <c r="AB222" s="39"/>
      <c r="AC222" s="39"/>
      <c r="AD222" s="39"/>
      <c r="AE222" s="39"/>
      <c r="AR222" s="247" t="s">
        <v>493</v>
      </c>
      <c r="AT222" s="247" t="s">
        <v>174</v>
      </c>
      <c r="AU222" s="247" t="s">
        <v>84</v>
      </c>
      <c r="AY222" s="18" t="s">
        <v>171</v>
      </c>
      <c r="BE222" s="248">
        <f>IF(O222="základní",K222,0)</f>
        <v>0</v>
      </c>
      <c r="BF222" s="248">
        <f>IF(O222="snížená",K222,0)</f>
        <v>0</v>
      </c>
      <c r="BG222" s="248">
        <f>IF(O222="zákl. přenesená",K222,0)</f>
        <v>0</v>
      </c>
      <c r="BH222" s="248">
        <f>IF(O222="sníž. přenesená",K222,0)</f>
        <v>0</v>
      </c>
      <c r="BI222" s="248">
        <f>IF(O222="nulová",K222,0)</f>
        <v>0</v>
      </c>
      <c r="BJ222" s="18" t="s">
        <v>84</v>
      </c>
      <c r="BK222" s="248">
        <f>ROUND(P222*H222,2)</f>
        <v>0</v>
      </c>
      <c r="BL222" s="18" t="s">
        <v>493</v>
      </c>
      <c r="BM222" s="247" t="s">
        <v>715</v>
      </c>
    </row>
    <row r="223" spans="1:47" s="2" customFormat="1" ht="12">
      <c r="A223" s="39"/>
      <c r="B223" s="40"/>
      <c r="C223" s="41"/>
      <c r="D223" s="249" t="s">
        <v>181</v>
      </c>
      <c r="E223" s="41"/>
      <c r="F223" s="250" t="s">
        <v>714</v>
      </c>
      <c r="G223" s="41"/>
      <c r="H223" s="41"/>
      <c r="I223" s="150"/>
      <c r="J223" s="150"/>
      <c r="K223" s="41"/>
      <c r="L223" s="41"/>
      <c r="M223" s="45"/>
      <c r="N223" s="251"/>
      <c r="O223" s="252"/>
      <c r="P223" s="85"/>
      <c r="Q223" s="85"/>
      <c r="R223" s="85"/>
      <c r="S223" s="85"/>
      <c r="T223" s="85"/>
      <c r="U223" s="85"/>
      <c r="V223" s="85"/>
      <c r="W223" s="85"/>
      <c r="X223" s="86"/>
      <c r="Y223" s="39"/>
      <c r="Z223" s="39"/>
      <c r="AA223" s="39"/>
      <c r="AB223" s="39"/>
      <c r="AC223" s="39"/>
      <c r="AD223" s="39"/>
      <c r="AE223" s="39"/>
      <c r="AT223" s="18" t="s">
        <v>181</v>
      </c>
      <c r="AU223" s="18" t="s">
        <v>84</v>
      </c>
    </row>
    <row r="224" spans="1:65" s="2" customFormat="1" ht="16.5" customHeight="1">
      <c r="A224" s="39"/>
      <c r="B224" s="40"/>
      <c r="C224" s="235" t="s">
        <v>716</v>
      </c>
      <c r="D224" s="235" t="s">
        <v>174</v>
      </c>
      <c r="E224" s="236" t="s">
        <v>717</v>
      </c>
      <c r="F224" s="237" t="s">
        <v>718</v>
      </c>
      <c r="G224" s="238" t="s">
        <v>262</v>
      </c>
      <c r="H224" s="239">
        <v>26</v>
      </c>
      <c r="I224" s="240"/>
      <c r="J224" s="240"/>
      <c r="K224" s="241">
        <f>ROUND(P224*H224,2)</f>
        <v>0</v>
      </c>
      <c r="L224" s="237" t="s">
        <v>20</v>
      </c>
      <c r="M224" s="45"/>
      <c r="N224" s="242" t="s">
        <v>20</v>
      </c>
      <c r="O224" s="243" t="s">
        <v>45</v>
      </c>
      <c r="P224" s="244">
        <f>I224+J224</f>
        <v>0</v>
      </c>
      <c r="Q224" s="244">
        <f>ROUND(I224*H224,2)</f>
        <v>0</v>
      </c>
      <c r="R224" s="244">
        <f>ROUND(J224*H224,2)</f>
        <v>0</v>
      </c>
      <c r="S224" s="85"/>
      <c r="T224" s="245">
        <f>S224*H224</f>
        <v>0</v>
      </c>
      <c r="U224" s="245">
        <v>0</v>
      </c>
      <c r="V224" s="245">
        <f>U224*H224</f>
        <v>0</v>
      </c>
      <c r="W224" s="245">
        <v>0</v>
      </c>
      <c r="X224" s="246">
        <f>W224*H224</f>
        <v>0</v>
      </c>
      <c r="Y224" s="39"/>
      <c r="Z224" s="39"/>
      <c r="AA224" s="39"/>
      <c r="AB224" s="39"/>
      <c r="AC224" s="39"/>
      <c r="AD224" s="39"/>
      <c r="AE224" s="39"/>
      <c r="AR224" s="247" t="s">
        <v>493</v>
      </c>
      <c r="AT224" s="247" t="s">
        <v>174</v>
      </c>
      <c r="AU224" s="247" t="s">
        <v>84</v>
      </c>
      <c r="AY224" s="18" t="s">
        <v>171</v>
      </c>
      <c r="BE224" s="248">
        <f>IF(O224="základní",K224,0)</f>
        <v>0</v>
      </c>
      <c r="BF224" s="248">
        <f>IF(O224="snížená",K224,0)</f>
        <v>0</v>
      </c>
      <c r="BG224" s="248">
        <f>IF(O224="zákl. přenesená",K224,0)</f>
        <v>0</v>
      </c>
      <c r="BH224" s="248">
        <f>IF(O224="sníž. přenesená",K224,0)</f>
        <v>0</v>
      </c>
      <c r="BI224" s="248">
        <f>IF(O224="nulová",K224,0)</f>
        <v>0</v>
      </c>
      <c r="BJ224" s="18" t="s">
        <v>84</v>
      </c>
      <c r="BK224" s="248">
        <f>ROUND(P224*H224,2)</f>
        <v>0</v>
      </c>
      <c r="BL224" s="18" t="s">
        <v>493</v>
      </c>
      <c r="BM224" s="247" t="s">
        <v>719</v>
      </c>
    </row>
    <row r="225" spans="1:47" s="2" customFormat="1" ht="12">
      <c r="A225" s="39"/>
      <c r="B225" s="40"/>
      <c r="C225" s="41"/>
      <c r="D225" s="249" t="s">
        <v>181</v>
      </c>
      <c r="E225" s="41"/>
      <c r="F225" s="250" t="s">
        <v>718</v>
      </c>
      <c r="G225" s="41"/>
      <c r="H225" s="41"/>
      <c r="I225" s="150"/>
      <c r="J225" s="150"/>
      <c r="K225" s="41"/>
      <c r="L225" s="41"/>
      <c r="M225" s="45"/>
      <c r="N225" s="251"/>
      <c r="O225" s="252"/>
      <c r="P225" s="85"/>
      <c r="Q225" s="85"/>
      <c r="R225" s="85"/>
      <c r="S225" s="85"/>
      <c r="T225" s="85"/>
      <c r="U225" s="85"/>
      <c r="V225" s="85"/>
      <c r="W225" s="85"/>
      <c r="X225" s="86"/>
      <c r="Y225" s="39"/>
      <c r="Z225" s="39"/>
      <c r="AA225" s="39"/>
      <c r="AB225" s="39"/>
      <c r="AC225" s="39"/>
      <c r="AD225" s="39"/>
      <c r="AE225" s="39"/>
      <c r="AT225" s="18" t="s">
        <v>181</v>
      </c>
      <c r="AU225" s="18" t="s">
        <v>84</v>
      </c>
    </row>
    <row r="226" spans="1:65" s="2" customFormat="1" ht="16.5" customHeight="1">
      <c r="A226" s="39"/>
      <c r="B226" s="40"/>
      <c r="C226" s="235" t="s">
        <v>720</v>
      </c>
      <c r="D226" s="235" t="s">
        <v>174</v>
      </c>
      <c r="E226" s="236" t="s">
        <v>721</v>
      </c>
      <c r="F226" s="237" t="s">
        <v>722</v>
      </c>
      <c r="G226" s="238" t="s">
        <v>262</v>
      </c>
      <c r="H226" s="239">
        <v>143</v>
      </c>
      <c r="I226" s="240"/>
      <c r="J226" s="240"/>
      <c r="K226" s="241">
        <f>ROUND(P226*H226,2)</f>
        <v>0</v>
      </c>
      <c r="L226" s="237" t="s">
        <v>20</v>
      </c>
      <c r="M226" s="45"/>
      <c r="N226" s="242" t="s">
        <v>20</v>
      </c>
      <c r="O226" s="243" t="s">
        <v>45</v>
      </c>
      <c r="P226" s="244">
        <f>I226+J226</f>
        <v>0</v>
      </c>
      <c r="Q226" s="244">
        <f>ROUND(I226*H226,2)</f>
        <v>0</v>
      </c>
      <c r="R226" s="244">
        <f>ROUND(J226*H226,2)</f>
        <v>0</v>
      </c>
      <c r="S226" s="85"/>
      <c r="T226" s="245">
        <f>S226*H226</f>
        <v>0</v>
      </c>
      <c r="U226" s="245">
        <v>0</v>
      </c>
      <c r="V226" s="245">
        <f>U226*H226</f>
        <v>0</v>
      </c>
      <c r="W226" s="245">
        <v>0</v>
      </c>
      <c r="X226" s="246">
        <f>W226*H226</f>
        <v>0</v>
      </c>
      <c r="Y226" s="39"/>
      <c r="Z226" s="39"/>
      <c r="AA226" s="39"/>
      <c r="AB226" s="39"/>
      <c r="AC226" s="39"/>
      <c r="AD226" s="39"/>
      <c r="AE226" s="39"/>
      <c r="AR226" s="247" t="s">
        <v>493</v>
      </c>
      <c r="AT226" s="247" t="s">
        <v>174</v>
      </c>
      <c r="AU226" s="247" t="s">
        <v>84</v>
      </c>
      <c r="AY226" s="18" t="s">
        <v>171</v>
      </c>
      <c r="BE226" s="248">
        <f>IF(O226="základní",K226,0)</f>
        <v>0</v>
      </c>
      <c r="BF226" s="248">
        <f>IF(O226="snížená",K226,0)</f>
        <v>0</v>
      </c>
      <c r="BG226" s="248">
        <f>IF(O226="zákl. přenesená",K226,0)</f>
        <v>0</v>
      </c>
      <c r="BH226" s="248">
        <f>IF(O226="sníž. přenesená",K226,0)</f>
        <v>0</v>
      </c>
      <c r="BI226" s="248">
        <f>IF(O226="nulová",K226,0)</f>
        <v>0</v>
      </c>
      <c r="BJ226" s="18" t="s">
        <v>84</v>
      </c>
      <c r="BK226" s="248">
        <f>ROUND(P226*H226,2)</f>
        <v>0</v>
      </c>
      <c r="BL226" s="18" t="s">
        <v>493</v>
      </c>
      <c r="BM226" s="247" t="s">
        <v>723</v>
      </c>
    </row>
    <row r="227" spans="1:47" s="2" customFormat="1" ht="12">
      <c r="A227" s="39"/>
      <c r="B227" s="40"/>
      <c r="C227" s="41"/>
      <c r="D227" s="249" t="s">
        <v>181</v>
      </c>
      <c r="E227" s="41"/>
      <c r="F227" s="250" t="s">
        <v>722</v>
      </c>
      <c r="G227" s="41"/>
      <c r="H227" s="41"/>
      <c r="I227" s="150"/>
      <c r="J227" s="150"/>
      <c r="K227" s="41"/>
      <c r="L227" s="41"/>
      <c r="M227" s="45"/>
      <c r="N227" s="251"/>
      <c r="O227" s="252"/>
      <c r="P227" s="85"/>
      <c r="Q227" s="85"/>
      <c r="R227" s="85"/>
      <c r="S227" s="85"/>
      <c r="T227" s="85"/>
      <c r="U227" s="85"/>
      <c r="V227" s="85"/>
      <c r="W227" s="85"/>
      <c r="X227" s="86"/>
      <c r="Y227" s="39"/>
      <c r="Z227" s="39"/>
      <c r="AA227" s="39"/>
      <c r="AB227" s="39"/>
      <c r="AC227" s="39"/>
      <c r="AD227" s="39"/>
      <c r="AE227" s="39"/>
      <c r="AT227" s="18" t="s">
        <v>181</v>
      </c>
      <c r="AU227" s="18" t="s">
        <v>84</v>
      </c>
    </row>
    <row r="228" spans="1:65" s="2" customFormat="1" ht="16.5" customHeight="1">
      <c r="A228" s="39"/>
      <c r="B228" s="40"/>
      <c r="C228" s="235" t="s">
        <v>724</v>
      </c>
      <c r="D228" s="235" t="s">
        <v>174</v>
      </c>
      <c r="E228" s="236" t="s">
        <v>725</v>
      </c>
      <c r="F228" s="237" t="s">
        <v>726</v>
      </c>
      <c r="G228" s="238" t="s">
        <v>262</v>
      </c>
      <c r="H228" s="239">
        <v>22</v>
      </c>
      <c r="I228" s="240"/>
      <c r="J228" s="240"/>
      <c r="K228" s="241">
        <f>ROUND(P228*H228,2)</f>
        <v>0</v>
      </c>
      <c r="L228" s="237" t="s">
        <v>20</v>
      </c>
      <c r="M228" s="45"/>
      <c r="N228" s="242" t="s">
        <v>20</v>
      </c>
      <c r="O228" s="243" t="s">
        <v>45</v>
      </c>
      <c r="P228" s="244">
        <f>I228+J228</f>
        <v>0</v>
      </c>
      <c r="Q228" s="244">
        <f>ROUND(I228*H228,2)</f>
        <v>0</v>
      </c>
      <c r="R228" s="244">
        <f>ROUND(J228*H228,2)</f>
        <v>0</v>
      </c>
      <c r="S228" s="85"/>
      <c r="T228" s="245">
        <f>S228*H228</f>
        <v>0</v>
      </c>
      <c r="U228" s="245">
        <v>0</v>
      </c>
      <c r="V228" s="245">
        <f>U228*H228</f>
        <v>0</v>
      </c>
      <c r="W228" s="245">
        <v>0</v>
      </c>
      <c r="X228" s="246">
        <f>W228*H228</f>
        <v>0</v>
      </c>
      <c r="Y228" s="39"/>
      <c r="Z228" s="39"/>
      <c r="AA228" s="39"/>
      <c r="AB228" s="39"/>
      <c r="AC228" s="39"/>
      <c r="AD228" s="39"/>
      <c r="AE228" s="39"/>
      <c r="AR228" s="247" t="s">
        <v>493</v>
      </c>
      <c r="AT228" s="247" t="s">
        <v>174</v>
      </c>
      <c r="AU228" s="247" t="s">
        <v>84</v>
      </c>
      <c r="AY228" s="18" t="s">
        <v>171</v>
      </c>
      <c r="BE228" s="248">
        <f>IF(O228="základní",K228,0)</f>
        <v>0</v>
      </c>
      <c r="BF228" s="248">
        <f>IF(O228="snížená",K228,0)</f>
        <v>0</v>
      </c>
      <c r="BG228" s="248">
        <f>IF(O228="zákl. přenesená",K228,0)</f>
        <v>0</v>
      </c>
      <c r="BH228" s="248">
        <f>IF(O228="sníž. přenesená",K228,0)</f>
        <v>0</v>
      </c>
      <c r="BI228" s="248">
        <f>IF(O228="nulová",K228,0)</f>
        <v>0</v>
      </c>
      <c r="BJ228" s="18" t="s">
        <v>84</v>
      </c>
      <c r="BK228" s="248">
        <f>ROUND(P228*H228,2)</f>
        <v>0</v>
      </c>
      <c r="BL228" s="18" t="s">
        <v>493</v>
      </c>
      <c r="BM228" s="247" t="s">
        <v>727</v>
      </c>
    </row>
    <row r="229" spans="1:47" s="2" customFormat="1" ht="12">
      <c r="A229" s="39"/>
      <c r="B229" s="40"/>
      <c r="C229" s="41"/>
      <c r="D229" s="249" t="s">
        <v>181</v>
      </c>
      <c r="E229" s="41"/>
      <c r="F229" s="250" t="s">
        <v>726</v>
      </c>
      <c r="G229" s="41"/>
      <c r="H229" s="41"/>
      <c r="I229" s="150"/>
      <c r="J229" s="150"/>
      <c r="K229" s="41"/>
      <c r="L229" s="41"/>
      <c r="M229" s="45"/>
      <c r="N229" s="251"/>
      <c r="O229" s="252"/>
      <c r="P229" s="85"/>
      <c r="Q229" s="85"/>
      <c r="R229" s="85"/>
      <c r="S229" s="85"/>
      <c r="T229" s="85"/>
      <c r="U229" s="85"/>
      <c r="V229" s="85"/>
      <c r="W229" s="85"/>
      <c r="X229" s="86"/>
      <c r="Y229" s="39"/>
      <c r="Z229" s="39"/>
      <c r="AA229" s="39"/>
      <c r="AB229" s="39"/>
      <c r="AC229" s="39"/>
      <c r="AD229" s="39"/>
      <c r="AE229" s="39"/>
      <c r="AT229" s="18" t="s">
        <v>181</v>
      </c>
      <c r="AU229" s="18" t="s">
        <v>84</v>
      </c>
    </row>
    <row r="230" spans="1:65" s="2" customFormat="1" ht="16.5" customHeight="1">
      <c r="A230" s="39"/>
      <c r="B230" s="40"/>
      <c r="C230" s="235" t="s">
        <v>728</v>
      </c>
      <c r="D230" s="235" t="s">
        <v>174</v>
      </c>
      <c r="E230" s="236" t="s">
        <v>729</v>
      </c>
      <c r="F230" s="237" t="s">
        <v>730</v>
      </c>
      <c r="G230" s="238" t="s">
        <v>491</v>
      </c>
      <c r="H230" s="239">
        <v>1</v>
      </c>
      <c r="I230" s="240"/>
      <c r="J230" s="240"/>
      <c r="K230" s="241">
        <f>ROUND(P230*H230,2)</f>
        <v>0</v>
      </c>
      <c r="L230" s="237" t="s">
        <v>20</v>
      </c>
      <c r="M230" s="45"/>
      <c r="N230" s="242" t="s">
        <v>20</v>
      </c>
      <c r="O230" s="243" t="s">
        <v>45</v>
      </c>
      <c r="P230" s="244">
        <f>I230+J230</f>
        <v>0</v>
      </c>
      <c r="Q230" s="244">
        <f>ROUND(I230*H230,2)</f>
        <v>0</v>
      </c>
      <c r="R230" s="244">
        <f>ROUND(J230*H230,2)</f>
        <v>0</v>
      </c>
      <c r="S230" s="85"/>
      <c r="T230" s="245">
        <f>S230*H230</f>
        <v>0</v>
      </c>
      <c r="U230" s="245">
        <v>0</v>
      </c>
      <c r="V230" s="245">
        <f>U230*H230</f>
        <v>0</v>
      </c>
      <c r="W230" s="245">
        <v>0</v>
      </c>
      <c r="X230" s="246">
        <f>W230*H230</f>
        <v>0</v>
      </c>
      <c r="Y230" s="39"/>
      <c r="Z230" s="39"/>
      <c r="AA230" s="39"/>
      <c r="AB230" s="39"/>
      <c r="AC230" s="39"/>
      <c r="AD230" s="39"/>
      <c r="AE230" s="39"/>
      <c r="AR230" s="247" t="s">
        <v>493</v>
      </c>
      <c r="AT230" s="247" t="s">
        <v>174</v>
      </c>
      <c r="AU230" s="247" t="s">
        <v>84</v>
      </c>
      <c r="AY230" s="18" t="s">
        <v>171</v>
      </c>
      <c r="BE230" s="248">
        <f>IF(O230="základní",K230,0)</f>
        <v>0</v>
      </c>
      <c r="BF230" s="248">
        <f>IF(O230="snížená",K230,0)</f>
        <v>0</v>
      </c>
      <c r="BG230" s="248">
        <f>IF(O230="zákl. přenesená",K230,0)</f>
        <v>0</v>
      </c>
      <c r="BH230" s="248">
        <f>IF(O230="sníž. přenesená",K230,0)</f>
        <v>0</v>
      </c>
      <c r="BI230" s="248">
        <f>IF(O230="nulová",K230,0)</f>
        <v>0</v>
      </c>
      <c r="BJ230" s="18" t="s">
        <v>84</v>
      </c>
      <c r="BK230" s="248">
        <f>ROUND(P230*H230,2)</f>
        <v>0</v>
      </c>
      <c r="BL230" s="18" t="s">
        <v>493</v>
      </c>
      <c r="BM230" s="247" t="s">
        <v>731</v>
      </c>
    </row>
    <row r="231" spans="1:47" s="2" customFormat="1" ht="12">
      <c r="A231" s="39"/>
      <c r="B231" s="40"/>
      <c r="C231" s="41"/>
      <c r="D231" s="249" t="s">
        <v>181</v>
      </c>
      <c r="E231" s="41"/>
      <c r="F231" s="250" t="s">
        <v>730</v>
      </c>
      <c r="G231" s="41"/>
      <c r="H231" s="41"/>
      <c r="I231" s="150"/>
      <c r="J231" s="150"/>
      <c r="K231" s="41"/>
      <c r="L231" s="41"/>
      <c r="M231" s="45"/>
      <c r="N231" s="251"/>
      <c r="O231" s="252"/>
      <c r="P231" s="85"/>
      <c r="Q231" s="85"/>
      <c r="R231" s="85"/>
      <c r="S231" s="85"/>
      <c r="T231" s="85"/>
      <c r="U231" s="85"/>
      <c r="V231" s="85"/>
      <c r="W231" s="85"/>
      <c r="X231" s="86"/>
      <c r="Y231" s="39"/>
      <c r="Z231" s="39"/>
      <c r="AA231" s="39"/>
      <c r="AB231" s="39"/>
      <c r="AC231" s="39"/>
      <c r="AD231" s="39"/>
      <c r="AE231" s="39"/>
      <c r="AT231" s="18" t="s">
        <v>181</v>
      </c>
      <c r="AU231" s="18" t="s">
        <v>84</v>
      </c>
    </row>
    <row r="232" spans="1:65" s="2" customFormat="1" ht="21.75" customHeight="1">
      <c r="A232" s="39"/>
      <c r="B232" s="40"/>
      <c r="C232" s="235" t="s">
        <v>732</v>
      </c>
      <c r="D232" s="235" t="s">
        <v>174</v>
      </c>
      <c r="E232" s="236" t="s">
        <v>733</v>
      </c>
      <c r="F232" s="237" t="s">
        <v>734</v>
      </c>
      <c r="G232" s="238" t="s">
        <v>224</v>
      </c>
      <c r="H232" s="239">
        <v>19.1</v>
      </c>
      <c r="I232" s="240"/>
      <c r="J232" s="240"/>
      <c r="K232" s="241">
        <f>ROUND(P232*H232,2)</f>
        <v>0</v>
      </c>
      <c r="L232" s="237" t="s">
        <v>20</v>
      </c>
      <c r="M232" s="45"/>
      <c r="N232" s="242" t="s">
        <v>20</v>
      </c>
      <c r="O232" s="243" t="s">
        <v>45</v>
      </c>
      <c r="P232" s="244">
        <f>I232+J232</f>
        <v>0</v>
      </c>
      <c r="Q232" s="244">
        <f>ROUND(I232*H232,2)</f>
        <v>0</v>
      </c>
      <c r="R232" s="244">
        <f>ROUND(J232*H232,2)</f>
        <v>0</v>
      </c>
      <c r="S232" s="85"/>
      <c r="T232" s="245">
        <f>S232*H232</f>
        <v>0</v>
      </c>
      <c r="U232" s="245">
        <v>0</v>
      </c>
      <c r="V232" s="245">
        <f>U232*H232</f>
        <v>0</v>
      </c>
      <c r="W232" s="245">
        <v>0</v>
      </c>
      <c r="X232" s="246">
        <f>W232*H232</f>
        <v>0</v>
      </c>
      <c r="Y232" s="39"/>
      <c r="Z232" s="39"/>
      <c r="AA232" s="39"/>
      <c r="AB232" s="39"/>
      <c r="AC232" s="39"/>
      <c r="AD232" s="39"/>
      <c r="AE232" s="39"/>
      <c r="AR232" s="247" t="s">
        <v>493</v>
      </c>
      <c r="AT232" s="247" t="s">
        <v>174</v>
      </c>
      <c r="AU232" s="247" t="s">
        <v>84</v>
      </c>
      <c r="AY232" s="18" t="s">
        <v>171</v>
      </c>
      <c r="BE232" s="248">
        <f>IF(O232="základní",K232,0)</f>
        <v>0</v>
      </c>
      <c r="BF232" s="248">
        <f>IF(O232="snížená",K232,0)</f>
        <v>0</v>
      </c>
      <c r="BG232" s="248">
        <f>IF(O232="zákl. přenesená",K232,0)</f>
        <v>0</v>
      </c>
      <c r="BH232" s="248">
        <f>IF(O232="sníž. přenesená",K232,0)</f>
        <v>0</v>
      </c>
      <c r="BI232" s="248">
        <f>IF(O232="nulová",K232,0)</f>
        <v>0</v>
      </c>
      <c r="BJ232" s="18" t="s">
        <v>84</v>
      </c>
      <c r="BK232" s="248">
        <f>ROUND(P232*H232,2)</f>
        <v>0</v>
      </c>
      <c r="BL232" s="18" t="s">
        <v>493</v>
      </c>
      <c r="BM232" s="247" t="s">
        <v>735</v>
      </c>
    </row>
    <row r="233" spans="1:47" s="2" customFormat="1" ht="12">
      <c r="A233" s="39"/>
      <c r="B233" s="40"/>
      <c r="C233" s="41"/>
      <c r="D233" s="249" t="s">
        <v>181</v>
      </c>
      <c r="E233" s="41"/>
      <c r="F233" s="250" t="s">
        <v>734</v>
      </c>
      <c r="G233" s="41"/>
      <c r="H233" s="41"/>
      <c r="I233" s="150"/>
      <c r="J233" s="150"/>
      <c r="K233" s="41"/>
      <c r="L233" s="41"/>
      <c r="M233" s="45"/>
      <c r="N233" s="251"/>
      <c r="O233" s="252"/>
      <c r="P233" s="85"/>
      <c r="Q233" s="85"/>
      <c r="R233" s="85"/>
      <c r="S233" s="85"/>
      <c r="T233" s="85"/>
      <c r="U233" s="85"/>
      <c r="V233" s="85"/>
      <c r="W233" s="85"/>
      <c r="X233" s="86"/>
      <c r="Y233" s="39"/>
      <c r="Z233" s="39"/>
      <c r="AA233" s="39"/>
      <c r="AB233" s="39"/>
      <c r="AC233" s="39"/>
      <c r="AD233" s="39"/>
      <c r="AE233" s="39"/>
      <c r="AT233" s="18" t="s">
        <v>181</v>
      </c>
      <c r="AU233" s="18" t="s">
        <v>84</v>
      </c>
    </row>
    <row r="234" spans="1:65" s="2" customFormat="1" ht="16.5" customHeight="1">
      <c r="A234" s="39"/>
      <c r="B234" s="40"/>
      <c r="C234" s="235" t="s">
        <v>736</v>
      </c>
      <c r="D234" s="235" t="s">
        <v>174</v>
      </c>
      <c r="E234" s="236" t="s">
        <v>737</v>
      </c>
      <c r="F234" s="237" t="s">
        <v>738</v>
      </c>
      <c r="G234" s="238" t="s">
        <v>491</v>
      </c>
      <c r="H234" s="239">
        <v>10</v>
      </c>
      <c r="I234" s="240"/>
      <c r="J234" s="240"/>
      <c r="K234" s="241">
        <f>ROUND(P234*H234,2)</f>
        <v>0</v>
      </c>
      <c r="L234" s="237" t="s">
        <v>20</v>
      </c>
      <c r="M234" s="45"/>
      <c r="N234" s="242" t="s">
        <v>20</v>
      </c>
      <c r="O234" s="243" t="s">
        <v>45</v>
      </c>
      <c r="P234" s="244">
        <f>I234+J234</f>
        <v>0</v>
      </c>
      <c r="Q234" s="244">
        <f>ROUND(I234*H234,2)</f>
        <v>0</v>
      </c>
      <c r="R234" s="244">
        <f>ROUND(J234*H234,2)</f>
        <v>0</v>
      </c>
      <c r="S234" s="85"/>
      <c r="T234" s="245">
        <f>S234*H234</f>
        <v>0</v>
      </c>
      <c r="U234" s="245">
        <v>0</v>
      </c>
      <c r="V234" s="245">
        <f>U234*H234</f>
        <v>0</v>
      </c>
      <c r="W234" s="245">
        <v>0</v>
      </c>
      <c r="X234" s="246">
        <f>W234*H234</f>
        <v>0</v>
      </c>
      <c r="Y234" s="39"/>
      <c r="Z234" s="39"/>
      <c r="AA234" s="39"/>
      <c r="AB234" s="39"/>
      <c r="AC234" s="39"/>
      <c r="AD234" s="39"/>
      <c r="AE234" s="39"/>
      <c r="AR234" s="247" t="s">
        <v>493</v>
      </c>
      <c r="AT234" s="247" t="s">
        <v>174</v>
      </c>
      <c r="AU234" s="247" t="s">
        <v>84</v>
      </c>
      <c r="AY234" s="18" t="s">
        <v>171</v>
      </c>
      <c r="BE234" s="248">
        <f>IF(O234="základní",K234,0)</f>
        <v>0</v>
      </c>
      <c r="BF234" s="248">
        <f>IF(O234="snížená",K234,0)</f>
        <v>0</v>
      </c>
      <c r="BG234" s="248">
        <f>IF(O234="zákl. přenesená",K234,0)</f>
        <v>0</v>
      </c>
      <c r="BH234" s="248">
        <f>IF(O234="sníž. přenesená",K234,0)</f>
        <v>0</v>
      </c>
      <c r="BI234" s="248">
        <f>IF(O234="nulová",K234,0)</f>
        <v>0</v>
      </c>
      <c r="BJ234" s="18" t="s">
        <v>84</v>
      </c>
      <c r="BK234" s="248">
        <f>ROUND(P234*H234,2)</f>
        <v>0</v>
      </c>
      <c r="BL234" s="18" t="s">
        <v>493</v>
      </c>
      <c r="BM234" s="247" t="s">
        <v>739</v>
      </c>
    </row>
    <row r="235" spans="1:47" s="2" customFormat="1" ht="12">
      <c r="A235" s="39"/>
      <c r="B235" s="40"/>
      <c r="C235" s="41"/>
      <c r="D235" s="249" t="s">
        <v>181</v>
      </c>
      <c r="E235" s="41"/>
      <c r="F235" s="250" t="s">
        <v>738</v>
      </c>
      <c r="G235" s="41"/>
      <c r="H235" s="41"/>
      <c r="I235" s="150"/>
      <c r="J235" s="150"/>
      <c r="K235" s="41"/>
      <c r="L235" s="41"/>
      <c r="M235" s="45"/>
      <c r="N235" s="251"/>
      <c r="O235" s="252"/>
      <c r="P235" s="85"/>
      <c r="Q235" s="85"/>
      <c r="R235" s="85"/>
      <c r="S235" s="85"/>
      <c r="T235" s="85"/>
      <c r="U235" s="85"/>
      <c r="V235" s="85"/>
      <c r="W235" s="85"/>
      <c r="X235" s="86"/>
      <c r="Y235" s="39"/>
      <c r="Z235" s="39"/>
      <c r="AA235" s="39"/>
      <c r="AB235" s="39"/>
      <c r="AC235" s="39"/>
      <c r="AD235" s="39"/>
      <c r="AE235" s="39"/>
      <c r="AT235" s="18" t="s">
        <v>181</v>
      </c>
      <c r="AU235" s="18" t="s">
        <v>84</v>
      </c>
    </row>
    <row r="236" spans="1:65" s="2" customFormat="1" ht="21.75" customHeight="1">
      <c r="A236" s="39"/>
      <c r="B236" s="40"/>
      <c r="C236" s="235" t="s">
        <v>740</v>
      </c>
      <c r="D236" s="235" t="s">
        <v>174</v>
      </c>
      <c r="E236" s="236" t="s">
        <v>741</v>
      </c>
      <c r="F236" s="237" t="s">
        <v>742</v>
      </c>
      <c r="G236" s="238" t="s">
        <v>743</v>
      </c>
      <c r="H236" s="239">
        <v>1</v>
      </c>
      <c r="I236" s="240"/>
      <c r="J236" s="240"/>
      <c r="K236" s="241">
        <f>ROUND(P236*H236,2)</f>
        <v>0</v>
      </c>
      <c r="L236" s="237" t="s">
        <v>178</v>
      </c>
      <c r="M236" s="45"/>
      <c r="N236" s="242" t="s">
        <v>20</v>
      </c>
      <c r="O236" s="243" t="s">
        <v>45</v>
      </c>
      <c r="P236" s="244">
        <f>I236+J236</f>
        <v>0</v>
      </c>
      <c r="Q236" s="244">
        <f>ROUND(I236*H236,2)</f>
        <v>0</v>
      </c>
      <c r="R236" s="244">
        <f>ROUND(J236*H236,2)</f>
        <v>0</v>
      </c>
      <c r="S236" s="85"/>
      <c r="T236" s="245">
        <f>S236*H236</f>
        <v>0</v>
      </c>
      <c r="U236" s="245">
        <v>0</v>
      </c>
      <c r="V236" s="245">
        <f>U236*H236</f>
        <v>0</v>
      </c>
      <c r="W236" s="245">
        <v>0</v>
      </c>
      <c r="X236" s="246">
        <f>W236*H236</f>
        <v>0</v>
      </c>
      <c r="Y236" s="39"/>
      <c r="Z236" s="39"/>
      <c r="AA236" s="39"/>
      <c r="AB236" s="39"/>
      <c r="AC236" s="39"/>
      <c r="AD236" s="39"/>
      <c r="AE236" s="39"/>
      <c r="AR236" s="247" t="s">
        <v>493</v>
      </c>
      <c r="AT236" s="247" t="s">
        <v>174</v>
      </c>
      <c r="AU236" s="247" t="s">
        <v>84</v>
      </c>
      <c r="AY236" s="18" t="s">
        <v>171</v>
      </c>
      <c r="BE236" s="248">
        <f>IF(O236="základní",K236,0)</f>
        <v>0</v>
      </c>
      <c r="BF236" s="248">
        <f>IF(O236="snížená",K236,0)</f>
        <v>0</v>
      </c>
      <c r="BG236" s="248">
        <f>IF(O236="zákl. přenesená",K236,0)</f>
        <v>0</v>
      </c>
      <c r="BH236" s="248">
        <f>IF(O236="sníž. přenesená",K236,0)</f>
        <v>0</v>
      </c>
      <c r="BI236" s="248">
        <f>IF(O236="nulová",K236,0)</f>
        <v>0</v>
      </c>
      <c r="BJ236" s="18" t="s">
        <v>84</v>
      </c>
      <c r="BK236" s="248">
        <f>ROUND(P236*H236,2)</f>
        <v>0</v>
      </c>
      <c r="BL236" s="18" t="s">
        <v>493</v>
      </c>
      <c r="BM236" s="247" t="s">
        <v>744</v>
      </c>
    </row>
    <row r="237" spans="1:47" s="2" customFormat="1" ht="12">
      <c r="A237" s="39"/>
      <c r="B237" s="40"/>
      <c r="C237" s="41"/>
      <c r="D237" s="249" t="s">
        <v>181</v>
      </c>
      <c r="E237" s="41"/>
      <c r="F237" s="250" t="s">
        <v>742</v>
      </c>
      <c r="G237" s="41"/>
      <c r="H237" s="41"/>
      <c r="I237" s="150"/>
      <c r="J237" s="150"/>
      <c r="K237" s="41"/>
      <c r="L237" s="41"/>
      <c r="M237" s="45"/>
      <c r="N237" s="251"/>
      <c r="O237" s="252"/>
      <c r="P237" s="85"/>
      <c r="Q237" s="85"/>
      <c r="R237" s="85"/>
      <c r="S237" s="85"/>
      <c r="T237" s="85"/>
      <c r="U237" s="85"/>
      <c r="V237" s="85"/>
      <c r="W237" s="85"/>
      <c r="X237" s="86"/>
      <c r="Y237" s="39"/>
      <c r="Z237" s="39"/>
      <c r="AA237" s="39"/>
      <c r="AB237" s="39"/>
      <c r="AC237" s="39"/>
      <c r="AD237" s="39"/>
      <c r="AE237" s="39"/>
      <c r="AT237" s="18" t="s">
        <v>181</v>
      </c>
      <c r="AU237" s="18" t="s">
        <v>84</v>
      </c>
    </row>
    <row r="238" spans="1:65" s="2" customFormat="1" ht="16.5" customHeight="1">
      <c r="A238" s="39"/>
      <c r="B238" s="40"/>
      <c r="C238" s="235" t="s">
        <v>389</v>
      </c>
      <c r="D238" s="235" t="s">
        <v>174</v>
      </c>
      <c r="E238" s="236" t="s">
        <v>745</v>
      </c>
      <c r="F238" s="237" t="s">
        <v>746</v>
      </c>
      <c r="G238" s="238" t="s">
        <v>491</v>
      </c>
      <c r="H238" s="239">
        <v>1</v>
      </c>
      <c r="I238" s="240"/>
      <c r="J238" s="240"/>
      <c r="K238" s="241">
        <f>ROUND(P238*H238,2)</f>
        <v>0</v>
      </c>
      <c r="L238" s="237" t="s">
        <v>20</v>
      </c>
      <c r="M238" s="45"/>
      <c r="N238" s="242" t="s">
        <v>20</v>
      </c>
      <c r="O238" s="243" t="s">
        <v>45</v>
      </c>
      <c r="P238" s="244">
        <f>I238+J238</f>
        <v>0</v>
      </c>
      <c r="Q238" s="244">
        <f>ROUND(I238*H238,2)</f>
        <v>0</v>
      </c>
      <c r="R238" s="244">
        <f>ROUND(J238*H238,2)</f>
        <v>0</v>
      </c>
      <c r="S238" s="85"/>
      <c r="T238" s="245">
        <f>S238*H238</f>
        <v>0</v>
      </c>
      <c r="U238" s="245">
        <v>0</v>
      </c>
      <c r="V238" s="245">
        <f>U238*H238</f>
        <v>0</v>
      </c>
      <c r="W238" s="245">
        <v>0</v>
      </c>
      <c r="X238" s="246">
        <f>W238*H238</f>
        <v>0</v>
      </c>
      <c r="Y238" s="39"/>
      <c r="Z238" s="39"/>
      <c r="AA238" s="39"/>
      <c r="AB238" s="39"/>
      <c r="AC238" s="39"/>
      <c r="AD238" s="39"/>
      <c r="AE238" s="39"/>
      <c r="AR238" s="247" t="s">
        <v>493</v>
      </c>
      <c r="AT238" s="247" t="s">
        <v>174</v>
      </c>
      <c r="AU238" s="247" t="s">
        <v>84</v>
      </c>
      <c r="AY238" s="18" t="s">
        <v>171</v>
      </c>
      <c r="BE238" s="248">
        <f>IF(O238="základní",K238,0)</f>
        <v>0</v>
      </c>
      <c r="BF238" s="248">
        <f>IF(O238="snížená",K238,0)</f>
        <v>0</v>
      </c>
      <c r="BG238" s="248">
        <f>IF(O238="zákl. přenesená",K238,0)</f>
        <v>0</v>
      </c>
      <c r="BH238" s="248">
        <f>IF(O238="sníž. přenesená",K238,0)</f>
        <v>0</v>
      </c>
      <c r="BI238" s="248">
        <f>IF(O238="nulová",K238,0)</f>
        <v>0</v>
      </c>
      <c r="BJ238" s="18" t="s">
        <v>84</v>
      </c>
      <c r="BK238" s="248">
        <f>ROUND(P238*H238,2)</f>
        <v>0</v>
      </c>
      <c r="BL238" s="18" t="s">
        <v>493</v>
      </c>
      <c r="BM238" s="247" t="s">
        <v>747</v>
      </c>
    </row>
    <row r="239" spans="1:47" s="2" customFormat="1" ht="12">
      <c r="A239" s="39"/>
      <c r="B239" s="40"/>
      <c r="C239" s="41"/>
      <c r="D239" s="249" t="s">
        <v>181</v>
      </c>
      <c r="E239" s="41"/>
      <c r="F239" s="250" t="s">
        <v>746</v>
      </c>
      <c r="G239" s="41"/>
      <c r="H239" s="41"/>
      <c r="I239" s="150"/>
      <c r="J239" s="150"/>
      <c r="K239" s="41"/>
      <c r="L239" s="41"/>
      <c r="M239" s="45"/>
      <c r="N239" s="251"/>
      <c r="O239" s="252"/>
      <c r="P239" s="85"/>
      <c r="Q239" s="85"/>
      <c r="R239" s="85"/>
      <c r="S239" s="85"/>
      <c r="T239" s="85"/>
      <c r="U239" s="85"/>
      <c r="V239" s="85"/>
      <c r="W239" s="85"/>
      <c r="X239" s="86"/>
      <c r="Y239" s="39"/>
      <c r="Z239" s="39"/>
      <c r="AA239" s="39"/>
      <c r="AB239" s="39"/>
      <c r="AC239" s="39"/>
      <c r="AD239" s="39"/>
      <c r="AE239" s="39"/>
      <c r="AT239" s="18" t="s">
        <v>181</v>
      </c>
      <c r="AU239" s="18" t="s">
        <v>84</v>
      </c>
    </row>
    <row r="240" spans="1:65" s="2" customFormat="1" ht="16.5" customHeight="1">
      <c r="A240" s="39"/>
      <c r="B240" s="40"/>
      <c r="C240" s="235" t="s">
        <v>748</v>
      </c>
      <c r="D240" s="235" t="s">
        <v>174</v>
      </c>
      <c r="E240" s="236" t="s">
        <v>749</v>
      </c>
      <c r="F240" s="237" t="s">
        <v>750</v>
      </c>
      <c r="G240" s="238" t="s">
        <v>491</v>
      </c>
      <c r="H240" s="239">
        <v>1</v>
      </c>
      <c r="I240" s="240"/>
      <c r="J240" s="240"/>
      <c r="K240" s="241">
        <f>ROUND(P240*H240,2)</f>
        <v>0</v>
      </c>
      <c r="L240" s="237" t="s">
        <v>20</v>
      </c>
      <c r="M240" s="45"/>
      <c r="N240" s="242" t="s">
        <v>20</v>
      </c>
      <c r="O240" s="243" t="s">
        <v>45</v>
      </c>
      <c r="P240" s="244">
        <f>I240+J240</f>
        <v>0</v>
      </c>
      <c r="Q240" s="244">
        <f>ROUND(I240*H240,2)</f>
        <v>0</v>
      </c>
      <c r="R240" s="244">
        <f>ROUND(J240*H240,2)</f>
        <v>0</v>
      </c>
      <c r="S240" s="85"/>
      <c r="T240" s="245">
        <f>S240*H240</f>
        <v>0</v>
      </c>
      <c r="U240" s="245">
        <v>0</v>
      </c>
      <c r="V240" s="245">
        <f>U240*H240</f>
        <v>0</v>
      </c>
      <c r="W240" s="245">
        <v>0</v>
      </c>
      <c r="X240" s="246">
        <f>W240*H240</f>
        <v>0</v>
      </c>
      <c r="Y240" s="39"/>
      <c r="Z240" s="39"/>
      <c r="AA240" s="39"/>
      <c r="AB240" s="39"/>
      <c r="AC240" s="39"/>
      <c r="AD240" s="39"/>
      <c r="AE240" s="39"/>
      <c r="AR240" s="247" t="s">
        <v>493</v>
      </c>
      <c r="AT240" s="247" t="s">
        <v>174</v>
      </c>
      <c r="AU240" s="247" t="s">
        <v>84</v>
      </c>
      <c r="AY240" s="18" t="s">
        <v>171</v>
      </c>
      <c r="BE240" s="248">
        <f>IF(O240="základní",K240,0)</f>
        <v>0</v>
      </c>
      <c r="BF240" s="248">
        <f>IF(O240="snížená",K240,0)</f>
        <v>0</v>
      </c>
      <c r="BG240" s="248">
        <f>IF(O240="zákl. přenesená",K240,0)</f>
        <v>0</v>
      </c>
      <c r="BH240" s="248">
        <f>IF(O240="sníž. přenesená",K240,0)</f>
        <v>0</v>
      </c>
      <c r="BI240" s="248">
        <f>IF(O240="nulová",K240,0)</f>
        <v>0</v>
      </c>
      <c r="BJ240" s="18" t="s">
        <v>84</v>
      </c>
      <c r="BK240" s="248">
        <f>ROUND(P240*H240,2)</f>
        <v>0</v>
      </c>
      <c r="BL240" s="18" t="s">
        <v>493</v>
      </c>
      <c r="BM240" s="247" t="s">
        <v>751</v>
      </c>
    </row>
    <row r="241" spans="1:47" s="2" customFormat="1" ht="12">
      <c r="A241" s="39"/>
      <c r="B241" s="40"/>
      <c r="C241" s="41"/>
      <c r="D241" s="249" t="s">
        <v>181</v>
      </c>
      <c r="E241" s="41"/>
      <c r="F241" s="250" t="s">
        <v>750</v>
      </c>
      <c r="G241" s="41"/>
      <c r="H241" s="41"/>
      <c r="I241" s="150"/>
      <c r="J241" s="150"/>
      <c r="K241" s="41"/>
      <c r="L241" s="41"/>
      <c r="M241" s="45"/>
      <c r="N241" s="251"/>
      <c r="O241" s="252"/>
      <c r="P241" s="85"/>
      <c r="Q241" s="85"/>
      <c r="R241" s="85"/>
      <c r="S241" s="85"/>
      <c r="T241" s="85"/>
      <c r="U241" s="85"/>
      <c r="V241" s="85"/>
      <c r="W241" s="85"/>
      <c r="X241" s="86"/>
      <c r="Y241" s="39"/>
      <c r="Z241" s="39"/>
      <c r="AA241" s="39"/>
      <c r="AB241" s="39"/>
      <c r="AC241" s="39"/>
      <c r="AD241" s="39"/>
      <c r="AE241" s="39"/>
      <c r="AT241" s="18" t="s">
        <v>181</v>
      </c>
      <c r="AU241" s="18" t="s">
        <v>84</v>
      </c>
    </row>
    <row r="242" spans="1:65" s="2" customFormat="1" ht="16.5" customHeight="1">
      <c r="A242" s="39"/>
      <c r="B242" s="40"/>
      <c r="C242" s="235" t="s">
        <v>752</v>
      </c>
      <c r="D242" s="235" t="s">
        <v>174</v>
      </c>
      <c r="E242" s="236" t="s">
        <v>753</v>
      </c>
      <c r="F242" s="237" t="s">
        <v>754</v>
      </c>
      <c r="G242" s="238" t="s">
        <v>755</v>
      </c>
      <c r="H242" s="239">
        <v>0</v>
      </c>
      <c r="I242" s="240"/>
      <c r="J242" s="240"/>
      <c r="K242" s="241">
        <f>ROUND(P242*H242,2)</f>
        <v>0</v>
      </c>
      <c r="L242" s="237" t="s">
        <v>20</v>
      </c>
      <c r="M242" s="45"/>
      <c r="N242" s="242" t="s">
        <v>20</v>
      </c>
      <c r="O242" s="243" t="s">
        <v>45</v>
      </c>
      <c r="P242" s="244">
        <f>I242+J242</f>
        <v>0</v>
      </c>
      <c r="Q242" s="244">
        <f>ROUND(I242*H242,2)</f>
        <v>0</v>
      </c>
      <c r="R242" s="244">
        <f>ROUND(J242*H242,2)</f>
        <v>0</v>
      </c>
      <c r="S242" s="85"/>
      <c r="T242" s="245">
        <f>S242*H242</f>
        <v>0</v>
      </c>
      <c r="U242" s="245">
        <v>0</v>
      </c>
      <c r="V242" s="245">
        <f>U242*H242</f>
        <v>0</v>
      </c>
      <c r="W242" s="245">
        <v>0</v>
      </c>
      <c r="X242" s="246">
        <f>W242*H242</f>
        <v>0</v>
      </c>
      <c r="Y242" s="39"/>
      <c r="Z242" s="39"/>
      <c r="AA242" s="39"/>
      <c r="AB242" s="39"/>
      <c r="AC242" s="39"/>
      <c r="AD242" s="39"/>
      <c r="AE242" s="39"/>
      <c r="AR242" s="247" t="s">
        <v>493</v>
      </c>
      <c r="AT242" s="247" t="s">
        <v>174</v>
      </c>
      <c r="AU242" s="247" t="s">
        <v>84</v>
      </c>
      <c r="AY242" s="18" t="s">
        <v>171</v>
      </c>
      <c r="BE242" s="248">
        <f>IF(O242="základní",K242,0)</f>
        <v>0</v>
      </c>
      <c r="BF242" s="248">
        <f>IF(O242="snížená",K242,0)</f>
        <v>0</v>
      </c>
      <c r="BG242" s="248">
        <f>IF(O242="zákl. přenesená",K242,0)</f>
        <v>0</v>
      </c>
      <c r="BH242" s="248">
        <f>IF(O242="sníž. přenesená",K242,0)</f>
        <v>0</v>
      </c>
      <c r="BI242" s="248">
        <f>IF(O242="nulová",K242,0)</f>
        <v>0</v>
      </c>
      <c r="BJ242" s="18" t="s">
        <v>84</v>
      </c>
      <c r="BK242" s="248">
        <f>ROUND(P242*H242,2)</f>
        <v>0</v>
      </c>
      <c r="BL242" s="18" t="s">
        <v>493</v>
      </c>
      <c r="BM242" s="247" t="s">
        <v>756</v>
      </c>
    </row>
    <row r="243" spans="1:47" s="2" customFormat="1" ht="12">
      <c r="A243" s="39"/>
      <c r="B243" s="40"/>
      <c r="C243" s="41"/>
      <c r="D243" s="249" t="s">
        <v>181</v>
      </c>
      <c r="E243" s="41"/>
      <c r="F243" s="250" t="s">
        <v>754</v>
      </c>
      <c r="G243" s="41"/>
      <c r="H243" s="41"/>
      <c r="I243" s="150"/>
      <c r="J243" s="150"/>
      <c r="K243" s="41"/>
      <c r="L243" s="41"/>
      <c r="M243" s="45"/>
      <c r="N243" s="251"/>
      <c r="O243" s="252"/>
      <c r="P243" s="85"/>
      <c r="Q243" s="85"/>
      <c r="R243" s="85"/>
      <c r="S243" s="85"/>
      <c r="T243" s="85"/>
      <c r="U243" s="85"/>
      <c r="V243" s="85"/>
      <c r="W243" s="85"/>
      <c r="X243" s="86"/>
      <c r="Y243" s="39"/>
      <c r="Z243" s="39"/>
      <c r="AA243" s="39"/>
      <c r="AB243" s="39"/>
      <c r="AC243" s="39"/>
      <c r="AD243" s="39"/>
      <c r="AE243" s="39"/>
      <c r="AT243" s="18" t="s">
        <v>181</v>
      </c>
      <c r="AU243" s="18" t="s">
        <v>84</v>
      </c>
    </row>
    <row r="244" spans="1:47" s="2" customFormat="1" ht="12">
      <c r="A244" s="39"/>
      <c r="B244" s="40"/>
      <c r="C244" s="41"/>
      <c r="D244" s="249" t="s">
        <v>217</v>
      </c>
      <c r="E244" s="41"/>
      <c r="F244" s="274" t="s">
        <v>757</v>
      </c>
      <c r="G244" s="41"/>
      <c r="H244" s="41"/>
      <c r="I244" s="150"/>
      <c r="J244" s="150"/>
      <c r="K244" s="41"/>
      <c r="L244" s="41"/>
      <c r="M244" s="45"/>
      <c r="N244" s="251"/>
      <c r="O244" s="252"/>
      <c r="P244" s="85"/>
      <c r="Q244" s="85"/>
      <c r="R244" s="85"/>
      <c r="S244" s="85"/>
      <c r="T244" s="85"/>
      <c r="U244" s="85"/>
      <c r="V244" s="85"/>
      <c r="W244" s="85"/>
      <c r="X244" s="86"/>
      <c r="Y244" s="39"/>
      <c r="Z244" s="39"/>
      <c r="AA244" s="39"/>
      <c r="AB244" s="39"/>
      <c r="AC244" s="39"/>
      <c r="AD244" s="39"/>
      <c r="AE244" s="39"/>
      <c r="AT244" s="18" t="s">
        <v>217</v>
      </c>
      <c r="AU244" s="18" t="s">
        <v>84</v>
      </c>
    </row>
    <row r="245" spans="1:51" s="13" customFormat="1" ht="12">
      <c r="A245" s="13"/>
      <c r="B245" s="253"/>
      <c r="C245" s="254"/>
      <c r="D245" s="249" t="s">
        <v>183</v>
      </c>
      <c r="E245" s="254"/>
      <c r="F245" s="256" t="s">
        <v>758</v>
      </c>
      <c r="G245" s="254"/>
      <c r="H245" s="257">
        <v>0</v>
      </c>
      <c r="I245" s="258"/>
      <c r="J245" s="258"/>
      <c r="K245" s="254"/>
      <c r="L245" s="254"/>
      <c r="M245" s="259"/>
      <c r="N245" s="293"/>
      <c r="O245" s="294"/>
      <c r="P245" s="294"/>
      <c r="Q245" s="294"/>
      <c r="R245" s="294"/>
      <c r="S245" s="294"/>
      <c r="T245" s="294"/>
      <c r="U245" s="294"/>
      <c r="V245" s="294"/>
      <c r="W245" s="294"/>
      <c r="X245" s="295"/>
      <c r="Y245" s="13"/>
      <c r="Z245" s="13"/>
      <c r="AA245" s="13"/>
      <c r="AB245" s="13"/>
      <c r="AC245" s="13"/>
      <c r="AD245" s="13"/>
      <c r="AE245" s="13"/>
      <c r="AT245" s="263" t="s">
        <v>183</v>
      </c>
      <c r="AU245" s="263" t="s">
        <v>84</v>
      </c>
      <c r="AV245" s="13" t="s">
        <v>86</v>
      </c>
      <c r="AW245" s="13" t="s">
        <v>4</v>
      </c>
      <c r="AX245" s="13" t="s">
        <v>84</v>
      </c>
      <c r="AY245" s="263" t="s">
        <v>171</v>
      </c>
    </row>
    <row r="246" spans="1:31" s="2" customFormat="1" ht="6.95" customHeight="1">
      <c r="A246" s="39"/>
      <c r="B246" s="60"/>
      <c r="C246" s="61"/>
      <c r="D246" s="61"/>
      <c r="E246" s="61"/>
      <c r="F246" s="61"/>
      <c r="G246" s="61"/>
      <c r="H246" s="61"/>
      <c r="I246" s="180"/>
      <c r="J246" s="180"/>
      <c r="K246" s="61"/>
      <c r="L246" s="61"/>
      <c r="M246" s="45"/>
      <c r="N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87:L245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76:H76"/>
    <mergeCell ref="E78:H78"/>
    <mergeCell ref="E80:H8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759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760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ROUND(K98,2)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ROUND((SUM(BE98:BE181)),2)</f>
        <v>0</v>
      </c>
      <c r="G37" s="39"/>
      <c r="H37" s="39"/>
      <c r="I37" s="169">
        <v>0.21</v>
      </c>
      <c r="J37" s="150"/>
      <c r="K37" s="163">
        <f>ROUND(((SUM(BE98:BE181))*I37),2)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ROUND((SUM(BF98:BF181)),2)</f>
        <v>0</v>
      </c>
      <c r="G38" s="39"/>
      <c r="H38" s="39"/>
      <c r="I38" s="169">
        <v>0.15</v>
      </c>
      <c r="J38" s="150"/>
      <c r="K38" s="163">
        <f>ROUND(((SUM(BF98:BF181))*I38),2)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ROUND((SUM(BG98:BG181)),2)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ROUND((SUM(BH98:BH181)),2)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ROUND((SUM(BI98:BI181)),2)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759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D.1.4 - SO 104 Fontána - stavební část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Q98</f>
        <v>0</v>
      </c>
      <c r="J65" s="191">
        <f>R98</f>
        <v>0</v>
      </c>
      <c r="K65" s="103">
        <f>K98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761</v>
      </c>
      <c r="E66" s="195"/>
      <c r="F66" s="195"/>
      <c r="G66" s="195"/>
      <c r="H66" s="195"/>
      <c r="I66" s="196">
        <f>Q99</f>
        <v>0</v>
      </c>
      <c r="J66" s="196">
        <f>R99</f>
        <v>0</v>
      </c>
      <c r="K66" s="197">
        <f>K99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92"/>
      <c r="C67" s="193"/>
      <c r="D67" s="194" t="s">
        <v>762</v>
      </c>
      <c r="E67" s="195"/>
      <c r="F67" s="195"/>
      <c r="G67" s="195"/>
      <c r="H67" s="195"/>
      <c r="I67" s="196">
        <f>Q114</f>
        <v>0</v>
      </c>
      <c r="J67" s="196">
        <f>R114</f>
        <v>0</v>
      </c>
      <c r="K67" s="197">
        <f>K114</f>
        <v>0</v>
      </c>
      <c r="L67" s="193"/>
      <c r="M67" s="198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92"/>
      <c r="C68" s="193"/>
      <c r="D68" s="194" t="s">
        <v>763</v>
      </c>
      <c r="E68" s="195"/>
      <c r="F68" s="195"/>
      <c r="G68" s="195"/>
      <c r="H68" s="195"/>
      <c r="I68" s="196">
        <f>Q119</f>
        <v>0</v>
      </c>
      <c r="J68" s="196">
        <f>R119</f>
        <v>0</v>
      </c>
      <c r="K68" s="197">
        <f>K119</f>
        <v>0</v>
      </c>
      <c r="L68" s="193"/>
      <c r="M68" s="19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92"/>
      <c r="C69" s="193"/>
      <c r="D69" s="194" t="s">
        <v>764</v>
      </c>
      <c r="E69" s="195"/>
      <c r="F69" s="195"/>
      <c r="G69" s="195"/>
      <c r="H69" s="195"/>
      <c r="I69" s="196">
        <f>Q122</f>
        <v>0</v>
      </c>
      <c r="J69" s="196">
        <f>R122</f>
        <v>0</v>
      </c>
      <c r="K69" s="197">
        <f>K122</f>
        <v>0</v>
      </c>
      <c r="L69" s="193"/>
      <c r="M69" s="19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92"/>
      <c r="C70" s="193"/>
      <c r="D70" s="194" t="s">
        <v>765</v>
      </c>
      <c r="E70" s="195"/>
      <c r="F70" s="195"/>
      <c r="G70" s="195"/>
      <c r="H70" s="195"/>
      <c r="I70" s="196">
        <f>Q125</f>
        <v>0</v>
      </c>
      <c r="J70" s="196">
        <f>R125</f>
        <v>0</v>
      </c>
      <c r="K70" s="197">
        <f>K125</f>
        <v>0</v>
      </c>
      <c r="L70" s="193"/>
      <c r="M70" s="19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92"/>
      <c r="C71" s="193"/>
      <c r="D71" s="194" t="s">
        <v>766</v>
      </c>
      <c r="E71" s="195"/>
      <c r="F71" s="195"/>
      <c r="G71" s="195"/>
      <c r="H71" s="195"/>
      <c r="I71" s="196">
        <f>Q143</f>
        <v>0</v>
      </c>
      <c r="J71" s="196">
        <f>R143</f>
        <v>0</v>
      </c>
      <c r="K71" s="197">
        <f>K143</f>
        <v>0</v>
      </c>
      <c r="L71" s="193"/>
      <c r="M71" s="19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92"/>
      <c r="C72" s="193"/>
      <c r="D72" s="194" t="s">
        <v>149</v>
      </c>
      <c r="E72" s="195"/>
      <c r="F72" s="195"/>
      <c r="G72" s="195"/>
      <c r="H72" s="195"/>
      <c r="I72" s="196">
        <f>Q156</f>
        <v>0</v>
      </c>
      <c r="J72" s="196">
        <f>R156</f>
        <v>0</v>
      </c>
      <c r="K72" s="197">
        <f>K156</f>
        <v>0</v>
      </c>
      <c r="L72" s="193"/>
      <c r="M72" s="198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9"/>
      <c r="C73" s="129"/>
      <c r="D73" s="200" t="s">
        <v>151</v>
      </c>
      <c r="E73" s="201"/>
      <c r="F73" s="201"/>
      <c r="G73" s="201"/>
      <c r="H73" s="201"/>
      <c r="I73" s="202">
        <f>Q157</f>
        <v>0</v>
      </c>
      <c r="J73" s="202">
        <f>R157</f>
        <v>0</v>
      </c>
      <c r="K73" s="203">
        <f>K157</f>
        <v>0</v>
      </c>
      <c r="L73" s="129"/>
      <c r="M73" s="20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92"/>
      <c r="C74" s="193"/>
      <c r="D74" s="194" t="s">
        <v>767</v>
      </c>
      <c r="E74" s="195"/>
      <c r="F74" s="195"/>
      <c r="G74" s="195"/>
      <c r="H74" s="195"/>
      <c r="I74" s="196">
        <f>Q160</f>
        <v>0</v>
      </c>
      <c r="J74" s="196">
        <f>R160</f>
        <v>0</v>
      </c>
      <c r="K74" s="197">
        <f>K160</f>
        <v>0</v>
      </c>
      <c r="L74" s="193"/>
      <c r="M74" s="19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92"/>
      <c r="C75" s="193"/>
      <c r="D75" s="194" t="s">
        <v>768</v>
      </c>
      <c r="E75" s="195"/>
      <c r="F75" s="195"/>
      <c r="G75" s="195"/>
      <c r="H75" s="195"/>
      <c r="I75" s="196">
        <f>Q169</f>
        <v>0</v>
      </c>
      <c r="J75" s="196">
        <f>R169</f>
        <v>0</v>
      </c>
      <c r="K75" s="197">
        <f>K169</f>
        <v>0</v>
      </c>
      <c r="L75" s="193"/>
      <c r="M75" s="198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99"/>
      <c r="C76" s="129"/>
      <c r="D76" s="200" t="s">
        <v>769</v>
      </c>
      <c r="E76" s="201"/>
      <c r="F76" s="201"/>
      <c r="G76" s="201"/>
      <c r="H76" s="201"/>
      <c r="I76" s="202">
        <f>Q170</f>
        <v>0</v>
      </c>
      <c r="J76" s="202">
        <f>R170</f>
        <v>0</v>
      </c>
      <c r="K76" s="203">
        <f>K170</f>
        <v>0</v>
      </c>
      <c r="L76" s="129"/>
      <c r="M76" s="20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180"/>
      <c r="J78" s="180"/>
      <c r="K78" s="61"/>
      <c r="L78" s="6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183"/>
      <c r="J82" s="183"/>
      <c r="K82" s="63"/>
      <c r="L82" s="63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152</v>
      </c>
      <c r="D83" s="41"/>
      <c r="E83" s="41"/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17</v>
      </c>
      <c r="D85" s="41"/>
      <c r="E85" s="41"/>
      <c r="F85" s="41"/>
      <c r="G85" s="41"/>
      <c r="H85" s="41"/>
      <c r="I85" s="150"/>
      <c r="J85" s="150"/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84" t="str">
        <f>E7</f>
        <v>Úpravy parkové plochy u č.p. 653, Horní Slavkov</v>
      </c>
      <c r="F86" s="33"/>
      <c r="G86" s="33"/>
      <c r="H86" s="33"/>
      <c r="I86" s="150"/>
      <c r="J86" s="150"/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3" s="1" customFormat="1" ht="12" customHeight="1">
      <c r="B87" s="22"/>
      <c r="C87" s="33" t="s">
        <v>139</v>
      </c>
      <c r="D87" s="23"/>
      <c r="E87" s="23"/>
      <c r="F87" s="23"/>
      <c r="G87" s="23"/>
      <c r="H87" s="23"/>
      <c r="I87" s="142"/>
      <c r="J87" s="142"/>
      <c r="K87" s="23"/>
      <c r="L87" s="23"/>
      <c r="M87" s="21"/>
    </row>
    <row r="88" spans="1:31" s="2" customFormat="1" ht="16.5" customHeight="1">
      <c r="A88" s="39"/>
      <c r="B88" s="40"/>
      <c r="C88" s="41"/>
      <c r="D88" s="41"/>
      <c r="E88" s="184" t="s">
        <v>759</v>
      </c>
      <c r="F88" s="41"/>
      <c r="G88" s="41"/>
      <c r="H88" s="41"/>
      <c r="I88" s="150"/>
      <c r="J88" s="150"/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228</v>
      </c>
      <c r="D89" s="41"/>
      <c r="E89" s="41"/>
      <c r="F89" s="41"/>
      <c r="G89" s="41"/>
      <c r="H89" s="41"/>
      <c r="I89" s="150"/>
      <c r="J89" s="150"/>
      <c r="K89" s="41"/>
      <c r="L89" s="41"/>
      <c r="M89" s="15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D.1.4 - SO 104 Fontána - stavební část</v>
      </c>
      <c r="F90" s="41"/>
      <c r="G90" s="41"/>
      <c r="H90" s="41"/>
      <c r="I90" s="150"/>
      <c r="J90" s="150"/>
      <c r="K90" s="41"/>
      <c r="L90" s="41"/>
      <c r="M90" s="15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150"/>
      <c r="J91" s="150"/>
      <c r="K91" s="41"/>
      <c r="L91" s="41"/>
      <c r="M91" s="151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22</v>
      </c>
      <c r="D92" s="41"/>
      <c r="E92" s="41"/>
      <c r="F92" s="28" t="str">
        <f>F14</f>
        <v>Horní Slavkov</v>
      </c>
      <c r="G92" s="41"/>
      <c r="H92" s="41"/>
      <c r="I92" s="153" t="s">
        <v>24</v>
      </c>
      <c r="J92" s="155" t="str">
        <f>IF(J14="","",J14)</f>
        <v>19.4.2020</v>
      </c>
      <c r="K92" s="41"/>
      <c r="L92" s="41"/>
      <c r="M92" s="151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150"/>
      <c r="J93" s="150"/>
      <c r="K93" s="41"/>
      <c r="L93" s="41"/>
      <c r="M93" s="151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26</v>
      </c>
      <c r="D94" s="41"/>
      <c r="E94" s="41"/>
      <c r="F94" s="28" t="str">
        <f>E17</f>
        <v>Město Horní Slavkov</v>
      </c>
      <c r="G94" s="41"/>
      <c r="H94" s="41"/>
      <c r="I94" s="153" t="s">
        <v>33</v>
      </c>
      <c r="J94" s="185" t="str">
        <f>E23</f>
        <v>Ing. Vladimír Dufek</v>
      </c>
      <c r="K94" s="41"/>
      <c r="L94" s="41"/>
      <c r="M94" s="151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IF(E20="","",E20)</f>
        <v>Vyplň údaj</v>
      </c>
      <c r="G95" s="41"/>
      <c r="H95" s="41"/>
      <c r="I95" s="153" t="s">
        <v>35</v>
      </c>
      <c r="J95" s="185" t="str">
        <f>E26</f>
        <v>Ing. Nikola Prinzová</v>
      </c>
      <c r="K95" s="41"/>
      <c r="L95" s="41"/>
      <c r="M95" s="151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150"/>
      <c r="J96" s="150"/>
      <c r="K96" s="41"/>
      <c r="L96" s="41"/>
      <c r="M96" s="151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205"/>
      <c r="B97" s="206"/>
      <c r="C97" s="207" t="s">
        <v>153</v>
      </c>
      <c r="D97" s="208" t="s">
        <v>59</v>
      </c>
      <c r="E97" s="208" t="s">
        <v>55</v>
      </c>
      <c r="F97" s="208" t="s">
        <v>56</v>
      </c>
      <c r="G97" s="208" t="s">
        <v>154</v>
      </c>
      <c r="H97" s="208" t="s">
        <v>155</v>
      </c>
      <c r="I97" s="209" t="s">
        <v>156</v>
      </c>
      <c r="J97" s="209" t="s">
        <v>157</v>
      </c>
      <c r="K97" s="208" t="s">
        <v>147</v>
      </c>
      <c r="L97" s="210" t="s">
        <v>158</v>
      </c>
      <c r="M97" s="211"/>
      <c r="N97" s="93" t="s">
        <v>20</v>
      </c>
      <c r="O97" s="94" t="s">
        <v>44</v>
      </c>
      <c r="P97" s="94" t="s">
        <v>159</v>
      </c>
      <c r="Q97" s="94" t="s">
        <v>160</v>
      </c>
      <c r="R97" s="94" t="s">
        <v>161</v>
      </c>
      <c r="S97" s="94" t="s">
        <v>162</v>
      </c>
      <c r="T97" s="94" t="s">
        <v>163</v>
      </c>
      <c r="U97" s="94" t="s">
        <v>164</v>
      </c>
      <c r="V97" s="94" t="s">
        <v>165</v>
      </c>
      <c r="W97" s="94" t="s">
        <v>166</v>
      </c>
      <c r="X97" s="95" t="s">
        <v>167</v>
      </c>
      <c r="Y97" s="205"/>
      <c r="Z97" s="205"/>
      <c r="AA97" s="205"/>
      <c r="AB97" s="205"/>
      <c r="AC97" s="205"/>
      <c r="AD97" s="205"/>
      <c r="AE97" s="205"/>
    </row>
    <row r="98" spans="1:63" s="2" customFormat="1" ht="22.8" customHeight="1">
      <c r="A98" s="39"/>
      <c r="B98" s="40"/>
      <c r="C98" s="100" t="s">
        <v>168</v>
      </c>
      <c r="D98" s="41"/>
      <c r="E98" s="41"/>
      <c r="F98" s="41"/>
      <c r="G98" s="41"/>
      <c r="H98" s="41"/>
      <c r="I98" s="150"/>
      <c r="J98" s="150"/>
      <c r="K98" s="212">
        <f>BK98</f>
        <v>0</v>
      </c>
      <c r="L98" s="41"/>
      <c r="M98" s="45"/>
      <c r="N98" s="96"/>
      <c r="O98" s="213"/>
      <c r="P98" s="97"/>
      <c r="Q98" s="214">
        <f>Q99+Q114+Q119+Q122+Q125+Q143+Q156+Q160+Q169</f>
        <v>0</v>
      </c>
      <c r="R98" s="214">
        <f>R99+R114+R119+R122+R125+R143+R156+R160+R169</f>
        <v>0</v>
      </c>
      <c r="S98" s="97"/>
      <c r="T98" s="215">
        <f>T99+T114+T119+T122+T125+T143+T156+T160+T169</f>
        <v>0</v>
      </c>
      <c r="U98" s="97"/>
      <c r="V98" s="215">
        <f>V99+V114+V119+V122+V125+V143+V156+V160+V169</f>
        <v>93.25451973999999</v>
      </c>
      <c r="W98" s="97"/>
      <c r="X98" s="216">
        <f>X99+X114+X119+X122+X125+X143+X156+X160+X169</f>
        <v>1.8045710000000001</v>
      </c>
      <c r="Y98" s="39"/>
      <c r="Z98" s="39"/>
      <c r="AA98" s="39"/>
      <c r="AB98" s="39"/>
      <c r="AC98" s="39"/>
      <c r="AD98" s="39"/>
      <c r="AE98" s="39"/>
      <c r="AT98" s="18" t="s">
        <v>75</v>
      </c>
      <c r="AU98" s="18" t="s">
        <v>148</v>
      </c>
      <c r="BK98" s="217">
        <f>BK99+BK114+BK119+BK122+BK125+BK143+BK156+BK160+BK169</f>
        <v>0</v>
      </c>
    </row>
    <row r="99" spans="1:63" s="12" customFormat="1" ht="25.9" customHeight="1">
      <c r="A99" s="12"/>
      <c r="B99" s="218"/>
      <c r="C99" s="219"/>
      <c r="D99" s="220" t="s">
        <v>75</v>
      </c>
      <c r="E99" s="221" t="s">
        <v>770</v>
      </c>
      <c r="F99" s="221" t="s">
        <v>172</v>
      </c>
      <c r="G99" s="219"/>
      <c r="H99" s="219"/>
      <c r="I99" s="222"/>
      <c r="J99" s="222"/>
      <c r="K99" s="223">
        <f>BK99</f>
        <v>0</v>
      </c>
      <c r="L99" s="219"/>
      <c r="M99" s="224"/>
      <c r="N99" s="225"/>
      <c r="O99" s="226"/>
      <c r="P99" s="226"/>
      <c r="Q99" s="227">
        <f>SUM(Q100:Q113)</f>
        <v>0</v>
      </c>
      <c r="R99" s="227">
        <f>SUM(R100:R113)</f>
        <v>0</v>
      </c>
      <c r="S99" s="226"/>
      <c r="T99" s="228">
        <f>SUM(T100:T113)</f>
        <v>0</v>
      </c>
      <c r="U99" s="226"/>
      <c r="V99" s="228">
        <f>SUM(V100:V113)</f>
        <v>0</v>
      </c>
      <c r="W99" s="226"/>
      <c r="X99" s="229">
        <f>SUM(X100:X113)</f>
        <v>0</v>
      </c>
      <c r="Y99" s="12"/>
      <c r="Z99" s="12"/>
      <c r="AA99" s="12"/>
      <c r="AB99" s="12"/>
      <c r="AC99" s="12"/>
      <c r="AD99" s="12"/>
      <c r="AE99" s="12"/>
      <c r="AR99" s="230" t="s">
        <v>84</v>
      </c>
      <c r="AT99" s="231" t="s">
        <v>75</v>
      </c>
      <c r="AU99" s="231" t="s">
        <v>76</v>
      </c>
      <c r="AY99" s="230" t="s">
        <v>171</v>
      </c>
      <c r="BK99" s="232">
        <f>SUM(BK100:BK113)</f>
        <v>0</v>
      </c>
    </row>
    <row r="100" spans="1:65" s="2" customFormat="1" ht="21.75" customHeight="1">
      <c r="A100" s="39"/>
      <c r="B100" s="40"/>
      <c r="C100" s="235" t="s">
        <v>84</v>
      </c>
      <c r="D100" s="235" t="s">
        <v>174</v>
      </c>
      <c r="E100" s="236" t="s">
        <v>771</v>
      </c>
      <c r="F100" s="237" t="s">
        <v>772</v>
      </c>
      <c r="G100" s="238" t="s">
        <v>273</v>
      </c>
      <c r="H100" s="239">
        <v>27.892</v>
      </c>
      <c r="I100" s="240"/>
      <c r="J100" s="240"/>
      <c r="K100" s="241">
        <f>ROUND(P100*H100,2)</f>
        <v>0</v>
      </c>
      <c r="L100" s="237" t="s">
        <v>178</v>
      </c>
      <c r="M100" s="45"/>
      <c r="N100" s="242" t="s">
        <v>20</v>
      </c>
      <c r="O100" s="243" t="s">
        <v>45</v>
      </c>
      <c r="P100" s="244">
        <f>I100+J100</f>
        <v>0</v>
      </c>
      <c r="Q100" s="244">
        <f>ROUND(I100*H100,2)</f>
        <v>0</v>
      </c>
      <c r="R100" s="244">
        <f>ROUND(J100*H100,2)</f>
        <v>0</v>
      </c>
      <c r="S100" s="85"/>
      <c r="T100" s="245">
        <f>S100*H100</f>
        <v>0</v>
      </c>
      <c r="U100" s="245">
        <v>0</v>
      </c>
      <c r="V100" s="245">
        <f>U100*H100</f>
        <v>0</v>
      </c>
      <c r="W100" s="245">
        <v>0</v>
      </c>
      <c r="X100" s="246">
        <f>W100*H100</f>
        <v>0</v>
      </c>
      <c r="Y100" s="39"/>
      <c r="Z100" s="39"/>
      <c r="AA100" s="39"/>
      <c r="AB100" s="39"/>
      <c r="AC100" s="39"/>
      <c r="AD100" s="39"/>
      <c r="AE100" s="39"/>
      <c r="AR100" s="247" t="s">
        <v>179</v>
      </c>
      <c r="AT100" s="247" t="s">
        <v>174</v>
      </c>
      <c r="AU100" s="247" t="s">
        <v>84</v>
      </c>
      <c r="AY100" s="18" t="s">
        <v>171</v>
      </c>
      <c r="BE100" s="248">
        <f>IF(O100="základní",K100,0)</f>
        <v>0</v>
      </c>
      <c r="BF100" s="248">
        <f>IF(O100="snížená",K100,0)</f>
        <v>0</v>
      </c>
      <c r="BG100" s="248">
        <f>IF(O100="zákl. přenesená",K100,0)</f>
        <v>0</v>
      </c>
      <c r="BH100" s="248">
        <f>IF(O100="sníž. přenesená",K100,0)</f>
        <v>0</v>
      </c>
      <c r="BI100" s="248">
        <f>IF(O100="nulová",K100,0)</f>
        <v>0</v>
      </c>
      <c r="BJ100" s="18" t="s">
        <v>84</v>
      </c>
      <c r="BK100" s="248">
        <f>ROUND(P100*H100,2)</f>
        <v>0</v>
      </c>
      <c r="BL100" s="18" t="s">
        <v>179</v>
      </c>
      <c r="BM100" s="247" t="s">
        <v>86</v>
      </c>
    </row>
    <row r="101" spans="1:47" s="2" customFormat="1" ht="12">
      <c r="A101" s="39"/>
      <c r="B101" s="40"/>
      <c r="C101" s="41"/>
      <c r="D101" s="249" t="s">
        <v>181</v>
      </c>
      <c r="E101" s="41"/>
      <c r="F101" s="250" t="s">
        <v>773</v>
      </c>
      <c r="G101" s="41"/>
      <c r="H101" s="41"/>
      <c r="I101" s="150"/>
      <c r="J101" s="150"/>
      <c r="K101" s="41"/>
      <c r="L101" s="41"/>
      <c r="M101" s="45"/>
      <c r="N101" s="251"/>
      <c r="O101" s="252"/>
      <c r="P101" s="85"/>
      <c r="Q101" s="85"/>
      <c r="R101" s="85"/>
      <c r="S101" s="85"/>
      <c r="T101" s="85"/>
      <c r="U101" s="85"/>
      <c r="V101" s="85"/>
      <c r="W101" s="85"/>
      <c r="X101" s="86"/>
      <c r="Y101" s="39"/>
      <c r="Z101" s="39"/>
      <c r="AA101" s="39"/>
      <c r="AB101" s="39"/>
      <c r="AC101" s="39"/>
      <c r="AD101" s="39"/>
      <c r="AE101" s="39"/>
      <c r="AT101" s="18" t="s">
        <v>181</v>
      </c>
      <c r="AU101" s="18" t="s">
        <v>84</v>
      </c>
    </row>
    <row r="102" spans="1:65" s="2" customFormat="1" ht="21.75" customHeight="1">
      <c r="A102" s="39"/>
      <c r="B102" s="40"/>
      <c r="C102" s="235" t="s">
        <v>86</v>
      </c>
      <c r="D102" s="235" t="s">
        <v>174</v>
      </c>
      <c r="E102" s="236" t="s">
        <v>774</v>
      </c>
      <c r="F102" s="237" t="s">
        <v>775</v>
      </c>
      <c r="G102" s="238" t="s">
        <v>273</v>
      </c>
      <c r="H102" s="239">
        <v>13.946</v>
      </c>
      <c r="I102" s="240"/>
      <c r="J102" s="240"/>
      <c r="K102" s="241">
        <f>ROUND(P102*H102,2)</f>
        <v>0</v>
      </c>
      <c r="L102" s="237" t="s">
        <v>20</v>
      </c>
      <c r="M102" s="45"/>
      <c r="N102" s="242" t="s">
        <v>20</v>
      </c>
      <c r="O102" s="243" t="s">
        <v>45</v>
      </c>
      <c r="P102" s="244">
        <f>I102+J102</f>
        <v>0</v>
      </c>
      <c r="Q102" s="244">
        <f>ROUND(I102*H102,2)</f>
        <v>0</v>
      </c>
      <c r="R102" s="244">
        <f>ROUND(J102*H102,2)</f>
        <v>0</v>
      </c>
      <c r="S102" s="85"/>
      <c r="T102" s="245">
        <f>S102*H102</f>
        <v>0</v>
      </c>
      <c r="U102" s="245">
        <v>0</v>
      </c>
      <c r="V102" s="245">
        <f>U102*H102</f>
        <v>0</v>
      </c>
      <c r="W102" s="245">
        <v>0</v>
      </c>
      <c r="X102" s="246">
        <f>W102*H102</f>
        <v>0</v>
      </c>
      <c r="Y102" s="39"/>
      <c r="Z102" s="39"/>
      <c r="AA102" s="39"/>
      <c r="AB102" s="39"/>
      <c r="AC102" s="39"/>
      <c r="AD102" s="39"/>
      <c r="AE102" s="39"/>
      <c r="AR102" s="247" t="s">
        <v>179</v>
      </c>
      <c r="AT102" s="247" t="s">
        <v>174</v>
      </c>
      <c r="AU102" s="247" t="s">
        <v>84</v>
      </c>
      <c r="AY102" s="18" t="s">
        <v>171</v>
      </c>
      <c r="BE102" s="248">
        <f>IF(O102="základní",K102,0)</f>
        <v>0</v>
      </c>
      <c r="BF102" s="248">
        <f>IF(O102="snížená",K102,0)</f>
        <v>0</v>
      </c>
      <c r="BG102" s="248">
        <f>IF(O102="zákl. přenesená",K102,0)</f>
        <v>0</v>
      </c>
      <c r="BH102" s="248">
        <f>IF(O102="sníž. přenesená",K102,0)</f>
        <v>0</v>
      </c>
      <c r="BI102" s="248">
        <f>IF(O102="nulová",K102,0)</f>
        <v>0</v>
      </c>
      <c r="BJ102" s="18" t="s">
        <v>84</v>
      </c>
      <c r="BK102" s="248">
        <f>ROUND(P102*H102,2)</f>
        <v>0</v>
      </c>
      <c r="BL102" s="18" t="s">
        <v>179</v>
      </c>
      <c r="BM102" s="247" t="s">
        <v>179</v>
      </c>
    </row>
    <row r="103" spans="1:47" s="2" customFormat="1" ht="12">
      <c r="A103" s="39"/>
      <c r="B103" s="40"/>
      <c r="C103" s="41"/>
      <c r="D103" s="249" t="s">
        <v>181</v>
      </c>
      <c r="E103" s="41"/>
      <c r="F103" s="250" t="s">
        <v>775</v>
      </c>
      <c r="G103" s="41"/>
      <c r="H103" s="41"/>
      <c r="I103" s="150"/>
      <c r="J103" s="150"/>
      <c r="K103" s="41"/>
      <c r="L103" s="41"/>
      <c r="M103" s="45"/>
      <c r="N103" s="251"/>
      <c r="O103" s="252"/>
      <c r="P103" s="85"/>
      <c r="Q103" s="85"/>
      <c r="R103" s="85"/>
      <c r="S103" s="85"/>
      <c r="T103" s="85"/>
      <c r="U103" s="85"/>
      <c r="V103" s="85"/>
      <c r="W103" s="85"/>
      <c r="X103" s="86"/>
      <c r="Y103" s="39"/>
      <c r="Z103" s="39"/>
      <c r="AA103" s="39"/>
      <c r="AB103" s="39"/>
      <c r="AC103" s="39"/>
      <c r="AD103" s="39"/>
      <c r="AE103" s="39"/>
      <c r="AT103" s="18" t="s">
        <v>181</v>
      </c>
      <c r="AU103" s="18" t="s">
        <v>84</v>
      </c>
    </row>
    <row r="104" spans="1:65" s="2" customFormat="1" ht="21.75" customHeight="1">
      <c r="A104" s="39"/>
      <c r="B104" s="40"/>
      <c r="C104" s="235" t="s">
        <v>250</v>
      </c>
      <c r="D104" s="235" t="s">
        <v>174</v>
      </c>
      <c r="E104" s="236" t="s">
        <v>776</v>
      </c>
      <c r="F104" s="237" t="s">
        <v>777</v>
      </c>
      <c r="G104" s="238" t="s">
        <v>273</v>
      </c>
      <c r="H104" s="239">
        <v>21.067</v>
      </c>
      <c r="I104" s="240"/>
      <c r="J104" s="240"/>
      <c r="K104" s="241">
        <f>ROUND(P104*H104,2)</f>
        <v>0</v>
      </c>
      <c r="L104" s="237" t="s">
        <v>178</v>
      </c>
      <c r="M104" s="45"/>
      <c r="N104" s="242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</v>
      </c>
      <c r="X104" s="246">
        <f>W104*H104</f>
        <v>0</v>
      </c>
      <c r="Y104" s="39"/>
      <c r="Z104" s="39"/>
      <c r="AA104" s="39"/>
      <c r="AB104" s="39"/>
      <c r="AC104" s="39"/>
      <c r="AD104" s="39"/>
      <c r="AE104" s="39"/>
      <c r="AR104" s="247" t="s">
        <v>179</v>
      </c>
      <c r="AT104" s="247" t="s">
        <v>174</v>
      </c>
      <c r="AU104" s="247" t="s">
        <v>84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179</v>
      </c>
      <c r="BM104" s="247" t="s">
        <v>265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778</v>
      </c>
      <c r="G105" s="41"/>
      <c r="H105" s="41"/>
      <c r="I105" s="150"/>
      <c r="J105" s="150"/>
      <c r="K105" s="41"/>
      <c r="L105" s="41"/>
      <c r="M105" s="45"/>
      <c r="N105" s="251"/>
      <c r="O105" s="252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84</v>
      </c>
    </row>
    <row r="106" spans="1:65" s="2" customFormat="1" ht="21.75" customHeight="1">
      <c r="A106" s="39"/>
      <c r="B106" s="40"/>
      <c r="C106" s="235" t="s">
        <v>179</v>
      </c>
      <c r="D106" s="235" t="s">
        <v>174</v>
      </c>
      <c r="E106" s="236" t="s">
        <v>779</v>
      </c>
      <c r="F106" s="237" t="s">
        <v>780</v>
      </c>
      <c r="G106" s="238" t="s">
        <v>273</v>
      </c>
      <c r="H106" s="239">
        <v>10.534</v>
      </c>
      <c r="I106" s="240"/>
      <c r="J106" s="240"/>
      <c r="K106" s="241">
        <f>ROUND(P106*H106,2)</f>
        <v>0</v>
      </c>
      <c r="L106" s="237" t="s">
        <v>20</v>
      </c>
      <c r="M106" s="45"/>
      <c r="N106" s="242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179</v>
      </c>
      <c r="AT106" s="247" t="s">
        <v>174</v>
      </c>
      <c r="AU106" s="247" t="s">
        <v>84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185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780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84</v>
      </c>
    </row>
    <row r="108" spans="1:65" s="2" customFormat="1" ht="21.75" customHeight="1">
      <c r="A108" s="39"/>
      <c r="B108" s="40"/>
      <c r="C108" s="235" t="s">
        <v>259</v>
      </c>
      <c r="D108" s="235" t="s">
        <v>174</v>
      </c>
      <c r="E108" s="236" t="s">
        <v>781</v>
      </c>
      <c r="F108" s="237" t="s">
        <v>782</v>
      </c>
      <c r="G108" s="238" t="s">
        <v>273</v>
      </c>
      <c r="H108" s="239">
        <v>2.261</v>
      </c>
      <c r="I108" s="240"/>
      <c r="J108" s="240"/>
      <c r="K108" s="241">
        <f>ROUND(P108*H108,2)</f>
        <v>0</v>
      </c>
      <c r="L108" s="237" t="s">
        <v>178</v>
      </c>
      <c r="M108" s="45"/>
      <c r="N108" s="242" t="s">
        <v>20</v>
      </c>
      <c r="O108" s="243" t="s">
        <v>45</v>
      </c>
      <c r="P108" s="244">
        <f>I108+J108</f>
        <v>0</v>
      </c>
      <c r="Q108" s="244">
        <f>ROUND(I108*H108,2)</f>
        <v>0</v>
      </c>
      <c r="R108" s="244">
        <f>ROUND(J108*H108,2)</f>
        <v>0</v>
      </c>
      <c r="S108" s="85"/>
      <c r="T108" s="245">
        <f>S108*H108</f>
        <v>0</v>
      </c>
      <c r="U108" s="245">
        <v>0</v>
      </c>
      <c r="V108" s="245">
        <f>U108*H108</f>
        <v>0</v>
      </c>
      <c r="W108" s="245">
        <v>0</v>
      </c>
      <c r="X108" s="246">
        <f>W108*H108</f>
        <v>0</v>
      </c>
      <c r="Y108" s="39"/>
      <c r="Z108" s="39"/>
      <c r="AA108" s="39"/>
      <c r="AB108" s="39"/>
      <c r="AC108" s="39"/>
      <c r="AD108" s="39"/>
      <c r="AE108" s="39"/>
      <c r="AR108" s="247" t="s">
        <v>179</v>
      </c>
      <c r="AT108" s="247" t="s">
        <v>174</v>
      </c>
      <c r="AU108" s="247" t="s">
        <v>84</v>
      </c>
      <c r="AY108" s="18" t="s">
        <v>171</v>
      </c>
      <c r="BE108" s="248">
        <f>IF(O108="základní",K108,0)</f>
        <v>0</v>
      </c>
      <c r="BF108" s="248">
        <f>IF(O108="snížená",K108,0)</f>
        <v>0</v>
      </c>
      <c r="BG108" s="248">
        <f>IF(O108="zákl. přenesená",K108,0)</f>
        <v>0</v>
      </c>
      <c r="BH108" s="248">
        <f>IF(O108="sníž. přenesená",K108,0)</f>
        <v>0</v>
      </c>
      <c r="BI108" s="248">
        <f>IF(O108="nulová",K108,0)</f>
        <v>0</v>
      </c>
      <c r="BJ108" s="18" t="s">
        <v>84</v>
      </c>
      <c r="BK108" s="248">
        <f>ROUND(P108*H108,2)</f>
        <v>0</v>
      </c>
      <c r="BL108" s="18" t="s">
        <v>179</v>
      </c>
      <c r="BM108" s="247" t="s">
        <v>198</v>
      </c>
    </row>
    <row r="109" spans="1:47" s="2" customFormat="1" ht="12">
      <c r="A109" s="39"/>
      <c r="B109" s="40"/>
      <c r="C109" s="41"/>
      <c r="D109" s="249" t="s">
        <v>181</v>
      </c>
      <c r="E109" s="41"/>
      <c r="F109" s="250" t="s">
        <v>783</v>
      </c>
      <c r="G109" s="41"/>
      <c r="H109" s="41"/>
      <c r="I109" s="150"/>
      <c r="J109" s="150"/>
      <c r="K109" s="41"/>
      <c r="L109" s="41"/>
      <c r="M109" s="45"/>
      <c r="N109" s="251"/>
      <c r="O109" s="252"/>
      <c r="P109" s="85"/>
      <c r="Q109" s="85"/>
      <c r="R109" s="85"/>
      <c r="S109" s="85"/>
      <c r="T109" s="85"/>
      <c r="U109" s="85"/>
      <c r="V109" s="85"/>
      <c r="W109" s="85"/>
      <c r="X109" s="86"/>
      <c r="Y109" s="39"/>
      <c r="Z109" s="39"/>
      <c r="AA109" s="39"/>
      <c r="AB109" s="39"/>
      <c r="AC109" s="39"/>
      <c r="AD109" s="39"/>
      <c r="AE109" s="39"/>
      <c r="AT109" s="18" t="s">
        <v>181</v>
      </c>
      <c r="AU109" s="18" t="s">
        <v>84</v>
      </c>
    </row>
    <row r="110" spans="1:65" s="2" customFormat="1" ht="21.75" customHeight="1">
      <c r="A110" s="39"/>
      <c r="B110" s="40"/>
      <c r="C110" s="235" t="s">
        <v>265</v>
      </c>
      <c r="D110" s="235" t="s">
        <v>174</v>
      </c>
      <c r="E110" s="236" t="s">
        <v>784</v>
      </c>
      <c r="F110" s="237" t="s">
        <v>785</v>
      </c>
      <c r="G110" s="238" t="s">
        <v>273</v>
      </c>
      <c r="H110" s="239">
        <v>13.885</v>
      </c>
      <c r="I110" s="240"/>
      <c r="J110" s="240"/>
      <c r="K110" s="241">
        <f>ROUND(P110*H110,2)</f>
        <v>0</v>
      </c>
      <c r="L110" s="237" t="s">
        <v>178</v>
      </c>
      <c r="M110" s="45"/>
      <c r="N110" s="242" t="s">
        <v>20</v>
      </c>
      <c r="O110" s="243" t="s">
        <v>45</v>
      </c>
      <c r="P110" s="244">
        <f>I110+J110</f>
        <v>0</v>
      </c>
      <c r="Q110" s="244">
        <f>ROUND(I110*H110,2)</f>
        <v>0</v>
      </c>
      <c r="R110" s="244">
        <f>ROUND(J110*H110,2)</f>
        <v>0</v>
      </c>
      <c r="S110" s="85"/>
      <c r="T110" s="245">
        <f>S110*H110</f>
        <v>0</v>
      </c>
      <c r="U110" s="245">
        <v>0</v>
      </c>
      <c r="V110" s="245">
        <f>U110*H110</f>
        <v>0</v>
      </c>
      <c r="W110" s="245">
        <v>0</v>
      </c>
      <c r="X110" s="246">
        <f>W110*H110</f>
        <v>0</v>
      </c>
      <c r="Y110" s="39"/>
      <c r="Z110" s="39"/>
      <c r="AA110" s="39"/>
      <c r="AB110" s="39"/>
      <c r="AC110" s="39"/>
      <c r="AD110" s="39"/>
      <c r="AE110" s="39"/>
      <c r="AR110" s="247" t="s">
        <v>179</v>
      </c>
      <c r="AT110" s="247" t="s">
        <v>174</v>
      </c>
      <c r="AU110" s="247" t="s">
        <v>84</v>
      </c>
      <c r="AY110" s="18" t="s">
        <v>171</v>
      </c>
      <c r="BE110" s="248">
        <f>IF(O110="základní",K110,0)</f>
        <v>0</v>
      </c>
      <c r="BF110" s="248">
        <f>IF(O110="snížená",K110,0)</f>
        <v>0</v>
      </c>
      <c r="BG110" s="248">
        <f>IF(O110="zákl. přenesená",K110,0)</f>
        <v>0</v>
      </c>
      <c r="BH110" s="248">
        <f>IF(O110="sníž. přenesená",K110,0)</f>
        <v>0</v>
      </c>
      <c r="BI110" s="248">
        <f>IF(O110="nulová",K110,0)</f>
        <v>0</v>
      </c>
      <c r="BJ110" s="18" t="s">
        <v>84</v>
      </c>
      <c r="BK110" s="248">
        <f>ROUND(P110*H110,2)</f>
        <v>0</v>
      </c>
      <c r="BL110" s="18" t="s">
        <v>179</v>
      </c>
      <c r="BM110" s="247" t="s">
        <v>208</v>
      </c>
    </row>
    <row r="111" spans="1:47" s="2" customFormat="1" ht="12">
      <c r="A111" s="39"/>
      <c r="B111" s="40"/>
      <c r="C111" s="41"/>
      <c r="D111" s="249" t="s">
        <v>181</v>
      </c>
      <c r="E111" s="41"/>
      <c r="F111" s="250" t="s">
        <v>786</v>
      </c>
      <c r="G111" s="41"/>
      <c r="H111" s="41"/>
      <c r="I111" s="150"/>
      <c r="J111" s="150"/>
      <c r="K111" s="41"/>
      <c r="L111" s="41"/>
      <c r="M111" s="45"/>
      <c r="N111" s="251"/>
      <c r="O111" s="252"/>
      <c r="P111" s="85"/>
      <c r="Q111" s="85"/>
      <c r="R111" s="85"/>
      <c r="S111" s="85"/>
      <c r="T111" s="85"/>
      <c r="U111" s="85"/>
      <c r="V111" s="85"/>
      <c r="W111" s="85"/>
      <c r="X111" s="86"/>
      <c r="Y111" s="39"/>
      <c r="Z111" s="39"/>
      <c r="AA111" s="39"/>
      <c r="AB111" s="39"/>
      <c r="AC111" s="39"/>
      <c r="AD111" s="39"/>
      <c r="AE111" s="39"/>
      <c r="AT111" s="18" t="s">
        <v>181</v>
      </c>
      <c r="AU111" s="18" t="s">
        <v>84</v>
      </c>
    </row>
    <row r="112" spans="1:65" s="2" customFormat="1" ht="21.75" customHeight="1">
      <c r="A112" s="39"/>
      <c r="B112" s="40"/>
      <c r="C112" s="235" t="s">
        <v>173</v>
      </c>
      <c r="D112" s="235" t="s">
        <v>174</v>
      </c>
      <c r="E112" s="236" t="s">
        <v>787</v>
      </c>
      <c r="F112" s="237" t="s">
        <v>788</v>
      </c>
      <c r="G112" s="238" t="s">
        <v>273</v>
      </c>
      <c r="H112" s="239">
        <v>37.335</v>
      </c>
      <c r="I112" s="240"/>
      <c r="J112" s="240"/>
      <c r="K112" s="241">
        <f>ROUND(P112*H112,2)</f>
        <v>0</v>
      </c>
      <c r="L112" s="237" t="s">
        <v>178</v>
      </c>
      <c r="M112" s="45"/>
      <c r="N112" s="242" t="s">
        <v>20</v>
      </c>
      <c r="O112" s="243" t="s">
        <v>45</v>
      </c>
      <c r="P112" s="244">
        <f>I112+J112</f>
        <v>0</v>
      </c>
      <c r="Q112" s="244">
        <f>ROUND(I112*H112,2)</f>
        <v>0</v>
      </c>
      <c r="R112" s="244">
        <f>ROUND(J112*H112,2)</f>
        <v>0</v>
      </c>
      <c r="S112" s="85"/>
      <c r="T112" s="245">
        <f>S112*H112</f>
        <v>0</v>
      </c>
      <c r="U112" s="245">
        <v>0</v>
      </c>
      <c r="V112" s="245">
        <f>U112*H112</f>
        <v>0</v>
      </c>
      <c r="W112" s="245">
        <v>0</v>
      </c>
      <c r="X112" s="246">
        <f>W112*H112</f>
        <v>0</v>
      </c>
      <c r="Y112" s="39"/>
      <c r="Z112" s="39"/>
      <c r="AA112" s="39"/>
      <c r="AB112" s="39"/>
      <c r="AC112" s="39"/>
      <c r="AD112" s="39"/>
      <c r="AE112" s="39"/>
      <c r="AR112" s="247" t="s">
        <v>179</v>
      </c>
      <c r="AT112" s="247" t="s">
        <v>174</v>
      </c>
      <c r="AU112" s="247" t="s">
        <v>84</v>
      </c>
      <c r="AY112" s="18" t="s">
        <v>171</v>
      </c>
      <c r="BE112" s="248">
        <f>IF(O112="základní",K112,0)</f>
        <v>0</v>
      </c>
      <c r="BF112" s="248">
        <f>IF(O112="snížená",K112,0)</f>
        <v>0</v>
      </c>
      <c r="BG112" s="248">
        <f>IF(O112="zákl. přenesená",K112,0)</f>
        <v>0</v>
      </c>
      <c r="BH112" s="248">
        <f>IF(O112="sníž. přenesená",K112,0)</f>
        <v>0</v>
      </c>
      <c r="BI112" s="248">
        <f>IF(O112="nulová",K112,0)</f>
        <v>0</v>
      </c>
      <c r="BJ112" s="18" t="s">
        <v>84</v>
      </c>
      <c r="BK112" s="248">
        <f>ROUND(P112*H112,2)</f>
        <v>0</v>
      </c>
      <c r="BL112" s="18" t="s">
        <v>179</v>
      </c>
      <c r="BM112" s="247" t="s">
        <v>221</v>
      </c>
    </row>
    <row r="113" spans="1:47" s="2" customFormat="1" ht="12">
      <c r="A113" s="39"/>
      <c r="B113" s="40"/>
      <c r="C113" s="41"/>
      <c r="D113" s="249" t="s">
        <v>181</v>
      </c>
      <c r="E113" s="41"/>
      <c r="F113" s="250" t="s">
        <v>789</v>
      </c>
      <c r="G113" s="41"/>
      <c r="H113" s="41"/>
      <c r="I113" s="150"/>
      <c r="J113" s="150"/>
      <c r="K113" s="41"/>
      <c r="L113" s="41"/>
      <c r="M113" s="45"/>
      <c r="N113" s="251"/>
      <c r="O113" s="252"/>
      <c r="P113" s="85"/>
      <c r="Q113" s="85"/>
      <c r="R113" s="85"/>
      <c r="S113" s="85"/>
      <c r="T113" s="85"/>
      <c r="U113" s="85"/>
      <c r="V113" s="85"/>
      <c r="W113" s="85"/>
      <c r="X113" s="86"/>
      <c r="Y113" s="39"/>
      <c r="Z113" s="39"/>
      <c r="AA113" s="39"/>
      <c r="AB113" s="39"/>
      <c r="AC113" s="39"/>
      <c r="AD113" s="39"/>
      <c r="AE113" s="39"/>
      <c r="AT113" s="18" t="s">
        <v>181</v>
      </c>
      <c r="AU113" s="18" t="s">
        <v>84</v>
      </c>
    </row>
    <row r="114" spans="1:63" s="12" customFormat="1" ht="25.9" customHeight="1">
      <c r="A114" s="12"/>
      <c r="B114" s="218"/>
      <c r="C114" s="219"/>
      <c r="D114" s="220" t="s">
        <v>75</v>
      </c>
      <c r="E114" s="221" t="s">
        <v>790</v>
      </c>
      <c r="F114" s="221" t="s">
        <v>791</v>
      </c>
      <c r="G114" s="219"/>
      <c r="H114" s="219"/>
      <c r="I114" s="222"/>
      <c r="J114" s="222"/>
      <c r="K114" s="223">
        <f>BK114</f>
        <v>0</v>
      </c>
      <c r="L114" s="219"/>
      <c r="M114" s="224"/>
      <c r="N114" s="225"/>
      <c r="O114" s="226"/>
      <c r="P114" s="226"/>
      <c r="Q114" s="227">
        <f>SUM(Q115:Q118)</f>
        <v>0</v>
      </c>
      <c r="R114" s="227">
        <f>SUM(R115:R118)</f>
        <v>0</v>
      </c>
      <c r="S114" s="226"/>
      <c r="T114" s="228">
        <f>SUM(T115:T118)</f>
        <v>0</v>
      </c>
      <c r="U114" s="226"/>
      <c r="V114" s="228">
        <f>SUM(V115:V118)</f>
        <v>2.8103399999999996</v>
      </c>
      <c r="W114" s="226"/>
      <c r="X114" s="229">
        <f>SUM(X115:X118)</f>
        <v>0</v>
      </c>
      <c r="Y114" s="12"/>
      <c r="Z114" s="12"/>
      <c r="AA114" s="12"/>
      <c r="AB114" s="12"/>
      <c r="AC114" s="12"/>
      <c r="AD114" s="12"/>
      <c r="AE114" s="12"/>
      <c r="AR114" s="230" t="s">
        <v>84</v>
      </c>
      <c r="AT114" s="231" t="s">
        <v>75</v>
      </c>
      <c r="AU114" s="231" t="s">
        <v>76</v>
      </c>
      <c r="AY114" s="230" t="s">
        <v>171</v>
      </c>
      <c r="BK114" s="232">
        <f>SUM(BK115:BK118)</f>
        <v>0</v>
      </c>
    </row>
    <row r="115" spans="1:65" s="2" customFormat="1" ht="21.75" customHeight="1">
      <c r="A115" s="39"/>
      <c r="B115" s="40"/>
      <c r="C115" s="235" t="s">
        <v>185</v>
      </c>
      <c r="D115" s="235" t="s">
        <v>174</v>
      </c>
      <c r="E115" s="236" t="s">
        <v>792</v>
      </c>
      <c r="F115" s="237" t="s">
        <v>793</v>
      </c>
      <c r="G115" s="238" t="s">
        <v>195</v>
      </c>
      <c r="H115" s="239">
        <v>1</v>
      </c>
      <c r="I115" s="240"/>
      <c r="J115" s="240"/>
      <c r="K115" s="241">
        <f>ROUND(P115*H115,2)</f>
        <v>0</v>
      </c>
      <c r="L115" s="237" t="s">
        <v>178</v>
      </c>
      <c r="M115" s="45"/>
      <c r="N115" s="242" t="s">
        <v>20</v>
      </c>
      <c r="O115" s="243" t="s">
        <v>45</v>
      </c>
      <c r="P115" s="244">
        <f>I115+J115</f>
        <v>0</v>
      </c>
      <c r="Q115" s="244">
        <f>ROUND(I115*H115,2)</f>
        <v>0</v>
      </c>
      <c r="R115" s="244">
        <f>ROUND(J115*H115,2)</f>
        <v>0</v>
      </c>
      <c r="S115" s="85"/>
      <c r="T115" s="245">
        <f>S115*H115</f>
        <v>0</v>
      </c>
      <c r="U115" s="245">
        <v>0.24042</v>
      </c>
      <c r="V115" s="245">
        <f>U115*H115</f>
        <v>0.24042</v>
      </c>
      <c r="W115" s="245">
        <v>0</v>
      </c>
      <c r="X115" s="246">
        <f>W115*H115</f>
        <v>0</v>
      </c>
      <c r="Y115" s="39"/>
      <c r="Z115" s="39"/>
      <c r="AA115" s="39"/>
      <c r="AB115" s="39"/>
      <c r="AC115" s="39"/>
      <c r="AD115" s="39"/>
      <c r="AE115" s="39"/>
      <c r="AR115" s="247" t="s">
        <v>179</v>
      </c>
      <c r="AT115" s="247" t="s">
        <v>174</v>
      </c>
      <c r="AU115" s="247" t="s">
        <v>84</v>
      </c>
      <c r="AY115" s="18" t="s">
        <v>171</v>
      </c>
      <c r="BE115" s="248">
        <f>IF(O115="základní",K115,0)</f>
        <v>0</v>
      </c>
      <c r="BF115" s="248">
        <f>IF(O115="snížená",K115,0)</f>
        <v>0</v>
      </c>
      <c r="BG115" s="248">
        <f>IF(O115="zákl. přenesená",K115,0)</f>
        <v>0</v>
      </c>
      <c r="BH115" s="248">
        <f>IF(O115="sníž. přenesená",K115,0)</f>
        <v>0</v>
      </c>
      <c r="BI115" s="248">
        <f>IF(O115="nulová",K115,0)</f>
        <v>0</v>
      </c>
      <c r="BJ115" s="18" t="s">
        <v>84</v>
      </c>
      <c r="BK115" s="248">
        <f>ROUND(P115*H115,2)</f>
        <v>0</v>
      </c>
      <c r="BL115" s="18" t="s">
        <v>179</v>
      </c>
      <c r="BM115" s="247" t="s">
        <v>313</v>
      </c>
    </row>
    <row r="116" spans="1:47" s="2" customFormat="1" ht="12">
      <c r="A116" s="39"/>
      <c r="B116" s="40"/>
      <c r="C116" s="41"/>
      <c r="D116" s="249" t="s">
        <v>181</v>
      </c>
      <c r="E116" s="41"/>
      <c r="F116" s="250" t="s">
        <v>794</v>
      </c>
      <c r="G116" s="41"/>
      <c r="H116" s="41"/>
      <c r="I116" s="150"/>
      <c r="J116" s="150"/>
      <c r="K116" s="41"/>
      <c r="L116" s="41"/>
      <c r="M116" s="45"/>
      <c r="N116" s="251"/>
      <c r="O116" s="252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181</v>
      </c>
      <c r="AU116" s="18" t="s">
        <v>84</v>
      </c>
    </row>
    <row r="117" spans="1:65" s="2" customFormat="1" ht="21.75" customHeight="1">
      <c r="A117" s="39"/>
      <c r="B117" s="40"/>
      <c r="C117" s="235" t="s">
        <v>192</v>
      </c>
      <c r="D117" s="235" t="s">
        <v>174</v>
      </c>
      <c r="E117" s="236" t="s">
        <v>795</v>
      </c>
      <c r="F117" s="237" t="s">
        <v>796</v>
      </c>
      <c r="G117" s="238" t="s">
        <v>177</v>
      </c>
      <c r="H117" s="239">
        <v>6</v>
      </c>
      <c r="I117" s="240"/>
      <c r="J117" s="240"/>
      <c r="K117" s="241">
        <f>ROUND(P117*H117,2)</f>
        <v>0</v>
      </c>
      <c r="L117" s="237" t="s">
        <v>178</v>
      </c>
      <c r="M117" s="45"/>
      <c r="N117" s="242" t="s">
        <v>20</v>
      </c>
      <c r="O117" s="243" t="s">
        <v>45</v>
      </c>
      <c r="P117" s="244">
        <f>I117+J117</f>
        <v>0</v>
      </c>
      <c r="Q117" s="244">
        <f>ROUND(I117*H117,2)</f>
        <v>0</v>
      </c>
      <c r="R117" s="244">
        <f>ROUND(J117*H117,2)</f>
        <v>0</v>
      </c>
      <c r="S117" s="85"/>
      <c r="T117" s="245">
        <f>S117*H117</f>
        <v>0</v>
      </c>
      <c r="U117" s="245">
        <v>0.42832</v>
      </c>
      <c r="V117" s="245">
        <f>U117*H117</f>
        <v>2.5699199999999998</v>
      </c>
      <c r="W117" s="245">
        <v>0</v>
      </c>
      <c r="X117" s="246">
        <f>W117*H117</f>
        <v>0</v>
      </c>
      <c r="Y117" s="39"/>
      <c r="Z117" s="39"/>
      <c r="AA117" s="39"/>
      <c r="AB117" s="39"/>
      <c r="AC117" s="39"/>
      <c r="AD117" s="39"/>
      <c r="AE117" s="39"/>
      <c r="AR117" s="247" t="s">
        <v>179</v>
      </c>
      <c r="AT117" s="247" t="s">
        <v>174</v>
      </c>
      <c r="AU117" s="247" t="s">
        <v>84</v>
      </c>
      <c r="AY117" s="18" t="s">
        <v>171</v>
      </c>
      <c r="BE117" s="248">
        <f>IF(O117="základní",K117,0)</f>
        <v>0</v>
      </c>
      <c r="BF117" s="248">
        <f>IF(O117="snížená",K117,0)</f>
        <v>0</v>
      </c>
      <c r="BG117" s="248">
        <f>IF(O117="zákl. přenesená",K117,0)</f>
        <v>0</v>
      </c>
      <c r="BH117" s="248">
        <f>IF(O117="sníž. přenesená",K117,0)</f>
        <v>0</v>
      </c>
      <c r="BI117" s="248">
        <f>IF(O117="nulová",K117,0)</f>
        <v>0</v>
      </c>
      <c r="BJ117" s="18" t="s">
        <v>84</v>
      </c>
      <c r="BK117" s="248">
        <f>ROUND(P117*H117,2)</f>
        <v>0</v>
      </c>
      <c r="BL117" s="18" t="s">
        <v>179</v>
      </c>
      <c r="BM117" s="247" t="s">
        <v>325</v>
      </c>
    </row>
    <row r="118" spans="1:47" s="2" customFormat="1" ht="12">
      <c r="A118" s="39"/>
      <c r="B118" s="40"/>
      <c r="C118" s="41"/>
      <c r="D118" s="249" t="s">
        <v>181</v>
      </c>
      <c r="E118" s="41"/>
      <c r="F118" s="250" t="s">
        <v>797</v>
      </c>
      <c r="G118" s="41"/>
      <c r="H118" s="41"/>
      <c r="I118" s="150"/>
      <c r="J118" s="150"/>
      <c r="K118" s="41"/>
      <c r="L118" s="41"/>
      <c r="M118" s="45"/>
      <c r="N118" s="251"/>
      <c r="O118" s="252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181</v>
      </c>
      <c r="AU118" s="18" t="s">
        <v>84</v>
      </c>
    </row>
    <row r="119" spans="1:63" s="12" customFormat="1" ht="25.9" customHeight="1">
      <c r="A119" s="12"/>
      <c r="B119" s="218"/>
      <c r="C119" s="219"/>
      <c r="D119" s="220" t="s">
        <v>75</v>
      </c>
      <c r="E119" s="221" t="s">
        <v>798</v>
      </c>
      <c r="F119" s="221" t="s">
        <v>799</v>
      </c>
      <c r="G119" s="219"/>
      <c r="H119" s="219"/>
      <c r="I119" s="222"/>
      <c r="J119" s="222"/>
      <c r="K119" s="223">
        <f>BK119</f>
        <v>0</v>
      </c>
      <c r="L119" s="219"/>
      <c r="M119" s="224"/>
      <c r="N119" s="225"/>
      <c r="O119" s="226"/>
      <c r="P119" s="226"/>
      <c r="Q119" s="227">
        <f>SUM(Q120:Q121)</f>
        <v>0</v>
      </c>
      <c r="R119" s="227">
        <f>SUM(R120:R121)</f>
        <v>0</v>
      </c>
      <c r="S119" s="226"/>
      <c r="T119" s="228">
        <f>SUM(T120:T121)</f>
        <v>0</v>
      </c>
      <c r="U119" s="226"/>
      <c r="V119" s="228">
        <f>SUM(V120:V121)</f>
        <v>37.811618460000005</v>
      </c>
      <c r="W119" s="226"/>
      <c r="X119" s="229">
        <f>SUM(X120:X121)</f>
        <v>0</v>
      </c>
      <c r="Y119" s="12"/>
      <c r="Z119" s="12"/>
      <c r="AA119" s="12"/>
      <c r="AB119" s="12"/>
      <c r="AC119" s="12"/>
      <c r="AD119" s="12"/>
      <c r="AE119" s="12"/>
      <c r="AR119" s="230" t="s">
        <v>84</v>
      </c>
      <c r="AT119" s="231" t="s">
        <v>75</v>
      </c>
      <c r="AU119" s="231" t="s">
        <v>76</v>
      </c>
      <c r="AY119" s="230" t="s">
        <v>171</v>
      </c>
      <c r="BK119" s="232">
        <f>SUM(BK120:BK121)</f>
        <v>0</v>
      </c>
    </row>
    <row r="120" spans="1:65" s="2" customFormat="1" ht="21.75" customHeight="1">
      <c r="A120" s="39"/>
      <c r="B120" s="40"/>
      <c r="C120" s="235" t="s">
        <v>198</v>
      </c>
      <c r="D120" s="235" t="s">
        <v>174</v>
      </c>
      <c r="E120" s="236" t="s">
        <v>800</v>
      </c>
      <c r="F120" s="237" t="s">
        <v>801</v>
      </c>
      <c r="G120" s="238" t="s">
        <v>273</v>
      </c>
      <c r="H120" s="239">
        <v>19.998</v>
      </c>
      <c r="I120" s="240"/>
      <c r="J120" s="240"/>
      <c r="K120" s="241">
        <f>ROUND(P120*H120,2)</f>
        <v>0</v>
      </c>
      <c r="L120" s="237" t="s">
        <v>178</v>
      </c>
      <c r="M120" s="45"/>
      <c r="N120" s="242" t="s">
        <v>20</v>
      </c>
      <c r="O120" s="243" t="s">
        <v>45</v>
      </c>
      <c r="P120" s="244">
        <f>I120+J120</f>
        <v>0</v>
      </c>
      <c r="Q120" s="244">
        <f>ROUND(I120*H120,2)</f>
        <v>0</v>
      </c>
      <c r="R120" s="244">
        <f>ROUND(J120*H120,2)</f>
        <v>0</v>
      </c>
      <c r="S120" s="85"/>
      <c r="T120" s="245">
        <f>S120*H120</f>
        <v>0</v>
      </c>
      <c r="U120" s="245">
        <v>1.89077</v>
      </c>
      <c r="V120" s="245">
        <f>U120*H120</f>
        <v>37.811618460000005</v>
      </c>
      <c r="W120" s="245">
        <v>0</v>
      </c>
      <c r="X120" s="246">
        <f>W120*H120</f>
        <v>0</v>
      </c>
      <c r="Y120" s="39"/>
      <c r="Z120" s="39"/>
      <c r="AA120" s="39"/>
      <c r="AB120" s="39"/>
      <c r="AC120" s="39"/>
      <c r="AD120" s="39"/>
      <c r="AE120" s="39"/>
      <c r="AR120" s="247" t="s">
        <v>179</v>
      </c>
      <c r="AT120" s="247" t="s">
        <v>174</v>
      </c>
      <c r="AU120" s="247" t="s">
        <v>84</v>
      </c>
      <c r="AY120" s="18" t="s">
        <v>171</v>
      </c>
      <c r="BE120" s="248">
        <f>IF(O120="základní",K120,0)</f>
        <v>0</v>
      </c>
      <c r="BF120" s="248">
        <f>IF(O120="snížená",K120,0)</f>
        <v>0</v>
      </c>
      <c r="BG120" s="248">
        <f>IF(O120="zákl. přenesená",K120,0)</f>
        <v>0</v>
      </c>
      <c r="BH120" s="248">
        <f>IF(O120="sníž. přenesená",K120,0)</f>
        <v>0</v>
      </c>
      <c r="BI120" s="248">
        <f>IF(O120="nulová",K120,0)</f>
        <v>0</v>
      </c>
      <c r="BJ120" s="18" t="s">
        <v>84</v>
      </c>
      <c r="BK120" s="248">
        <f>ROUND(P120*H120,2)</f>
        <v>0</v>
      </c>
      <c r="BL120" s="18" t="s">
        <v>179</v>
      </c>
      <c r="BM120" s="247" t="s">
        <v>335</v>
      </c>
    </row>
    <row r="121" spans="1:47" s="2" customFormat="1" ht="12">
      <c r="A121" s="39"/>
      <c r="B121" s="40"/>
      <c r="C121" s="41"/>
      <c r="D121" s="249" t="s">
        <v>181</v>
      </c>
      <c r="E121" s="41"/>
      <c r="F121" s="250" t="s">
        <v>802</v>
      </c>
      <c r="G121" s="41"/>
      <c r="H121" s="41"/>
      <c r="I121" s="150"/>
      <c r="J121" s="150"/>
      <c r="K121" s="41"/>
      <c r="L121" s="41"/>
      <c r="M121" s="45"/>
      <c r="N121" s="251"/>
      <c r="O121" s="252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181</v>
      </c>
      <c r="AU121" s="18" t="s">
        <v>84</v>
      </c>
    </row>
    <row r="122" spans="1:63" s="12" customFormat="1" ht="25.9" customHeight="1">
      <c r="A122" s="12"/>
      <c r="B122" s="218"/>
      <c r="C122" s="219"/>
      <c r="D122" s="220" t="s">
        <v>75</v>
      </c>
      <c r="E122" s="221" t="s">
        <v>803</v>
      </c>
      <c r="F122" s="221" t="s">
        <v>804</v>
      </c>
      <c r="G122" s="219"/>
      <c r="H122" s="219"/>
      <c r="I122" s="222"/>
      <c r="J122" s="222"/>
      <c r="K122" s="223">
        <f>BK122</f>
        <v>0</v>
      </c>
      <c r="L122" s="219"/>
      <c r="M122" s="224"/>
      <c r="N122" s="225"/>
      <c r="O122" s="226"/>
      <c r="P122" s="226"/>
      <c r="Q122" s="227">
        <f>SUM(Q123:Q124)</f>
        <v>0</v>
      </c>
      <c r="R122" s="227">
        <f>SUM(R123:R124)</f>
        <v>0</v>
      </c>
      <c r="S122" s="226"/>
      <c r="T122" s="228">
        <f>SUM(T123:T124)</f>
        <v>0</v>
      </c>
      <c r="U122" s="226"/>
      <c r="V122" s="228">
        <f>SUM(V123:V124)</f>
        <v>11.1366</v>
      </c>
      <c r="W122" s="226"/>
      <c r="X122" s="229">
        <f>SUM(X123:X124)</f>
        <v>0</v>
      </c>
      <c r="Y122" s="12"/>
      <c r="Z122" s="12"/>
      <c r="AA122" s="12"/>
      <c r="AB122" s="12"/>
      <c r="AC122" s="12"/>
      <c r="AD122" s="12"/>
      <c r="AE122" s="12"/>
      <c r="AR122" s="230" t="s">
        <v>84</v>
      </c>
      <c r="AT122" s="231" t="s">
        <v>75</v>
      </c>
      <c r="AU122" s="231" t="s">
        <v>76</v>
      </c>
      <c r="AY122" s="230" t="s">
        <v>171</v>
      </c>
      <c r="BK122" s="232">
        <f>SUM(BK123:BK124)</f>
        <v>0</v>
      </c>
    </row>
    <row r="123" spans="1:65" s="2" customFormat="1" ht="21.75" customHeight="1">
      <c r="A123" s="39"/>
      <c r="B123" s="40"/>
      <c r="C123" s="235" t="s">
        <v>203</v>
      </c>
      <c r="D123" s="235" t="s">
        <v>174</v>
      </c>
      <c r="E123" s="236" t="s">
        <v>805</v>
      </c>
      <c r="F123" s="237" t="s">
        <v>806</v>
      </c>
      <c r="G123" s="238" t="s">
        <v>177</v>
      </c>
      <c r="H123" s="239">
        <v>32.28</v>
      </c>
      <c r="I123" s="240"/>
      <c r="J123" s="240"/>
      <c r="K123" s="241">
        <f>ROUND(P123*H123,2)</f>
        <v>0</v>
      </c>
      <c r="L123" s="237" t="s">
        <v>178</v>
      </c>
      <c r="M123" s="45"/>
      <c r="N123" s="242" t="s">
        <v>20</v>
      </c>
      <c r="O123" s="243" t="s">
        <v>45</v>
      </c>
      <c r="P123" s="244">
        <f>I123+J123</f>
        <v>0</v>
      </c>
      <c r="Q123" s="244">
        <f>ROUND(I123*H123,2)</f>
        <v>0</v>
      </c>
      <c r="R123" s="244">
        <f>ROUND(J123*H123,2)</f>
        <v>0</v>
      </c>
      <c r="S123" s="85"/>
      <c r="T123" s="245">
        <f>S123*H123</f>
        <v>0</v>
      </c>
      <c r="U123" s="245">
        <v>0.345</v>
      </c>
      <c r="V123" s="245">
        <f>U123*H123</f>
        <v>11.1366</v>
      </c>
      <c r="W123" s="245">
        <v>0</v>
      </c>
      <c r="X123" s="246">
        <f>W123*H123</f>
        <v>0</v>
      </c>
      <c r="Y123" s="39"/>
      <c r="Z123" s="39"/>
      <c r="AA123" s="39"/>
      <c r="AB123" s="39"/>
      <c r="AC123" s="39"/>
      <c r="AD123" s="39"/>
      <c r="AE123" s="39"/>
      <c r="AR123" s="247" t="s">
        <v>179</v>
      </c>
      <c r="AT123" s="247" t="s">
        <v>174</v>
      </c>
      <c r="AU123" s="247" t="s">
        <v>84</v>
      </c>
      <c r="AY123" s="18" t="s">
        <v>171</v>
      </c>
      <c r="BE123" s="248">
        <f>IF(O123="základní",K123,0)</f>
        <v>0</v>
      </c>
      <c r="BF123" s="248">
        <f>IF(O123="snížená",K123,0)</f>
        <v>0</v>
      </c>
      <c r="BG123" s="248">
        <f>IF(O123="zákl. přenesená",K123,0)</f>
        <v>0</v>
      </c>
      <c r="BH123" s="248">
        <f>IF(O123="sníž. přenesená",K123,0)</f>
        <v>0</v>
      </c>
      <c r="BI123" s="248">
        <f>IF(O123="nulová",K123,0)</f>
        <v>0</v>
      </c>
      <c r="BJ123" s="18" t="s">
        <v>84</v>
      </c>
      <c r="BK123" s="248">
        <f>ROUND(P123*H123,2)</f>
        <v>0</v>
      </c>
      <c r="BL123" s="18" t="s">
        <v>179</v>
      </c>
      <c r="BM123" s="247" t="s">
        <v>343</v>
      </c>
    </row>
    <row r="124" spans="1:47" s="2" customFormat="1" ht="12">
      <c r="A124" s="39"/>
      <c r="B124" s="40"/>
      <c r="C124" s="41"/>
      <c r="D124" s="249" t="s">
        <v>181</v>
      </c>
      <c r="E124" s="41"/>
      <c r="F124" s="250" t="s">
        <v>807</v>
      </c>
      <c r="G124" s="41"/>
      <c r="H124" s="41"/>
      <c r="I124" s="150"/>
      <c r="J124" s="150"/>
      <c r="K124" s="41"/>
      <c r="L124" s="41"/>
      <c r="M124" s="45"/>
      <c r="N124" s="251"/>
      <c r="O124" s="252"/>
      <c r="P124" s="85"/>
      <c r="Q124" s="85"/>
      <c r="R124" s="85"/>
      <c r="S124" s="85"/>
      <c r="T124" s="85"/>
      <c r="U124" s="85"/>
      <c r="V124" s="85"/>
      <c r="W124" s="85"/>
      <c r="X124" s="86"/>
      <c r="Y124" s="39"/>
      <c r="Z124" s="39"/>
      <c r="AA124" s="39"/>
      <c r="AB124" s="39"/>
      <c r="AC124" s="39"/>
      <c r="AD124" s="39"/>
      <c r="AE124" s="39"/>
      <c r="AT124" s="18" t="s">
        <v>181</v>
      </c>
      <c r="AU124" s="18" t="s">
        <v>84</v>
      </c>
    </row>
    <row r="125" spans="1:63" s="12" customFormat="1" ht="25.9" customHeight="1">
      <c r="A125" s="12"/>
      <c r="B125" s="218"/>
      <c r="C125" s="219"/>
      <c r="D125" s="220" t="s">
        <v>75</v>
      </c>
      <c r="E125" s="221" t="s">
        <v>808</v>
      </c>
      <c r="F125" s="221" t="s">
        <v>809</v>
      </c>
      <c r="G125" s="219"/>
      <c r="H125" s="219"/>
      <c r="I125" s="222"/>
      <c r="J125" s="222"/>
      <c r="K125" s="223">
        <f>BK125</f>
        <v>0</v>
      </c>
      <c r="L125" s="219"/>
      <c r="M125" s="224"/>
      <c r="N125" s="225"/>
      <c r="O125" s="226"/>
      <c r="P125" s="226"/>
      <c r="Q125" s="227">
        <f>SUM(Q126:Q142)</f>
        <v>0</v>
      </c>
      <c r="R125" s="227">
        <f>SUM(R126:R142)</f>
        <v>0</v>
      </c>
      <c r="S125" s="226"/>
      <c r="T125" s="228">
        <f>SUM(T126:T142)</f>
        <v>0</v>
      </c>
      <c r="U125" s="226"/>
      <c r="V125" s="228">
        <f>SUM(V126:V142)</f>
        <v>41.17910078</v>
      </c>
      <c r="W125" s="226"/>
      <c r="X125" s="229">
        <f>SUM(X126:X142)</f>
        <v>0</v>
      </c>
      <c r="Y125" s="12"/>
      <c r="Z125" s="12"/>
      <c r="AA125" s="12"/>
      <c r="AB125" s="12"/>
      <c r="AC125" s="12"/>
      <c r="AD125" s="12"/>
      <c r="AE125" s="12"/>
      <c r="AR125" s="230" t="s">
        <v>84</v>
      </c>
      <c r="AT125" s="231" t="s">
        <v>75</v>
      </c>
      <c r="AU125" s="231" t="s">
        <v>76</v>
      </c>
      <c r="AY125" s="230" t="s">
        <v>171</v>
      </c>
      <c r="BK125" s="232">
        <f>SUM(BK126:BK142)</f>
        <v>0</v>
      </c>
    </row>
    <row r="126" spans="1:65" s="2" customFormat="1" ht="21.75" customHeight="1">
      <c r="A126" s="39"/>
      <c r="B126" s="40"/>
      <c r="C126" s="235" t="s">
        <v>208</v>
      </c>
      <c r="D126" s="235" t="s">
        <v>174</v>
      </c>
      <c r="E126" s="236" t="s">
        <v>810</v>
      </c>
      <c r="F126" s="237" t="s">
        <v>811</v>
      </c>
      <c r="G126" s="238" t="s">
        <v>273</v>
      </c>
      <c r="H126" s="239">
        <v>8.276</v>
      </c>
      <c r="I126" s="240"/>
      <c r="J126" s="240"/>
      <c r="K126" s="241">
        <f>ROUND(P126*H126,2)</f>
        <v>0</v>
      </c>
      <c r="L126" s="237" t="s">
        <v>178</v>
      </c>
      <c r="M126" s="45"/>
      <c r="N126" s="242" t="s">
        <v>20</v>
      </c>
      <c r="O126" s="243" t="s">
        <v>45</v>
      </c>
      <c r="P126" s="244">
        <f>I126+J126</f>
        <v>0</v>
      </c>
      <c r="Q126" s="244">
        <f>ROUND(I126*H126,2)</f>
        <v>0</v>
      </c>
      <c r="R126" s="244">
        <f>ROUND(J126*H126,2)</f>
        <v>0</v>
      </c>
      <c r="S126" s="85"/>
      <c r="T126" s="245">
        <f>S126*H126</f>
        <v>0</v>
      </c>
      <c r="U126" s="245">
        <v>2.25634</v>
      </c>
      <c r="V126" s="245">
        <f>U126*H126</f>
        <v>18.67346984</v>
      </c>
      <c r="W126" s="245">
        <v>0</v>
      </c>
      <c r="X126" s="246">
        <f>W126*H126</f>
        <v>0</v>
      </c>
      <c r="Y126" s="39"/>
      <c r="Z126" s="39"/>
      <c r="AA126" s="39"/>
      <c r="AB126" s="39"/>
      <c r="AC126" s="39"/>
      <c r="AD126" s="39"/>
      <c r="AE126" s="39"/>
      <c r="AR126" s="247" t="s">
        <v>179</v>
      </c>
      <c r="AT126" s="247" t="s">
        <v>174</v>
      </c>
      <c r="AU126" s="247" t="s">
        <v>84</v>
      </c>
      <c r="AY126" s="18" t="s">
        <v>171</v>
      </c>
      <c r="BE126" s="248">
        <f>IF(O126="základní",K126,0)</f>
        <v>0</v>
      </c>
      <c r="BF126" s="248">
        <f>IF(O126="snížená",K126,0)</f>
        <v>0</v>
      </c>
      <c r="BG126" s="248">
        <f>IF(O126="zákl. přenesená",K126,0)</f>
        <v>0</v>
      </c>
      <c r="BH126" s="248">
        <f>IF(O126="sníž. přenesená",K126,0)</f>
        <v>0</v>
      </c>
      <c r="BI126" s="248">
        <f>IF(O126="nulová",K126,0)</f>
        <v>0</v>
      </c>
      <c r="BJ126" s="18" t="s">
        <v>84</v>
      </c>
      <c r="BK126" s="248">
        <f>ROUND(P126*H126,2)</f>
        <v>0</v>
      </c>
      <c r="BL126" s="18" t="s">
        <v>179</v>
      </c>
      <c r="BM126" s="247" t="s">
        <v>352</v>
      </c>
    </row>
    <row r="127" spans="1:47" s="2" customFormat="1" ht="12">
      <c r="A127" s="39"/>
      <c r="B127" s="40"/>
      <c r="C127" s="41"/>
      <c r="D127" s="249" t="s">
        <v>181</v>
      </c>
      <c r="E127" s="41"/>
      <c r="F127" s="250" t="s">
        <v>812</v>
      </c>
      <c r="G127" s="41"/>
      <c r="H127" s="41"/>
      <c r="I127" s="150"/>
      <c r="J127" s="150"/>
      <c r="K127" s="41"/>
      <c r="L127" s="41"/>
      <c r="M127" s="45"/>
      <c r="N127" s="251"/>
      <c r="O127" s="252"/>
      <c r="P127" s="85"/>
      <c r="Q127" s="85"/>
      <c r="R127" s="85"/>
      <c r="S127" s="85"/>
      <c r="T127" s="85"/>
      <c r="U127" s="85"/>
      <c r="V127" s="85"/>
      <c r="W127" s="85"/>
      <c r="X127" s="86"/>
      <c r="Y127" s="39"/>
      <c r="Z127" s="39"/>
      <c r="AA127" s="39"/>
      <c r="AB127" s="39"/>
      <c r="AC127" s="39"/>
      <c r="AD127" s="39"/>
      <c r="AE127" s="39"/>
      <c r="AT127" s="18" t="s">
        <v>181</v>
      </c>
      <c r="AU127" s="18" t="s">
        <v>84</v>
      </c>
    </row>
    <row r="128" spans="1:65" s="2" customFormat="1" ht="21.75" customHeight="1">
      <c r="A128" s="39"/>
      <c r="B128" s="40"/>
      <c r="C128" s="235" t="s">
        <v>213</v>
      </c>
      <c r="D128" s="235" t="s">
        <v>174</v>
      </c>
      <c r="E128" s="236" t="s">
        <v>813</v>
      </c>
      <c r="F128" s="237" t="s">
        <v>814</v>
      </c>
      <c r="G128" s="238" t="s">
        <v>273</v>
      </c>
      <c r="H128" s="239">
        <v>8.276</v>
      </c>
      <c r="I128" s="240"/>
      <c r="J128" s="240"/>
      <c r="K128" s="241">
        <f>ROUND(P128*H128,2)</f>
        <v>0</v>
      </c>
      <c r="L128" s="237" t="s">
        <v>178</v>
      </c>
      <c r="M128" s="45"/>
      <c r="N128" s="242" t="s">
        <v>20</v>
      </c>
      <c r="O128" s="243" t="s">
        <v>45</v>
      </c>
      <c r="P128" s="244">
        <f>I128+J128</f>
        <v>0</v>
      </c>
      <c r="Q128" s="244">
        <f>ROUND(I128*H128,2)</f>
        <v>0</v>
      </c>
      <c r="R128" s="244">
        <f>ROUND(J128*H128,2)</f>
        <v>0</v>
      </c>
      <c r="S128" s="85"/>
      <c r="T128" s="245">
        <f>S128*H128</f>
        <v>0</v>
      </c>
      <c r="U128" s="245">
        <v>0</v>
      </c>
      <c r="V128" s="245">
        <f>U128*H128</f>
        <v>0</v>
      </c>
      <c r="W128" s="245">
        <v>0</v>
      </c>
      <c r="X128" s="246">
        <f>W128*H128</f>
        <v>0</v>
      </c>
      <c r="Y128" s="39"/>
      <c r="Z128" s="39"/>
      <c r="AA128" s="39"/>
      <c r="AB128" s="39"/>
      <c r="AC128" s="39"/>
      <c r="AD128" s="39"/>
      <c r="AE128" s="39"/>
      <c r="AR128" s="247" t="s">
        <v>179</v>
      </c>
      <c r="AT128" s="247" t="s">
        <v>174</v>
      </c>
      <c r="AU128" s="247" t="s">
        <v>84</v>
      </c>
      <c r="AY128" s="18" t="s">
        <v>171</v>
      </c>
      <c r="BE128" s="248">
        <f>IF(O128="základní",K128,0)</f>
        <v>0</v>
      </c>
      <c r="BF128" s="248">
        <f>IF(O128="snížená",K128,0)</f>
        <v>0</v>
      </c>
      <c r="BG128" s="248">
        <f>IF(O128="zákl. přenesená",K128,0)</f>
        <v>0</v>
      </c>
      <c r="BH128" s="248">
        <f>IF(O128="sníž. přenesená",K128,0)</f>
        <v>0</v>
      </c>
      <c r="BI128" s="248">
        <f>IF(O128="nulová",K128,0)</f>
        <v>0</v>
      </c>
      <c r="BJ128" s="18" t="s">
        <v>84</v>
      </c>
      <c r="BK128" s="248">
        <f>ROUND(P128*H128,2)</f>
        <v>0</v>
      </c>
      <c r="BL128" s="18" t="s">
        <v>179</v>
      </c>
      <c r="BM128" s="247" t="s">
        <v>362</v>
      </c>
    </row>
    <row r="129" spans="1:47" s="2" customFormat="1" ht="12">
      <c r="A129" s="39"/>
      <c r="B129" s="40"/>
      <c r="C129" s="41"/>
      <c r="D129" s="249" t="s">
        <v>181</v>
      </c>
      <c r="E129" s="41"/>
      <c r="F129" s="250" t="s">
        <v>815</v>
      </c>
      <c r="G129" s="41"/>
      <c r="H129" s="41"/>
      <c r="I129" s="150"/>
      <c r="J129" s="150"/>
      <c r="K129" s="41"/>
      <c r="L129" s="41"/>
      <c r="M129" s="45"/>
      <c r="N129" s="251"/>
      <c r="O129" s="252"/>
      <c r="P129" s="85"/>
      <c r="Q129" s="85"/>
      <c r="R129" s="85"/>
      <c r="S129" s="85"/>
      <c r="T129" s="85"/>
      <c r="U129" s="85"/>
      <c r="V129" s="85"/>
      <c r="W129" s="85"/>
      <c r="X129" s="86"/>
      <c r="Y129" s="39"/>
      <c r="Z129" s="39"/>
      <c r="AA129" s="39"/>
      <c r="AB129" s="39"/>
      <c r="AC129" s="39"/>
      <c r="AD129" s="39"/>
      <c r="AE129" s="39"/>
      <c r="AT129" s="18" t="s">
        <v>181</v>
      </c>
      <c r="AU129" s="18" t="s">
        <v>84</v>
      </c>
    </row>
    <row r="130" spans="1:65" s="2" customFormat="1" ht="21.75" customHeight="1">
      <c r="A130" s="39"/>
      <c r="B130" s="40"/>
      <c r="C130" s="235" t="s">
        <v>221</v>
      </c>
      <c r="D130" s="235" t="s">
        <v>174</v>
      </c>
      <c r="E130" s="236" t="s">
        <v>816</v>
      </c>
      <c r="F130" s="237" t="s">
        <v>817</v>
      </c>
      <c r="G130" s="238" t="s">
        <v>224</v>
      </c>
      <c r="H130" s="239">
        <v>0.264</v>
      </c>
      <c r="I130" s="240"/>
      <c r="J130" s="240"/>
      <c r="K130" s="241">
        <f>ROUND(P130*H130,2)</f>
        <v>0</v>
      </c>
      <c r="L130" s="237" t="s">
        <v>178</v>
      </c>
      <c r="M130" s="45"/>
      <c r="N130" s="242" t="s">
        <v>20</v>
      </c>
      <c r="O130" s="243" t="s">
        <v>45</v>
      </c>
      <c r="P130" s="244">
        <f>I130+J130</f>
        <v>0</v>
      </c>
      <c r="Q130" s="244">
        <f>ROUND(I130*H130,2)</f>
        <v>0</v>
      </c>
      <c r="R130" s="244">
        <f>ROUND(J130*H130,2)</f>
        <v>0</v>
      </c>
      <c r="S130" s="85"/>
      <c r="T130" s="245">
        <f>S130*H130</f>
        <v>0</v>
      </c>
      <c r="U130" s="245">
        <v>1.06277</v>
      </c>
      <c r="V130" s="245">
        <f>U130*H130</f>
        <v>0.28057128000000003</v>
      </c>
      <c r="W130" s="245">
        <v>0</v>
      </c>
      <c r="X130" s="246">
        <f>W130*H130</f>
        <v>0</v>
      </c>
      <c r="Y130" s="39"/>
      <c r="Z130" s="39"/>
      <c r="AA130" s="39"/>
      <c r="AB130" s="39"/>
      <c r="AC130" s="39"/>
      <c r="AD130" s="39"/>
      <c r="AE130" s="39"/>
      <c r="AR130" s="247" t="s">
        <v>179</v>
      </c>
      <c r="AT130" s="247" t="s">
        <v>174</v>
      </c>
      <c r="AU130" s="247" t="s">
        <v>84</v>
      </c>
      <c r="AY130" s="18" t="s">
        <v>171</v>
      </c>
      <c r="BE130" s="248">
        <f>IF(O130="základní",K130,0)</f>
        <v>0</v>
      </c>
      <c r="BF130" s="248">
        <f>IF(O130="snížená",K130,0)</f>
        <v>0</v>
      </c>
      <c r="BG130" s="248">
        <f>IF(O130="zákl. přenesená",K130,0)</f>
        <v>0</v>
      </c>
      <c r="BH130" s="248">
        <f>IF(O130="sníž. přenesená",K130,0)</f>
        <v>0</v>
      </c>
      <c r="BI130" s="248">
        <f>IF(O130="nulová",K130,0)</f>
        <v>0</v>
      </c>
      <c r="BJ130" s="18" t="s">
        <v>84</v>
      </c>
      <c r="BK130" s="248">
        <f>ROUND(P130*H130,2)</f>
        <v>0</v>
      </c>
      <c r="BL130" s="18" t="s">
        <v>179</v>
      </c>
      <c r="BM130" s="247" t="s">
        <v>378</v>
      </c>
    </row>
    <row r="131" spans="1:47" s="2" customFormat="1" ht="12">
      <c r="A131" s="39"/>
      <c r="B131" s="40"/>
      <c r="C131" s="41"/>
      <c r="D131" s="249" t="s">
        <v>181</v>
      </c>
      <c r="E131" s="41"/>
      <c r="F131" s="250" t="s">
        <v>818</v>
      </c>
      <c r="G131" s="41"/>
      <c r="H131" s="41"/>
      <c r="I131" s="150"/>
      <c r="J131" s="150"/>
      <c r="K131" s="41"/>
      <c r="L131" s="41"/>
      <c r="M131" s="45"/>
      <c r="N131" s="251"/>
      <c r="O131" s="252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181</v>
      </c>
      <c r="AU131" s="18" t="s">
        <v>84</v>
      </c>
    </row>
    <row r="132" spans="1:65" s="2" customFormat="1" ht="21.75" customHeight="1">
      <c r="A132" s="39"/>
      <c r="B132" s="40"/>
      <c r="C132" s="235" t="s">
        <v>9</v>
      </c>
      <c r="D132" s="235" t="s">
        <v>174</v>
      </c>
      <c r="E132" s="236" t="s">
        <v>819</v>
      </c>
      <c r="F132" s="237" t="s">
        <v>820</v>
      </c>
      <c r="G132" s="238" t="s">
        <v>273</v>
      </c>
      <c r="H132" s="239">
        <v>5.133</v>
      </c>
      <c r="I132" s="240"/>
      <c r="J132" s="240"/>
      <c r="K132" s="241">
        <f>ROUND(P132*H132,2)</f>
        <v>0</v>
      </c>
      <c r="L132" s="237" t="s">
        <v>178</v>
      </c>
      <c r="M132" s="45"/>
      <c r="N132" s="242" t="s">
        <v>20</v>
      </c>
      <c r="O132" s="243" t="s">
        <v>45</v>
      </c>
      <c r="P132" s="244">
        <f>I132+J132</f>
        <v>0</v>
      </c>
      <c r="Q132" s="244">
        <f>ROUND(I132*H132,2)</f>
        <v>0</v>
      </c>
      <c r="R132" s="244">
        <f>ROUND(J132*H132,2)</f>
        <v>0</v>
      </c>
      <c r="S132" s="85"/>
      <c r="T132" s="245">
        <f>S132*H132</f>
        <v>0</v>
      </c>
      <c r="U132" s="245">
        <v>2.16</v>
      </c>
      <c r="V132" s="245">
        <f>U132*H132</f>
        <v>11.087280000000002</v>
      </c>
      <c r="W132" s="245">
        <v>0</v>
      </c>
      <c r="X132" s="246">
        <f>W132*H132</f>
        <v>0</v>
      </c>
      <c r="Y132" s="39"/>
      <c r="Z132" s="39"/>
      <c r="AA132" s="39"/>
      <c r="AB132" s="39"/>
      <c r="AC132" s="39"/>
      <c r="AD132" s="39"/>
      <c r="AE132" s="39"/>
      <c r="AR132" s="247" t="s">
        <v>179</v>
      </c>
      <c r="AT132" s="247" t="s">
        <v>174</v>
      </c>
      <c r="AU132" s="247" t="s">
        <v>84</v>
      </c>
      <c r="AY132" s="18" t="s">
        <v>171</v>
      </c>
      <c r="BE132" s="248">
        <f>IF(O132="základní",K132,0)</f>
        <v>0</v>
      </c>
      <c r="BF132" s="248">
        <f>IF(O132="snížená",K132,0)</f>
        <v>0</v>
      </c>
      <c r="BG132" s="248">
        <f>IF(O132="zákl. přenesená",K132,0)</f>
        <v>0</v>
      </c>
      <c r="BH132" s="248">
        <f>IF(O132="sníž. přenesená",K132,0)</f>
        <v>0</v>
      </c>
      <c r="BI132" s="248">
        <f>IF(O132="nulová",K132,0)</f>
        <v>0</v>
      </c>
      <c r="BJ132" s="18" t="s">
        <v>84</v>
      </c>
      <c r="BK132" s="248">
        <f>ROUND(P132*H132,2)</f>
        <v>0</v>
      </c>
      <c r="BL132" s="18" t="s">
        <v>179</v>
      </c>
      <c r="BM132" s="247" t="s">
        <v>390</v>
      </c>
    </row>
    <row r="133" spans="1:47" s="2" customFormat="1" ht="12">
      <c r="A133" s="39"/>
      <c r="B133" s="40"/>
      <c r="C133" s="41"/>
      <c r="D133" s="249" t="s">
        <v>181</v>
      </c>
      <c r="E133" s="41"/>
      <c r="F133" s="250" t="s">
        <v>821</v>
      </c>
      <c r="G133" s="41"/>
      <c r="H133" s="41"/>
      <c r="I133" s="150"/>
      <c r="J133" s="150"/>
      <c r="K133" s="41"/>
      <c r="L133" s="41"/>
      <c r="M133" s="45"/>
      <c r="N133" s="251"/>
      <c r="O133" s="252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181</v>
      </c>
      <c r="AU133" s="18" t="s">
        <v>84</v>
      </c>
    </row>
    <row r="134" spans="1:65" s="2" customFormat="1" ht="21.75" customHeight="1">
      <c r="A134" s="39"/>
      <c r="B134" s="40"/>
      <c r="C134" s="235" t="s">
        <v>313</v>
      </c>
      <c r="D134" s="235" t="s">
        <v>174</v>
      </c>
      <c r="E134" s="236" t="s">
        <v>822</v>
      </c>
      <c r="F134" s="237" t="s">
        <v>823</v>
      </c>
      <c r="G134" s="238" t="s">
        <v>273</v>
      </c>
      <c r="H134" s="239">
        <v>0.399</v>
      </c>
      <c r="I134" s="240"/>
      <c r="J134" s="240"/>
      <c r="K134" s="241">
        <f>ROUND(P134*H134,2)</f>
        <v>0</v>
      </c>
      <c r="L134" s="237" t="s">
        <v>178</v>
      </c>
      <c r="M134" s="45"/>
      <c r="N134" s="242" t="s">
        <v>20</v>
      </c>
      <c r="O134" s="243" t="s">
        <v>45</v>
      </c>
      <c r="P134" s="244">
        <f>I134+J134</f>
        <v>0</v>
      </c>
      <c r="Q134" s="244">
        <f>ROUND(I134*H134,2)</f>
        <v>0</v>
      </c>
      <c r="R134" s="244">
        <f>ROUND(J134*H134,2)</f>
        <v>0</v>
      </c>
      <c r="S134" s="85"/>
      <c r="T134" s="245">
        <f>S134*H134</f>
        <v>0</v>
      </c>
      <c r="U134" s="245">
        <v>2.25634</v>
      </c>
      <c r="V134" s="245">
        <f>U134*H134</f>
        <v>0.9002796599999999</v>
      </c>
      <c r="W134" s="245">
        <v>0</v>
      </c>
      <c r="X134" s="246">
        <f>W134*H134</f>
        <v>0</v>
      </c>
      <c r="Y134" s="39"/>
      <c r="Z134" s="39"/>
      <c r="AA134" s="39"/>
      <c r="AB134" s="39"/>
      <c r="AC134" s="39"/>
      <c r="AD134" s="39"/>
      <c r="AE134" s="39"/>
      <c r="AR134" s="247" t="s">
        <v>179</v>
      </c>
      <c r="AT134" s="247" t="s">
        <v>174</v>
      </c>
      <c r="AU134" s="247" t="s">
        <v>84</v>
      </c>
      <c r="AY134" s="18" t="s">
        <v>171</v>
      </c>
      <c r="BE134" s="248">
        <f>IF(O134="základní",K134,0)</f>
        <v>0</v>
      </c>
      <c r="BF134" s="248">
        <f>IF(O134="snížená",K134,0)</f>
        <v>0</v>
      </c>
      <c r="BG134" s="248">
        <f>IF(O134="zákl. přenesená",K134,0)</f>
        <v>0</v>
      </c>
      <c r="BH134" s="248">
        <f>IF(O134="sníž. přenesená",K134,0)</f>
        <v>0</v>
      </c>
      <c r="BI134" s="248">
        <f>IF(O134="nulová",K134,0)</f>
        <v>0</v>
      </c>
      <c r="BJ134" s="18" t="s">
        <v>84</v>
      </c>
      <c r="BK134" s="248">
        <f>ROUND(P134*H134,2)</f>
        <v>0</v>
      </c>
      <c r="BL134" s="18" t="s">
        <v>179</v>
      </c>
      <c r="BM134" s="247" t="s">
        <v>401</v>
      </c>
    </row>
    <row r="135" spans="1:47" s="2" customFormat="1" ht="12">
      <c r="A135" s="39"/>
      <c r="B135" s="40"/>
      <c r="C135" s="41"/>
      <c r="D135" s="249" t="s">
        <v>181</v>
      </c>
      <c r="E135" s="41"/>
      <c r="F135" s="250" t="s">
        <v>824</v>
      </c>
      <c r="G135" s="41"/>
      <c r="H135" s="41"/>
      <c r="I135" s="150"/>
      <c r="J135" s="150"/>
      <c r="K135" s="41"/>
      <c r="L135" s="41"/>
      <c r="M135" s="45"/>
      <c r="N135" s="251"/>
      <c r="O135" s="252"/>
      <c r="P135" s="85"/>
      <c r="Q135" s="85"/>
      <c r="R135" s="85"/>
      <c r="S135" s="85"/>
      <c r="T135" s="85"/>
      <c r="U135" s="85"/>
      <c r="V135" s="85"/>
      <c r="W135" s="85"/>
      <c r="X135" s="86"/>
      <c r="Y135" s="39"/>
      <c r="Z135" s="39"/>
      <c r="AA135" s="39"/>
      <c r="AB135" s="39"/>
      <c r="AC135" s="39"/>
      <c r="AD135" s="39"/>
      <c r="AE135" s="39"/>
      <c r="AT135" s="18" t="s">
        <v>181</v>
      </c>
      <c r="AU135" s="18" t="s">
        <v>84</v>
      </c>
    </row>
    <row r="136" spans="1:65" s="2" customFormat="1" ht="21.75" customHeight="1">
      <c r="A136" s="39"/>
      <c r="B136" s="40"/>
      <c r="C136" s="235" t="s">
        <v>319</v>
      </c>
      <c r="D136" s="235" t="s">
        <v>174</v>
      </c>
      <c r="E136" s="236" t="s">
        <v>825</v>
      </c>
      <c r="F136" s="237" t="s">
        <v>826</v>
      </c>
      <c r="G136" s="238" t="s">
        <v>273</v>
      </c>
      <c r="H136" s="239">
        <v>0.399</v>
      </c>
      <c r="I136" s="240"/>
      <c r="J136" s="240"/>
      <c r="K136" s="241">
        <f>ROUND(P136*H136,2)</f>
        <v>0</v>
      </c>
      <c r="L136" s="237" t="s">
        <v>178</v>
      </c>
      <c r="M136" s="45"/>
      <c r="N136" s="242" t="s">
        <v>20</v>
      </c>
      <c r="O136" s="243" t="s">
        <v>45</v>
      </c>
      <c r="P136" s="244">
        <f>I136+J136</f>
        <v>0</v>
      </c>
      <c r="Q136" s="244">
        <f>ROUND(I136*H136,2)</f>
        <v>0</v>
      </c>
      <c r="R136" s="244">
        <f>ROUND(J136*H136,2)</f>
        <v>0</v>
      </c>
      <c r="S136" s="85"/>
      <c r="T136" s="245">
        <f>S136*H136</f>
        <v>0</v>
      </c>
      <c r="U136" s="245">
        <v>0</v>
      </c>
      <c r="V136" s="245">
        <f>U136*H136</f>
        <v>0</v>
      </c>
      <c r="W136" s="245">
        <v>0</v>
      </c>
      <c r="X136" s="246">
        <f>W136*H136</f>
        <v>0</v>
      </c>
      <c r="Y136" s="39"/>
      <c r="Z136" s="39"/>
      <c r="AA136" s="39"/>
      <c r="AB136" s="39"/>
      <c r="AC136" s="39"/>
      <c r="AD136" s="39"/>
      <c r="AE136" s="39"/>
      <c r="AR136" s="247" t="s">
        <v>179</v>
      </c>
      <c r="AT136" s="247" t="s">
        <v>174</v>
      </c>
      <c r="AU136" s="247" t="s">
        <v>84</v>
      </c>
      <c r="AY136" s="18" t="s">
        <v>171</v>
      </c>
      <c r="BE136" s="248">
        <f>IF(O136="základní",K136,0)</f>
        <v>0</v>
      </c>
      <c r="BF136" s="248">
        <f>IF(O136="snížená",K136,0)</f>
        <v>0</v>
      </c>
      <c r="BG136" s="248">
        <f>IF(O136="zákl. přenesená",K136,0)</f>
        <v>0</v>
      </c>
      <c r="BH136" s="248">
        <f>IF(O136="sníž. přenesená",K136,0)</f>
        <v>0</v>
      </c>
      <c r="BI136" s="248">
        <f>IF(O136="nulová",K136,0)</f>
        <v>0</v>
      </c>
      <c r="BJ136" s="18" t="s">
        <v>84</v>
      </c>
      <c r="BK136" s="248">
        <f>ROUND(P136*H136,2)</f>
        <v>0</v>
      </c>
      <c r="BL136" s="18" t="s">
        <v>179</v>
      </c>
      <c r="BM136" s="247" t="s">
        <v>414</v>
      </c>
    </row>
    <row r="137" spans="1:47" s="2" customFormat="1" ht="12">
      <c r="A137" s="39"/>
      <c r="B137" s="40"/>
      <c r="C137" s="41"/>
      <c r="D137" s="249" t="s">
        <v>181</v>
      </c>
      <c r="E137" s="41"/>
      <c r="F137" s="250" t="s">
        <v>827</v>
      </c>
      <c r="G137" s="41"/>
      <c r="H137" s="41"/>
      <c r="I137" s="150"/>
      <c r="J137" s="150"/>
      <c r="K137" s="41"/>
      <c r="L137" s="41"/>
      <c r="M137" s="45"/>
      <c r="N137" s="251"/>
      <c r="O137" s="252"/>
      <c r="P137" s="85"/>
      <c r="Q137" s="85"/>
      <c r="R137" s="85"/>
      <c r="S137" s="85"/>
      <c r="T137" s="85"/>
      <c r="U137" s="85"/>
      <c r="V137" s="85"/>
      <c r="W137" s="85"/>
      <c r="X137" s="86"/>
      <c r="Y137" s="39"/>
      <c r="Z137" s="39"/>
      <c r="AA137" s="39"/>
      <c r="AB137" s="39"/>
      <c r="AC137" s="39"/>
      <c r="AD137" s="39"/>
      <c r="AE137" s="39"/>
      <c r="AT137" s="18" t="s">
        <v>181</v>
      </c>
      <c r="AU137" s="18" t="s">
        <v>84</v>
      </c>
    </row>
    <row r="138" spans="1:65" s="2" customFormat="1" ht="16.5" customHeight="1">
      <c r="A138" s="39"/>
      <c r="B138" s="40"/>
      <c r="C138" s="235" t="s">
        <v>325</v>
      </c>
      <c r="D138" s="235" t="s">
        <v>174</v>
      </c>
      <c r="E138" s="236" t="s">
        <v>828</v>
      </c>
      <c r="F138" s="237" t="s">
        <v>829</v>
      </c>
      <c r="G138" s="238" t="s">
        <v>177</v>
      </c>
      <c r="H138" s="239">
        <v>58.5</v>
      </c>
      <c r="I138" s="240"/>
      <c r="J138" s="240"/>
      <c r="K138" s="241">
        <f>ROUND(P138*H138,2)</f>
        <v>0</v>
      </c>
      <c r="L138" s="237" t="s">
        <v>20</v>
      </c>
      <c r="M138" s="45"/>
      <c r="N138" s="242" t="s">
        <v>20</v>
      </c>
      <c r="O138" s="243" t="s">
        <v>45</v>
      </c>
      <c r="P138" s="244">
        <f>I138+J138</f>
        <v>0</v>
      </c>
      <c r="Q138" s="244">
        <f>ROUND(I138*H138,2)</f>
        <v>0</v>
      </c>
      <c r="R138" s="244">
        <f>ROUND(J138*H138,2)</f>
        <v>0</v>
      </c>
      <c r="S138" s="85"/>
      <c r="T138" s="245">
        <f>S138*H138</f>
        <v>0</v>
      </c>
      <c r="U138" s="245">
        <v>0</v>
      </c>
      <c r="V138" s="245">
        <f>U138*H138</f>
        <v>0</v>
      </c>
      <c r="W138" s="245">
        <v>0</v>
      </c>
      <c r="X138" s="246">
        <f>W138*H138</f>
        <v>0</v>
      </c>
      <c r="Y138" s="39"/>
      <c r="Z138" s="39"/>
      <c r="AA138" s="39"/>
      <c r="AB138" s="39"/>
      <c r="AC138" s="39"/>
      <c r="AD138" s="39"/>
      <c r="AE138" s="39"/>
      <c r="AR138" s="247" t="s">
        <v>179</v>
      </c>
      <c r="AT138" s="247" t="s">
        <v>174</v>
      </c>
      <c r="AU138" s="247" t="s">
        <v>84</v>
      </c>
      <c r="AY138" s="18" t="s">
        <v>171</v>
      </c>
      <c r="BE138" s="248">
        <f>IF(O138="základní",K138,0)</f>
        <v>0</v>
      </c>
      <c r="BF138" s="248">
        <f>IF(O138="snížená",K138,0)</f>
        <v>0</v>
      </c>
      <c r="BG138" s="248">
        <f>IF(O138="zákl. přenesená",K138,0)</f>
        <v>0</v>
      </c>
      <c r="BH138" s="248">
        <f>IF(O138="sníž. přenesená",K138,0)</f>
        <v>0</v>
      </c>
      <c r="BI138" s="248">
        <f>IF(O138="nulová",K138,0)</f>
        <v>0</v>
      </c>
      <c r="BJ138" s="18" t="s">
        <v>84</v>
      </c>
      <c r="BK138" s="248">
        <f>ROUND(P138*H138,2)</f>
        <v>0</v>
      </c>
      <c r="BL138" s="18" t="s">
        <v>179</v>
      </c>
      <c r="BM138" s="247" t="s">
        <v>830</v>
      </c>
    </row>
    <row r="139" spans="1:47" s="2" customFormat="1" ht="12">
      <c r="A139" s="39"/>
      <c r="B139" s="40"/>
      <c r="C139" s="41"/>
      <c r="D139" s="249" t="s">
        <v>181</v>
      </c>
      <c r="E139" s="41"/>
      <c r="F139" s="250" t="s">
        <v>829</v>
      </c>
      <c r="G139" s="41"/>
      <c r="H139" s="41"/>
      <c r="I139" s="150"/>
      <c r="J139" s="150"/>
      <c r="K139" s="41"/>
      <c r="L139" s="41"/>
      <c r="M139" s="45"/>
      <c r="N139" s="251"/>
      <c r="O139" s="252"/>
      <c r="P139" s="85"/>
      <c r="Q139" s="85"/>
      <c r="R139" s="85"/>
      <c r="S139" s="85"/>
      <c r="T139" s="85"/>
      <c r="U139" s="85"/>
      <c r="V139" s="85"/>
      <c r="W139" s="85"/>
      <c r="X139" s="86"/>
      <c r="Y139" s="39"/>
      <c r="Z139" s="39"/>
      <c r="AA139" s="39"/>
      <c r="AB139" s="39"/>
      <c r="AC139" s="39"/>
      <c r="AD139" s="39"/>
      <c r="AE139" s="39"/>
      <c r="AT139" s="18" t="s">
        <v>181</v>
      </c>
      <c r="AU139" s="18" t="s">
        <v>84</v>
      </c>
    </row>
    <row r="140" spans="1:65" s="2" customFormat="1" ht="16.5" customHeight="1">
      <c r="A140" s="39"/>
      <c r="B140" s="40"/>
      <c r="C140" s="235" t="s">
        <v>331</v>
      </c>
      <c r="D140" s="235" t="s">
        <v>174</v>
      </c>
      <c r="E140" s="236" t="s">
        <v>831</v>
      </c>
      <c r="F140" s="237" t="s">
        <v>832</v>
      </c>
      <c r="G140" s="238" t="s">
        <v>177</v>
      </c>
      <c r="H140" s="239">
        <v>58.5</v>
      </c>
      <c r="I140" s="240"/>
      <c r="J140" s="240"/>
      <c r="K140" s="241">
        <f>ROUND(P140*H140,2)</f>
        <v>0</v>
      </c>
      <c r="L140" s="237" t="s">
        <v>20</v>
      </c>
      <c r="M140" s="45"/>
      <c r="N140" s="242" t="s">
        <v>20</v>
      </c>
      <c r="O140" s="243" t="s">
        <v>45</v>
      </c>
      <c r="P140" s="244">
        <f>I140+J140</f>
        <v>0</v>
      </c>
      <c r="Q140" s="244">
        <f>ROUND(I140*H140,2)</f>
        <v>0</v>
      </c>
      <c r="R140" s="244">
        <f>ROUND(J140*H140,2)</f>
        <v>0</v>
      </c>
      <c r="S140" s="85"/>
      <c r="T140" s="245">
        <f>S140*H140</f>
        <v>0</v>
      </c>
      <c r="U140" s="245">
        <v>0.175</v>
      </c>
      <c r="V140" s="245">
        <f>U140*H140</f>
        <v>10.237499999999999</v>
      </c>
      <c r="W140" s="245">
        <v>0</v>
      </c>
      <c r="X140" s="246">
        <f>W140*H140</f>
        <v>0</v>
      </c>
      <c r="Y140" s="39"/>
      <c r="Z140" s="39"/>
      <c r="AA140" s="39"/>
      <c r="AB140" s="39"/>
      <c r="AC140" s="39"/>
      <c r="AD140" s="39"/>
      <c r="AE140" s="39"/>
      <c r="AR140" s="247" t="s">
        <v>179</v>
      </c>
      <c r="AT140" s="247" t="s">
        <v>174</v>
      </c>
      <c r="AU140" s="247" t="s">
        <v>84</v>
      </c>
      <c r="AY140" s="18" t="s">
        <v>171</v>
      </c>
      <c r="BE140" s="248">
        <f>IF(O140="základní",K140,0)</f>
        <v>0</v>
      </c>
      <c r="BF140" s="248">
        <f>IF(O140="snížená",K140,0)</f>
        <v>0</v>
      </c>
      <c r="BG140" s="248">
        <f>IF(O140="zákl. přenesená",K140,0)</f>
        <v>0</v>
      </c>
      <c r="BH140" s="248">
        <f>IF(O140="sníž. přenesená",K140,0)</f>
        <v>0</v>
      </c>
      <c r="BI140" s="248">
        <f>IF(O140="nulová",K140,0)</f>
        <v>0</v>
      </c>
      <c r="BJ140" s="18" t="s">
        <v>84</v>
      </c>
      <c r="BK140" s="248">
        <f>ROUND(P140*H140,2)</f>
        <v>0</v>
      </c>
      <c r="BL140" s="18" t="s">
        <v>179</v>
      </c>
      <c r="BM140" s="247" t="s">
        <v>833</v>
      </c>
    </row>
    <row r="141" spans="1:47" s="2" customFormat="1" ht="12">
      <c r="A141" s="39"/>
      <c r="B141" s="40"/>
      <c r="C141" s="41"/>
      <c r="D141" s="249" t="s">
        <v>181</v>
      </c>
      <c r="E141" s="41"/>
      <c r="F141" s="250" t="s">
        <v>834</v>
      </c>
      <c r="G141" s="41"/>
      <c r="H141" s="41"/>
      <c r="I141" s="150"/>
      <c r="J141" s="150"/>
      <c r="K141" s="41"/>
      <c r="L141" s="41"/>
      <c r="M141" s="45"/>
      <c r="N141" s="251"/>
      <c r="O141" s="252"/>
      <c r="P141" s="85"/>
      <c r="Q141" s="85"/>
      <c r="R141" s="85"/>
      <c r="S141" s="85"/>
      <c r="T141" s="85"/>
      <c r="U141" s="85"/>
      <c r="V141" s="85"/>
      <c r="W141" s="85"/>
      <c r="X141" s="86"/>
      <c r="Y141" s="39"/>
      <c r="Z141" s="39"/>
      <c r="AA141" s="39"/>
      <c r="AB141" s="39"/>
      <c r="AC141" s="39"/>
      <c r="AD141" s="39"/>
      <c r="AE141" s="39"/>
      <c r="AT141" s="18" t="s">
        <v>181</v>
      </c>
      <c r="AU141" s="18" t="s">
        <v>84</v>
      </c>
    </row>
    <row r="142" spans="1:47" s="2" customFormat="1" ht="12">
      <c r="A142" s="39"/>
      <c r="B142" s="40"/>
      <c r="C142" s="41"/>
      <c r="D142" s="249" t="s">
        <v>217</v>
      </c>
      <c r="E142" s="41"/>
      <c r="F142" s="274" t="s">
        <v>835</v>
      </c>
      <c r="G142" s="41"/>
      <c r="H142" s="41"/>
      <c r="I142" s="150"/>
      <c r="J142" s="150"/>
      <c r="K142" s="41"/>
      <c r="L142" s="41"/>
      <c r="M142" s="45"/>
      <c r="N142" s="251"/>
      <c r="O142" s="252"/>
      <c r="P142" s="85"/>
      <c r="Q142" s="85"/>
      <c r="R142" s="85"/>
      <c r="S142" s="85"/>
      <c r="T142" s="85"/>
      <c r="U142" s="85"/>
      <c r="V142" s="85"/>
      <c r="W142" s="85"/>
      <c r="X142" s="86"/>
      <c r="Y142" s="39"/>
      <c r="Z142" s="39"/>
      <c r="AA142" s="39"/>
      <c r="AB142" s="39"/>
      <c r="AC142" s="39"/>
      <c r="AD142" s="39"/>
      <c r="AE142" s="39"/>
      <c r="AT142" s="18" t="s">
        <v>217</v>
      </c>
      <c r="AU142" s="18" t="s">
        <v>84</v>
      </c>
    </row>
    <row r="143" spans="1:63" s="12" customFormat="1" ht="25.9" customHeight="1">
      <c r="A143" s="12"/>
      <c r="B143" s="218"/>
      <c r="C143" s="219"/>
      <c r="D143" s="220" t="s">
        <v>75</v>
      </c>
      <c r="E143" s="221" t="s">
        <v>836</v>
      </c>
      <c r="F143" s="221" t="s">
        <v>837</v>
      </c>
      <c r="G143" s="219"/>
      <c r="H143" s="219"/>
      <c r="I143" s="222"/>
      <c r="J143" s="222"/>
      <c r="K143" s="223">
        <f>BK143</f>
        <v>0</v>
      </c>
      <c r="L143" s="219"/>
      <c r="M143" s="224"/>
      <c r="N143" s="225"/>
      <c r="O143" s="226"/>
      <c r="P143" s="226"/>
      <c r="Q143" s="227">
        <f>SUM(Q144:Q155)</f>
        <v>0</v>
      </c>
      <c r="R143" s="227">
        <f>SUM(R144:R155)</f>
        <v>0</v>
      </c>
      <c r="S143" s="226"/>
      <c r="T143" s="228">
        <f>SUM(T144:T155)</f>
        <v>0</v>
      </c>
      <c r="U143" s="226"/>
      <c r="V143" s="228">
        <f>SUM(V144:V155)</f>
        <v>0</v>
      </c>
      <c r="W143" s="226"/>
      <c r="X143" s="229">
        <f>SUM(X144:X155)</f>
        <v>1.8045710000000001</v>
      </c>
      <c r="Y143" s="12"/>
      <c r="Z143" s="12"/>
      <c r="AA143" s="12"/>
      <c r="AB143" s="12"/>
      <c r="AC143" s="12"/>
      <c r="AD143" s="12"/>
      <c r="AE143" s="12"/>
      <c r="AR143" s="230" t="s">
        <v>84</v>
      </c>
      <c r="AT143" s="231" t="s">
        <v>75</v>
      </c>
      <c r="AU143" s="231" t="s">
        <v>76</v>
      </c>
      <c r="AY143" s="230" t="s">
        <v>171</v>
      </c>
      <c r="BK143" s="232">
        <f>SUM(BK144:BK155)</f>
        <v>0</v>
      </c>
    </row>
    <row r="144" spans="1:65" s="2" customFormat="1" ht="21.75" customHeight="1">
      <c r="A144" s="39"/>
      <c r="B144" s="40"/>
      <c r="C144" s="235" t="s">
        <v>335</v>
      </c>
      <c r="D144" s="235" t="s">
        <v>174</v>
      </c>
      <c r="E144" s="236" t="s">
        <v>838</v>
      </c>
      <c r="F144" s="237" t="s">
        <v>839</v>
      </c>
      <c r="G144" s="238" t="s">
        <v>195</v>
      </c>
      <c r="H144" s="239">
        <v>1</v>
      </c>
      <c r="I144" s="240"/>
      <c r="J144" s="240"/>
      <c r="K144" s="241">
        <f>ROUND(P144*H144,2)</f>
        <v>0</v>
      </c>
      <c r="L144" s="237" t="s">
        <v>178</v>
      </c>
      <c r="M144" s="45"/>
      <c r="N144" s="242" t="s">
        <v>20</v>
      </c>
      <c r="O144" s="243" t="s">
        <v>45</v>
      </c>
      <c r="P144" s="244">
        <f>I144+J144</f>
        <v>0</v>
      </c>
      <c r="Q144" s="244">
        <f>ROUND(I144*H144,2)</f>
        <v>0</v>
      </c>
      <c r="R144" s="244">
        <f>ROUND(J144*H144,2)</f>
        <v>0</v>
      </c>
      <c r="S144" s="85"/>
      <c r="T144" s="245">
        <f>S144*H144</f>
        <v>0</v>
      </c>
      <c r="U144" s="245">
        <v>0</v>
      </c>
      <c r="V144" s="245">
        <f>U144*H144</f>
        <v>0</v>
      </c>
      <c r="W144" s="245">
        <v>0.33</v>
      </c>
      <c r="X144" s="246">
        <f>W144*H144</f>
        <v>0.33</v>
      </c>
      <c r="Y144" s="39"/>
      <c r="Z144" s="39"/>
      <c r="AA144" s="39"/>
      <c r="AB144" s="39"/>
      <c r="AC144" s="39"/>
      <c r="AD144" s="39"/>
      <c r="AE144" s="39"/>
      <c r="AR144" s="247" t="s">
        <v>179</v>
      </c>
      <c r="AT144" s="247" t="s">
        <v>174</v>
      </c>
      <c r="AU144" s="247" t="s">
        <v>84</v>
      </c>
      <c r="AY144" s="18" t="s">
        <v>171</v>
      </c>
      <c r="BE144" s="248">
        <f>IF(O144="základní",K144,0)</f>
        <v>0</v>
      </c>
      <c r="BF144" s="248">
        <f>IF(O144="snížená",K144,0)</f>
        <v>0</v>
      </c>
      <c r="BG144" s="248">
        <f>IF(O144="zákl. přenesená",K144,0)</f>
        <v>0</v>
      </c>
      <c r="BH144" s="248">
        <f>IF(O144="sníž. přenesená",K144,0)</f>
        <v>0</v>
      </c>
      <c r="BI144" s="248">
        <f>IF(O144="nulová",K144,0)</f>
        <v>0</v>
      </c>
      <c r="BJ144" s="18" t="s">
        <v>84</v>
      </c>
      <c r="BK144" s="248">
        <f>ROUND(P144*H144,2)</f>
        <v>0</v>
      </c>
      <c r="BL144" s="18" t="s">
        <v>179</v>
      </c>
      <c r="BM144" s="247" t="s">
        <v>436</v>
      </c>
    </row>
    <row r="145" spans="1:47" s="2" customFormat="1" ht="12">
      <c r="A145" s="39"/>
      <c r="B145" s="40"/>
      <c r="C145" s="41"/>
      <c r="D145" s="249" t="s">
        <v>181</v>
      </c>
      <c r="E145" s="41"/>
      <c r="F145" s="250" t="s">
        <v>840</v>
      </c>
      <c r="G145" s="41"/>
      <c r="H145" s="41"/>
      <c r="I145" s="150"/>
      <c r="J145" s="150"/>
      <c r="K145" s="41"/>
      <c r="L145" s="41"/>
      <c r="M145" s="45"/>
      <c r="N145" s="251"/>
      <c r="O145" s="252"/>
      <c r="P145" s="85"/>
      <c r="Q145" s="85"/>
      <c r="R145" s="85"/>
      <c r="S145" s="85"/>
      <c r="T145" s="85"/>
      <c r="U145" s="85"/>
      <c r="V145" s="85"/>
      <c r="W145" s="85"/>
      <c r="X145" s="86"/>
      <c r="Y145" s="39"/>
      <c r="Z145" s="39"/>
      <c r="AA145" s="39"/>
      <c r="AB145" s="39"/>
      <c r="AC145" s="39"/>
      <c r="AD145" s="39"/>
      <c r="AE145" s="39"/>
      <c r="AT145" s="18" t="s">
        <v>181</v>
      </c>
      <c r="AU145" s="18" t="s">
        <v>84</v>
      </c>
    </row>
    <row r="146" spans="1:65" s="2" customFormat="1" ht="33" customHeight="1">
      <c r="A146" s="39"/>
      <c r="B146" s="40"/>
      <c r="C146" s="235" t="s">
        <v>8</v>
      </c>
      <c r="D146" s="235" t="s">
        <v>174</v>
      </c>
      <c r="E146" s="236" t="s">
        <v>841</v>
      </c>
      <c r="F146" s="237" t="s">
        <v>842</v>
      </c>
      <c r="G146" s="238" t="s">
        <v>273</v>
      </c>
      <c r="H146" s="239">
        <v>0.266</v>
      </c>
      <c r="I146" s="240"/>
      <c r="J146" s="240"/>
      <c r="K146" s="241">
        <f>ROUND(P146*H146,2)</f>
        <v>0</v>
      </c>
      <c r="L146" s="237" t="s">
        <v>178</v>
      </c>
      <c r="M146" s="45"/>
      <c r="N146" s="242" t="s">
        <v>20</v>
      </c>
      <c r="O146" s="243" t="s">
        <v>45</v>
      </c>
      <c r="P146" s="244">
        <f>I146+J146</f>
        <v>0</v>
      </c>
      <c r="Q146" s="244">
        <f>ROUND(I146*H146,2)</f>
        <v>0</v>
      </c>
      <c r="R146" s="244">
        <f>ROUND(J146*H146,2)</f>
        <v>0</v>
      </c>
      <c r="S146" s="85"/>
      <c r="T146" s="245">
        <f>S146*H146</f>
        <v>0</v>
      </c>
      <c r="U146" s="245">
        <v>0</v>
      </c>
      <c r="V146" s="245">
        <f>U146*H146</f>
        <v>0</v>
      </c>
      <c r="W146" s="245">
        <v>2.2</v>
      </c>
      <c r="X146" s="246">
        <f>W146*H146</f>
        <v>0.5852</v>
      </c>
      <c r="Y146" s="39"/>
      <c r="Z146" s="39"/>
      <c r="AA146" s="39"/>
      <c r="AB146" s="39"/>
      <c r="AC146" s="39"/>
      <c r="AD146" s="39"/>
      <c r="AE146" s="39"/>
      <c r="AR146" s="247" t="s">
        <v>179</v>
      </c>
      <c r="AT146" s="247" t="s">
        <v>174</v>
      </c>
      <c r="AU146" s="247" t="s">
        <v>84</v>
      </c>
      <c r="AY146" s="18" t="s">
        <v>171</v>
      </c>
      <c r="BE146" s="248">
        <f>IF(O146="základní",K146,0)</f>
        <v>0</v>
      </c>
      <c r="BF146" s="248">
        <f>IF(O146="snížená",K146,0)</f>
        <v>0</v>
      </c>
      <c r="BG146" s="248">
        <f>IF(O146="zákl. přenesená",K146,0)</f>
        <v>0</v>
      </c>
      <c r="BH146" s="248">
        <f>IF(O146="sníž. přenesená",K146,0)</f>
        <v>0</v>
      </c>
      <c r="BI146" s="248">
        <f>IF(O146="nulová",K146,0)</f>
        <v>0</v>
      </c>
      <c r="BJ146" s="18" t="s">
        <v>84</v>
      </c>
      <c r="BK146" s="248">
        <f>ROUND(P146*H146,2)</f>
        <v>0</v>
      </c>
      <c r="BL146" s="18" t="s">
        <v>179</v>
      </c>
      <c r="BM146" s="247" t="s">
        <v>446</v>
      </c>
    </row>
    <row r="147" spans="1:47" s="2" customFormat="1" ht="12">
      <c r="A147" s="39"/>
      <c r="B147" s="40"/>
      <c r="C147" s="41"/>
      <c r="D147" s="249" t="s">
        <v>181</v>
      </c>
      <c r="E147" s="41"/>
      <c r="F147" s="250" t="s">
        <v>843</v>
      </c>
      <c r="G147" s="41"/>
      <c r="H147" s="41"/>
      <c r="I147" s="150"/>
      <c r="J147" s="150"/>
      <c r="K147" s="41"/>
      <c r="L147" s="41"/>
      <c r="M147" s="45"/>
      <c r="N147" s="251"/>
      <c r="O147" s="252"/>
      <c r="P147" s="85"/>
      <c r="Q147" s="85"/>
      <c r="R147" s="85"/>
      <c r="S147" s="85"/>
      <c r="T147" s="85"/>
      <c r="U147" s="85"/>
      <c r="V147" s="85"/>
      <c r="W147" s="85"/>
      <c r="X147" s="86"/>
      <c r="Y147" s="39"/>
      <c r="Z147" s="39"/>
      <c r="AA147" s="39"/>
      <c r="AB147" s="39"/>
      <c r="AC147" s="39"/>
      <c r="AD147" s="39"/>
      <c r="AE147" s="39"/>
      <c r="AT147" s="18" t="s">
        <v>181</v>
      </c>
      <c r="AU147" s="18" t="s">
        <v>84</v>
      </c>
    </row>
    <row r="148" spans="1:65" s="2" customFormat="1" ht="33" customHeight="1">
      <c r="A148" s="39"/>
      <c r="B148" s="40"/>
      <c r="C148" s="235" t="s">
        <v>343</v>
      </c>
      <c r="D148" s="235" t="s">
        <v>174</v>
      </c>
      <c r="E148" s="236" t="s">
        <v>844</v>
      </c>
      <c r="F148" s="237" t="s">
        <v>845</v>
      </c>
      <c r="G148" s="238" t="s">
        <v>273</v>
      </c>
      <c r="H148" s="239">
        <v>0.399</v>
      </c>
      <c r="I148" s="240"/>
      <c r="J148" s="240"/>
      <c r="K148" s="241">
        <f>ROUND(P148*H148,2)</f>
        <v>0</v>
      </c>
      <c r="L148" s="237" t="s">
        <v>178</v>
      </c>
      <c r="M148" s="45"/>
      <c r="N148" s="242" t="s">
        <v>20</v>
      </c>
      <c r="O148" s="243" t="s">
        <v>45</v>
      </c>
      <c r="P148" s="244">
        <f>I148+J148</f>
        <v>0</v>
      </c>
      <c r="Q148" s="244">
        <f>ROUND(I148*H148,2)</f>
        <v>0</v>
      </c>
      <c r="R148" s="244">
        <f>ROUND(J148*H148,2)</f>
        <v>0</v>
      </c>
      <c r="S148" s="85"/>
      <c r="T148" s="245">
        <f>S148*H148</f>
        <v>0</v>
      </c>
      <c r="U148" s="245">
        <v>0</v>
      </c>
      <c r="V148" s="245">
        <f>U148*H148</f>
        <v>0</v>
      </c>
      <c r="W148" s="245">
        <v>2.2</v>
      </c>
      <c r="X148" s="246">
        <f>W148*H148</f>
        <v>0.8778000000000001</v>
      </c>
      <c r="Y148" s="39"/>
      <c r="Z148" s="39"/>
      <c r="AA148" s="39"/>
      <c r="AB148" s="39"/>
      <c r="AC148" s="39"/>
      <c r="AD148" s="39"/>
      <c r="AE148" s="39"/>
      <c r="AR148" s="247" t="s">
        <v>179</v>
      </c>
      <c r="AT148" s="247" t="s">
        <v>174</v>
      </c>
      <c r="AU148" s="247" t="s">
        <v>84</v>
      </c>
      <c r="AY148" s="18" t="s">
        <v>171</v>
      </c>
      <c r="BE148" s="248">
        <f>IF(O148="základní",K148,0)</f>
        <v>0</v>
      </c>
      <c r="BF148" s="248">
        <f>IF(O148="snížená",K148,0)</f>
        <v>0</v>
      </c>
      <c r="BG148" s="248">
        <f>IF(O148="zákl. přenesená",K148,0)</f>
        <v>0</v>
      </c>
      <c r="BH148" s="248">
        <f>IF(O148="sníž. přenesená",K148,0)</f>
        <v>0</v>
      </c>
      <c r="BI148" s="248">
        <f>IF(O148="nulová",K148,0)</f>
        <v>0</v>
      </c>
      <c r="BJ148" s="18" t="s">
        <v>84</v>
      </c>
      <c r="BK148" s="248">
        <f>ROUND(P148*H148,2)</f>
        <v>0</v>
      </c>
      <c r="BL148" s="18" t="s">
        <v>179</v>
      </c>
      <c r="BM148" s="247" t="s">
        <v>458</v>
      </c>
    </row>
    <row r="149" spans="1:47" s="2" customFormat="1" ht="12">
      <c r="A149" s="39"/>
      <c r="B149" s="40"/>
      <c r="C149" s="41"/>
      <c r="D149" s="249" t="s">
        <v>181</v>
      </c>
      <c r="E149" s="41"/>
      <c r="F149" s="250" t="s">
        <v>846</v>
      </c>
      <c r="G149" s="41"/>
      <c r="H149" s="41"/>
      <c r="I149" s="150"/>
      <c r="J149" s="150"/>
      <c r="K149" s="41"/>
      <c r="L149" s="41"/>
      <c r="M149" s="45"/>
      <c r="N149" s="251"/>
      <c r="O149" s="252"/>
      <c r="P149" s="85"/>
      <c r="Q149" s="85"/>
      <c r="R149" s="85"/>
      <c r="S149" s="85"/>
      <c r="T149" s="85"/>
      <c r="U149" s="85"/>
      <c r="V149" s="85"/>
      <c r="W149" s="85"/>
      <c r="X149" s="86"/>
      <c r="Y149" s="39"/>
      <c r="Z149" s="39"/>
      <c r="AA149" s="39"/>
      <c r="AB149" s="39"/>
      <c r="AC149" s="39"/>
      <c r="AD149" s="39"/>
      <c r="AE149" s="39"/>
      <c r="AT149" s="18" t="s">
        <v>181</v>
      </c>
      <c r="AU149" s="18" t="s">
        <v>84</v>
      </c>
    </row>
    <row r="150" spans="1:65" s="2" customFormat="1" ht="21.75" customHeight="1">
      <c r="A150" s="39"/>
      <c r="B150" s="40"/>
      <c r="C150" s="235" t="s">
        <v>347</v>
      </c>
      <c r="D150" s="235" t="s">
        <v>174</v>
      </c>
      <c r="E150" s="236" t="s">
        <v>847</v>
      </c>
      <c r="F150" s="237" t="s">
        <v>848</v>
      </c>
      <c r="G150" s="238" t="s">
        <v>273</v>
      </c>
      <c r="H150" s="239">
        <v>0.399</v>
      </c>
      <c r="I150" s="240"/>
      <c r="J150" s="240"/>
      <c r="K150" s="241">
        <f>ROUND(P150*H150,2)</f>
        <v>0</v>
      </c>
      <c r="L150" s="237" t="s">
        <v>178</v>
      </c>
      <c r="M150" s="45"/>
      <c r="N150" s="242" t="s">
        <v>20</v>
      </c>
      <c r="O150" s="243" t="s">
        <v>45</v>
      </c>
      <c r="P150" s="244">
        <f>I150+J150</f>
        <v>0</v>
      </c>
      <c r="Q150" s="244">
        <f>ROUND(I150*H150,2)</f>
        <v>0</v>
      </c>
      <c r="R150" s="244">
        <f>ROUND(J150*H150,2)</f>
        <v>0</v>
      </c>
      <c r="S150" s="85"/>
      <c r="T150" s="245">
        <f>S150*H150</f>
        <v>0</v>
      </c>
      <c r="U150" s="245">
        <v>0</v>
      </c>
      <c r="V150" s="245">
        <f>U150*H150</f>
        <v>0</v>
      </c>
      <c r="W150" s="245">
        <v>0.029</v>
      </c>
      <c r="X150" s="246">
        <f>W150*H150</f>
        <v>0.011571000000000001</v>
      </c>
      <c r="Y150" s="39"/>
      <c r="Z150" s="39"/>
      <c r="AA150" s="39"/>
      <c r="AB150" s="39"/>
      <c r="AC150" s="39"/>
      <c r="AD150" s="39"/>
      <c r="AE150" s="39"/>
      <c r="AR150" s="247" t="s">
        <v>179</v>
      </c>
      <c r="AT150" s="247" t="s">
        <v>174</v>
      </c>
      <c r="AU150" s="247" t="s">
        <v>84</v>
      </c>
      <c r="AY150" s="18" t="s">
        <v>171</v>
      </c>
      <c r="BE150" s="248">
        <f>IF(O150="základní",K150,0)</f>
        <v>0</v>
      </c>
      <c r="BF150" s="248">
        <f>IF(O150="snížená",K150,0)</f>
        <v>0</v>
      </c>
      <c r="BG150" s="248">
        <f>IF(O150="zákl. přenesená",K150,0)</f>
        <v>0</v>
      </c>
      <c r="BH150" s="248">
        <f>IF(O150="sníž. přenesená",K150,0)</f>
        <v>0</v>
      </c>
      <c r="BI150" s="248">
        <f>IF(O150="nulová",K150,0)</f>
        <v>0</v>
      </c>
      <c r="BJ150" s="18" t="s">
        <v>84</v>
      </c>
      <c r="BK150" s="248">
        <f>ROUND(P150*H150,2)</f>
        <v>0</v>
      </c>
      <c r="BL150" s="18" t="s">
        <v>179</v>
      </c>
      <c r="BM150" s="247" t="s">
        <v>470</v>
      </c>
    </row>
    <row r="151" spans="1:47" s="2" customFormat="1" ht="12">
      <c r="A151" s="39"/>
      <c r="B151" s="40"/>
      <c r="C151" s="41"/>
      <c r="D151" s="249" t="s">
        <v>181</v>
      </c>
      <c r="E151" s="41"/>
      <c r="F151" s="250" t="s">
        <v>849</v>
      </c>
      <c r="G151" s="41"/>
      <c r="H151" s="41"/>
      <c r="I151" s="150"/>
      <c r="J151" s="150"/>
      <c r="K151" s="41"/>
      <c r="L151" s="41"/>
      <c r="M151" s="45"/>
      <c r="N151" s="251"/>
      <c r="O151" s="252"/>
      <c r="P151" s="85"/>
      <c r="Q151" s="85"/>
      <c r="R151" s="85"/>
      <c r="S151" s="85"/>
      <c r="T151" s="85"/>
      <c r="U151" s="85"/>
      <c r="V151" s="85"/>
      <c r="W151" s="85"/>
      <c r="X151" s="86"/>
      <c r="Y151" s="39"/>
      <c r="Z151" s="39"/>
      <c r="AA151" s="39"/>
      <c r="AB151" s="39"/>
      <c r="AC151" s="39"/>
      <c r="AD151" s="39"/>
      <c r="AE151" s="39"/>
      <c r="AT151" s="18" t="s">
        <v>181</v>
      </c>
      <c r="AU151" s="18" t="s">
        <v>84</v>
      </c>
    </row>
    <row r="152" spans="1:65" s="2" customFormat="1" ht="21.75" customHeight="1">
      <c r="A152" s="39"/>
      <c r="B152" s="40"/>
      <c r="C152" s="235" t="s">
        <v>352</v>
      </c>
      <c r="D152" s="235" t="s">
        <v>174</v>
      </c>
      <c r="E152" s="236" t="s">
        <v>850</v>
      </c>
      <c r="F152" s="237" t="s">
        <v>851</v>
      </c>
      <c r="G152" s="238" t="s">
        <v>224</v>
      </c>
      <c r="H152" s="239">
        <v>1.793</v>
      </c>
      <c r="I152" s="240"/>
      <c r="J152" s="240"/>
      <c r="K152" s="241">
        <f>ROUND(P152*H152,2)</f>
        <v>0</v>
      </c>
      <c r="L152" s="237" t="s">
        <v>178</v>
      </c>
      <c r="M152" s="45"/>
      <c r="N152" s="242" t="s">
        <v>20</v>
      </c>
      <c r="O152" s="243" t="s">
        <v>45</v>
      </c>
      <c r="P152" s="244">
        <f>I152+J152</f>
        <v>0</v>
      </c>
      <c r="Q152" s="244">
        <f>ROUND(I152*H152,2)</f>
        <v>0</v>
      </c>
      <c r="R152" s="244">
        <f>ROUND(J152*H152,2)</f>
        <v>0</v>
      </c>
      <c r="S152" s="85"/>
      <c r="T152" s="245">
        <f>S152*H152</f>
        <v>0</v>
      </c>
      <c r="U152" s="245">
        <v>0</v>
      </c>
      <c r="V152" s="245">
        <f>U152*H152</f>
        <v>0</v>
      </c>
      <c r="W152" s="245">
        <v>0</v>
      </c>
      <c r="X152" s="246">
        <f>W152*H152</f>
        <v>0</v>
      </c>
      <c r="Y152" s="39"/>
      <c r="Z152" s="39"/>
      <c r="AA152" s="39"/>
      <c r="AB152" s="39"/>
      <c r="AC152" s="39"/>
      <c r="AD152" s="39"/>
      <c r="AE152" s="39"/>
      <c r="AR152" s="247" t="s">
        <v>179</v>
      </c>
      <c r="AT152" s="247" t="s">
        <v>174</v>
      </c>
      <c r="AU152" s="247" t="s">
        <v>84</v>
      </c>
      <c r="AY152" s="18" t="s">
        <v>171</v>
      </c>
      <c r="BE152" s="248">
        <f>IF(O152="základní",K152,0)</f>
        <v>0</v>
      </c>
      <c r="BF152" s="248">
        <f>IF(O152="snížená",K152,0)</f>
        <v>0</v>
      </c>
      <c r="BG152" s="248">
        <f>IF(O152="zákl. přenesená",K152,0)</f>
        <v>0</v>
      </c>
      <c r="BH152" s="248">
        <f>IF(O152="sníž. přenesená",K152,0)</f>
        <v>0</v>
      </c>
      <c r="BI152" s="248">
        <f>IF(O152="nulová",K152,0)</f>
        <v>0</v>
      </c>
      <c r="BJ152" s="18" t="s">
        <v>84</v>
      </c>
      <c r="BK152" s="248">
        <f>ROUND(P152*H152,2)</f>
        <v>0</v>
      </c>
      <c r="BL152" s="18" t="s">
        <v>179</v>
      </c>
      <c r="BM152" s="247" t="s">
        <v>630</v>
      </c>
    </row>
    <row r="153" spans="1:47" s="2" customFormat="1" ht="12">
      <c r="A153" s="39"/>
      <c r="B153" s="40"/>
      <c r="C153" s="41"/>
      <c r="D153" s="249" t="s">
        <v>181</v>
      </c>
      <c r="E153" s="41"/>
      <c r="F153" s="250" t="s">
        <v>852</v>
      </c>
      <c r="G153" s="41"/>
      <c r="H153" s="41"/>
      <c r="I153" s="150"/>
      <c r="J153" s="150"/>
      <c r="K153" s="41"/>
      <c r="L153" s="41"/>
      <c r="M153" s="45"/>
      <c r="N153" s="251"/>
      <c r="O153" s="252"/>
      <c r="P153" s="85"/>
      <c r="Q153" s="85"/>
      <c r="R153" s="85"/>
      <c r="S153" s="85"/>
      <c r="T153" s="85"/>
      <c r="U153" s="85"/>
      <c r="V153" s="85"/>
      <c r="W153" s="85"/>
      <c r="X153" s="86"/>
      <c r="Y153" s="39"/>
      <c r="Z153" s="39"/>
      <c r="AA153" s="39"/>
      <c r="AB153" s="39"/>
      <c r="AC153" s="39"/>
      <c r="AD153" s="39"/>
      <c r="AE153" s="39"/>
      <c r="AT153" s="18" t="s">
        <v>181</v>
      </c>
      <c r="AU153" s="18" t="s">
        <v>84</v>
      </c>
    </row>
    <row r="154" spans="1:65" s="2" customFormat="1" ht="21.75" customHeight="1">
      <c r="A154" s="39"/>
      <c r="B154" s="40"/>
      <c r="C154" s="235" t="s">
        <v>357</v>
      </c>
      <c r="D154" s="235" t="s">
        <v>174</v>
      </c>
      <c r="E154" s="236" t="s">
        <v>853</v>
      </c>
      <c r="F154" s="237" t="s">
        <v>854</v>
      </c>
      <c r="G154" s="238" t="s">
        <v>224</v>
      </c>
      <c r="H154" s="239">
        <v>1.793</v>
      </c>
      <c r="I154" s="240"/>
      <c r="J154" s="240"/>
      <c r="K154" s="241">
        <f>ROUND(P154*H154,2)</f>
        <v>0</v>
      </c>
      <c r="L154" s="237" t="s">
        <v>178</v>
      </c>
      <c r="M154" s="45"/>
      <c r="N154" s="242" t="s">
        <v>20</v>
      </c>
      <c r="O154" s="243" t="s">
        <v>45</v>
      </c>
      <c r="P154" s="244">
        <f>I154+J154</f>
        <v>0</v>
      </c>
      <c r="Q154" s="244">
        <f>ROUND(I154*H154,2)</f>
        <v>0</v>
      </c>
      <c r="R154" s="244">
        <f>ROUND(J154*H154,2)</f>
        <v>0</v>
      </c>
      <c r="S154" s="85"/>
      <c r="T154" s="245">
        <f>S154*H154</f>
        <v>0</v>
      </c>
      <c r="U154" s="245">
        <v>0</v>
      </c>
      <c r="V154" s="245">
        <f>U154*H154</f>
        <v>0</v>
      </c>
      <c r="W154" s="245">
        <v>0</v>
      </c>
      <c r="X154" s="246">
        <f>W154*H154</f>
        <v>0</v>
      </c>
      <c r="Y154" s="39"/>
      <c r="Z154" s="39"/>
      <c r="AA154" s="39"/>
      <c r="AB154" s="39"/>
      <c r="AC154" s="39"/>
      <c r="AD154" s="39"/>
      <c r="AE154" s="39"/>
      <c r="AR154" s="247" t="s">
        <v>179</v>
      </c>
      <c r="AT154" s="247" t="s">
        <v>174</v>
      </c>
      <c r="AU154" s="247" t="s">
        <v>84</v>
      </c>
      <c r="AY154" s="18" t="s">
        <v>171</v>
      </c>
      <c r="BE154" s="248">
        <f>IF(O154="základní",K154,0)</f>
        <v>0</v>
      </c>
      <c r="BF154" s="248">
        <f>IF(O154="snížená",K154,0)</f>
        <v>0</v>
      </c>
      <c r="BG154" s="248">
        <f>IF(O154="zákl. přenesená",K154,0)</f>
        <v>0</v>
      </c>
      <c r="BH154" s="248">
        <f>IF(O154="sníž. přenesená",K154,0)</f>
        <v>0</v>
      </c>
      <c r="BI154" s="248">
        <f>IF(O154="nulová",K154,0)</f>
        <v>0</v>
      </c>
      <c r="BJ154" s="18" t="s">
        <v>84</v>
      </c>
      <c r="BK154" s="248">
        <f>ROUND(P154*H154,2)</f>
        <v>0</v>
      </c>
      <c r="BL154" s="18" t="s">
        <v>179</v>
      </c>
      <c r="BM154" s="247" t="s">
        <v>435</v>
      </c>
    </row>
    <row r="155" spans="1:47" s="2" customFormat="1" ht="12">
      <c r="A155" s="39"/>
      <c r="B155" s="40"/>
      <c r="C155" s="41"/>
      <c r="D155" s="249" t="s">
        <v>181</v>
      </c>
      <c r="E155" s="41"/>
      <c r="F155" s="250" t="s">
        <v>855</v>
      </c>
      <c r="G155" s="41"/>
      <c r="H155" s="41"/>
      <c r="I155" s="150"/>
      <c r="J155" s="150"/>
      <c r="K155" s="41"/>
      <c r="L155" s="41"/>
      <c r="M155" s="45"/>
      <c r="N155" s="251"/>
      <c r="O155" s="252"/>
      <c r="P155" s="85"/>
      <c r="Q155" s="85"/>
      <c r="R155" s="85"/>
      <c r="S155" s="85"/>
      <c r="T155" s="85"/>
      <c r="U155" s="85"/>
      <c r="V155" s="85"/>
      <c r="W155" s="85"/>
      <c r="X155" s="86"/>
      <c r="Y155" s="39"/>
      <c r="Z155" s="39"/>
      <c r="AA155" s="39"/>
      <c r="AB155" s="39"/>
      <c r="AC155" s="39"/>
      <c r="AD155" s="39"/>
      <c r="AE155" s="39"/>
      <c r="AT155" s="18" t="s">
        <v>181</v>
      </c>
      <c r="AU155" s="18" t="s">
        <v>84</v>
      </c>
    </row>
    <row r="156" spans="1:63" s="12" customFormat="1" ht="25.9" customHeight="1">
      <c r="A156" s="12"/>
      <c r="B156" s="218"/>
      <c r="C156" s="219"/>
      <c r="D156" s="220" t="s">
        <v>75</v>
      </c>
      <c r="E156" s="221" t="s">
        <v>169</v>
      </c>
      <c r="F156" s="221" t="s">
        <v>170</v>
      </c>
      <c r="G156" s="219"/>
      <c r="H156" s="219"/>
      <c r="I156" s="222"/>
      <c r="J156" s="222"/>
      <c r="K156" s="223">
        <f>BK156</f>
        <v>0</v>
      </c>
      <c r="L156" s="219"/>
      <c r="M156" s="224"/>
      <c r="N156" s="225"/>
      <c r="O156" s="226"/>
      <c r="P156" s="226"/>
      <c r="Q156" s="227">
        <f>Q157</f>
        <v>0</v>
      </c>
      <c r="R156" s="227">
        <f>R157</f>
        <v>0</v>
      </c>
      <c r="S156" s="226"/>
      <c r="T156" s="228">
        <f>T157</f>
        <v>0</v>
      </c>
      <c r="U156" s="226"/>
      <c r="V156" s="228">
        <f>V157</f>
        <v>0</v>
      </c>
      <c r="W156" s="226"/>
      <c r="X156" s="229">
        <f>X157</f>
        <v>0</v>
      </c>
      <c r="Y156" s="12"/>
      <c r="Z156" s="12"/>
      <c r="AA156" s="12"/>
      <c r="AB156" s="12"/>
      <c r="AC156" s="12"/>
      <c r="AD156" s="12"/>
      <c r="AE156" s="12"/>
      <c r="AR156" s="230" t="s">
        <v>84</v>
      </c>
      <c r="AT156" s="231" t="s">
        <v>75</v>
      </c>
      <c r="AU156" s="231" t="s">
        <v>76</v>
      </c>
      <c r="AY156" s="230" t="s">
        <v>171</v>
      </c>
      <c r="BK156" s="232">
        <f>BK157</f>
        <v>0</v>
      </c>
    </row>
    <row r="157" spans="1:63" s="12" customFormat="1" ht="22.8" customHeight="1">
      <c r="A157" s="12"/>
      <c r="B157" s="218"/>
      <c r="C157" s="219"/>
      <c r="D157" s="220" t="s">
        <v>75</v>
      </c>
      <c r="E157" s="233" t="s">
        <v>219</v>
      </c>
      <c r="F157" s="233" t="s">
        <v>220</v>
      </c>
      <c r="G157" s="219"/>
      <c r="H157" s="219"/>
      <c r="I157" s="222"/>
      <c r="J157" s="222"/>
      <c r="K157" s="234">
        <f>BK157</f>
        <v>0</v>
      </c>
      <c r="L157" s="219"/>
      <c r="M157" s="224"/>
      <c r="N157" s="225"/>
      <c r="O157" s="226"/>
      <c r="P157" s="226"/>
      <c r="Q157" s="227">
        <f>SUM(Q158:Q159)</f>
        <v>0</v>
      </c>
      <c r="R157" s="227">
        <f>SUM(R158:R159)</f>
        <v>0</v>
      </c>
      <c r="S157" s="226"/>
      <c r="T157" s="228">
        <f>SUM(T158:T159)</f>
        <v>0</v>
      </c>
      <c r="U157" s="226"/>
      <c r="V157" s="228">
        <f>SUM(V158:V159)</f>
        <v>0</v>
      </c>
      <c r="W157" s="226"/>
      <c r="X157" s="229">
        <f>SUM(X158:X159)</f>
        <v>0</v>
      </c>
      <c r="Y157" s="12"/>
      <c r="Z157" s="12"/>
      <c r="AA157" s="12"/>
      <c r="AB157" s="12"/>
      <c r="AC157" s="12"/>
      <c r="AD157" s="12"/>
      <c r="AE157" s="12"/>
      <c r="AR157" s="230" t="s">
        <v>84</v>
      </c>
      <c r="AT157" s="231" t="s">
        <v>75</v>
      </c>
      <c r="AU157" s="231" t="s">
        <v>84</v>
      </c>
      <c r="AY157" s="230" t="s">
        <v>171</v>
      </c>
      <c r="BK157" s="232">
        <f>SUM(BK158:BK159)</f>
        <v>0</v>
      </c>
    </row>
    <row r="158" spans="1:65" s="2" customFormat="1" ht="21.75" customHeight="1">
      <c r="A158" s="39"/>
      <c r="B158" s="40"/>
      <c r="C158" s="235" t="s">
        <v>362</v>
      </c>
      <c r="D158" s="235" t="s">
        <v>174</v>
      </c>
      <c r="E158" s="236" t="s">
        <v>856</v>
      </c>
      <c r="F158" s="237" t="s">
        <v>857</v>
      </c>
      <c r="G158" s="238" t="s">
        <v>224</v>
      </c>
      <c r="H158" s="239">
        <v>92.986</v>
      </c>
      <c r="I158" s="240"/>
      <c r="J158" s="240"/>
      <c r="K158" s="241">
        <f>ROUND(P158*H158,2)</f>
        <v>0</v>
      </c>
      <c r="L158" s="237" t="s">
        <v>178</v>
      </c>
      <c r="M158" s="45"/>
      <c r="N158" s="242" t="s">
        <v>20</v>
      </c>
      <c r="O158" s="243" t="s">
        <v>45</v>
      </c>
      <c r="P158" s="244">
        <f>I158+J158</f>
        <v>0</v>
      </c>
      <c r="Q158" s="244">
        <f>ROUND(I158*H158,2)</f>
        <v>0</v>
      </c>
      <c r="R158" s="244">
        <f>ROUND(J158*H158,2)</f>
        <v>0</v>
      </c>
      <c r="S158" s="85"/>
      <c r="T158" s="245">
        <f>S158*H158</f>
        <v>0</v>
      </c>
      <c r="U158" s="245">
        <v>0</v>
      </c>
      <c r="V158" s="245">
        <f>U158*H158</f>
        <v>0</v>
      </c>
      <c r="W158" s="245">
        <v>0</v>
      </c>
      <c r="X158" s="246">
        <f>W158*H158</f>
        <v>0</v>
      </c>
      <c r="Y158" s="39"/>
      <c r="Z158" s="39"/>
      <c r="AA158" s="39"/>
      <c r="AB158" s="39"/>
      <c r="AC158" s="39"/>
      <c r="AD158" s="39"/>
      <c r="AE158" s="39"/>
      <c r="AR158" s="247" t="s">
        <v>179</v>
      </c>
      <c r="AT158" s="247" t="s">
        <v>174</v>
      </c>
      <c r="AU158" s="247" t="s">
        <v>86</v>
      </c>
      <c r="AY158" s="18" t="s">
        <v>171</v>
      </c>
      <c r="BE158" s="248">
        <f>IF(O158="základní",K158,0)</f>
        <v>0</v>
      </c>
      <c r="BF158" s="248">
        <f>IF(O158="snížená",K158,0)</f>
        <v>0</v>
      </c>
      <c r="BG158" s="248">
        <f>IF(O158="zákl. přenesená",K158,0)</f>
        <v>0</v>
      </c>
      <c r="BH158" s="248">
        <f>IF(O158="sníž. přenesená",K158,0)</f>
        <v>0</v>
      </c>
      <c r="BI158" s="248">
        <f>IF(O158="nulová",K158,0)</f>
        <v>0</v>
      </c>
      <c r="BJ158" s="18" t="s">
        <v>84</v>
      </c>
      <c r="BK158" s="248">
        <f>ROUND(P158*H158,2)</f>
        <v>0</v>
      </c>
      <c r="BL158" s="18" t="s">
        <v>179</v>
      </c>
      <c r="BM158" s="247" t="s">
        <v>858</v>
      </c>
    </row>
    <row r="159" spans="1:47" s="2" customFormat="1" ht="12">
      <c r="A159" s="39"/>
      <c r="B159" s="40"/>
      <c r="C159" s="41"/>
      <c r="D159" s="249" t="s">
        <v>181</v>
      </c>
      <c r="E159" s="41"/>
      <c r="F159" s="250" t="s">
        <v>859</v>
      </c>
      <c r="G159" s="41"/>
      <c r="H159" s="41"/>
      <c r="I159" s="150"/>
      <c r="J159" s="150"/>
      <c r="K159" s="41"/>
      <c r="L159" s="41"/>
      <c r="M159" s="45"/>
      <c r="N159" s="251"/>
      <c r="O159" s="252"/>
      <c r="P159" s="85"/>
      <c r="Q159" s="85"/>
      <c r="R159" s="85"/>
      <c r="S159" s="85"/>
      <c r="T159" s="85"/>
      <c r="U159" s="85"/>
      <c r="V159" s="85"/>
      <c r="W159" s="85"/>
      <c r="X159" s="86"/>
      <c r="Y159" s="39"/>
      <c r="Z159" s="39"/>
      <c r="AA159" s="39"/>
      <c r="AB159" s="39"/>
      <c r="AC159" s="39"/>
      <c r="AD159" s="39"/>
      <c r="AE159" s="39"/>
      <c r="AT159" s="18" t="s">
        <v>181</v>
      </c>
      <c r="AU159" s="18" t="s">
        <v>86</v>
      </c>
    </row>
    <row r="160" spans="1:63" s="12" customFormat="1" ht="25.9" customHeight="1">
      <c r="A160" s="12"/>
      <c r="B160" s="218"/>
      <c r="C160" s="219"/>
      <c r="D160" s="220" t="s">
        <v>75</v>
      </c>
      <c r="E160" s="221" t="s">
        <v>860</v>
      </c>
      <c r="F160" s="221" t="s">
        <v>861</v>
      </c>
      <c r="G160" s="219"/>
      <c r="H160" s="219"/>
      <c r="I160" s="222"/>
      <c r="J160" s="222"/>
      <c r="K160" s="223">
        <f>BK160</f>
        <v>0</v>
      </c>
      <c r="L160" s="219"/>
      <c r="M160" s="224"/>
      <c r="N160" s="225"/>
      <c r="O160" s="226"/>
      <c r="P160" s="226"/>
      <c r="Q160" s="227">
        <f>SUM(Q161:Q168)</f>
        <v>0</v>
      </c>
      <c r="R160" s="227">
        <f>SUM(R161:R168)</f>
        <v>0</v>
      </c>
      <c r="S160" s="226"/>
      <c r="T160" s="228">
        <f>SUM(T161:T168)</f>
        <v>0</v>
      </c>
      <c r="U160" s="226"/>
      <c r="V160" s="228">
        <f>SUM(V161:V168)</f>
        <v>0.2555355</v>
      </c>
      <c r="W160" s="226"/>
      <c r="X160" s="229">
        <f>SUM(X161:X168)</f>
        <v>0</v>
      </c>
      <c r="Y160" s="12"/>
      <c r="Z160" s="12"/>
      <c r="AA160" s="12"/>
      <c r="AB160" s="12"/>
      <c r="AC160" s="12"/>
      <c r="AD160" s="12"/>
      <c r="AE160" s="12"/>
      <c r="AR160" s="230" t="s">
        <v>86</v>
      </c>
      <c r="AT160" s="231" t="s">
        <v>75</v>
      </c>
      <c r="AU160" s="231" t="s">
        <v>76</v>
      </c>
      <c r="AY160" s="230" t="s">
        <v>171</v>
      </c>
      <c r="BK160" s="232">
        <f>SUM(BK161:BK168)</f>
        <v>0</v>
      </c>
    </row>
    <row r="161" spans="1:65" s="2" customFormat="1" ht="21.75" customHeight="1">
      <c r="A161" s="39"/>
      <c r="B161" s="40"/>
      <c r="C161" s="235" t="s">
        <v>372</v>
      </c>
      <c r="D161" s="235" t="s">
        <v>174</v>
      </c>
      <c r="E161" s="236" t="s">
        <v>862</v>
      </c>
      <c r="F161" s="237" t="s">
        <v>863</v>
      </c>
      <c r="G161" s="238" t="s">
        <v>177</v>
      </c>
      <c r="H161" s="239">
        <v>56.25</v>
      </c>
      <c r="I161" s="240"/>
      <c r="J161" s="240"/>
      <c r="K161" s="241">
        <f>ROUND(P161*H161,2)</f>
        <v>0</v>
      </c>
      <c r="L161" s="237" t="s">
        <v>178</v>
      </c>
      <c r="M161" s="45"/>
      <c r="N161" s="242" t="s">
        <v>20</v>
      </c>
      <c r="O161" s="243" t="s">
        <v>45</v>
      </c>
      <c r="P161" s="244">
        <f>I161+J161</f>
        <v>0</v>
      </c>
      <c r="Q161" s="244">
        <f>ROUND(I161*H161,2)</f>
        <v>0</v>
      </c>
      <c r="R161" s="244">
        <f>ROUND(J161*H161,2)</f>
        <v>0</v>
      </c>
      <c r="S161" s="85"/>
      <c r="T161" s="245">
        <f>S161*H161</f>
        <v>0</v>
      </c>
      <c r="U161" s="245">
        <v>0.00451</v>
      </c>
      <c r="V161" s="245">
        <f>U161*H161</f>
        <v>0.2536875</v>
      </c>
      <c r="W161" s="245">
        <v>0</v>
      </c>
      <c r="X161" s="246">
        <f>W161*H161</f>
        <v>0</v>
      </c>
      <c r="Y161" s="39"/>
      <c r="Z161" s="39"/>
      <c r="AA161" s="39"/>
      <c r="AB161" s="39"/>
      <c r="AC161" s="39"/>
      <c r="AD161" s="39"/>
      <c r="AE161" s="39"/>
      <c r="AR161" s="247" t="s">
        <v>313</v>
      </c>
      <c r="AT161" s="247" t="s">
        <v>174</v>
      </c>
      <c r="AU161" s="247" t="s">
        <v>84</v>
      </c>
      <c r="AY161" s="18" t="s">
        <v>171</v>
      </c>
      <c r="BE161" s="248">
        <f>IF(O161="základní",K161,0)</f>
        <v>0</v>
      </c>
      <c r="BF161" s="248">
        <f>IF(O161="snížená",K161,0)</f>
        <v>0</v>
      </c>
      <c r="BG161" s="248">
        <f>IF(O161="zákl. přenesená",K161,0)</f>
        <v>0</v>
      </c>
      <c r="BH161" s="248">
        <f>IF(O161="sníž. přenesená",K161,0)</f>
        <v>0</v>
      </c>
      <c r="BI161" s="248">
        <f>IF(O161="nulová",K161,0)</f>
        <v>0</v>
      </c>
      <c r="BJ161" s="18" t="s">
        <v>84</v>
      </c>
      <c r="BK161" s="248">
        <f>ROUND(P161*H161,2)</f>
        <v>0</v>
      </c>
      <c r="BL161" s="18" t="s">
        <v>313</v>
      </c>
      <c r="BM161" s="247" t="s">
        <v>645</v>
      </c>
    </row>
    <row r="162" spans="1:47" s="2" customFormat="1" ht="12">
      <c r="A162" s="39"/>
      <c r="B162" s="40"/>
      <c r="C162" s="41"/>
      <c r="D162" s="249" t="s">
        <v>181</v>
      </c>
      <c r="E162" s="41"/>
      <c r="F162" s="250" t="s">
        <v>864</v>
      </c>
      <c r="G162" s="41"/>
      <c r="H162" s="41"/>
      <c r="I162" s="150"/>
      <c r="J162" s="150"/>
      <c r="K162" s="41"/>
      <c r="L162" s="41"/>
      <c r="M162" s="45"/>
      <c r="N162" s="251"/>
      <c r="O162" s="252"/>
      <c r="P162" s="85"/>
      <c r="Q162" s="85"/>
      <c r="R162" s="85"/>
      <c r="S162" s="85"/>
      <c r="T162" s="85"/>
      <c r="U162" s="85"/>
      <c r="V162" s="85"/>
      <c r="W162" s="85"/>
      <c r="X162" s="86"/>
      <c r="Y162" s="39"/>
      <c r="Z162" s="39"/>
      <c r="AA162" s="39"/>
      <c r="AB162" s="39"/>
      <c r="AC162" s="39"/>
      <c r="AD162" s="39"/>
      <c r="AE162" s="39"/>
      <c r="AT162" s="18" t="s">
        <v>181</v>
      </c>
      <c r="AU162" s="18" t="s">
        <v>84</v>
      </c>
    </row>
    <row r="163" spans="1:65" s="2" customFormat="1" ht="21.75" customHeight="1">
      <c r="A163" s="39"/>
      <c r="B163" s="40"/>
      <c r="C163" s="235" t="s">
        <v>378</v>
      </c>
      <c r="D163" s="235" t="s">
        <v>174</v>
      </c>
      <c r="E163" s="236" t="s">
        <v>865</v>
      </c>
      <c r="F163" s="237" t="s">
        <v>866</v>
      </c>
      <c r="G163" s="238" t="s">
        <v>177</v>
      </c>
      <c r="H163" s="239">
        <v>4.62</v>
      </c>
      <c r="I163" s="240"/>
      <c r="J163" s="240"/>
      <c r="K163" s="241">
        <f>ROUND(P163*H163,2)</f>
        <v>0</v>
      </c>
      <c r="L163" s="237" t="s">
        <v>178</v>
      </c>
      <c r="M163" s="45"/>
      <c r="N163" s="242" t="s">
        <v>20</v>
      </c>
      <c r="O163" s="243" t="s">
        <v>45</v>
      </c>
      <c r="P163" s="244">
        <f>I163+J163</f>
        <v>0</v>
      </c>
      <c r="Q163" s="244">
        <f>ROUND(I163*H163,2)</f>
        <v>0</v>
      </c>
      <c r="R163" s="244">
        <f>ROUND(J163*H163,2)</f>
        <v>0</v>
      </c>
      <c r="S163" s="85"/>
      <c r="T163" s="245">
        <f>S163*H163</f>
        <v>0</v>
      </c>
      <c r="U163" s="245">
        <v>0.0004</v>
      </c>
      <c r="V163" s="245">
        <f>U163*H163</f>
        <v>0.001848</v>
      </c>
      <c r="W163" s="245">
        <v>0</v>
      </c>
      <c r="X163" s="246">
        <f>W163*H163</f>
        <v>0</v>
      </c>
      <c r="Y163" s="39"/>
      <c r="Z163" s="39"/>
      <c r="AA163" s="39"/>
      <c r="AB163" s="39"/>
      <c r="AC163" s="39"/>
      <c r="AD163" s="39"/>
      <c r="AE163" s="39"/>
      <c r="AR163" s="247" t="s">
        <v>313</v>
      </c>
      <c r="AT163" s="247" t="s">
        <v>174</v>
      </c>
      <c r="AU163" s="247" t="s">
        <v>84</v>
      </c>
      <c r="AY163" s="18" t="s">
        <v>171</v>
      </c>
      <c r="BE163" s="248">
        <f>IF(O163="základní",K163,0)</f>
        <v>0</v>
      </c>
      <c r="BF163" s="248">
        <f>IF(O163="snížená",K163,0)</f>
        <v>0</v>
      </c>
      <c r="BG163" s="248">
        <f>IF(O163="zákl. přenesená",K163,0)</f>
        <v>0</v>
      </c>
      <c r="BH163" s="248">
        <f>IF(O163="sníž. přenesená",K163,0)</f>
        <v>0</v>
      </c>
      <c r="BI163" s="248">
        <f>IF(O163="nulová",K163,0)</f>
        <v>0</v>
      </c>
      <c r="BJ163" s="18" t="s">
        <v>84</v>
      </c>
      <c r="BK163" s="248">
        <f>ROUND(P163*H163,2)</f>
        <v>0</v>
      </c>
      <c r="BL163" s="18" t="s">
        <v>313</v>
      </c>
      <c r="BM163" s="247" t="s">
        <v>653</v>
      </c>
    </row>
    <row r="164" spans="1:47" s="2" customFormat="1" ht="12">
      <c r="A164" s="39"/>
      <c r="B164" s="40"/>
      <c r="C164" s="41"/>
      <c r="D164" s="249" t="s">
        <v>181</v>
      </c>
      <c r="E164" s="41"/>
      <c r="F164" s="250" t="s">
        <v>867</v>
      </c>
      <c r="G164" s="41"/>
      <c r="H164" s="41"/>
      <c r="I164" s="150"/>
      <c r="J164" s="150"/>
      <c r="K164" s="41"/>
      <c r="L164" s="41"/>
      <c r="M164" s="45"/>
      <c r="N164" s="251"/>
      <c r="O164" s="252"/>
      <c r="P164" s="85"/>
      <c r="Q164" s="85"/>
      <c r="R164" s="85"/>
      <c r="S164" s="85"/>
      <c r="T164" s="85"/>
      <c r="U164" s="85"/>
      <c r="V164" s="85"/>
      <c r="W164" s="85"/>
      <c r="X164" s="86"/>
      <c r="Y164" s="39"/>
      <c r="Z164" s="39"/>
      <c r="AA164" s="39"/>
      <c r="AB164" s="39"/>
      <c r="AC164" s="39"/>
      <c r="AD164" s="39"/>
      <c r="AE164" s="39"/>
      <c r="AT164" s="18" t="s">
        <v>181</v>
      </c>
      <c r="AU164" s="18" t="s">
        <v>84</v>
      </c>
    </row>
    <row r="165" spans="1:65" s="2" customFormat="1" ht="16.5" customHeight="1">
      <c r="A165" s="39"/>
      <c r="B165" s="40"/>
      <c r="C165" s="235" t="s">
        <v>384</v>
      </c>
      <c r="D165" s="235" t="s">
        <v>174</v>
      </c>
      <c r="E165" s="236" t="s">
        <v>868</v>
      </c>
      <c r="F165" s="237" t="s">
        <v>869</v>
      </c>
      <c r="G165" s="238" t="s">
        <v>177</v>
      </c>
      <c r="H165" s="239">
        <v>5.4</v>
      </c>
      <c r="I165" s="240"/>
      <c r="J165" s="240"/>
      <c r="K165" s="241">
        <f>ROUND(P165*H165,2)</f>
        <v>0</v>
      </c>
      <c r="L165" s="237" t="s">
        <v>20</v>
      </c>
      <c r="M165" s="45"/>
      <c r="N165" s="242" t="s">
        <v>20</v>
      </c>
      <c r="O165" s="243" t="s">
        <v>45</v>
      </c>
      <c r="P165" s="244">
        <f>I165+J165</f>
        <v>0</v>
      </c>
      <c r="Q165" s="244">
        <f>ROUND(I165*H165,2)</f>
        <v>0</v>
      </c>
      <c r="R165" s="244">
        <f>ROUND(J165*H165,2)</f>
        <v>0</v>
      </c>
      <c r="S165" s="85"/>
      <c r="T165" s="245">
        <f>S165*H165</f>
        <v>0</v>
      </c>
      <c r="U165" s="245">
        <v>0</v>
      </c>
      <c r="V165" s="245">
        <f>U165*H165</f>
        <v>0</v>
      </c>
      <c r="W165" s="245">
        <v>0</v>
      </c>
      <c r="X165" s="246">
        <f>W165*H165</f>
        <v>0</v>
      </c>
      <c r="Y165" s="39"/>
      <c r="Z165" s="39"/>
      <c r="AA165" s="39"/>
      <c r="AB165" s="39"/>
      <c r="AC165" s="39"/>
      <c r="AD165" s="39"/>
      <c r="AE165" s="39"/>
      <c r="AR165" s="247" t="s">
        <v>313</v>
      </c>
      <c r="AT165" s="247" t="s">
        <v>174</v>
      </c>
      <c r="AU165" s="247" t="s">
        <v>84</v>
      </c>
      <c r="AY165" s="18" t="s">
        <v>171</v>
      </c>
      <c r="BE165" s="248">
        <f>IF(O165="základní",K165,0)</f>
        <v>0</v>
      </c>
      <c r="BF165" s="248">
        <f>IF(O165="snížená",K165,0)</f>
        <v>0</v>
      </c>
      <c r="BG165" s="248">
        <f>IF(O165="zákl. přenesená",K165,0)</f>
        <v>0</v>
      </c>
      <c r="BH165" s="248">
        <f>IF(O165="sníž. přenesená",K165,0)</f>
        <v>0</v>
      </c>
      <c r="BI165" s="248">
        <f>IF(O165="nulová",K165,0)</f>
        <v>0</v>
      </c>
      <c r="BJ165" s="18" t="s">
        <v>84</v>
      </c>
      <c r="BK165" s="248">
        <f>ROUND(P165*H165,2)</f>
        <v>0</v>
      </c>
      <c r="BL165" s="18" t="s">
        <v>313</v>
      </c>
      <c r="BM165" s="247" t="s">
        <v>661</v>
      </c>
    </row>
    <row r="166" spans="1:47" s="2" customFormat="1" ht="12">
      <c r="A166" s="39"/>
      <c r="B166" s="40"/>
      <c r="C166" s="41"/>
      <c r="D166" s="249" t="s">
        <v>181</v>
      </c>
      <c r="E166" s="41"/>
      <c r="F166" s="250" t="s">
        <v>869</v>
      </c>
      <c r="G166" s="41"/>
      <c r="H166" s="41"/>
      <c r="I166" s="150"/>
      <c r="J166" s="150"/>
      <c r="K166" s="41"/>
      <c r="L166" s="41"/>
      <c r="M166" s="45"/>
      <c r="N166" s="251"/>
      <c r="O166" s="252"/>
      <c r="P166" s="85"/>
      <c r="Q166" s="85"/>
      <c r="R166" s="85"/>
      <c r="S166" s="85"/>
      <c r="T166" s="85"/>
      <c r="U166" s="85"/>
      <c r="V166" s="85"/>
      <c r="W166" s="85"/>
      <c r="X166" s="86"/>
      <c r="Y166" s="39"/>
      <c r="Z166" s="39"/>
      <c r="AA166" s="39"/>
      <c r="AB166" s="39"/>
      <c r="AC166" s="39"/>
      <c r="AD166" s="39"/>
      <c r="AE166" s="39"/>
      <c r="AT166" s="18" t="s">
        <v>181</v>
      </c>
      <c r="AU166" s="18" t="s">
        <v>84</v>
      </c>
    </row>
    <row r="167" spans="1:65" s="2" customFormat="1" ht="21.75" customHeight="1">
      <c r="A167" s="39"/>
      <c r="B167" s="40"/>
      <c r="C167" s="235" t="s">
        <v>390</v>
      </c>
      <c r="D167" s="235" t="s">
        <v>174</v>
      </c>
      <c r="E167" s="236" t="s">
        <v>870</v>
      </c>
      <c r="F167" s="237" t="s">
        <v>871</v>
      </c>
      <c r="G167" s="238" t="s">
        <v>872</v>
      </c>
      <c r="H167" s="296"/>
      <c r="I167" s="240"/>
      <c r="J167" s="240"/>
      <c r="K167" s="241">
        <f>ROUND(P167*H167,2)</f>
        <v>0</v>
      </c>
      <c r="L167" s="237" t="s">
        <v>178</v>
      </c>
      <c r="M167" s="45"/>
      <c r="N167" s="242" t="s">
        <v>20</v>
      </c>
      <c r="O167" s="243" t="s">
        <v>45</v>
      </c>
      <c r="P167" s="244">
        <f>I167+J167</f>
        <v>0</v>
      </c>
      <c r="Q167" s="244">
        <f>ROUND(I167*H167,2)</f>
        <v>0</v>
      </c>
      <c r="R167" s="244">
        <f>ROUND(J167*H167,2)</f>
        <v>0</v>
      </c>
      <c r="S167" s="85"/>
      <c r="T167" s="245">
        <f>S167*H167</f>
        <v>0</v>
      </c>
      <c r="U167" s="245">
        <v>0</v>
      </c>
      <c r="V167" s="245">
        <f>U167*H167</f>
        <v>0</v>
      </c>
      <c r="W167" s="245">
        <v>0</v>
      </c>
      <c r="X167" s="246">
        <f>W167*H167</f>
        <v>0</v>
      </c>
      <c r="Y167" s="39"/>
      <c r="Z167" s="39"/>
      <c r="AA167" s="39"/>
      <c r="AB167" s="39"/>
      <c r="AC167" s="39"/>
      <c r="AD167" s="39"/>
      <c r="AE167" s="39"/>
      <c r="AR167" s="247" t="s">
        <v>313</v>
      </c>
      <c r="AT167" s="247" t="s">
        <v>174</v>
      </c>
      <c r="AU167" s="247" t="s">
        <v>84</v>
      </c>
      <c r="AY167" s="18" t="s">
        <v>171</v>
      </c>
      <c r="BE167" s="248">
        <f>IF(O167="základní",K167,0)</f>
        <v>0</v>
      </c>
      <c r="BF167" s="248">
        <f>IF(O167="snížená",K167,0)</f>
        <v>0</v>
      </c>
      <c r="BG167" s="248">
        <f>IF(O167="zákl. přenesená",K167,0)</f>
        <v>0</v>
      </c>
      <c r="BH167" s="248">
        <f>IF(O167="sníž. přenesená",K167,0)</f>
        <v>0</v>
      </c>
      <c r="BI167" s="248">
        <f>IF(O167="nulová",K167,0)</f>
        <v>0</v>
      </c>
      <c r="BJ167" s="18" t="s">
        <v>84</v>
      </c>
      <c r="BK167" s="248">
        <f>ROUND(P167*H167,2)</f>
        <v>0</v>
      </c>
      <c r="BL167" s="18" t="s">
        <v>313</v>
      </c>
      <c r="BM167" s="247" t="s">
        <v>669</v>
      </c>
    </row>
    <row r="168" spans="1:47" s="2" customFormat="1" ht="12">
      <c r="A168" s="39"/>
      <c r="B168" s="40"/>
      <c r="C168" s="41"/>
      <c r="D168" s="249" t="s">
        <v>181</v>
      </c>
      <c r="E168" s="41"/>
      <c r="F168" s="250" t="s">
        <v>873</v>
      </c>
      <c r="G168" s="41"/>
      <c r="H168" s="41"/>
      <c r="I168" s="150"/>
      <c r="J168" s="150"/>
      <c r="K168" s="41"/>
      <c r="L168" s="41"/>
      <c r="M168" s="45"/>
      <c r="N168" s="251"/>
      <c r="O168" s="252"/>
      <c r="P168" s="85"/>
      <c r="Q168" s="85"/>
      <c r="R168" s="85"/>
      <c r="S168" s="85"/>
      <c r="T168" s="85"/>
      <c r="U168" s="85"/>
      <c r="V168" s="85"/>
      <c r="W168" s="85"/>
      <c r="X168" s="86"/>
      <c r="Y168" s="39"/>
      <c r="Z168" s="39"/>
      <c r="AA168" s="39"/>
      <c r="AB168" s="39"/>
      <c r="AC168" s="39"/>
      <c r="AD168" s="39"/>
      <c r="AE168" s="39"/>
      <c r="AT168" s="18" t="s">
        <v>181</v>
      </c>
      <c r="AU168" s="18" t="s">
        <v>84</v>
      </c>
    </row>
    <row r="169" spans="1:63" s="12" customFormat="1" ht="25.9" customHeight="1">
      <c r="A169" s="12"/>
      <c r="B169" s="218"/>
      <c r="C169" s="219"/>
      <c r="D169" s="220" t="s">
        <v>75</v>
      </c>
      <c r="E169" s="221" t="s">
        <v>874</v>
      </c>
      <c r="F169" s="221" t="s">
        <v>875</v>
      </c>
      <c r="G169" s="219"/>
      <c r="H169" s="219"/>
      <c r="I169" s="222"/>
      <c r="J169" s="222"/>
      <c r="K169" s="223">
        <f>BK169</f>
        <v>0</v>
      </c>
      <c r="L169" s="219"/>
      <c r="M169" s="224"/>
      <c r="N169" s="225"/>
      <c r="O169" s="226"/>
      <c r="P169" s="226"/>
      <c r="Q169" s="227">
        <f>Q170</f>
        <v>0</v>
      </c>
      <c r="R169" s="227">
        <f>R170</f>
        <v>0</v>
      </c>
      <c r="S169" s="226"/>
      <c r="T169" s="228">
        <f>T170</f>
        <v>0</v>
      </c>
      <c r="U169" s="226"/>
      <c r="V169" s="228">
        <f>V170</f>
        <v>0.061325000000000005</v>
      </c>
      <c r="W169" s="226"/>
      <c r="X169" s="229">
        <f>X170</f>
        <v>0</v>
      </c>
      <c r="Y169" s="12"/>
      <c r="Z169" s="12"/>
      <c r="AA169" s="12"/>
      <c r="AB169" s="12"/>
      <c r="AC169" s="12"/>
      <c r="AD169" s="12"/>
      <c r="AE169" s="12"/>
      <c r="AR169" s="230" t="s">
        <v>86</v>
      </c>
      <c r="AT169" s="231" t="s">
        <v>75</v>
      </c>
      <c r="AU169" s="231" t="s">
        <v>76</v>
      </c>
      <c r="AY169" s="230" t="s">
        <v>171</v>
      </c>
      <c r="BK169" s="232">
        <f>BK170</f>
        <v>0</v>
      </c>
    </row>
    <row r="170" spans="1:63" s="12" customFormat="1" ht="22.8" customHeight="1">
      <c r="A170" s="12"/>
      <c r="B170" s="218"/>
      <c r="C170" s="219"/>
      <c r="D170" s="220" t="s">
        <v>75</v>
      </c>
      <c r="E170" s="233" t="s">
        <v>876</v>
      </c>
      <c r="F170" s="233" t="s">
        <v>877</v>
      </c>
      <c r="G170" s="219"/>
      <c r="H170" s="219"/>
      <c r="I170" s="222"/>
      <c r="J170" s="222"/>
      <c r="K170" s="234">
        <f>BK170</f>
        <v>0</v>
      </c>
      <c r="L170" s="219"/>
      <c r="M170" s="224"/>
      <c r="N170" s="225"/>
      <c r="O170" s="226"/>
      <c r="P170" s="226"/>
      <c r="Q170" s="227">
        <f>SUM(Q171:Q181)</f>
        <v>0</v>
      </c>
      <c r="R170" s="227">
        <f>SUM(R171:R181)</f>
        <v>0</v>
      </c>
      <c r="S170" s="226"/>
      <c r="T170" s="228">
        <f>SUM(T171:T181)</f>
        <v>0</v>
      </c>
      <c r="U170" s="226"/>
      <c r="V170" s="228">
        <f>SUM(V171:V181)</f>
        <v>0.061325000000000005</v>
      </c>
      <c r="W170" s="226"/>
      <c r="X170" s="229">
        <f>SUM(X171:X181)</f>
        <v>0</v>
      </c>
      <c r="Y170" s="12"/>
      <c r="Z170" s="12"/>
      <c r="AA170" s="12"/>
      <c r="AB170" s="12"/>
      <c r="AC170" s="12"/>
      <c r="AD170" s="12"/>
      <c r="AE170" s="12"/>
      <c r="AR170" s="230" t="s">
        <v>86</v>
      </c>
      <c r="AT170" s="231" t="s">
        <v>75</v>
      </c>
      <c r="AU170" s="231" t="s">
        <v>84</v>
      </c>
      <c r="AY170" s="230" t="s">
        <v>171</v>
      </c>
      <c r="BK170" s="232">
        <f>SUM(BK171:BK181)</f>
        <v>0</v>
      </c>
    </row>
    <row r="171" spans="1:65" s="2" customFormat="1" ht="21.75" customHeight="1">
      <c r="A171" s="39"/>
      <c r="B171" s="40"/>
      <c r="C171" s="235" t="s">
        <v>395</v>
      </c>
      <c r="D171" s="235" t="s">
        <v>174</v>
      </c>
      <c r="E171" s="236" t="s">
        <v>878</v>
      </c>
      <c r="F171" s="237" t="s">
        <v>879</v>
      </c>
      <c r="G171" s="238" t="s">
        <v>177</v>
      </c>
      <c r="H171" s="239">
        <v>58.5</v>
      </c>
      <c r="I171" s="240"/>
      <c r="J171" s="240"/>
      <c r="K171" s="241">
        <f>ROUND(P171*H171,2)</f>
        <v>0</v>
      </c>
      <c r="L171" s="237" t="s">
        <v>178</v>
      </c>
      <c r="M171" s="45"/>
      <c r="N171" s="242" t="s">
        <v>20</v>
      </c>
      <c r="O171" s="243" t="s">
        <v>45</v>
      </c>
      <c r="P171" s="244">
        <f>I171+J171</f>
        <v>0</v>
      </c>
      <c r="Q171" s="244">
        <f>ROUND(I171*H171,2)</f>
        <v>0</v>
      </c>
      <c r="R171" s="244">
        <f>ROUND(J171*H171,2)</f>
        <v>0</v>
      </c>
      <c r="S171" s="85"/>
      <c r="T171" s="245">
        <f>S171*H171</f>
        <v>0</v>
      </c>
      <c r="U171" s="245">
        <v>0.00023</v>
      </c>
      <c r="V171" s="245">
        <f>U171*H171</f>
        <v>0.013455</v>
      </c>
      <c r="W171" s="245">
        <v>0</v>
      </c>
      <c r="X171" s="246">
        <f>W171*H171</f>
        <v>0</v>
      </c>
      <c r="Y171" s="39"/>
      <c r="Z171" s="39"/>
      <c r="AA171" s="39"/>
      <c r="AB171" s="39"/>
      <c r="AC171" s="39"/>
      <c r="AD171" s="39"/>
      <c r="AE171" s="39"/>
      <c r="AR171" s="247" t="s">
        <v>313</v>
      </c>
      <c r="AT171" s="247" t="s">
        <v>174</v>
      </c>
      <c r="AU171" s="247" t="s">
        <v>86</v>
      </c>
      <c r="AY171" s="18" t="s">
        <v>171</v>
      </c>
      <c r="BE171" s="248">
        <f>IF(O171="základní",K171,0)</f>
        <v>0</v>
      </c>
      <c r="BF171" s="248">
        <f>IF(O171="snížená",K171,0)</f>
        <v>0</v>
      </c>
      <c r="BG171" s="248">
        <f>IF(O171="zákl. přenesená",K171,0)</f>
        <v>0</v>
      </c>
      <c r="BH171" s="248">
        <f>IF(O171="sníž. přenesená",K171,0)</f>
        <v>0</v>
      </c>
      <c r="BI171" s="248">
        <f>IF(O171="nulová",K171,0)</f>
        <v>0</v>
      </c>
      <c r="BJ171" s="18" t="s">
        <v>84</v>
      </c>
      <c r="BK171" s="248">
        <f>ROUND(P171*H171,2)</f>
        <v>0</v>
      </c>
      <c r="BL171" s="18" t="s">
        <v>313</v>
      </c>
      <c r="BM171" s="247" t="s">
        <v>880</v>
      </c>
    </row>
    <row r="172" spans="1:47" s="2" customFormat="1" ht="12">
      <c r="A172" s="39"/>
      <c r="B172" s="40"/>
      <c r="C172" s="41"/>
      <c r="D172" s="249" t="s">
        <v>181</v>
      </c>
      <c r="E172" s="41"/>
      <c r="F172" s="250" t="s">
        <v>881</v>
      </c>
      <c r="G172" s="41"/>
      <c r="H172" s="41"/>
      <c r="I172" s="150"/>
      <c r="J172" s="150"/>
      <c r="K172" s="41"/>
      <c r="L172" s="41"/>
      <c r="M172" s="45"/>
      <c r="N172" s="251"/>
      <c r="O172" s="252"/>
      <c r="P172" s="85"/>
      <c r="Q172" s="85"/>
      <c r="R172" s="85"/>
      <c r="S172" s="85"/>
      <c r="T172" s="85"/>
      <c r="U172" s="85"/>
      <c r="V172" s="85"/>
      <c r="W172" s="85"/>
      <c r="X172" s="86"/>
      <c r="Y172" s="39"/>
      <c r="Z172" s="39"/>
      <c r="AA172" s="39"/>
      <c r="AB172" s="39"/>
      <c r="AC172" s="39"/>
      <c r="AD172" s="39"/>
      <c r="AE172" s="39"/>
      <c r="AT172" s="18" t="s">
        <v>181</v>
      </c>
      <c r="AU172" s="18" t="s">
        <v>86</v>
      </c>
    </row>
    <row r="173" spans="1:65" s="2" customFormat="1" ht="16.5" customHeight="1">
      <c r="A173" s="39"/>
      <c r="B173" s="40"/>
      <c r="C173" s="235" t="s">
        <v>401</v>
      </c>
      <c r="D173" s="235" t="s">
        <v>174</v>
      </c>
      <c r="E173" s="236" t="s">
        <v>882</v>
      </c>
      <c r="F173" s="237" t="s">
        <v>883</v>
      </c>
      <c r="G173" s="238" t="s">
        <v>262</v>
      </c>
      <c r="H173" s="239">
        <v>120</v>
      </c>
      <c r="I173" s="240"/>
      <c r="J173" s="240"/>
      <c r="K173" s="241">
        <f>ROUND(P173*H173,2)</f>
        <v>0</v>
      </c>
      <c r="L173" s="237" t="s">
        <v>20</v>
      </c>
      <c r="M173" s="45"/>
      <c r="N173" s="242" t="s">
        <v>20</v>
      </c>
      <c r="O173" s="243" t="s">
        <v>45</v>
      </c>
      <c r="P173" s="244">
        <f>I173+J173</f>
        <v>0</v>
      </c>
      <c r="Q173" s="244">
        <f>ROUND(I173*H173,2)</f>
        <v>0</v>
      </c>
      <c r="R173" s="244">
        <f>ROUND(J173*H173,2)</f>
        <v>0</v>
      </c>
      <c r="S173" s="85"/>
      <c r="T173" s="245">
        <f>S173*H173</f>
        <v>0</v>
      </c>
      <c r="U173" s="245">
        <v>0</v>
      </c>
      <c r="V173" s="245">
        <f>U173*H173</f>
        <v>0</v>
      </c>
      <c r="W173" s="245">
        <v>0</v>
      </c>
      <c r="X173" s="246">
        <f>W173*H173</f>
        <v>0</v>
      </c>
      <c r="Y173" s="39"/>
      <c r="Z173" s="39"/>
      <c r="AA173" s="39"/>
      <c r="AB173" s="39"/>
      <c r="AC173" s="39"/>
      <c r="AD173" s="39"/>
      <c r="AE173" s="39"/>
      <c r="AR173" s="247" t="s">
        <v>313</v>
      </c>
      <c r="AT173" s="247" t="s">
        <v>174</v>
      </c>
      <c r="AU173" s="247" t="s">
        <v>86</v>
      </c>
      <c r="AY173" s="18" t="s">
        <v>171</v>
      </c>
      <c r="BE173" s="248">
        <f>IF(O173="základní",K173,0)</f>
        <v>0</v>
      </c>
      <c r="BF173" s="248">
        <f>IF(O173="snížená",K173,0)</f>
        <v>0</v>
      </c>
      <c r="BG173" s="248">
        <f>IF(O173="zákl. přenesená",K173,0)</f>
        <v>0</v>
      </c>
      <c r="BH173" s="248">
        <f>IF(O173="sníž. přenesená",K173,0)</f>
        <v>0</v>
      </c>
      <c r="BI173" s="248">
        <f>IF(O173="nulová",K173,0)</f>
        <v>0</v>
      </c>
      <c r="BJ173" s="18" t="s">
        <v>84</v>
      </c>
      <c r="BK173" s="248">
        <f>ROUND(P173*H173,2)</f>
        <v>0</v>
      </c>
      <c r="BL173" s="18" t="s">
        <v>313</v>
      </c>
      <c r="BM173" s="247" t="s">
        <v>884</v>
      </c>
    </row>
    <row r="174" spans="1:47" s="2" customFormat="1" ht="12">
      <c r="A174" s="39"/>
      <c r="B174" s="40"/>
      <c r="C174" s="41"/>
      <c r="D174" s="249" t="s">
        <v>181</v>
      </c>
      <c r="E174" s="41"/>
      <c r="F174" s="250" t="s">
        <v>883</v>
      </c>
      <c r="G174" s="41"/>
      <c r="H174" s="41"/>
      <c r="I174" s="150"/>
      <c r="J174" s="150"/>
      <c r="K174" s="41"/>
      <c r="L174" s="41"/>
      <c r="M174" s="45"/>
      <c r="N174" s="251"/>
      <c r="O174" s="252"/>
      <c r="P174" s="85"/>
      <c r="Q174" s="85"/>
      <c r="R174" s="85"/>
      <c r="S174" s="85"/>
      <c r="T174" s="85"/>
      <c r="U174" s="85"/>
      <c r="V174" s="85"/>
      <c r="W174" s="85"/>
      <c r="X174" s="86"/>
      <c r="Y174" s="39"/>
      <c r="Z174" s="39"/>
      <c r="AA174" s="39"/>
      <c r="AB174" s="39"/>
      <c r="AC174" s="39"/>
      <c r="AD174" s="39"/>
      <c r="AE174" s="39"/>
      <c r="AT174" s="18" t="s">
        <v>181</v>
      </c>
      <c r="AU174" s="18" t="s">
        <v>86</v>
      </c>
    </row>
    <row r="175" spans="1:51" s="15" customFormat="1" ht="12">
      <c r="A175" s="15"/>
      <c r="B175" s="297"/>
      <c r="C175" s="298"/>
      <c r="D175" s="249" t="s">
        <v>183</v>
      </c>
      <c r="E175" s="299" t="s">
        <v>20</v>
      </c>
      <c r="F175" s="300" t="s">
        <v>885</v>
      </c>
      <c r="G175" s="298"/>
      <c r="H175" s="299" t="s">
        <v>20</v>
      </c>
      <c r="I175" s="301"/>
      <c r="J175" s="301"/>
      <c r="K175" s="298"/>
      <c r="L175" s="298"/>
      <c r="M175" s="302"/>
      <c r="N175" s="303"/>
      <c r="O175" s="304"/>
      <c r="P175" s="304"/>
      <c r="Q175" s="304"/>
      <c r="R175" s="304"/>
      <c r="S175" s="304"/>
      <c r="T175" s="304"/>
      <c r="U175" s="304"/>
      <c r="V175" s="304"/>
      <c r="W175" s="304"/>
      <c r="X175" s="305"/>
      <c r="Y175" s="15"/>
      <c r="Z175" s="15"/>
      <c r="AA175" s="15"/>
      <c r="AB175" s="15"/>
      <c r="AC175" s="15"/>
      <c r="AD175" s="15"/>
      <c r="AE175" s="15"/>
      <c r="AT175" s="306" t="s">
        <v>183</v>
      </c>
      <c r="AU175" s="306" t="s">
        <v>86</v>
      </c>
      <c r="AV175" s="15" t="s">
        <v>84</v>
      </c>
      <c r="AW175" s="15" t="s">
        <v>5</v>
      </c>
      <c r="AX175" s="15" t="s">
        <v>76</v>
      </c>
      <c r="AY175" s="306" t="s">
        <v>171</v>
      </c>
    </row>
    <row r="176" spans="1:51" s="13" customFormat="1" ht="12">
      <c r="A176" s="13"/>
      <c r="B176" s="253"/>
      <c r="C176" s="254"/>
      <c r="D176" s="249" t="s">
        <v>183</v>
      </c>
      <c r="E176" s="255" t="s">
        <v>20</v>
      </c>
      <c r="F176" s="256" t="s">
        <v>886</v>
      </c>
      <c r="G176" s="254"/>
      <c r="H176" s="257">
        <v>120</v>
      </c>
      <c r="I176" s="258"/>
      <c r="J176" s="258"/>
      <c r="K176" s="254"/>
      <c r="L176" s="254"/>
      <c r="M176" s="259"/>
      <c r="N176" s="260"/>
      <c r="O176" s="261"/>
      <c r="P176" s="261"/>
      <c r="Q176" s="261"/>
      <c r="R176" s="261"/>
      <c r="S176" s="261"/>
      <c r="T176" s="261"/>
      <c r="U176" s="261"/>
      <c r="V176" s="261"/>
      <c r="W176" s="261"/>
      <c r="X176" s="262"/>
      <c r="Y176" s="13"/>
      <c r="Z176" s="13"/>
      <c r="AA176" s="13"/>
      <c r="AB176" s="13"/>
      <c r="AC176" s="13"/>
      <c r="AD176" s="13"/>
      <c r="AE176" s="13"/>
      <c r="AT176" s="263" t="s">
        <v>183</v>
      </c>
      <c r="AU176" s="263" t="s">
        <v>86</v>
      </c>
      <c r="AV176" s="13" t="s">
        <v>86</v>
      </c>
      <c r="AW176" s="13" t="s">
        <v>5</v>
      </c>
      <c r="AX176" s="13" t="s">
        <v>84</v>
      </c>
      <c r="AY176" s="263" t="s">
        <v>171</v>
      </c>
    </row>
    <row r="177" spans="1:65" s="2" customFormat="1" ht="16.5" customHeight="1">
      <c r="A177" s="39"/>
      <c r="B177" s="40"/>
      <c r="C177" s="264" t="s">
        <v>408</v>
      </c>
      <c r="D177" s="264" t="s">
        <v>186</v>
      </c>
      <c r="E177" s="265" t="s">
        <v>887</v>
      </c>
      <c r="F177" s="266" t="s">
        <v>888</v>
      </c>
      <c r="G177" s="267" t="s">
        <v>889</v>
      </c>
      <c r="H177" s="268">
        <v>7.87</v>
      </c>
      <c r="I177" s="269"/>
      <c r="J177" s="270"/>
      <c r="K177" s="271">
        <f>ROUND(P177*H177,2)</f>
        <v>0</v>
      </c>
      <c r="L177" s="266" t="s">
        <v>20</v>
      </c>
      <c r="M177" s="272"/>
      <c r="N177" s="273" t="s">
        <v>20</v>
      </c>
      <c r="O177" s="243" t="s">
        <v>45</v>
      </c>
      <c r="P177" s="244">
        <f>I177+J177</f>
        <v>0</v>
      </c>
      <c r="Q177" s="244">
        <f>ROUND(I177*H177,2)</f>
        <v>0</v>
      </c>
      <c r="R177" s="244">
        <f>ROUND(J177*H177,2)</f>
        <v>0</v>
      </c>
      <c r="S177" s="85"/>
      <c r="T177" s="245">
        <f>S177*H177</f>
        <v>0</v>
      </c>
      <c r="U177" s="245">
        <v>0.001</v>
      </c>
      <c r="V177" s="245">
        <f>U177*H177</f>
        <v>0.00787</v>
      </c>
      <c r="W177" s="245">
        <v>0</v>
      </c>
      <c r="X177" s="246">
        <f>W177*H177</f>
        <v>0</v>
      </c>
      <c r="Y177" s="39"/>
      <c r="Z177" s="39"/>
      <c r="AA177" s="39"/>
      <c r="AB177" s="39"/>
      <c r="AC177" s="39"/>
      <c r="AD177" s="39"/>
      <c r="AE177" s="39"/>
      <c r="AR177" s="247" t="s">
        <v>185</v>
      </c>
      <c r="AT177" s="247" t="s">
        <v>186</v>
      </c>
      <c r="AU177" s="247" t="s">
        <v>86</v>
      </c>
      <c r="AY177" s="18" t="s">
        <v>171</v>
      </c>
      <c r="BE177" s="248">
        <f>IF(O177="základní",K177,0)</f>
        <v>0</v>
      </c>
      <c r="BF177" s="248">
        <f>IF(O177="snížená",K177,0)</f>
        <v>0</v>
      </c>
      <c r="BG177" s="248">
        <f>IF(O177="zákl. přenesená",K177,0)</f>
        <v>0</v>
      </c>
      <c r="BH177" s="248">
        <f>IF(O177="sníž. přenesená",K177,0)</f>
        <v>0</v>
      </c>
      <c r="BI177" s="248">
        <f>IF(O177="nulová",K177,0)</f>
        <v>0</v>
      </c>
      <c r="BJ177" s="18" t="s">
        <v>84</v>
      </c>
      <c r="BK177" s="248">
        <f>ROUND(P177*H177,2)</f>
        <v>0</v>
      </c>
      <c r="BL177" s="18" t="s">
        <v>179</v>
      </c>
      <c r="BM177" s="247" t="s">
        <v>890</v>
      </c>
    </row>
    <row r="178" spans="1:47" s="2" customFormat="1" ht="12">
      <c r="A178" s="39"/>
      <c r="B178" s="40"/>
      <c r="C178" s="41"/>
      <c r="D178" s="249" t="s">
        <v>181</v>
      </c>
      <c r="E178" s="41"/>
      <c r="F178" s="250" t="s">
        <v>888</v>
      </c>
      <c r="G178" s="41"/>
      <c r="H178" s="41"/>
      <c r="I178" s="150"/>
      <c r="J178" s="150"/>
      <c r="K178" s="41"/>
      <c r="L178" s="41"/>
      <c r="M178" s="45"/>
      <c r="N178" s="251"/>
      <c r="O178" s="252"/>
      <c r="P178" s="85"/>
      <c r="Q178" s="85"/>
      <c r="R178" s="85"/>
      <c r="S178" s="85"/>
      <c r="T178" s="85"/>
      <c r="U178" s="85"/>
      <c r="V178" s="85"/>
      <c r="W178" s="85"/>
      <c r="X178" s="86"/>
      <c r="Y178" s="39"/>
      <c r="Z178" s="39"/>
      <c r="AA178" s="39"/>
      <c r="AB178" s="39"/>
      <c r="AC178" s="39"/>
      <c r="AD178" s="39"/>
      <c r="AE178" s="39"/>
      <c r="AT178" s="18" t="s">
        <v>181</v>
      </c>
      <c r="AU178" s="18" t="s">
        <v>86</v>
      </c>
    </row>
    <row r="179" spans="1:47" s="2" customFormat="1" ht="12">
      <c r="A179" s="39"/>
      <c r="B179" s="40"/>
      <c r="C179" s="41"/>
      <c r="D179" s="249" t="s">
        <v>217</v>
      </c>
      <c r="E179" s="41"/>
      <c r="F179" s="274" t="s">
        <v>891</v>
      </c>
      <c r="G179" s="41"/>
      <c r="H179" s="41"/>
      <c r="I179" s="150"/>
      <c r="J179" s="150"/>
      <c r="K179" s="41"/>
      <c r="L179" s="41"/>
      <c r="M179" s="45"/>
      <c r="N179" s="251"/>
      <c r="O179" s="252"/>
      <c r="P179" s="85"/>
      <c r="Q179" s="85"/>
      <c r="R179" s="85"/>
      <c r="S179" s="85"/>
      <c r="T179" s="85"/>
      <c r="U179" s="85"/>
      <c r="V179" s="85"/>
      <c r="W179" s="85"/>
      <c r="X179" s="86"/>
      <c r="Y179" s="39"/>
      <c r="Z179" s="39"/>
      <c r="AA179" s="39"/>
      <c r="AB179" s="39"/>
      <c r="AC179" s="39"/>
      <c r="AD179" s="39"/>
      <c r="AE179" s="39"/>
      <c r="AT179" s="18" t="s">
        <v>217</v>
      </c>
      <c r="AU179" s="18" t="s">
        <v>86</v>
      </c>
    </row>
    <row r="180" spans="1:65" s="2" customFormat="1" ht="16.5" customHeight="1">
      <c r="A180" s="39"/>
      <c r="B180" s="40"/>
      <c r="C180" s="264" t="s">
        <v>414</v>
      </c>
      <c r="D180" s="264" t="s">
        <v>186</v>
      </c>
      <c r="E180" s="265" t="s">
        <v>892</v>
      </c>
      <c r="F180" s="266" t="s">
        <v>893</v>
      </c>
      <c r="G180" s="267" t="s">
        <v>894</v>
      </c>
      <c r="H180" s="268">
        <v>40</v>
      </c>
      <c r="I180" s="269"/>
      <c r="J180" s="270"/>
      <c r="K180" s="271">
        <f>ROUND(P180*H180,2)</f>
        <v>0</v>
      </c>
      <c r="L180" s="266" t="s">
        <v>20</v>
      </c>
      <c r="M180" s="272"/>
      <c r="N180" s="273" t="s">
        <v>20</v>
      </c>
      <c r="O180" s="243" t="s">
        <v>45</v>
      </c>
      <c r="P180" s="244">
        <f>I180+J180</f>
        <v>0</v>
      </c>
      <c r="Q180" s="244">
        <f>ROUND(I180*H180,2)</f>
        <v>0</v>
      </c>
      <c r="R180" s="244">
        <f>ROUND(J180*H180,2)</f>
        <v>0</v>
      </c>
      <c r="S180" s="85"/>
      <c r="T180" s="245">
        <f>S180*H180</f>
        <v>0</v>
      </c>
      <c r="U180" s="245">
        <v>0.001</v>
      </c>
      <c r="V180" s="245">
        <f>U180*H180</f>
        <v>0.04</v>
      </c>
      <c r="W180" s="245">
        <v>0</v>
      </c>
      <c r="X180" s="246">
        <f>W180*H180</f>
        <v>0</v>
      </c>
      <c r="Y180" s="39"/>
      <c r="Z180" s="39"/>
      <c r="AA180" s="39"/>
      <c r="AB180" s="39"/>
      <c r="AC180" s="39"/>
      <c r="AD180" s="39"/>
      <c r="AE180" s="39"/>
      <c r="AR180" s="247" t="s">
        <v>185</v>
      </c>
      <c r="AT180" s="247" t="s">
        <v>186</v>
      </c>
      <c r="AU180" s="247" t="s">
        <v>86</v>
      </c>
      <c r="AY180" s="18" t="s">
        <v>171</v>
      </c>
      <c r="BE180" s="248">
        <f>IF(O180="základní",K180,0)</f>
        <v>0</v>
      </c>
      <c r="BF180" s="248">
        <f>IF(O180="snížená",K180,0)</f>
        <v>0</v>
      </c>
      <c r="BG180" s="248">
        <f>IF(O180="zákl. přenesená",K180,0)</f>
        <v>0</v>
      </c>
      <c r="BH180" s="248">
        <f>IF(O180="sníž. přenesená",K180,0)</f>
        <v>0</v>
      </c>
      <c r="BI180" s="248">
        <f>IF(O180="nulová",K180,0)</f>
        <v>0</v>
      </c>
      <c r="BJ180" s="18" t="s">
        <v>84</v>
      </c>
      <c r="BK180" s="248">
        <f>ROUND(P180*H180,2)</f>
        <v>0</v>
      </c>
      <c r="BL180" s="18" t="s">
        <v>179</v>
      </c>
      <c r="BM180" s="247" t="s">
        <v>895</v>
      </c>
    </row>
    <row r="181" spans="1:47" s="2" customFormat="1" ht="12">
      <c r="A181" s="39"/>
      <c r="B181" s="40"/>
      <c r="C181" s="41"/>
      <c r="D181" s="249" t="s">
        <v>181</v>
      </c>
      <c r="E181" s="41"/>
      <c r="F181" s="250" t="s">
        <v>893</v>
      </c>
      <c r="G181" s="41"/>
      <c r="H181" s="41"/>
      <c r="I181" s="150"/>
      <c r="J181" s="150"/>
      <c r="K181" s="41"/>
      <c r="L181" s="41"/>
      <c r="M181" s="45"/>
      <c r="N181" s="275"/>
      <c r="O181" s="276"/>
      <c r="P181" s="277"/>
      <c r="Q181" s="277"/>
      <c r="R181" s="277"/>
      <c r="S181" s="277"/>
      <c r="T181" s="277"/>
      <c r="U181" s="277"/>
      <c r="V181" s="277"/>
      <c r="W181" s="277"/>
      <c r="X181" s="278"/>
      <c r="Y181" s="39"/>
      <c r="Z181" s="39"/>
      <c r="AA181" s="39"/>
      <c r="AB181" s="39"/>
      <c r="AC181" s="39"/>
      <c r="AD181" s="39"/>
      <c r="AE181" s="39"/>
      <c r="AT181" s="18" t="s">
        <v>181</v>
      </c>
      <c r="AU181" s="18" t="s">
        <v>86</v>
      </c>
    </row>
    <row r="182" spans="1:31" s="2" customFormat="1" ht="6.95" customHeight="1">
      <c r="A182" s="39"/>
      <c r="B182" s="60"/>
      <c r="C182" s="61"/>
      <c r="D182" s="61"/>
      <c r="E182" s="61"/>
      <c r="F182" s="61"/>
      <c r="G182" s="61"/>
      <c r="H182" s="61"/>
      <c r="I182" s="180"/>
      <c r="J182" s="180"/>
      <c r="K182" s="61"/>
      <c r="L182" s="61"/>
      <c r="M182" s="45"/>
      <c r="N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97:L181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6:H86"/>
    <mergeCell ref="E88:H88"/>
    <mergeCell ref="E90:H9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1:31" s="2" customFormat="1" ht="12" customHeight="1">
      <c r="A8" s="39"/>
      <c r="B8" s="45"/>
      <c r="C8" s="39"/>
      <c r="D8" s="148" t="s">
        <v>139</v>
      </c>
      <c r="E8" s="39"/>
      <c r="F8" s="39"/>
      <c r="G8" s="39"/>
      <c r="H8" s="39"/>
      <c r="I8" s="150"/>
      <c r="J8" s="150"/>
      <c r="K8" s="39"/>
      <c r="L8" s="39"/>
      <c r="M8" s="15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75" customHeight="1">
      <c r="A9" s="39"/>
      <c r="B9" s="45"/>
      <c r="C9" s="39"/>
      <c r="D9" s="39"/>
      <c r="E9" s="152" t="s">
        <v>896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8" t="s">
        <v>19</v>
      </c>
      <c r="E11" s="39"/>
      <c r="F11" s="137" t="s">
        <v>20</v>
      </c>
      <c r="G11" s="39"/>
      <c r="H11" s="39"/>
      <c r="I11" s="153" t="s">
        <v>21</v>
      </c>
      <c r="J11" s="154" t="s">
        <v>20</v>
      </c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8" t="s">
        <v>22</v>
      </c>
      <c r="E12" s="39"/>
      <c r="F12" s="137" t="s">
        <v>23</v>
      </c>
      <c r="G12" s="39"/>
      <c r="H12" s="39"/>
      <c r="I12" s="153" t="s">
        <v>24</v>
      </c>
      <c r="J12" s="155" t="str">
        <f>'Rekapitulace stavby'!AN8</f>
        <v>19.4.2020</v>
      </c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0"/>
      <c r="J13" s="150"/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26</v>
      </c>
      <c r="E14" s="39"/>
      <c r="F14" s="39"/>
      <c r="G14" s="39"/>
      <c r="H14" s="39"/>
      <c r="I14" s="153" t="s">
        <v>27</v>
      </c>
      <c r="J14" s="154" t="s">
        <v>28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53" t="s">
        <v>30</v>
      </c>
      <c r="J15" s="154" t="s">
        <v>20</v>
      </c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0"/>
      <c r="J16" s="150"/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8" t="s">
        <v>31</v>
      </c>
      <c r="E17" s="39"/>
      <c r="F17" s="39"/>
      <c r="G17" s="39"/>
      <c r="H17" s="39"/>
      <c r="I17" s="153" t="s">
        <v>27</v>
      </c>
      <c r="J17" s="34" t="str">
        <f>'Rekapitulace stavby'!AN13</f>
        <v>Vyplň údaj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53" t="s">
        <v>30</v>
      </c>
      <c r="J18" s="34" t="str">
        <f>'Rekapitulace stavby'!AN14</f>
        <v>Vyplň údaj</v>
      </c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0"/>
      <c r="J19" s="150"/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8" t="s">
        <v>33</v>
      </c>
      <c r="E20" s="39"/>
      <c r="F20" s="39"/>
      <c r="G20" s="39"/>
      <c r="H20" s="39"/>
      <c r="I20" s="153" t="s">
        <v>27</v>
      </c>
      <c r="J20" s="154" t="s">
        <v>20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53" t="s">
        <v>30</v>
      </c>
      <c r="J21" s="154" t="s">
        <v>20</v>
      </c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0"/>
      <c r="J22" s="150"/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8" t="s">
        <v>35</v>
      </c>
      <c r="E23" s="39"/>
      <c r="F23" s="39"/>
      <c r="G23" s="39"/>
      <c r="H23" s="39"/>
      <c r="I23" s="153" t="s">
        <v>27</v>
      </c>
      <c r="J23" s="154" t="s">
        <v>36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53" t="s">
        <v>30</v>
      </c>
      <c r="J24" s="154" t="s">
        <v>20</v>
      </c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0"/>
      <c r="J25" s="150"/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8" t="s">
        <v>38</v>
      </c>
      <c r="E26" s="39"/>
      <c r="F26" s="39"/>
      <c r="G26" s="39"/>
      <c r="H26" s="39"/>
      <c r="I26" s="150"/>
      <c r="J26" s="150"/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20</v>
      </c>
      <c r="F27" s="158"/>
      <c r="G27" s="158"/>
      <c r="H27" s="158"/>
      <c r="I27" s="159"/>
      <c r="J27" s="159"/>
      <c r="K27" s="156"/>
      <c r="L27" s="156"/>
      <c r="M27" s="160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2"/>
      <c r="J29" s="162"/>
      <c r="K29" s="161"/>
      <c r="L29" s="161"/>
      <c r="M29" s="15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48" t="s">
        <v>141</v>
      </c>
      <c r="F30" s="39"/>
      <c r="G30" s="39"/>
      <c r="H30" s="39"/>
      <c r="I30" s="150"/>
      <c r="J30" s="150"/>
      <c r="K30" s="163">
        <f>I61</f>
        <v>0</v>
      </c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48" t="s">
        <v>142</v>
      </c>
      <c r="F31" s="39"/>
      <c r="G31" s="39"/>
      <c r="H31" s="39"/>
      <c r="I31" s="150"/>
      <c r="J31" s="150"/>
      <c r="K31" s="163">
        <f>J61</f>
        <v>0</v>
      </c>
      <c r="L31" s="39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4" t="s">
        <v>40</v>
      </c>
      <c r="E32" s="39"/>
      <c r="F32" s="39"/>
      <c r="G32" s="39"/>
      <c r="H32" s="39"/>
      <c r="I32" s="150"/>
      <c r="J32" s="150"/>
      <c r="K32" s="165">
        <f>ROUND(K89,2)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2"/>
      <c r="J33" s="162"/>
      <c r="K33" s="161"/>
      <c r="L33" s="161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6" t="s">
        <v>42</v>
      </c>
      <c r="G34" s="39"/>
      <c r="H34" s="39"/>
      <c r="I34" s="167" t="s">
        <v>41</v>
      </c>
      <c r="J34" s="150"/>
      <c r="K34" s="166" t="s">
        <v>43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8" t="s">
        <v>44</v>
      </c>
      <c r="E35" s="148" t="s">
        <v>45</v>
      </c>
      <c r="F35" s="163">
        <f>ROUND((SUM(BE89:BE223)),2)</f>
        <v>0</v>
      </c>
      <c r="G35" s="39"/>
      <c r="H35" s="39"/>
      <c r="I35" s="169">
        <v>0.21</v>
      </c>
      <c r="J35" s="150"/>
      <c r="K35" s="163">
        <f>ROUND(((SUM(BE89:BE223))*I35),2)</f>
        <v>0</v>
      </c>
      <c r="L35" s="39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8" t="s">
        <v>46</v>
      </c>
      <c r="F36" s="163">
        <f>ROUND((SUM(BF89:BF223)),2)</f>
        <v>0</v>
      </c>
      <c r="G36" s="39"/>
      <c r="H36" s="39"/>
      <c r="I36" s="169">
        <v>0.15</v>
      </c>
      <c r="J36" s="150"/>
      <c r="K36" s="163">
        <f>ROUND(((SUM(BF89:BF223))*I36),2)</f>
        <v>0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8" t="s">
        <v>47</v>
      </c>
      <c r="F37" s="163">
        <f>ROUND((SUM(BG89:BG223)),2)</f>
        <v>0</v>
      </c>
      <c r="G37" s="39"/>
      <c r="H37" s="39"/>
      <c r="I37" s="169">
        <v>0.21</v>
      </c>
      <c r="J37" s="150"/>
      <c r="K37" s="163">
        <f>0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8" t="s">
        <v>48</v>
      </c>
      <c r="F38" s="163">
        <f>ROUND((SUM(BH89:BH223)),2)</f>
        <v>0</v>
      </c>
      <c r="G38" s="39"/>
      <c r="H38" s="39"/>
      <c r="I38" s="169">
        <v>0.15</v>
      </c>
      <c r="J38" s="150"/>
      <c r="K38" s="163">
        <f>0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49</v>
      </c>
      <c r="F39" s="163">
        <f>ROUND((SUM(BI89:BI223)),2)</f>
        <v>0</v>
      </c>
      <c r="G39" s="39"/>
      <c r="H39" s="39"/>
      <c r="I39" s="169">
        <v>0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0"/>
      <c r="J40" s="150"/>
      <c r="K40" s="39"/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0"/>
      <c r="D41" s="171" t="s">
        <v>50</v>
      </c>
      <c r="E41" s="172"/>
      <c r="F41" s="172"/>
      <c r="G41" s="173" t="s">
        <v>51</v>
      </c>
      <c r="H41" s="174" t="s">
        <v>52</v>
      </c>
      <c r="I41" s="175"/>
      <c r="J41" s="175"/>
      <c r="K41" s="176">
        <f>SUM(K32:K39)</f>
        <v>0</v>
      </c>
      <c r="L41" s="177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8"/>
      <c r="C42" s="179"/>
      <c r="D42" s="179"/>
      <c r="E42" s="179"/>
      <c r="F42" s="179"/>
      <c r="G42" s="179"/>
      <c r="H42" s="179"/>
      <c r="I42" s="180"/>
      <c r="J42" s="180"/>
      <c r="K42" s="179"/>
      <c r="L42" s="17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81"/>
      <c r="C46" s="182"/>
      <c r="D46" s="182"/>
      <c r="E46" s="182"/>
      <c r="F46" s="182"/>
      <c r="G46" s="182"/>
      <c r="H46" s="182"/>
      <c r="I46" s="183"/>
      <c r="J46" s="183"/>
      <c r="K46" s="182"/>
      <c r="L46" s="182"/>
      <c r="M46" s="15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143</v>
      </c>
      <c r="D47" s="41"/>
      <c r="E47" s="41"/>
      <c r="F47" s="41"/>
      <c r="G47" s="41"/>
      <c r="H47" s="41"/>
      <c r="I47" s="150"/>
      <c r="J47" s="150"/>
      <c r="K47" s="41"/>
      <c r="L47" s="41"/>
      <c r="M47" s="15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50"/>
      <c r="J48" s="150"/>
      <c r="K48" s="41"/>
      <c r="L48" s="41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4" t="str">
        <f>E7</f>
        <v>Úpravy parkové plochy u č.p. 653, Horní Slavkov</v>
      </c>
      <c r="F50" s="33"/>
      <c r="G50" s="33"/>
      <c r="H50" s="33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139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24.75" customHeight="1">
      <c r="A52" s="39"/>
      <c r="B52" s="40"/>
      <c r="C52" s="41"/>
      <c r="D52" s="41"/>
      <c r="E52" s="70" t="str">
        <f>E9</f>
        <v>D.1.5 - SO 201, SO 202 Objekty pozemních staveb - pergola, dělící stěna</v>
      </c>
      <c r="F52" s="41"/>
      <c r="G52" s="41"/>
      <c r="H52" s="41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50"/>
      <c r="J53" s="150"/>
      <c r="K53" s="41"/>
      <c r="L53" s="41"/>
      <c r="M53" s="15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22</v>
      </c>
      <c r="D54" s="41"/>
      <c r="E54" s="41"/>
      <c r="F54" s="28" t="str">
        <f>F12</f>
        <v>Horní Slavkov</v>
      </c>
      <c r="G54" s="41"/>
      <c r="H54" s="41"/>
      <c r="I54" s="153" t="s">
        <v>24</v>
      </c>
      <c r="J54" s="155" t="str">
        <f>IF(J12="","",J12)</f>
        <v>19.4.2020</v>
      </c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15" customHeight="1">
      <c r="A56" s="39"/>
      <c r="B56" s="40"/>
      <c r="C56" s="33" t="s">
        <v>26</v>
      </c>
      <c r="D56" s="41"/>
      <c r="E56" s="41"/>
      <c r="F56" s="28" t="str">
        <f>E15</f>
        <v>Město Horní Slavkov</v>
      </c>
      <c r="G56" s="41"/>
      <c r="H56" s="41"/>
      <c r="I56" s="153" t="s">
        <v>33</v>
      </c>
      <c r="J56" s="185" t="str">
        <f>E21</f>
        <v>Ing. Vladimír Dufek</v>
      </c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5.15" customHeight="1">
      <c r="A57" s="39"/>
      <c r="B57" s="40"/>
      <c r="C57" s="33" t="s">
        <v>31</v>
      </c>
      <c r="D57" s="41"/>
      <c r="E57" s="41"/>
      <c r="F57" s="28" t="str">
        <f>IF(E18="","",E18)</f>
        <v>Vyplň údaj</v>
      </c>
      <c r="G57" s="41"/>
      <c r="H57" s="41"/>
      <c r="I57" s="153" t="s">
        <v>35</v>
      </c>
      <c r="J57" s="185" t="str">
        <f>E24</f>
        <v>Ing. Nikola Prinzová</v>
      </c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50"/>
      <c r="J58" s="150"/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86" t="s">
        <v>144</v>
      </c>
      <c r="D59" s="187"/>
      <c r="E59" s="187"/>
      <c r="F59" s="187"/>
      <c r="G59" s="187"/>
      <c r="H59" s="187"/>
      <c r="I59" s="188" t="s">
        <v>145</v>
      </c>
      <c r="J59" s="188" t="s">
        <v>146</v>
      </c>
      <c r="K59" s="189" t="s">
        <v>147</v>
      </c>
      <c r="L59" s="187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50"/>
      <c r="J60" s="150"/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90" t="s">
        <v>74</v>
      </c>
      <c r="D61" s="41"/>
      <c r="E61" s="41"/>
      <c r="F61" s="41"/>
      <c r="G61" s="41"/>
      <c r="H61" s="41"/>
      <c r="I61" s="191">
        <f>Q89</f>
        <v>0</v>
      </c>
      <c r="J61" s="191">
        <f>R89</f>
        <v>0</v>
      </c>
      <c r="K61" s="103">
        <f>K89</f>
        <v>0</v>
      </c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148</v>
      </c>
    </row>
    <row r="62" spans="1:31" s="9" customFormat="1" ht="24.95" customHeight="1">
      <c r="A62" s="9"/>
      <c r="B62" s="192"/>
      <c r="C62" s="193"/>
      <c r="D62" s="194" t="s">
        <v>149</v>
      </c>
      <c r="E62" s="195"/>
      <c r="F62" s="195"/>
      <c r="G62" s="195"/>
      <c r="H62" s="195"/>
      <c r="I62" s="196">
        <f>Q90</f>
        <v>0</v>
      </c>
      <c r="J62" s="196">
        <f>R90</f>
        <v>0</v>
      </c>
      <c r="K62" s="197">
        <f>K90</f>
        <v>0</v>
      </c>
      <c r="L62" s="193"/>
      <c r="M62" s="19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99"/>
      <c r="C63" s="129"/>
      <c r="D63" s="200" t="s">
        <v>150</v>
      </c>
      <c r="E63" s="201"/>
      <c r="F63" s="201"/>
      <c r="G63" s="201"/>
      <c r="H63" s="201"/>
      <c r="I63" s="202">
        <f>Q91</f>
        <v>0</v>
      </c>
      <c r="J63" s="202">
        <f>R91</f>
        <v>0</v>
      </c>
      <c r="K63" s="203">
        <f>K91</f>
        <v>0</v>
      </c>
      <c r="L63" s="129"/>
      <c r="M63" s="20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9"/>
      <c r="C64" s="129"/>
      <c r="D64" s="200" t="s">
        <v>897</v>
      </c>
      <c r="E64" s="201"/>
      <c r="F64" s="201"/>
      <c r="G64" s="201"/>
      <c r="H64" s="201"/>
      <c r="I64" s="202">
        <f>Q110</f>
        <v>0</v>
      </c>
      <c r="J64" s="202">
        <f>R110</f>
        <v>0</v>
      </c>
      <c r="K64" s="203">
        <f>K110</f>
        <v>0</v>
      </c>
      <c r="L64" s="129"/>
      <c r="M64" s="20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9"/>
      <c r="C65" s="129"/>
      <c r="D65" s="200" t="s">
        <v>898</v>
      </c>
      <c r="E65" s="201"/>
      <c r="F65" s="201"/>
      <c r="G65" s="201"/>
      <c r="H65" s="201"/>
      <c r="I65" s="202">
        <f>Q136</f>
        <v>0</v>
      </c>
      <c r="J65" s="202">
        <f>R136</f>
        <v>0</v>
      </c>
      <c r="K65" s="203">
        <f>K136</f>
        <v>0</v>
      </c>
      <c r="L65" s="129"/>
      <c r="M65" s="20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9"/>
      <c r="C66" s="129"/>
      <c r="D66" s="200" t="s">
        <v>151</v>
      </c>
      <c r="E66" s="201"/>
      <c r="F66" s="201"/>
      <c r="G66" s="201"/>
      <c r="H66" s="201"/>
      <c r="I66" s="202">
        <f>Q166</f>
        <v>0</v>
      </c>
      <c r="J66" s="202">
        <f>R166</f>
        <v>0</v>
      </c>
      <c r="K66" s="203">
        <f>K166</f>
        <v>0</v>
      </c>
      <c r="L66" s="129"/>
      <c r="M66" s="20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92"/>
      <c r="C67" s="193"/>
      <c r="D67" s="194" t="s">
        <v>768</v>
      </c>
      <c r="E67" s="195"/>
      <c r="F67" s="195"/>
      <c r="G67" s="195"/>
      <c r="H67" s="195"/>
      <c r="I67" s="196">
        <f>Q169</f>
        <v>0</v>
      </c>
      <c r="J67" s="196">
        <f>R169</f>
        <v>0</v>
      </c>
      <c r="K67" s="197">
        <f>K169</f>
        <v>0</v>
      </c>
      <c r="L67" s="193"/>
      <c r="M67" s="198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99"/>
      <c r="C68" s="129"/>
      <c r="D68" s="200" t="s">
        <v>899</v>
      </c>
      <c r="E68" s="201"/>
      <c r="F68" s="201"/>
      <c r="G68" s="201"/>
      <c r="H68" s="201"/>
      <c r="I68" s="202">
        <f>Q170</f>
        <v>0</v>
      </c>
      <c r="J68" s="202">
        <f>R170</f>
        <v>0</v>
      </c>
      <c r="K68" s="203">
        <f>K170</f>
        <v>0</v>
      </c>
      <c r="L68" s="129"/>
      <c r="M68" s="20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9"/>
      <c r="C69" s="129"/>
      <c r="D69" s="200" t="s">
        <v>900</v>
      </c>
      <c r="E69" s="201"/>
      <c r="F69" s="201"/>
      <c r="G69" s="201"/>
      <c r="H69" s="201"/>
      <c r="I69" s="202">
        <f>Q182</f>
        <v>0</v>
      </c>
      <c r="J69" s="202">
        <f>R182</f>
        <v>0</v>
      </c>
      <c r="K69" s="203">
        <f>K182</f>
        <v>0</v>
      </c>
      <c r="L69" s="129"/>
      <c r="M69" s="20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150"/>
      <c r="J70" s="150"/>
      <c r="K70" s="41"/>
      <c r="L70" s="41"/>
      <c r="M70" s="15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180"/>
      <c r="J71" s="180"/>
      <c r="K71" s="61"/>
      <c r="L71" s="61"/>
      <c r="M71" s="15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183"/>
      <c r="J75" s="183"/>
      <c r="K75" s="63"/>
      <c r="L75" s="63"/>
      <c r="M75" s="15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152</v>
      </c>
      <c r="D76" s="41"/>
      <c r="E76" s="41"/>
      <c r="F76" s="41"/>
      <c r="G76" s="41"/>
      <c r="H76" s="41"/>
      <c r="I76" s="150"/>
      <c r="J76" s="150"/>
      <c r="K76" s="41"/>
      <c r="L76" s="41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84" t="str">
        <f>E7</f>
        <v>Úpravy parkové plochy u č.p. 653, Horní Slavkov</v>
      </c>
      <c r="F79" s="33"/>
      <c r="G79" s="33"/>
      <c r="H79" s="33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139</v>
      </c>
      <c r="D80" s="41"/>
      <c r="E80" s="41"/>
      <c r="F80" s="41"/>
      <c r="G80" s="41"/>
      <c r="H80" s="41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75" customHeight="1">
      <c r="A81" s="39"/>
      <c r="B81" s="40"/>
      <c r="C81" s="41"/>
      <c r="D81" s="41"/>
      <c r="E81" s="70" t="str">
        <f>E9</f>
        <v>D.1.5 - SO 201, SO 202 Objekty pozemních staveb - pergola, dělící stěna</v>
      </c>
      <c r="F81" s="41"/>
      <c r="G81" s="41"/>
      <c r="H81" s="41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F12</f>
        <v>Horní Slavkov</v>
      </c>
      <c r="G83" s="41"/>
      <c r="H83" s="41"/>
      <c r="I83" s="153" t="s">
        <v>24</v>
      </c>
      <c r="J83" s="155" t="str">
        <f>IF(J12="","",J12)</f>
        <v>19.4.2020</v>
      </c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26</v>
      </c>
      <c r="D85" s="41"/>
      <c r="E85" s="41"/>
      <c r="F85" s="28" t="str">
        <f>E15</f>
        <v>Město Horní Slavkov</v>
      </c>
      <c r="G85" s="41"/>
      <c r="H85" s="41"/>
      <c r="I85" s="153" t="s">
        <v>33</v>
      </c>
      <c r="J85" s="185" t="str">
        <f>E21</f>
        <v>Ing. Vladimír Dufek</v>
      </c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31</v>
      </c>
      <c r="D86" s="41"/>
      <c r="E86" s="41"/>
      <c r="F86" s="28" t="str">
        <f>IF(E18="","",E18)</f>
        <v>Vyplň údaj</v>
      </c>
      <c r="G86" s="41"/>
      <c r="H86" s="41"/>
      <c r="I86" s="153" t="s">
        <v>35</v>
      </c>
      <c r="J86" s="185" t="str">
        <f>E24</f>
        <v>Ing. Nikola Prinzová</v>
      </c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150"/>
      <c r="J87" s="150"/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205"/>
      <c r="B88" s="206"/>
      <c r="C88" s="207" t="s">
        <v>153</v>
      </c>
      <c r="D88" s="208" t="s">
        <v>59</v>
      </c>
      <c r="E88" s="208" t="s">
        <v>55</v>
      </c>
      <c r="F88" s="208" t="s">
        <v>56</v>
      </c>
      <c r="G88" s="208" t="s">
        <v>154</v>
      </c>
      <c r="H88" s="208" t="s">
        <v>155</v>
      </c>
      <c r="I88" s="209" t="s">
        <v>156</v>
      </c>
      <c r="J88" s="209" t="s">
        <v>157</v>
      </c>
      <c r="K88" s="208" t="s">
        <v>147</v>
      </c>
      <c r="L88" s="210" t="s">
        <v>158</v>
      </c>
      <c r="M88" s="211"/>
      <c r="N88" s="93" t="s">
        <v>20</v>
      </c>
      <c r="O88" s="94" t="s">
        <v>44</v>
      </c>
      <c r="P88" s="94" t="s">
        <v>159</v>
      </c>
      <c r="Q88" s="94" t="s">
        <v>160</v>
      </c>
      <c r="R88" s="94" t="s">
        <v>161</v>
      </c>
      <c r="S88" s="94" t="s">
        <v>162</v>
      </c>
      <c r="T88" s="94" t="s">
        <v>163</v>
      </c>
      <c r="U88" s="94" t="s">
        <v>164</v>
      </c>
      <c r="V88" s="94" t="s">
        <v>165</v>
      </c>
      <c r="W88" s="94" t="s">
        <v>166</v>
      </c>
      <c r="X88" s="95" t="s">
        <v>167</v>
      </c>
      <c r="Y88" s="205"/>
      <c r="Z88" s="205"/>
      <c r="AA88" s="205"/>
      <c r="AB88" s="205"/>
      <c r="AC88" s="205"/>
      <c r="AD88" s="205"/>
      <c r="AE88" s="205"/>
    </row>
    <row r="89" spans="1:63" s="2" customFormat="1" ht="22.8" customHeight="1">
      <c r="A89" s="39"/>
      <c r="B89" s="40"/>
      <c r="C89" s="100" t="s">
        <v>168</v>
      </c>
      <c r="D89" s="41"/>
      <c r="E89" s="41"/>
      <c r="F89" s="41"/>
      <c r="G89" s="41"/>
      <c r="H89" s="41"/>
      <c r="I89" s="150"/>
      <c r="J89" s="150"/>
      <c r="K89" s="212">
        <f>BK89</f>
        <v>0</v>
      </c>
      <c r="L89" s="41"/>
      <c r="M89" s="45"/>
      <c r="N89" s="96"/>
      <c r="O89" s="213"/>
      <c r="P89" s="97"/>
      <c r="Q89" s="214">
        <f>Q90+Q169</f>
        <v>0</v>
      </c>
      <c r="R89" s="214">
        <f>R90+R169</f>
        <v>0</v>
      </c>
      <c r="S89" s="97"/>
      <c r="T89" s="215">
        <f>T90+T169</f>
        <v>0</v>
      </c>
      <c r="U89" s="97"/>
      <c r="V89" s="215">
        <f>V90+V169</f>
        <v>76.93819544</v>
      </c>
      <c r="W89" s="97"/>
      <c r="X89" s="216">
        <f>X90+X169</f>
        <v>0</v>
      </c>
      <c r="Y89" s="39"/>
      <c r="Z89" s="39"/>
      <c r="AA89" s="39"/>
      <c r="AB89" s="39"/>
      <c r="AC89" s="39"/>
      <c r="AD89" s="39"/>
      <c r="AE89" s="39"/>
      <c r="AT89" s="18" t="s">
        <v>75</v>
      </c>
      <c r="AU89" s="18" t="s">
        <v>148</v>
      </c>
      <c r="BK89" s="217">
        <f>BK90+BK169</f>
        <v>0</v>
      </c>
    </row>
    <row r="90" spans="1:63" s="12" customFormat="1" ht="25.9" customHeight="1">
      <c r="A90" s="12"/>
      <c r="B90" s="218"/>
      <c r="C90" s="219"/>
      <c r="D90" s="220" t="s">
        <v>75</v>
      </c>
      <c r="E90" s="221" t="s">
        <v>169</v>
      </c>
      <c r="F90" s="221" t="s">
        <v>170</v>
      </c>
      <c r="G90" s="219"/>
      <c r="H90" s="219"/>
      <c r="I90" s="222"/>
      <c r="J90" s="222"/>
      <c r="K90" s="223">
        <f>BK90</f>
        <v>0</v>
      </c>
      <c r="L90" s="219"/>
      <c r="M90" s="224"/>
      <c r="N90" s="225"/>
      <c r="O90" s="226"/>
      <c r="P90" s="226"/>
      <c r="Q90" s="227">
        <f>Q91+Q110+Q136+Q166</f>
        <v>0</v>
      </c>
      <c r="R90" s="227">
        <f>R91+R110+R136+R166</f>
        <v>0</v>
      </c>
      <c r="S90" s="226"/>
      <c r="T90" s="228">
        <f>T91+T110+T136+T166</f>
        <v>0</v>
      </c>
      <c r="U90" s="226"/>
      <c r="V90" s="228">
        <f>V91+V110+V136+V166</f>
        <v>74.07480884</v>
      </c>
      <c r="W90" s="226"/>
      <c r="X90" s="229">
        <f>X91+X110+X136+X166</f>
        <v>0</v>
      </c>
      <c r="Y90" s="12"/>
      <c r="Z90" s="12"/>
      <c r="AA90" s="12"/>
      <c r="AB90" s="12"/>
      <c r="AC90" s="12"/>
      <c r="AD90" s="12"/>
      <c r="AE90" s="12"/>
      <c r="AR90" s="230" t="s">
        <v>84</v>
      </c>
      <c r="AT90" s="231" t="s">
        <v>75</v>
      </c>
      <c r="AU90" s="231" t="s">
        <v>76</v>
      </c>
      <c r="AY90" s="230" t="s">
        <v>171</v>
      </c>
      <c r="BK90" s="232">
        <f>BK91+BK110+BK136+BK166</f>
        <v>0</v>
      </c>
    </row>
    <row r="91" spans="1:63" s="12" customFormat="1" ht="22.8" customHeight="1">
      <c r="A91" s="12"/>
      <c r="B91" s="218"/>
      <c r="C91" s="219"/>
      <c r="D91" s="220" t="s">
        <v>75</v>
      </c>
      <c r="E91" s="233" t="s">
        <v>84</v>
      </c>
      <c r="F91" s="233" t="s">
        <v>172</v>
      </c>
      <c r="G91" s="219"/>
      <c r="H91" s="219"/>
      <c r="I91" s="222"/>
      <c r="J91" s="222"/>
      <c r="K91" s="234">
        <f>BK91</f>
        <v>0</v>
      </c>
      <c r="L91" s="219"/>
      <c r="M91" s="224"/>
      <c r="N91" s="225"/>
      <c r="O91" s="226"/>
      <c r="P91" s="226"/>
      <c r="Q91" s="227">
        <f>SUM(Q92:Q109)</f>
        <v>0</v>
      </c>
      <c r="R91" s="227">
        <f>SUM(R92:R109)</f>
        <v>0</v>
      </c>
      <c r="S91" s="226"/>
      <c r="T91" s="228">
        <f>SUM(T92:T109)</f>
        <v>0</v>
      </c>
      <c r="U91" s="226"/>
      <c r="V91" s="228">
        <f>SUM(V92:V109)</f>
        <v>0.156</v>
      </c>
      <c r="W91" s="226"/>
      <c r="X91" s="229">
        <f>SUM(X92:X109)</f>
        <v>0</v>
      </c>
      <c r="Y91" s="12"/>
      <c r="Z91" s="12"/>
      <c r="AA91" s="12"/>
      <c r="AB91" s="12"/>
      <c r="AC91" s="12"/>
      <c r="AD91" s="12"/>
      <c r="AE91" s="12"/>
      <c r="AR91" s="230" t="s">
        <v>84</v>
      </c>
      <c r="AT91" s="231" t="s">
        <v>75</v>
      </c>
      <c r="AU91" s="231" t="s">
        <v>84</v>
      </c>
      <c r="AY91" s="230" t="s">
        <v>171</v>
      </c>
      <c r="BK91" s="232">
        <f>SUM(BK92:BK109)</f>
        <v>0</v>
      </c>
    </row>
    <row r="92" spans="1:65" s="2" customFormat="1" ht="21.75" customHeight="1">
      <c r="A92" s="39"/>
      <c r="B92" s="40"/>
      <c r="C92" s="235" t="s">
        <v>84</v>
      </c>
      <c r="D92" s="235" t="s">
        <v>174</v>
      </c>
      <c r="E92" s="236" t="s">
        <v>901</v>
      </c>
      <c r="F92" s="237" t="s">
        <v>902</v>
      </c>
      <c r="G92" s="238" t="s">
        <v>273</v>
      </c>
      <c r="H92" s="239">
        <v>23.95</v>
      </c>
      <c r="I92" s="240"/>
      <c r="J92" s="240"/>
      <c r="K92" s="241">
        <f>ROUND(P92*H92,2)</f>
        <v>0</v>
      </c>
      <c r="L92" s="237" t="s">
        <v>178</v>
      </c>
      <c r="M92" s="45"/>
      <c r="N92" s="242" t="s">
        <v>20</v>
      </c>
      <c r="O92" s="243" t="s">
        <v>45</v>
      </c>
      <c r="P92" s="244">
        <f>I92+J92</f>
        <v>0</v>
      </c>
      <c r="Q92" s="244">
        <f>ROUND(I92*H92,2)</f>
        <v>0</v>
      </c>
      <c r="R92" s="244">
        <f>ROUND(J92*H92,2)</f>
        <v>0</v>
      </c>
      <c r="S92" s="85"/>
      <c r="T92" s="245">
        <f>S92*H92</f>
        <v>0</v>
      </c>
      <c r="U92" s="245">
        <v>0</v>
      </c>
      <c r="V92" s="245">
        <f>U92*H92</f>
        <v>0</v>
      </c>
      <c r="W92" s="245">
        <v>0</v>
      </c>
      <c r="X92" s="246">
        <f>W92*H92</f>
        <v>0</v>
      </c>
      <c r="Y92" s="39"/>
      <c r="Z92" s="39"/>
      <c r="AA92" s="39"/>
      <c r="AB92" s="39"/>
      <c r="AC92" s="39"/>
      <c r="AD92" s="39"/>
      <c r="AE92" s="39"/>
      <c r="AR92" s="247" t="s">
        <v>179</v>
      </c>
      <c r="AT92" s="247" t="s">
        <v>174</v>
      </c>
      <c r="AU92" s="247" t="s">
        <v>86</v>
      </c>
      <c r="AY92" s="18" t="s">
        <v>171</v>
      </c>
      <c r="BE92" s="248">
        <f>IF(O92="základní",K92,0)</f>
        <v>0</v>
      </c>
      <c r="BF92" s="248">
        <f>IF(O92="snížená",K92,0)</f>
        <v>0</v>
      </c>
      <c r="BG92" s="248">
        <f>IF(O92="zákl. přenesená",K92,0)</f>
        <v>0</v>
      </c>
      <c r="BH92" s="248">
        <f>IF(O92="sníž. přenesená",K92,0)</f>
        <v>0</v>
      </c>
      <c r="BI92" s="248">
        <f>IF(O92="nulová",K92,0)</f>
        <v>0</v>
      </c>
      <c r="BJ92" s="18" t="s">
        <v>84</v>
      </c>
      <c r="BK92" s="248">
        <f>ROUND(P92*H92,2)</f>
        <v>0</v>
      </c>
      <c r="BL92" s="18" t="s">
        <v>179</v>
      </c>
      <c r="BM92" s="247" t="s">
        <v>903</v>
      </c>
    </row>
    <row r="93" spans="1:47" s="2" customFormat="1" ht="12">
      <c r="A93" s="39"/>
      <c r="B93" s="40"/>
      <c r="C93" s="41"/>
      <c r="D93" s="249" t="s">
        <v>181</v>
      </c>
      <c r="E93" s="41"/>
      <c r="F93" s="250" t="s">
        <v>904</v>
      </c>
      <c r="G93" s="41"/>
      <c r="H93" s="41"/>
      <c r="I93" s="150"/>
      <c r="J93" s="150"/>
      <c r="K93" s="41"/>
      <c r="L93" s="41"/>
      <c r="M93" s="45"/>
      <c r="N93" s="251"/>
      <c r="O93" s="252"/>
      <c r="P93" s="85"/>
      <c r="Q93" s="85"/>
      <c r="R93" s="85"/>
      <c r="S93" s="85"/>
      <c r="T93" s="85"/>
      <c r="U93" s="85"/>
      <c r="V93" s="85"/>
      <c r="W93" s="85"/>
      <c r="X93" s="86"/>
      <c r="Y93" s="39"/>
      <c r="Z93" s="39"/>
      <c r="AA93" s="39"/>
      <c r="AB93" s="39"/>
      <c r="AC93" s="39"/>
      <c r="AD93" s="39"/>
      <c r="AE93" s="39"/>
      <c r="AT93" s="18" t="s">
        <v>181</v>
      </c>
      <c r="AU93" s="18" t="s">
        <v>86</v>
      </c>
    </row>
    <row r="94" spans="1:51" s="13" customFormat="1" ht="12">
      <c r="A94" s="13"/>
      <c r="B94" s="253"/>
      <c r="C94" s="254"/>
      <c r="D94" s="249" t="s">
        <v>183</v>
      </c>
      <c r="E94" s="255" t="s">
        <v>20</v>
      </c>
      <c r="F94" s="256" t="s">
        <v>905</v>
      </c>
      <c r="G94" s="254"/>
      <c r="H94" s="257">
        <v>14.356</v>
      </c>
      <c r="I94" s="258"/>
      <c r="J94" s="258"/>
      <c r="K94" s="254"/>
      <c r="L94" s="254"/>
      <c r="M94" s="259"/>
      <c r="N94" s="260"/>
      <c r="O94" s="261"/>
      <c r="P94" s="261"/>
      <c r="Q94" s="261"/>
      <c r="R94" s="261"/>
      <c r="S94" s="261"/>
      <c r="T94" s="261"/>
      <c r="U94" s="261"/>
      <c r="V94" s="261"/>
      <c r="W94" s="261"/>
      <c r="X94" s="262"/>
      <c r="Y94" s="13"/>
      <c r="Z94" s="13"/>
      <c r="AA94" s="13"/>
      <c r="AB94" s="13"/>
      <c r="AC94" s="13"/>
      <c r="AD94" s="13"/>
      <c r="AE94" s="13"/>
      <c r="AT94" s="263" t="s">
        <v>183</v>
      </c>
      <c r="AU94" s="263" t="s">
        <v>86</v>
      </c>
      <c r="AV94" s="13" t="s">
        <v>86</v>
      </c>
      <c r="AW94" s="13" t="s">
        <v>5</v>
      </c>
      <c r="AX94" s="13" t="s">
        <v>76</v>
      </c>
      <c r="AY94" s="263" t="s">
        <v>171</v>
      </c>
    </row>
    <row r="95" spans="1:51" s="13" customFormat="1" ht="12">
      <c r="A95" s="13"/>
      <c r="B95" s="253"/>
      <c r="C95" s="254"/>
      <c r="D95" s="249" t="s">
        <v>183</v>
      </c>
      <c r="E95" s="255" t="s">
        <v>20</v>
      </c>
      <c r="F95" s="256" t="s">
        <v>906</v>
      </c>
      <c r="G95" s="254"/>
      <c r="H95" s="257">
        <v>5.858</v>
      </c>
      <c r="I95" s="258"/>
      <c r="J95" s="258"/>
      <c r="K95" s="254"/>
      <c r="L95" s="254"/>
      <c r="M95" s="259"/>
      <c r="N95" s="260"/>
      <c r="O95" s="261"/>
      <c r="P95" s="261"/>
      <c r="Q95" s="261"/>
      <c r="R95" s="261"/>
      <c r="S95" s="261"/>
      <c r="T95" s="261"/>
      <c r="U95" s="261"/>
      <c r="V95" s="261"/>
      <c r="W95" s="261"/>
      <c r="X95" s="262"/>
      <c r="Y95" s="13"/>
      <c r="Z95" s="13"/>
      <c r="AA95" s="13"/>
      <c r="AB95" s="13"/>
      <c r="AC95" s="13"/>
      <c r="AD95" s="13"/>
      <c r="AE95" s="13"/>
      <c r="AT95" s="263" t="s">
        <v>183</v>
      </c>
      <c r="AU95" s="263" t="s">
        <v>86</v>
      </c>
      <c r="AV95" s="13" t="s">
        <v>86</v>
      </c>
      <c r="AW95" s="13" t="s">
        <v>5</v>
      </c>
      <c r="AX95" s="13" t="s">
        <v>76</v>
      </c>
      <c r="AY95" s="263" t="s">
        <v>171</v>
      </c>
    </row>
    <row r="96" spans="1:51" s="13" customFormat="1" ht="12">
      <c r="A96" s="13"/>
      <c r="B96" s="253"/>
      <c r="C96" s="254"/>
      <c r="D96" s="249" t="s">
        <v>183</v>
      </c>
      <c r="E96" s="255" t="s">
        <v>20</v>
      </c>
      <c r="F96" s="256" t="s">
        <v>907</v>
      </c>
      <c r="G96" s="254"/>
      <c r="H96" s="257">
        <v>3.736</v>
      </c>
      <c r="I96" s="258"/>
      <c r="J96" s="258"/>
      <c r="K96" s="254"/>
      <c r="L96" s="254"/>
      <c r="M96" s="259"/>
      <c r="N96" s="260"/>
      <c r="O96" s="261"/>
      <c r="P96" s="261"/>
      <c r="Q96" s="261"/>
      <c r="R96" s="261"/>
      <c r="S96" s="261"/>
      <c r="T96" s="261"/>
      <c r="U96" s="261"/>
      <c r="V96" s="261"/>
      <c r="W96" s="261"/>
      <c r="X96" s="262"/>
      <c r="Y96" s="13"/>
      <c r="Z96" s="13"/>
      <c r="AA96" s="13"/>
      <c r="AB96" s="13"/>
      <c r="AC96" s="13"/>
      <c r="AD96" s="13"/>
      <c r="AE96" s="13"/>
      <c r="AT96" s="263" t="s">
        <v>183</v>
      </c>
      <c r="AU96" s="263" t="s">
        <v>86</v>
      </c>
      <c r="AV96" s="13" t="s">
        <v>86</v>
      </c>
      <c r="AW96" s="13" t="s">
        <v>5</v>
      </c>
      <c r="AX96" s="13" t="s">
        <v>76</v>
      </c>
      <c r="AY96" s="263" t="s">
        <v>171</v>
      </c>
    </row>
    <row r="97" spans="1:51" s="14" customFormat="1" ht="12">
      <c r="A97" s="14"/>
      <c r="B97" s="279"/>
      <c r="C97" s="280"/>
      <c r="D97" s="249" t="s">
        <v>183</v>
      </c>
      <c r="E97" s="281" t="s">
        <v>20</v>
      </c>
      <c r="F97" s="282" t="s">
        <v>249</v>
      </c>
      <c r="G97" s="280"/>
      <c r="H97" s="283">
        <v>23.95</v>
      </c>
      <c r="I97" s="284"/>
      <c r="J97" s="284"/>
      <c r="K97" s="280"/>
      <c r="L97" s="280"/>
      <c r="M97" s="285"/>
      <c r="N97" s="286"/>
      <c r="O97" s="287"/>
      <c r="P97" s="287"/>
      <c r="Q97" s="287"/>
      <c r="R97" s="287"/>
      <c r="S97" s="287"/>
      <c r="T97" s="287"/>
      <c r="U97" s="287"/>
      <c r="V97" s="287"/>
      <c r="W97" s="287"/>
      <c r="X97" s="288"/>
      <c r="Y97" s="14"/>
      <c r="Z97" s="14"/>
      <c r="AA97" s="14"/>
      <c r="AB97" s="14"/>
      <c r="AC97" s="14"/>
      <c r="AD97" s="14"/>
      <c r="AE97" s="14"/>
      <c r="AT97" s="289" t="s">
        <v>183</v>
      </c>
      <c r="AU97" s="289" t="s">
        <v>86</v>
      </c>
      <c r="AV97" s="14" t="s">
        <v>179</v>
      </c>
      <c r="AW97" s="14" t="s">
        <v>5</v>
      </c>
      <c r="AX97" s="14" t="s">
        <v>84</v>
      </c>
      <c r="AY97" s="289" t="s">
        <v>171</v>
      </c>
    </row>
    <row r="98" spans="1:65" s="2" customFormat="1" ht="21.75" customHeight="1">
      <c r="A98" s="39"/>
      <c r="B98" s="40"/>
      <c r="C98" s="235" t="s">
        <v>86</v>
      </c>
      <c r="D98" s="235" t="s">
        <v>174</v>
      </c>
      <c r="E98" s="236" t="s">
        <v>289</v>
      </c>
      <c r="F98" s="237" t="s">
        <v>290</v>
      </c>
      <c r="G98" s="238" t="s">
        <v>273</v>
      </c>
      <c r="H98" s="239">
        <v>23.95</v>
      </c>
      <c r="I98" s="240"/>
      <c r="J98" s="240"/>
      <c r="K98" s="241">
        <f>ROUND(P98*H98,2)</f>
        <v>0</v>
      </c>
      <c r="L98" s="237" t="s">
        <v>178</v>
      </c>
      <c r="M98" s="45"/>
      <c r="N98" s="242" t="s">
        <v>20</v>
      </c>
      <c r="O98" s="243" t="s">
        <v>45</v>
      </c>
      <c r="P98" s="244">
        <f>I98+J98</f>
        <v>0</v>
      </c>
      <c r="Q98" s="244">
        <f>ROUND(I98*H98,2)</f>
        <v>0</v>
      </c>
      <c r="R98" s="244">
        <f>ROUND(J98*H98,2)</f>
        <v>0</v>
      </c>
      <c r="S98" s="85"/>
      <c r="T98" s="245">
        <f>S98*H98</f>
        <v>0</v>
      </c>
      <c r="U98" s="245">
        <v>0</v>
      </c>
      <c r="V98" s="245">
        <f>U98*H98</f>
        <v>0</v>
      </c>
      <c r="W98" s="245">
        <v>0</v>
      </c>
      <c r="X98" s="246">
        <f>W98*H98</f>
        <v>0</v>
      </c>
      <c r="Y98" s="39"/>
      <c r="Z98" s="39"/>
      <c r="AA98" s="39"/>
      <c r="AB98" s="39"/>
      <c r="AC98" s="39"/>
      <c r="AD98" s="39"/>
      <c r="AE98" s="39"/>
      <c r="AR98" s="247" t="s">
        <v>179</v>
      </c>
      <c r="AT98" s="247" t="s">
        <v>174</v>
      </c>
      <c r="AU98" s="247" t="s">
        <v>86</v>
      </c>
      <c r="AY98" s="18" t="s">
        <v>171</v>
      </c>
      <c r="BE98" s="248">
        <f>IF(O98="základní",K98,0)</f>
        <v>0</v>
      </c>
      <c r="BF98" s="248">
        <f>IF(O98="snížená",K98,0)</f>
        <v>0</v>
      </c>
      <c r="BG98" s="248">
        <f>IF(O98="zákl. přenesená",K98,0)</f>
        <v>0</v>
      </c>
      <c r="BH98" s="248">
        <f>IF(O98="sníž. přenesená",K98,0)</f>
        <v>0</v>
      </c>
      <c r="BI98" s="248">
        <f>IF(O98="nulová",K98,0)</f>
        <v>0</v>
      </c>
      <c r="BJ98" s="18" t="s">
        <v>84</v>
      </c>
      <c r="BK98" s="248">
        <f>ROUND(P98*H98,2)</f>
        <v>0</v>
      </c>
      <c r="BL98" s="18" t="s">
        <v>179</v>
      </c>
      <c r="BM98" s="247" t="s">
        <v>908</v>
      </c>
    </row>
    <row r="99" spans="1:47" s="2" customFormat="1" ht="12">
      <c r="A99" s="39"/>
      <c r="B99" s="40"/>
      <c r="C99" s="41"/>
      <c r="D99" s="249" t="s">
        <v>181</v>
      </c>
      <c r="E99" s="41"/>
      <c r="F99" s="250" t="s">
        <v>292</v>
      </c>
      <c r="G99" s="41"/>
      <c r="H99" s="41"/>
      <c r="I99" s="150"/>
      <c r="J99" s="150"/>
      <c r="K99" s="41"/>
      <c r="L99" s="41"/>
      <c r="M99" s="45"/>
      <c r="N99" s="251"/>
      <c r="O99" s="252"/>
      <c r="P99" s="85"/>
      <c r="Q99" s="85"/>
      <c r="R99" s="85"/>
      <c r="S99" s="85"/>
      <c r="T99" s="85"/>
      <c r="U99" s="85"/>
      <c r="V99" s="85"/>
      <c r="W99" s="85"/>
      <c r="X99" s="86"/>
      <c r="Y99" s="39"/>
      <c r="Z99" s="39"/>
      <c r="AA99" s="39"/>
      <c r="AB99" s="39"/>
      <c r="AC99" s="39"/>
      <c r="AD99" s="39"/>
      <c r="AE99" s="39"/>
      <c r="AT99" s="18" t="s">
        <v>181</v>
      </c>
      <c r="AU99" s="18" t="s">
        <v>86</v>
      </c>
    </row>
    <row r="100" spans="1:51" s="13" customFormat="1" ht="12">
      <c r="A100" s="13"/>
      <c r="B100" s="253"/>
      <c r="C100" s="254"/>
      <c r="D100" s="249" t="s">
        <v>183</v>
      </c>
      <c r="E100" s="255" t="s">
        <v>20</v>
      </c>
      <c r="F100" s="256" t="s">
        <v>905</v>
      </c>
      <c r="G100" s="254"/>
      <c r="H100" s="257">
        <v>14.356</v>
      </c>
      <c r="I100" s="258"/>
      <c r="J100" s="258"/>
      <c r="K100" s="254"/>
      <c r="L100" s="254"/>
      <c r="M100" s="259"/>
      <c r="N100" s="260"/>
      <c r="O100" s="261"/>
      <c r="P100" s="261"/>
      <c r="Q100" s="261"/>
      <c r="R100" s="261"/>
      <c r="S100" s="261"/>
      <c r="T100" s="261"/>
      <c r="U100" s="261"/>
      <c r="V100" s="261"/>
      <c r="W100" s="261"/>
      <c r="X100" s="262"/>
      <c r="Y100" s="13"/>
      <c r="Z100" s="13"/>
      <c r="AA100" s="13"/>
      <c r="AB100" s="13"/>
      <c r="AC100" s="13"/>
      <c r="AD100" s="13"/>
      <c r="AE100" s="13"/>
      <c r="AT100" s="263" t="s">
        <v>183</v>
      </c>
      <c r="AU100" s="263" t="s">
        <v>86</v>
      </c>
      <c r="AV100" s="13" t="s">
        <v>86</v>
      </c>
      <c r="AW100" s="13" t="s">
        <v>5</v>
      </c>
      <c r="AX100" s="13" t="s">
        <v>76</v>
      </c>
      <c r="AY100" s="263" t="s">
        <v>171</v>
      </c>
    </row>
    <row r="101" spans="1:51" s="13" customFormat="1" ht="12">
      <c r="A101" s="13"/>
      <c r="B101" s="253"/>
      <c r="C101" s="254"/>
      <c r="D101" s="249" t="s">
        <v>183</v>
      </c>
      <c r="E101" s="255" t="s">
        <v>20</v>
      </c>
      <c r="F101" s="256" t="s">
        <v>906</v>
      </c>
      <c r="G101" s="254"/>
      <c r="H101" s="257">
        <v>5.858</v>
      </c>
      <c r="I101" s="258"/>
      <c r="J101" s="258"/>
      <c r="K101" s="254"/>
      <c r="L101" s="254"/>
      <c r="M101" s="259"/>
      <c r="N101" s="260"/>
      <c r="O101" s="261"/>
      <c r="P101" s="261"/>
      <c r="Q101" s="261"/>
      <c r="R101" s="261"/>
      <c r="S101" s="261"/>
      <c r="T101" s="261"/>
      <c r="U101" s="261"/>
      <c r="V101" s="261"/>
      <c r="W101" s="261"/>
      <c r="X101" s="262"/>
      <c r="Y101" s="13"/>
      <c r="Z101" s="13"/>
      <c r="AA101" s="13"/>
      <c r="AB101" s="13"/>
      <c r="AC101" s="13"/>
      <c r="AD101" s="13"/>
      <c r="AE101" s="13"/>
      <c r="AT101" s="263" t="s">
        <v>183</v>
      </c>
      <c r="AU101" s="263" t="s">
        <v>86</v>
      </c>
      <c r="AV101" s="13" t="s">
        <v>86</v>
      </c>
      <c r="AW101" s="13" t="s">
        <v>5</v>
      </c>
      <c r="AX101" s="13" t="s">
        <v>76</v>
      </c>
      <c r="AY101" s="263" t="s">
        <v>171</v>
      </c>
    </row>
    <row r="102" spans="1:51" s="13" customFormat="1" ht="12">
      <c r="A102" s="13"/>
      <c r="B102" s="253"/>
      <c r="C102" s="254"/>
      <c r="D102" s="249" t="s">
        <v>183</v>
      </c>
      <c r="E102" s="255" t="s">
        <v>20</v>
      </c>
      <c r="F102" s="256" t="s">
        <v>907</v>
      </c>
      <c r="G102" s="254"/>
      <c r="H102" s="257">
        <v>3.736</v>
      </c>
      <c r="I102" s="258"/>
      <c r="J102" s="258"/>
      <c r="K102" s="254"/>
      <c r="L102" s="254"/>
      <c r="M102" s="259"/>
      <c r="N102" s="260"/>
      <c r="O102" s="261"/>
      <c r="P102" s="261"/>
      <c r="Q102" s="261"/>
      <c r="R102" s="261"/>
      <c r="S102" s="261"/>
      <c r="T102" s="261"/>
      <c r="U102" s="261"/>
      <c r="V102" s="261"/>
      <c r="W102" s="261"/>
      <c r="X102" s="262"/>
      <c r="Y102" s="13"/>
      <c r="Z102" s="13"/>
      <c r="AA102" s="13"/>
      <c r="AB102" s="13"/>
      <c r="AC102" s="13"/>
      <c r="AD102" s="13"/>
      <c r="AE102" s="13"/>
      <c r="AT102" s="263" t="s">
        <v>183</v>
      </c>
      <c r="AU102" s="263" t="s">
        <v>86</v>
      </c>
      <c r="AV102" s="13" t="s">
        <v>86</v>
      </c>
      <c r="AW102" s="13" t="s">
        <v>5</v>
      </c>
      <c r="AX102" s="13" t="s">
        <v>76</v>
      </c>
      <c r="AY102" s="263" t="s">
        <v>171</v>
      </c>
    </row>
    <row r="103" spans="1:51" s="14" customFormat="1" ht="12">
      <c r="A103" s="14"/>
      <c r="B103" s="279"/>
      <c r="C103" s="280"/>
      <c r="D103" s="249" t="s">
        <v>183</v>
      </c>
      <c r="E103" s="281" t="s">
        <v>20</v>
      </c>
      <c r="F103" s="282" t="s">
        <v>249</v>
      </c>
      <c r="G103" s="280"/>
      <c r="H103" s="283">
        <v>23.95</v>
      </c>
      <c r="I103" s="284"/>
      <c r="J103" s="284"/>
      <c r="K103" s="280"/>
      <c r="L103" s="280"/>
      <c r="M103" s="285"/>
      <c r="N103" s="286"/>
      <c r="O103" s="287"/>
      <c r="P103" s="287"/>
      <c r="Q103" s="287"/>
      <c r="R103" s="287"/>
      <c r="S103" s="287"/>
      <c r="T103" s="287"/>
      <c r="U103" s="287"/>
      <c r="V103" s="287"/>
      <c r="W103" s="287"/>
      <c r="X103" s="288"/>
      <c r="Y103" s="14"/>
      <c r="Z103" s="14"/>
      <c r="AA103" s="14"/>
      <c r="AB103" s="14"/>
      <c r="AC103" s="14"/>
      <c r="AD103" s="14"/>
      <c r="AE103" s="14"/>
      <c r="AT103" s="289" t="s">
        <v>183</v>
      </c>
      <c r="AU103" s="289" t="s">
        <v>86</v>
      </c>
      <c r="AV103" s="14" t="s">
        <v>179</v>
      </c>
      <c r="AW103" s="14" t="s">
        <v>5</v>
      </c>
      <c r="AX103" s="14" t="s">
        <v>84</v>
      </c>
      <c r="AY103" s="289" t="s">
        <v>171</v>
      </c>
    </row>
    <row r="104" spans="1:65" s="2" customFormat="1" ht="21.75" customHeight="1">
      <c r="A104" s="39"/>
      <c r="B104" s="40"/>
      <c r="C104" s="235" t="s">
        <v>250</v>
      </c>
      <c r="D104" s="235" t="s">
        <v>174</v>
      </c>
      <c r="E104" s="236" t="s">
        <v>909</v>
      </c>
      <c r="F104" s="237" t="s">
        <v>910</v>
      </c>
      <c r="G104" s="238" t="s">
        <v>177</v>
      </c>
      <c r="H104" s="239">
        <v>2.6</v>
      </c>
      <c r="I104" s="240"/>
      <c r="J104" s="240"/>
      <c r="K104" s="241">
        <f>ROUND(P104*H104,2)</f>
        <v>0</v>
      </c>
      <c r="L104" s="237" t="s">
        <v>178</v>
      </c>
      <c r="M104" s="45"/>
      <c r="N104" s="242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</v>
      </c>
      <c r="X104" s="246">
        <f>W104*H104</f>
        <v>0</v>
      </c>
      <c r="Y104" s="39"/>
      <c r="Z104" s="39"/>
      <c r="AA104" s="39"/>
      <c r="AB104" s="39"/>
      <c r="AC104" s="39"/>
      <c r="AD104" s="39"/>
      <c r="AE104" s="39"/>
      <c r="AR104" s="247" t="s">
        <v>179</v>
      </c>
      <c r="AT104" s="247" t="s">
        <v>174</v>
      </c>
      <c r="AU104" s="247" t="s">
        <v>86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179</v>
      </c>
      <c r="BM104" s="247" t="s">
        <v>911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912</v>
      </c>
      <c r="G105" s="41"/>
      <c r="H105" s="41"/>
      <c r="I105" s="150"/>
      <c r="J105" s="150"/>
      <c r="K105" s="41"/>
      <c r="L105" s="41"/>
      <c r="M105" s="45"/>
      <c r="N105" s="251"/>
      <c r="O105" s="252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86</v>
      </c>
    </row>
    <row r="106" spans="1:65" s="2" customFormat="1" ht="21.75" customHeight="1">
      <c r="A106" s="39"/>
      <c r="B106" s="40"/>
      <c r="C106" s="264" t="s">
        <v>179</v>
      </c>
      <c r="D106" s="264" t="s">
        <v>186</v>
      </c>
      <c r="E106" s="265" t="s">
        <v>913</v>
      </c>
      <c r="F106" s="266" t="s">
        <v>914</v>
      </c>
      <c r="G106" s="267" t="s">
        <v>224</v>
      </c>
      <c r="H106" s="268">
        <v>0.156</v>
      </c>
      <c r="I106" s="269"/>
      <c r="J106" s="270"/>
      <c r="K106" s="271">
        <f>ROUND(P106*H106,2)</f>
        <v>0</v>
      </c>
      <c r="L106" s="266" t="s">
        <v>178</v>
      </c>
      <c r="M106" s="272"/>
      <c r="N106" s="273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1</v>
      </c>
      <c r="V106" s="245">
        <f>U106*H106</f>
        <v>0.156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185</v>
      </c>
      <c r="AT106" s="247" t="s">
        <v>186</v>
      </c>
      <c r="AU106" s="247" t="s">
        <v>86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915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914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86</v>
      </c>
    </row>
    <row r="108" spans="1:51" s="13" customFormat="1" ht="12">
      <c r="A108" s="13"/>
      <c r="B108" s="253"/>
      <c r="C108" s="254"/>
      <c r="D108" s="249" t="s">
        <v>183</v>
      </c>
      <c r="E108" s="255" t="s">
        <v>20</v>
      </c>
      <c r="F108" s="256" t="s">
        <v>916</v>
      </c>
      <c r="G108" s="254"/>
      <c r="H108" s="257">
        <v>0.078</v>
      </c>
      <c r="I108" s="258"/>
      <c r="J108" s="258"/>
      <c r="K108" s="254"/>
      <c r="L108" s="254"/>
      <c r="M108" s="259"/>
      <c r="N108" s="260"/>
      <c r="O108" s="261"/>
      <c r="P108" s="261"/>
      <c r="Q108" s="261"/>
      <c r="R108" s="261"/>
      <c r="S108" s="261"/>
      <c r="T108" s="261"/>
      <c r="U108" s="261"/>
      <c r="V108" s="261"/>
      <c r="W108" s="261"/>
      <c r="X108" s="262"/>
      <c r="Y108" s="13"/>
      <c r="Z108" s="13"/>
      <c r="AA108" s="13"/>
      <c r="AB108" s="13"/>
      <c r="AC108" s="13"/>
      <c r="AD108" s="13"/>
      <c r="AE108" s="13"/>
      <c r="AT108" s="263" t="s">
        <v>183</v>
      </c>
      <c r="AU108" s="263" t="s">
        <v>86</v>
      </c>
      <c r="AV108" s="13" t="s">
        <v>86</v>
      </c>
      <c r="AW108" s="13" t="s">
        <v>5</v>
      </c>
      <c r="AX108" s="13" t="s">
        <v>84</v>
      </c>
      <c r="AY108" s="263" t="s">
        <v>171</v>
      </c>
    </row>
    <row r="109" spans="1:51" s="13" customFormat="1" ht="12">
      <c r="A109" s="13"/>
      <c r="B109" s="253"/>
      <c r="C109" s="254"/>
      <c r="D109" s="249" t="s">
        <v>183</v>
      </c>
      <c r="E109" s="254"/>
      <c r="F109" s="256" t="s">
        <v>917</v>
      </c>
      <c r="G109" s="254"/>
      <c r="H109" s="257">
        <v>0.156</v>
      </c>
      <c r="I109" s="258"/>
      <c r="J109" s="258"/>
      <c r="K109" s="254"/>
      <c r="L109" s="254"/>
      <c r="M109" s="259"/>
      <c r="N109" s="260"/>
      <c r="O109" s="261"/>
      <c r="P109" s="261"/>
      <c r="Q109" s="261"/>
      <c r="R109" s="261"/>
      <c r="S109" s="261"/>
      <c r="T109" s="261"/>
      <c r="U109" s="261"/>
      <c r="V109" s="261"/>
      <c r="W109" s="261"/>
      <c r="X109" s="262"/>
      <c r="Y109" s="13"/>
      <c r="Z109" s="13"/>
      <c r="AA109" s="13"/>
      <c r="AB109" s="13"/>
      <c r="AC109" s="13"/>
      <c r="AD109" s="13"/>
      <c r="AE109" s="13"/>
      <c r="AT109" s="263" t="s">
        <v>183</v>
      </c>
      <c r="AU109" s="263" t="s">
        <v>86</v>
      </c>
      <c r="AV109" s="13" t="s">
        <v>86</v>
      </c>
      <c r="AW109" s="13" t="s">
        <v>4</v>
      </c>
      <c r="AX109" s="13" t="s">
        <v>84</v>
      </c>
      <c r="AY109" s="263" t="s">
        <v>171</v>
      </c>
    </row>
    <row r="110" spans="1:63" s="12" customFormat="1" ht="22.8" customHeight="1">
      <c r="A110" s="12"/>
      <c r="B110" s="218"/>
      <c r="C110" s="219"/>
      <c r="D110" s="220" t="s">
        <v>75</v>
      </c>
      <c r="E110" s="233" t="s">
        <v>86</v>
      </c>
      <c r="F110" s="233" t="s">
        <v>918</v>
      </c>
      <c r="G110" s="219"/>
      <c r="H110" s="219"/>
      <c r="I110" s="222"/>
      <c r="J110" s="222"/>
      <c r="K110" s="234">
        <f>BK110</f>
        <v>0</v>
      </c>
      <c r="L110" s="219"/>
      <c r="M110" s="224"/>
      <c r="N110" s="225"/>
      <c r="O110" s="226"/>
      <c r="P110" s="226"/>
      <c r="Q110" s="227">
        <f>SUM(Q111:Q135)</f>
        <v>0</v>
      </c>
      <c r="R110" s="227">
        <f>SUM(R111:R135)</f>
        <v>0</v>
      </c>
      <c r="S110" s="226"/>
      <c r="T110" s="228">
        <f>SUM(T111:T135)</f>
        <v>0</v>
      </c>
      <c r="U110" s="226"/>
      <c r="V110" s="228">
        <f>SUM(V111:V135)</f>
        <v>52.883061309999995</v>
      </c>
      <c r="W110" s="226"/>
      <c r="X110" s="229">
        <f>SUM(X111:X135)</f>
        <v>0</v>
      </c>
      <c r="Y110" s="12"/>
      <c r="Z110" s="12"/>
      <c r="AA110" s="12"/>
      <c r="AB110" s="12"/>
      <c r="AC110" s="12"/>
      <c r="AD110" s="12"/>
      <c r="AE110" s="12"/>
      <c r="AR110" s="230" t="s">
        <v>84</v>
      </c>
      <c r="AT110" s="231" t="s">
        <v>75</v>
      </c>
      <c r="AU110" s="231" t="s">
        <v>84</v>
      </c>
      <c r="AY110" s="230" t="s">
        <v>171</v>
      </c>
      <c r="BK110" s="232">
        <f>SUM(BK111:BK135)</f>
        <v>0</v>
      </c>
    </row>
    <row r="111" spans="1:65" s="2" customFormat="1" ht="21.75" customHeight="1">
      <c r="A111" s="39"/>
      <c r="B111" s="40"/>
      <c r="C111" s="235" t="s">
        <v>259</v>
      </c>
      <c r="D111" s="235" t="s">
        <v>174</v>
      </c>
      <c r="E111" s="236" t="s">
        <v>919</v>
      </c>
      <c r="F111" s="237" t="s">
        <v>920</v>
      </c>
      <c r="G111" s="238" t="s">
        <v>273</v>
      </c>
      <c r="H111" s="239">
        <v>0.86</v>
      </c>
      <c r="I111" s="240"/>
      <c r="J111" s="240"/>
      <c r="K111" s="241">
        <f>ROUND(P111*H111,2)</f>
        <v>0</v>
      </c>
      <c r="L111" s="237" t="s">
        <v>178</v>
      </c>
      <c r="M111" s="45"/>
      <c r="N111" s="242" t="s">
        <v>20</v>
      </c>
      <c r="O111" s="243" t="s">
        <v>45</v>
      </c>
      <c r="P111" s="244">
        <f>I111+J111</f>
        <v>0</v>
      </c>
      <c r="Q111" s="244">
        <f>ROUND(I111*H111,2)</f>
        <v>0</v>
      </c>
      <c r="R111" s="244">
        <f>ROUND(J111*H111,2)</f>
        <v>0</v>
      </c>
      <c r="S111" s="85"/>
      <c r="T111" s="245">
        <f>S111*H111</f>
        <v>0</v>
      </c>
      <c r="U111" s="245">
        <v>2.16</v>
      </c>
      <c r="V111" s="245">
        <f>U111*H111</f>
        <v>1.8576000000000001</v>
      </c>
      <c r="W111" s="245">
        <v>0</v>
      </c>
      <c r="X111" s="246">
        <f>W111*H111</f>
        <v>0</v>
      </c>
      <c r="Y111" s="39"/>
      <c r="Z111" s="39"/>
      <c r="AA111" s="39"/>
      <c r="AB111" s="39"/>
      <c r="AC111" s="39"/>
      <c r="AD111" s="39"/>
      <c r="AE111" s="39"/>
      <c r="AR111" s="247" t="s">
        <v>179</v>
      </c>
      <c r="AT111" s="247" t="s">
        <v>174</v>
      </c>
      <c r="AU111" s="247" t="s">
        <v>86</v>
      </c>
      <c r="AY111" s="18" t="s">
        <v>171</v>
      </c>
      <c r="BE111" s="248">
        <f>IF(O111="základní",K111,0)</f>
        <v>0</v>
      </c>
      <c r="BF111" s="248">
        <f>IF(O111="snížená",K111,0)</f>
        <v>0</v>
      </c>
      <c r="BG111" s="248">
        <f>IF(O111="zákl. přenesená",K111,0)</f>
        <v>0</v>
      </c>
      <c r="BH111" s="248">
        <f>IF(O111="sníž. přenesená",K111,0)</f>
        <v>0</v>
      </c>
      <c r="BI111" s="248">
        <f>IF(O111="nulová",K111,0)</f>
        <v>0</v>
      </c>
      <c r="BJ111" s="18" t="s">
        <v>84</v>
      </c>
      <c r="BK111" s="248">
        <f>ROUND(P111*H111,2)</f>
        <v>0</v>
      </c>
      <c r="BL111" s="18" t="s">
        <v>179</v>
      </c>
      <c r="BM111" s="247" t="s">
        <v>921</v>
      </c>
    </row>
    <row r="112" spans="1:47" s="2" customFormat="1" ht="12">
      <c r="A112" s="39"/>
      <c r="B112" s="40"/>
      <c r="C112" s="41"/>
      <c r="D112" s="249" t="s">
        <v>181</v>
      </c>
      <c r="E112" s="41"/>
      <c r="F112" s="250" t="s">
        <v>922</v>
      </c>
      <c r="G112" s="41"/>
      <c r="H112" s="41"/>
      <c r="I112" s="150"/>
      <c r="J112" s="150"/>
      <c r="K112" s="41"/>
      <c r="L112" s="41"/>
      <c r="M112" s="45"/>
      <c r="N112" s="251"/>
      <c r="O112" s="252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181</v>
      </c>
      <c r="AU112" s="18" t="s">
        <v>86</v>
      </c>
    </row>
    <row r="113" spans="1:51" s="13" customFormat="1" ht="12">
      <c r="A113" s="13"/>
      <c r="B113" s="253"/>
      <c r="C113" s="254"/>
      <c r="D113" s="249" t="s">
        <v>183</v>
      </c>
      <c r="E113" s="255" t="s">
        <v>20</v>
      </c>
      <c r="F113" s="256" t="s">
        <v>923</v>
      </c>
      <c r="G113" s="254"/>
      <c r="H113" s="257">
        <v>0.532</v>
      </c>
      <c r="I113" s="258"/>
      <c r="J113" s="258"/>
      <c r="K113" s="254"/>
      <c r="L113" s="254"/>
      <c r="M113" s="259"/>
      <c r="N113" s="260"/>
      <c r="O113" s="261"/>
      <c r="P113" s="261"/>
      <c r="Q113" s="261"/>
      <c r="R113" s="261"/>
      <c r="S113" s="261"/>
      <c r="T113" s="261"/>
      <c r="U113" s="261"/>
      <c r="V113" s="261"/>
      <c r="W113" s="261"/>
      <c r="X113" s="262"/>
      <c r="Y113" s="13"/>
      <c r="Z113" s="13"/>
      <c r="AA113" s="13"/>
      <c r="AB113" s="13"/>
      <c r="AC113" s="13"/>
      <c r="AD113" s="13"/>
      <c r="AE113" s="13"/>
      <c r="AT113" s="263" t="s">
        <v>183</v>
      </c>
      <c r="AU113" s="263" t="s">
        <v>86</v>
      </c>
      <c r="AV113" s="13" t="s">
        <v>86</v>
      </c>
      <c r="AW113" s="13" t="s">
        <v>5</v>
      </c>
      <c r="AX113" s="13" t="s">
        <v>76</v>
      </c>
      <c r="AY113" s="263" t="s">
        <v>171</v>
      </c>
    </row>
    <row r="114" spans="1:51" s="13" customFormat="1" ht="12">
      <c r="A114" s="13"/>
      <c r="B114" s="253"/>
      <c r="C114" s="254"/>
      <c r="D114" s="249" t="s">
        <v>183</v>
      </c>
      <c r="E114" s="255" t="s">
        <v>20</v>
      </c>
      <c r="F114" s="256" t="s">
        <v>924</v>
      </c>
      <c r="G114" s="254"/>
      <c r="H114" s="257">
        <v>0.328</v>
      </c>
      <c r="I114" s="258"/>
      <c r="J114" s="258"/>
      <c r="K114" s="254"/>
      <c r="L114" s="254"/>
      <c r="M114" s="259"/>
      <c r="N114" s="260"/>
      <c r="O114" s="261"/>
      <c r="P114" s="261"/>
      <c r="Q114" s="261"/>
      <c r="R114" s="261"/>
      <c r="S114" s="261"/>
      <c r="T114" s="261"/>
      <c r="U114" s="261"/>
      <c r="V114" s="261"/>
      <c r="W114" s="261"/>
      <c r="X114" s="262"/>
      <c r="Y114" s="13"/>
      <c r="Z114" s="13"/>
      <c r="AA114" s="13"/>
      <c r="AB114" s="13"/>
      <c r="AC114" s="13"/>
      <c r="AD114" s="13"/>
      <c r="AE114" s="13"/>
      <c r="AT114" s="263" t="s">
        <v>183</v>
      </c>
      <c r="AU114" s="263" t="s">
        <v>86</v>
      </c>
      <c r="AV114" s="13" t="s">
        <v>86</v>
      </c>
      <c r="AW114" s="13" t="s">
        <v>5</v>
      </c>
      <c r="AX114" s="13" t="s">
        <v>76</v>
      </c>
      <c r="AY114" s="263" t="s">
        <v>171</v>
      </c>
    </row>
    <row r="115" spans="1:51" s="14" customFormat="1" ht="12">
      <c r="A115" s="14"/>
      <c r="B115" s="279"/>
      <c r="C115" s="280"/>
      <c r="D115" s="249" t="s">
        <v>183</v>
      </c>
      <c r="E115" s="281" t="s">
        <v>20</v>
      </c>
      <c r="F115" s="282" t="s">
        <v>249</v>
      </c>
      <c r="G115" s="280"/>
      <c r="H115" s="283">
        <v>0.86</v>
      </c>
      <c r="I115" s="284"/>
      <c r="J115" s="284"/>
      <c r="K115" s="280"/>
      <c r="L115" s="280"/>
      <c r="M115" s="285"/>
      <c r="N115" s="286"/>
      <c r="O115" s="287"/>
      <c r="P115" s="287"/>
      <c r="Q115" s="287"/>
      <c r="R115" s="287"/>
      <c r="S115" s="287"/>
      <c r="T115" s="287"/>
      <c r="U115" s="287"/>
      <c r="V115" s="287"/>
      <c r="W115" s="287"/>
      <c r="X115" s="288"/>
      <c r="Y115" s="14"/>
      <c r="Z115" s="14"/>
      <c r="AA115" s="14"/>
      <c r="AB115" s="14"/>
      <c r="AC115" s="14"/>
      <c r="AD115" s="14"/>
      <c r="AE115" s="14"/>
      <c r="AT115" s="289" t="s">
        <v>183</v>
      </c>
      <c r="AU115" s="289" t="s">
        <v>86</v>
      </c>
      <c r="AV115" s="14" t="s">
        <v>179</v>
      </c>
      <c r="AW115" s="14" t="s">
        <v>5</v>
      </c>
      <c r="AX115" s="14" t="s">
        <v>84</v>
      </c>
      <c r="AY115" s="289" t="s">
        <v>171</v>
      </c>
    </row>
    <row r="116" spans="1:65" s="2" customFormat="1" ht="21.75" customHeight="1">
      <c r="A116" s="39"/>
      <c r="B116" s="40"/>
      <c r="C116" s="235" t="s">
        <v>265</v>
      </c>
      <c r="D116" s="235" t="s">
        <v>174</v>
      </c>
      <c r="E116" s="236" t="s">
        <v>925</v>
      </c>
      <c r="F116" s="237" t="s">
        <v>926</v>
      </c>
      <c r="G116" s="238" t="s">
        <v>273</v>
      </c>
      <c r="H116" s="239">
        <v>17.278</v>
      </c>
      <c r="I116" s="240"/>
      <c r="J116" s="240"/>
      <c r="K116" s="241">
        <f>ROUND(P116*H116,2)</f>
        <v>0</v>
      </c>
      <c r="L116" s="237" t="s">
        <v>178</v>
      </c>
      <c r="M116" s="45"/>
      <c r="N116" s="242" t="s">
        <v>20</v>
      </c>
      <c r="O116" s="243" t="s">
        <v>45</v>
      </c>
      <c r="P116" s="244">
        <f>I116+J116</f>
        <v>0</v>
      </c>
      <c r="Q116" s="244">
        <f>ROUND(I116*H116,2)</f>
        <v>0</v>
      </c>
      <c r="R116" s="244">
        <f>ROUND(J116*H116,2)</f>
        <v>0</v>
      </c>
      <c r="S116" s="85"/>
      <c r="T116" s="245">
        <f>S116*H116</f>
        <v>0</v>
      </c>
      <c r="U116" s="245">
        <v>2.45329</v>
      </c>
      <c r="V116" s="245">
        <f>U116*H116</f>
        <v>42.38794462</v>
      </c>
      <c r="W116" s="245">
        <v>0</v>
      </c>
      <c r="X116" s="246">
        <f>W116*H116</f>
        <v>0</v>
      </c>
      <c r="Y116" s="39"/>
      <c r="Z116" s="39"/>
      <c r="AA116" s="39"/>
      <c r="AB116" s="39"/>
      <c r="AC116" s="39"/>
      <c r="AD116" s="39"/>
      <c r="AE116" s="39"/>
      <c r="AR116" s="247" t="s">
        <v>179</v>
      </c>
      <c r="AT116" s="247" t="s">
        <v>174</v>
      </c>
      <c r="AU116" s="247" t="s">
        <v>86</v>
      </c>
      <c r="AY116" s="18" t="s">
        <v>171</v>
      </c>
      <c r="BE116" s="248">
        <f>IF(O116="základní",K116,0)</f>
        <v>0</v>
      </c>
      <c r="BF116" s="248">
        <f>IF(O116="snížená",K116,0)</f>
        <v>0</v>
      </c>
      <c r="BG116" s="248">
        <f>IF(O116="zákl. přenesená",K116,0)</f>
        <v>0</v>
      </c>
      <c r="BH116" s="248">
        <f>IF(O116="sníž. přenesená",K116,0)</f>
        <v>0</v>
      </c>
      <c r="BI116" s="248">
        <f>IF(O116="nulová",K116,0)</f>
        <v>0</v>
      </c>
      <c r="BJ116" s="18" t="s">
        <v>84</v>
      </c>
      <c r="BK116" s="248">
        <f>ROUND(P116*H116,2)</f>
        <v>0</v>
      </c>
      <c r="BL116" s="18" t="s">
        <v>179</v>
      </c>
      <c r="BM116" s="247" t="s">
        <v>927</v>
      </c>
    </row>
    <row r="117" spans="1:47" s="2" customFormat="1" ht="12">
      <c r="A117" s="39"/>
      <c r="B117" s="40"/>
      <c r="C117" s="41"/>
      <c r="D117" s="249" t="s">
        <v>181</v>
      </c>
      <c r="E117" s="41"/>
      <c r="F117" s="250" t="s">
        <v>928</v>
      </c>
      <c r="G117" s="41"/>
      <c r="H117" s="41"/>
      <c r="I117" s="150"/>
      <c r="J117" s="150"/>
      <c r="K117" s="41"/>
      <c r="L117" s="41"/>
      <c r="M117" s="45"/>
      <c r="N117" s="251"/>
      <c r="O117" s="252"/>
      <c r="P117" s="85"/>
      <c r="Q117" s="85"/>
      <c r="R117" s="85"/>
      <c r="S117" s="85"/>
      <c r="T117" s="85"/>
      <c r="U117" s="85"/>
      <c r="V117" s="85"/>
      <c r="W117" s="85"/>
      <c r="X117" s="86"/>
      <c r="Y117" s="39"/>
      <c r="Z117" s="39"/>
      <c r="AA117" s="39"/>
      <c r="AB117" s="39"/>
      <c r="AC117" s="39"/>
      <c r="AD117" s="39"/>
      <c r="AE117" s="39"/>
      <c r="AT117" s="18" t="s">
        <v>181</v>
      </c>
      <c r="AU117" s="18" t="s">
        <v>86</v>
      </c>
    </row>
    <row r="118" spans="1:51" s="13" customFormat="1" ht="12">
      <c r="A118" s="13"/>
      <c r="B118" s="253"/>
      <c r="C118" s="254"/>
      <c r="D118" s="249" t="s">
        <v>183</v>
      </c>
      <c r="E118" s="255" t="s">
        <v>20</v>
      </c>
      <c r="F118" s="256" t="s">
        <v>929</v>
      </c>
      <c r="G118" s="254"/>
      <c r="H118" s="257">
        <v>11.963</v>
      </c>
      <c r="I118" s="258"/>
      <c r="J118" s="258"/>
      <c r="K118" s="254"/>
      <c r="L118" s="254"/>
      <c r="M118" s="259"/>
      <c r="N118" s="260"/>
      <c r="O118" s="261"/>
      <c r="P118" s="261"/>
      <c r="Q118" s="261"/>
      <c r="R118" s="261"/>
      <c r="S118" s="261"/>
      <c r="T118" s="261"/>
      <c r="U118" s="261"/>
      <c r="V118" s="261"/>
      <c r="W118" s="261"/>
      <c r="X118" s="262"/>
      <c r="Y118" s="13"/>
      <c r="Z118" s="13"/>
      <c r="AA118" s="13"/>
      <c r="AB118" s="13"/>
      <c r="AC118" s="13"/>
      <c r="AD118" s="13"/>
      <c r="AE118" s="13"/>
      <c r="AT118" s="263" t="s">
        <v>183</v>
      </c>
      <c r="AU118" s="263" t="s">
        <v>86</v>
      </c>
      <c r="AV118" s="13" t="s">
        <v>86</v>
      </c>
      <c r="AW118" s="13" t="s">
        <v>5</v>
      </c>
      <c r="AX118" s="13" t="s">
        <v>76</v>
      </c>
      <c r="AY118" s="263" t="s">
        <v>171</v>
      </c>
    </row>
    <row r="119" spans="1:51" s="13" customFormat="1" ht="12">
      <c r="A119" s="13"/>
      <c r="B119" s="253"/>
      <c r="C119" s="254"/>
      <c r="D119" s="249" t="s">
        <v>183</v>
      </c>
      <c r="E119" s="255" t="s">
        <v>20</v>
      </c>
      <c r="F119" s="256" t="s">
        <v>930</v>
      </c>
      <c r="G119" s="254"/>
      <c r="H119" s="257">
        <v>5.315</v>
      </c>
      <c r="I119" s="258"/>
      <c r="J119" s="258"/>
      <c r="K119" s="254"/>
      <c r="L119" s="254"/>
      <c r="M119" s="259"/>
      <c r="N119" s="260"/>
      <c r="O119" s="261"/>
      <c r="P119" s="261"/>
      <c r="Q119" s="261"/>
      <c r="R119" s="261"/>
      <c r="S119" s="261"/>
      <c r="T119" s="261"/>
      <c r="U119" s="261"/>
      <c r="V119" s="261"/>
      <c r="W119" s="261"/>
      <c r="X119" s="262"/>
      <c r="Y119" s="13"/>
      <c r="Z119" s="13"/>
      <c r="AA119" s="13"/>
      <c r="AB119" s="13"/>
      <c r="AC119" s="13"/>
      <c r="AD119" s="13"/>
      <c r="AE119" s="13"/>
      <c r="AT119" s="263" t="s">
        <v>183</v>
      </c>
      <c r="AU119" s="263" t="s">
        <v>86</v>
      </c>
      <c r="AV119" s="13" t="s">
        <v>86</v>
      </c>
      <c r="AW119" s="13" t="s">
        <v>5</v>
      </c>
      <c r="AX119" s="13" t="s">
        <v>76</v>
      </c>
      <c r="AY119" s="263" t="s">
        <v>171</v>
      </c>
    </row>
    <row r="120" spans="1:51" s="14" customFormat="1" ht="12">
      <c r="A120" s="14"/>
      <c r="B120" s="279"/>
      <c r="C120" s="280"/>
      <c r="D120" s="249" t="s">
        <v>183</v>
      </c>
      <c r="E120" s="281" t="s">
        <v>20</v>
      </c>
      <c r="F120" s="282" t="s">
        <v>249</v>
      </c>
      <c r="G120" s="280"/>
      <c r="H120" s="283">
        <v>17.278</v>
      </c>
      <c r="I120" s="284"/>
      <c r="J120" s="284"/>
      <c r="K120" s="280"/>
      <c r="L120" s="280"/>
      <c r="M120" s="285"/>
      <c r="N120" s="286"/>
      <c r="O120" s="287"/>
      <c r="P120" s="287"/>
      <c r="Q120" s="287"/>
      <c r="R120" s="287"/>
      <c r="S120" s="287"/>
      <c r="T120" s="287"/>
      <c r="U120" s="287"/>
      <c r="V120" s="287"/>
      <c r="W120" s="287"/>
      <c r="X120" s="288"/>
      <c r="Y120" s="14"/>
      <c r="Z120" s="14"/>
      <c r="AA120" s="14"/>
      <c r="AB120" s="14"/>
      <c r="AC120" s="14"/>
      <c r="AD120" s="14"/>
      <c r="AE120" s="14"/>
      <c r="AT120" s="289" t="s">
        <v>183</v>
      </c>
      <c r="AU120" s="289" t="s">
        <v>86</v>
      </c>
      <c r="AV120" s="14" t="s">
        <v>179</v>
      </c>
      <c r="AW120" s="14" t="s">
        <v>5</v>
      </c>
      <c r="AX120" s="14" t="s">
        <v>84</v>
      </c>
      <c r="AY120" s="289" t="s">
        <v>171</v>
      </c>
    </row>
    <row r="121" spans="1:65" s="2" customFormat="1" ht="21.75" customHeight="1">
      <c r="A121" s="39"/>
      <c r="B121" s="40"/>
      <c r="C121" s="235" t="s">
        <v>173</v>
      </c>
      <c r="D121" s="235" t="s">
        <v>174</v>
      </c>
      <c r="E121" s="236" t="s">
        <v>931</v>
      </c>
      <c r="F121" s="237" t="s">
        <v>932</v>
      </c>
      <c r="G121" s="238" t="s">
        <v>224</v>
      </c>
      <c r="H121" s="239">
        <v>0.261</v>
      </c>
      <c r="I121" s="240"/>
      <c r="J121" s="240"/>
      <c r="K121" s="241">
        <f>ROUND(P121*H121,2)</f>
        <v>0</v>
      </c>
      <c r="L121" s="237" t="s">
        <v>178</v>
      </c>
      <c r="M121" s="45"/>
      <c r="N121" s="242" t="s">
        <v>20</v>
      </c>
      <c r="O121" s="243" t="s">
        <v>45</v>
      </c>
      <c r="P121" s="244">
        <f>I121+J121</f>
        <v>0</v>
      </c>
      <c r="Q121" s="244">
        <f>ROUND(I121*H121,2)</f>
        <v>0</v>
      </c>
      <c r="R121" s="244">
        <f>ROUND(J121*H121,2)</f>
        <v>0</v>
      </c>
      <c r="S121" s="85"/>
      <c r="T121" s="245">
        <f>S121*H121</f>
        <v>0</v>
      </c>
      <c r="U121" s="245">
        <v>1.06017</v>
      </c>
      <c r="V121" s="245">
        <f>U121*H121</f>
        <v>0.27670437000000003</v>
      </c>
      <c r="W121" s="245">
        <v>0</v>
      </c>
      <c r="X121" s="246">
        <f>W121*H121</f>
        <v>0</v>
      </c>
      <c r="Y121" s="39"/>
      <c r="Z121" s="39"/>
      <c r="AA121" s="39"/>
      <c r="AB121" s="39"/>
      <c r="AC121" s="39"/>
      <c r="AD121" s="39"/>
      <c r="AE121" s="39"/>
      <c r="AR121" s="247" t="s">
        <v>179</v>
      </c>
      <c r="AT121" s="247" t="s">
        <v>174</v>
      </c>
      <c r="AU121" s="247" t="s">
        <v>86</v>
      </c>
      <c r="AY121" s="18" t="s">
        <v>171</v>
      </c>
      <c r="BE121" s="248">
        <f>IF(O121="základní",K121,0)</f>
        <v>0</v>
      </c>
      <c r="BF121" s="248">
        <f>IF(O121="snížená",K121,0)</f>
        <v>0</v>
      </c>
      <c r="BG121" s="248">
        <f>IF(O121="zákl. přenesená",K121,0)</f>
        <v>0</v>
      </c>
      <c r="BH121" s="248">
        <f>IF(O121="sníž. přenesená",K121,0)</f>
        <v>0</v>
      </c>
      <c r="BI121" s="248">
        <f>IF(O121="nulová",K121,0)</f>
        <v>0</v>
      </c>
      <c r="BJ121" s="18" t="s">
        <v>84</v>
      </c>
      <c r="BK121" s="248">
        <f>ROUND(P121*H121,2)</f>
        <v>0</v>
      </c>
      <c r="BL121" s="18" t="s">
        <v>179</v>
      </c>
      <c r="BM121" s="247" t="s">
        <v>933</v>
      </c>
    </row>
    <row r="122" spans="1:47" s="2" customFormat="1" ht="12">
      <c r="A122" s="39"/>
      <c r="B122" s="40"/>
      <c r="C122" s="41"/>
      <c r="D122" s="249" t="s">
        <v>181</v>
      </c>
      <c r="E122" s="41"/>
      <c r="F122" s="250" t="s">
        <v>934</v>
      </c>
      <c r="G122" s="41"/>
      <c r="H122" s="41"/>
      <c r="I122" s="150"/>
      <c r="J122" s="150"/>
      <c r="K122" s="41"/>
      <c r="L122" s="41"/>
      <c r="M122" s="45"/>
      <c r="N122" s="251"/>
      <c r="O122" s="252"/>
      <c r="P122" s="85"/>
      <c r="Q122" s="85"/>
      <c r="R122" s="85"/>
      <c r="S122" s="85"/>
      <c r="T122" s="85"/>
      <c r="U122" s="85"/>
      <c r="V122" s="85"/>
      <c r="W122" s="85"/>
      <c r="X122" s="86"/>
      <c r="Y122" s="39"/>
      <c r="Z122" s="39"/>
      <c r="AA122" s="39"/>
      <c r="AB122" s="39"/>
      <c r="AC122" s="39"/>
      <c r="AD122" s="39"/>
      <c r="AE122" s="39"/>
      <c r="AT122" s="18" t="s">
        <v>181</v>
      </c>
      <c r="AU122" s="18" t="s">
        <v>86</v>
      </c>
    </row>
    <row r="123" spans="1:51" s="13" customFormat="1" ht="12">
      <c r="A123" s="13"/>
      <c r="B123" s="253"/>
      <c r="C123" s="254"/>
      <c r="D123" s="249" t="s">
        <v>183</v>
      </c>
      <c r="E123" s="255" t="s">
        <v>20</v>
      </c>
      <c r="F123" s="256" t="s">
        <v>935</v>
      </c>
      <c r="G123" s="254"/>
      <c r="H123" s="257">
        <v>0.17</v>
      </c>
      <c r="I123" s="258"/>
      <c r="J123" s="258"/>
      <c r="K123" s="254"/>
      <c r="L123" s="254"/>
      <c r="M123" s="259"/>
      <c r="N123" s="260"/>
      <c r="O123" s="261"/>
      <c r="P123" s="261"/>
      <c r="Q123" s="261"/>
      <c r="R123" s="261"/>
      <c r="S123" s="261"/>
      <c r="T123" s="261"/>
      <c r="U123" s="261"/>
      <c r="V123" s="261"/>
      <c r="W123" s="261"/>
      <c r="X123" s="262"/>
      <c r="Y123" s="13"/>
      <c r="Z123" s="13"/>
      <c r="AA123" s="13"/>
      <c r="AB123" s="13"/>
      <c r="AC123" s="13"/>
      <c r="AD123" s="13"/>
      <c r="AE123" s="13"/>
      <c r="AT123" s="263" t="s">
        <v>183</v>
      </c>
      <c r="AU123" s="263" t="s">
        <v>86</v>
      </c>
      <c r="AV123" s="13" t="s">
        <v>86</v>
      </c>
      <c r="AW123" s="13" t="s">
        <v>5</v>
      </c>
      <c r="AX123" s="13" t="s">
        <v>76</v>
      </c>
      <c r="AY123" s="263" t="s">
        <v>171</v>
      </c>
    </row>
    <row r="124" spans="1:51" s="13" customFormat="1" ht="12">
      <c r="A124" s="13"/>
      <c r="B124" s="253"/>
      <c r="C124" s="254"/>
      <c r="D124" s="249" t="s">
        <v>183</v>
      </c>
      <c r="E124" s="255" t="s">
        <v>20</v>
      </c>
      <c r="F124" s="256" t="s">
        <v>936</v>
      </c>
      <c r="G124" s="254"/>
      <c r="H124" s="257">
        <v>0.091</v>
      </c>
      <c r="I124" s="258"/>
      <c r="J124" s="258"/>
      <c r="K124" s="254"/>
      <c r="L124" s="254"/>
      <c r="M124" s="259"/>
      <c r="N124" s="260"/>
      <c r="O124" s="261"/>
      <c r="P124" s="261"/>
      <c r="Q124" s="261"/>
      <c r="R124" s="261"/>
      <c r="S124" s="261"/>
      <c r="T124" s="261"/>
      <c r="U124" s="261"/>
      <c r="V124" s="261"/>
      <c r="W124" s="261"/>
      <c r="X124" s="262"/>
      <c r="Y124" s="13"/>
      <c r="Z124" s="13"/>
      <c r="AA124" s="13"/>
      <c r="AB124" s="13"/>
      <c r="AC124" s="13"/>
      <c r="AD124" s="13"/>
      <c r="AE124" s="13"/>
      <c r="AT124" s="263" t="s">
        <v>183</v>
      </c>
      <c r="AU124" s="263" t="s">
        <v>86</v>
      </c>
      <c r="AV124" s="13" t="s">
        <v>86</v>
      </c>
      <c r="AW124" s="13" t="s">
        <v>5</v>
      </c>
      <c r="AX124" s="13" t="s">
        <v>76</v>
      </c>
      <c r="AY124" s="263" t="s">
        <v>171</v>
      </c>
    </row>
    <row r="125" spans="1:51" s="14" customFormat="1" ht="12">
      <c r="A125" s="14"/>
      <c r="B125" s="279"/>
      <c r="C125" s="280"/>
      <c r="D125" s="249" t="s">
        <v>183</v>
      </c>
      <c r="E125" s="281" t="s">
        <v>20</v>
      </c>
      <c r="F125" s="282" t="s">
        <v>249</v>
      </c>
      <c r="G125" s="280"/>
      <c r="H125" s="283">
        <v>0.261</v>
      </c>
      <c r="I125" s="284"/>
      <c r="J125" s="284"/>
      <c r="K125" s="280"/>
      <c r="L125" s="280"/>
      <c r="M125" s="285"/>
      <c r="N125" s="286"/>
      <c r="O125" s="287"/>
      <c r="P125" s="287"/>
      <c r="Q125" s="287"/>
      <c r="R125" s="287"/>
      <c r="S125" s="287"/>
      <c r="T125" s="287"/>
      <c r="U125" s="287"/>
      <c r="V125" s="287"/>
      <c r="W125" s="287"/>
      <c r="X125" s="288"/>
      <c r="Y125" s="14"/>
      <c r="Z125" s="14"/>
      <c r="AA125" s="14"/>
      <c r="AB125" s="14"/>
      <c r="AC125" s="14"/>
      <c r="AD125" s="14"/>
      <c r="AE125" s="14"/>
      <c r="AT125" s="289" t="s">
        <v>183</v>
      </c>
      <c r="AU125" s="289" t="s">
        <v>86</v>
      </c>
      <c r="AV125" s="14" t="s">
        <v>179</v>
      </c>
      <c r="AW125" s="14" t="s">
        <v>5</v>
      </c>
      <c r="AX125" s="14" t="s">
        <v>84</v>
      </c>
      <c r="AY125" s="289" t="s">
        <v>171</v>
      </c>
    </row>
    <row r="126" spans="1:65" s="2" customFormat="1" ht="21.75" customHeight="1">
      <c r="A126" s="39"/>
      <c r="B126" s="40"/>
      <c r="C126" s="235" t="s">
        <v>185</v>
      </c>
      <c r="D126" s="235" t="s">
        <v>174</v>
      </c>
      <c r="E126" s="236" t="s">
        <v>937</v>
      </c>
      <c r="F126" s="237" t="s">
        <v>938</v>
      </c>
      <c r="G126" s="238" t="s">
        <v>273</v>
      </c>
      <c r="H126" s="239">
        <v>3.408</v>
      </c>
      <c r="I126" s="240"/>
      <c r="J126" s="240"/>
      <c r="K126" s="241">
        <f>ROUND(P126*H126,2)</f>
        <v>0</v>
      </c>
      <c r="L126" s="237" t="s">
        <v>178</v>
      </c>
      <c r="M126" s="45"/>
      <c r="N126" s="242" t="s">
        <v>20</v>
      </c>
      <c r="O126" s="243" t="s">
        <v>45</v>
      </c>
      <c r="P126" s="244">
        <f>I126+J126</f>
        <v>0</v>
      </c>
      <c r="Q126" s="244">
        <f>ROUND(I126*H126,2)</f>
        <v>0</v>
      </c>
      <c r="R126" s="244">
        <f>ROUND(J126*H126,2)</f>
        <v>0</v>
      </c>
      <c r="S126" s="85"/>
      <c r="T126" s="245">
        <f>S126*H126</f>
        <v>0</v>
      </c>
      <c r="U126" s="245">
        <v>2.45329</v>
      </c>
      <c r="V126" s="245">
        <f>U126*H126</f>
        <v>8.360812319999999</v>
      </c>
      <c r="W126" s="245">
        <v>0</v>
      </c>
      <c r="X126" s="246">
        <f>W126*H126</f>
        <v>0</v>
      </c>
      <c r="Y126" s="39"/>
      <c r="Z126" s="39"/>
      <c r="AA126" s="39"/>
      <c r="AB126" s="39"/>
      <c r="AC126" s="39"/>
      <c r="AD126" s="39"/>
      <c r="AE126" s="39"/>
      <c r="AR126" s="247" t="s">
        <v>179</v>
      </c>
      <c r="AT126" s="247" t="s">
        <v>174</v>
      </c>
      <c r="AU126" s="247" t="s">
        <v>86</v>
      </c>
      <c r="AY126" s="18" t="s">
        <v>171</v>
      </c>
      <c r="BE126" s="248">
        <f>IF(O126="základní",K126,0)</f>
        <v>0</v>
      </c>
      <c r="BF126" s="248">
        <f>IF(O126="snížená",K126,0)</f>
        <v>0</v>
      </c>
      <c r="BG126" s="248">
        <f>IF(O126="zákl. přenesená",K126,0)</f>
        <v>0</v>
      </c>
      <c r="BH126" s="248">
        <f>IF(O126="sníž. přenesená",K126,0)</f>
        <v>0</v>
      </c>
      <c r="BI126" s="248">
        <f>IF(O126="nulová",K126,0)</f>
        <v>0</v>
      </c>
      <c r="BJ126" s="18" t="s">
        <v>84</v>
      </c>
      <c r="BK126" s="248">
        <f>ROUND(P126*H126,2)</f>
        <v>0</v>
      </c>
      <c r="BL126" s="18" t="s">
        <v>179</v>
      </c>
      <c r="BM126" s="247" t="s">
        <v>939</v>
      </c>
    </row>
    <row r="127" spans="1:47" s="2" customFormat="1" ht="12">
      <c r="A127" s="39"/>
      <c r="B127" s="40"/>
      <c r="C127" s="41"/>
      <c r="D127" s="249" t="s">
        <v>181</v>
      </c>
      <c r="E127" s="41"/>
      <c r="F127" s="250" t="s">
        <v>940</v>
      </c>
      <c r="G127" s="41"/>
      <c r="H127" s="41"/>
      <c r="I127" s="150"/>
      <c r="J127" s="150"/>
      <c r="K127" s="41"/>
      <c r="L127" s="41"/>
      <c r="M127" s="45"/>
      <c r="N127" s="251"/>
      <c r="O127" s="252"/>
      <c r="P127" s="85"/>
      <c r="Q127" s="85"/>
      <c r="R127" s="85"/>
      <c r="S127" s="85"/>
      <c r="T127" s="85"/>
      <c r="U127" s="85"/>
      <c r="V127" s="85"/>
      <c r="W127" s="85"/>
      <c r="X127" s="86"/>
      <c r="Y127" s="39"/>
      <c r="Z127" s="39"/>
      <c r="AA127" s="39"/>
      <c r="AB127" s="39"/>
      <c r="AC127" s="39"/>
      <c r="AD127" s="39"/>
      <c r="AE127" s="39"/>
      <c r="AT127" s="18" t="s">
        <v>181</v>
      </c>
      <c r="AU127" s="18" t="s">
        <v>86</v>
      </c>
    </row>
    <row r="128" spans="1:51" s="13" customFormat="1" ht="12">
      <c r="A128" s="13"/>
      <c r="B128" s="253"/>
      <c r="C128" s="254"/>
      <c r="D128" s="249" t="s">
        <v>183</v>
      </c>
      <c r="E128" s="255" t="s">
        <v>20</v>
      </c>
      <c r="F128" s="256" t="s">
        <v>941</v>
      </c>
      <c r="G128" s="254"/>
      <c r="H128" s="257">
        <v>2</v>
      </c>
      <c r="I128" s="258"/>
      <c r="J128" s="258"/>
      <c r="K128" s="254"/>
      <c r="L128" s="254"/>
      <c r="M128" s="259"/>
      <c r="N128" s="260"/>
      <c r="O128" s="261"/>
      <c r="P128" s="261"/>
      <c r="Q128" s="261"/>
      <c r="R128" s="261"/>
      <c r="S128" s="261"/>
      <c r="T128" s="261"/>
      <c r="U128" s="261"/>
      <c r="V128" s="261"/>
      <c r="W128" s="261"/>
      <c r="X128" s="262"/>
      <c r="Y128" s="13"/>
      <c r="Z128" s="13"/>
      <c r="AA128" s="13"/>
      <c r="AB128" s="13"/>
      <c r="AC128" s="13"/>
      <c r="AD128" s="13"/>
      <c r="AE128" s="13"/>
      <c r="AT128" s="263" t="s">
        <v>183</v>
      </c>
      <c r="AU128" s="263" t="s">
        <v>86</v>
      </c>
      <c r="AV128" s="13" t="s">
        <v>86</v>
      </c>
      <c r="AW128" s="13" t="s">
        <v>5</v>
      </c>
      <c r="AX128" s="13" t="s">
        <v>76</v>
      </c>
      <c r="AY128" s="263" t="s">
        <v>171</v>
      </c>
    </row>
    <row r="129" spans="1:51" s="13" customFormat="1" ht="12">
      <c r="A129" s="13"/>
      <c r="B129" s="253"/>
      <c r="C129" s="254"/>
      <c r="D129" s="249" t="s">
        <v>183</v>
      </c>
      <c r="E129" s="255" t="s">
        <v>20</v>
      </c>
      <c r="F129" s="256" t="s">
        <v>942</v>
      </c>
      <c r="G129" s="254"/>
      <c r="H129" s="257">
        <v>1.408</v>
      </c>
      <c r="I129" s="258"/>
      <c r="J129" s="258"/>
      <c r="K129" s="254"/>
      <c r="L129" s="254"/>
      <c r="M129" s="259"/>
      <c r="N129" s="260"/>
      <c r="O129" s="261"/>
      <c r="P129" s="261"/>
      <c r="Q129" s="261"/>
      <c r="R129" s="261"/>
      <c r="S129" s="261"/>
      <c r="T129" s="261"/>
      <c r="U129" s="261"/>
      <c r="V129" s="261"/>
      <c r="W129" s="261"/>
      <c r="X129" s="262"/>
      <c r="Y129" s="13"/>
      <c r="Z129" s="13"/>
      <c r="AA129" s="13"/>
      <c r="AB129" s="13"/>
      <c r="AC129" s="13"/>
      <c r="AD129" s="13"/>
      <c r="AE129" s="13"/>
      <c r="AT129" s="263" t="s">
        <v>183</v>
      </c>
      <c r="AU129" s="263" t="s">
        <v>86</v>
      </c>
      <c r="AV129" s="13" t="s">
        <v>86</v>
      </c>
      <c r="AW129" s="13" t="s">
        <v>5</v>
      </c>
      <c r="AX129" s="13" t="s">
        <v>76</v>
      </c>
      <c r="AY129" s="263" t="s">
        <v>171</v>
      </c>
    </row>
    <row r="130" spans="1:51" s="14" customFormat="1" ht="12">
      <c r="A130" s="14"/>
      <c r="B130" s="279"/>
      <c r="C130" s="280"/>
      <c r="D130" s="249" t="s">
        <v>183</v>
      </c>
      <c r="E130" s="281" t="s">
        <v>20</v>
      </c>
      <c r="F130" s="282" t="s">
        <v>249</v>
      </c>
      <c r="G130" s="280"/>
      <c r="H130" s="283">
        <v>3.408</v>
      </c>
      <c r="I130" s="284"/>
      <c r="J130" s="284"/>
      <c r="K130" s="280"/>
      <c r="L130" s="280"/>
      <c r="M130" s="285"/>
      <c r="N130" s="286"/>
      <c r="O130" s="287"/>
      <c r="P130" s="287"/>
      <c r="Q130" s="287"/>
      <c r="R130" s="287"/>
      <c r="S130" s="287"/>
      <c r="T130" s="287"/>
      <c r="U130" s="287"/>
      <c r="V130" s="287"/>
      <c r="W130" s="287"/>
      <c r="X130" s="288"/>
      <c r="Y130" s="14"/>
      <c r="Z130" s="14"/>
      <c r="AA130" s="14"/>
      <c r="AB130" s="14"/>
      <c r="AC130" s="14"/>
      <c r="AD130" s="14"/>
      <c r="AE130" s="14"/>
      <c r="AT130" s="289" t="s">
        <v>183</v>
      </c>
      <c r="AU130" s="289" t="s">
        <v>86</v>
      </c>
      <c r="AV130" s="14" t="s">
        <v>179</v>
      </c>
      <c r="AW130" s="14" t="s">
        <v>5</v>
      </c>
      <c r="AX130" s="14" t="s">
        <v>84</v>
      </c>
      <c r="AY130" s="289" t="s">
        <v>171</v>
      </c>
    </row>
    <row r="131" spans="1:65" s="2" customFormat="1" ht="21.75" customHeight="1">
      <c r="A131" s="39"/>
      <c r="B131" s="40"/>
      <c r="C131" s="235" t="s">
        <v>192</v>
      </c>
      <c r="D131" s="235" t="s">
        <v>174</v>
      </c>
      <c r="E131" s="236" t="s">
        <v>943</v>
      </c>
      <c r="F131" s="237" t="s">
        <v>944</v>
      </c>
      <c r="G131" s="238" t="s">
        <v>195</v>
      </c>
      <c r="H131" s="239">
        <v>16</v>
      </c>
      <c r="I131" s="240"/>
      <c r="J131" s="240"/>
      <c r="K131" s="241">
        <f>ROUND(P131*H131,2)</f>
        <v>0</v>
      </c>
      <c r="L131" s="237" t="s">
        <v>20</v>
      </c>
      <c r="M131" s="45"/>
      <c r="N131" s="242" t="s">
        <v>20</v>
      </c>
      <c r="O131" s="243" t="s">
        <v>45</v>
      </c>
      <c r="P131" s="244">
        <f>I131+J131</f>
        <v>0</v>
      </c>
      <c r="Q131" s="244">
        <f>ROUND(I131*H131,2)</f>
        <v>0</v>
      </c>
      <c r="R131" s="244">
        <f>ROUND(J131*H131,2)</f>
        <v>0</v>
      </c>
      <c r="S131" s="85"/>
      <c r="T131" s="245">
        <f>S131*H131</f>
        <v>0</v>
      </c>
      <c r="U131" s="245">
        <v>0</v>
      </c>
      <c r="V131" s="245">
        <f>U131*H131</f>
        <v>0</v>
      </c>
      <c r="W131" s="245">
        <v>0</v>
      </c>
      <c r="X131" s="246">
        <f>W131*H131</f>
        <v>0</v>
      </c>
      <c r="Y131" s="39"/>
      <c r="Z131" s="39"/>
      <c r="AA131" s="39"/>
      <c r="AB131" s="39"/>
      <c r="AC131" s="39"/>
      <c r="AD131" s="39"/>
      <c r="AE131" s="39"/>
      <c r="AR131" s="247" t="s">
        <v>179</v>
      </c>
      <c r="AT131" s="247" t="s">
        <v>174</v>
      </c>
      <c r="AU131" s="247" t="s">
        <v>86</v>
      </c>
      <c r="AY131" s="18" t="s">
        <v>171</v>
      </c>
      <c r="BE131" s="248">
        <f>IF(O131="základní",K131,0)</f>
        <v>0</v>
      </c>
      <c r="BF131" s="248">
        <f>IF(O131="snížená",K131,0)</f>
        <v>0</v>
      </c>
      <c r="BG131" s="248">
        <f>IF(O131="zákl. přenesená",K131,0)</f>
        <v>0</v>
      </c>
      <c r="BH131" s="248">
        <f>IF(O131="sníž. přenesená",K131,0)</f>
        <v>0</v>
      </c>
      <c r="BI131" s="248">
        <f>IF(O131="nulová",K131,0)</f>
        <v>0</v>
      </c>
      <c r="BJ131" s="18" t="s">
        <v>84</v>
      </c>
      <c r="BK131" s="248">
        <f>ROUND(P131*H131,2)</f>
        <v>0</v>
      </c>
      <c r="BL131" s="18" t="s">
        <v>179</v>
      </c>
      <c r="BM131" s="247" t="s">
        <v>945</v>
      </c>
    </row>
    <row r="132" spans="1:47" s="2" customFormat="1" ht="12">
      <c r="A132" s="39"/>
      <c r="B132" s="40"/>
      <c r="C132" s="41"/>
      <c r="D132" s="249" t="s">
        <v>181</v>
      </c>
      <c r="E132" s="41"/>
      <c r="F132" s="250" t="s">
        <v>944</v>
      </c>
      <c r="G132" s="41"/>
      <c r="H132" s="41"/>
      <c r="I132" s="150"/>
      <c r="J132" s="150"/>
      <c r="K132" s="41"/>
      <c r="L132" s="41"/>
      <c r="M132" s="45"/>
      <c r="N132" s="251"/>
      <c r="O132" s="252"/>
      <c r="P132" s="85"/>
      <c r="Q132" s="85"/>
      <c r="R132" s="85"/>
      <c r="S132" s="85"/>
      <c r="T132" s="85"/>
      <c r="U132" s="85"/>
      <c r="V132" s="85"/>
      <c r="W132" s="85"/>
      <c r="X132" s="86"/>
      <c r="Y132" s="39"/>
      <c r="Z132" s="39"/>
      <c r="AA132" s="39"/>
      <c r="AB132" s="39"/>
      <c r="AC132" s="39"/>
      <c r="AD132" s="39"/>
      <c r="AE132" s="39"/>
      <c r="AT132" s="18" t="s">
        <v>181</v>
      </c>
      <c r="AU132" s="18" t="s">
        <v>86</v>
      </c>
    </row>
    <row r="133" spans="1:47" s="2" customFormat="1" ht="12">
      <c r="A133" s="39"/>
      <c r="B133" s="40"/>
      <c r="C133" s="41"/>
      <c r="D133" s="249" t="s">
        <v>217</v>
      </c>
      <c r="E133" s="41"/>
      <c r="F133" s="274" t="s">
        <v>946</v>
      </c>
      <c r="G133" s="41"/>
      <c r="H133" s="41"/>
      <c r="I133" s="150"/>
      <c r="J133" s="150"/>
      <c r="K133" s="41"/>
      <c r="L133" s="41"/>
      <c r="M133" s="45"/>
      <c r="N133" s="251"/>
      <c r="O133" s="252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217</v>
      </c>
      <c r="AU133" s="18" t="s">
        <v>86</v>
      </c>
    </row>
    <row r="134" spans="1:65" s="2" customFormat="1" ht="33" customHeight="1">
      <c r="A134" s="39"/>
      <c r="B134" s="40"/>
      <c r="C134" s="264" t="s">
        <v>198</v>
      </c>
      <c r="D134" s="264" t="s">
        <v>186</v>
      </c>
      <c r="E134" s="265" t="s">
        <v>947</v>
      </c>
      <c r="F134" s="266" t="s">
        <v>948</v>
      </c>
      <c r="G134" s="267" t="s">
        <v>195</v>
      </c>
      <c r="H134" s="268">
        <v>16</v>
      </c>
      <c r="I134" s="269"/>
      <c r="J134" s="270"/>
      <c r="K134" s="271">
        <f>ROUND(P134*H134,2)</f>
        <v>0</v>
      </c>
      <c r="L134" s="266" t="s">
        <v>20</v>
      </c>
      <c r="M134" s="272"/>
      <c r="N134" s="273" t="s">
        <v>20</v>
      </c>
      <c r="O134" s="243" t="s">
        <v>45</v>
      </c>
      <c r="P134" s="244">
        <f>I134+J134</f>
        <v>0</v>
      </c>
      <c r="Q134" s="244">
        <f>ROUND(I134*H134,2)</f>
        <v>0</v>
      </c>
      <c r="R134" s="244">
        <f>ROUND(J134*H134,2)</f>
        <v>0</v>
      </c>
      <c r="S134" s="85"/>
      <c r="T134" s="245">
        <f>S134*H134</f>
        <v>0</v>
      </c>
      <c r="U134" s="245">
        <v>0</v>
      </c>
      <c r="V134" s="245">
        <f>U134*H134</f>
        <v>0</v>
      </c>
      <c r="W134" s="245">
        <v>0</v>
      </c>
      <c r="X134" s="246">
        <f>W134*H134</f>
        <v>0</v>
      </c>
      <c r="Y134" s="39"/>
      <c r="Z134" s="39"/>
      <c r="AA134" s="39"/>
      <c r="AB134" s="39"/>
      <c r="AC134" s="39"/>
      <c r="AD134" s="39"/>
      <c r="AE134" s="39"/>
      <c r="AR134" s="247" t="s">
        <v>185</v>
      </c>
      <c r="AT134" s="247" t="s">
        <v>186</v>
      </c>
      <c r="AU134" s="247" t="s">
        <v>86</v>
      </c>
      <c r="AY134" s="18" t="s">
        <v>171</v>
      </c>
      <c r="BE134" s="248">
        <f>IF(O134="základní",K134,0)</f>
        <v>0</v>
      </c>
      <c r="BF134" s="248">
        <f>IF(O134="snížená",K134,0)</f>
        <v>0</v>
      </c>
      <c r="BG134" s="248">
        <f>IF(O134="zákl. přenesená",K134,0)</f>
        <v>0</v>
      </c>
      <c r="BH134" s="248">
        <f>IF(O134="sníž. přenesená",K134,0)</f>
        <v>0</v>
      </c>
      <c r="BI134" s="248">
        <f>IF(O134="nulová",K134,0)</f>
        <v>0</v>
      </c>
      <c r="BJ134" s="18" t="s">
        <v>84</v>
      </c>
      <c r="BK134" s="248">
        <f>ROUND(P134*H134,2)</f>
        <v>0</v>
      </c>
      <c r="BL134" s="18" t="s">
        <v>179</v>
      </c>
      <c r="BM134" s="247" t="s">
        <v>949</v>
      </c>
    </row>
    <row r="135" spans="1:47" s="2" customFormat="1" ht="12">
      <c r="A135" s="39"/>
      <c r="B135" s="40"/>
      <c r="C135" s="41"/>
      <c r="D135" s="249" t="s">
        <v>181</v>
      </c>
      <c r="E135" s="41"/>
      <c r="F135" s="250" t="s">
        <v>948</v>
      </c>
      <c r="G135" s="41"/>
      <c r="H135" s="41"/>
      <c r="I135" s="150"/>
      <c r="J135" s="150"/>
      <c r="K135" s="41"/>
      <c r="L135" s="41"/>
      <c r="M135" s="45"/>
      <c r="N135" s="251"/>
      <c r="O135" s="252"/>
      <c r="P135" s="85"/>
      <c r="Q135" s="85"/>
      <c r="R135" s="85"/>
      <c r="S135" s="85"/>
      <c r="T135" s="85"/>
      <c r="U135" s="85"/>
      <c r="V135" s="85"/>
      <c r="W135" s="85"/>
      <c r="X135" s="86"/>
      <c r="Y135" s="39"/>
      <c r="Z135" s="39"/>
      <c r="AA135" s="39"/>
      <c r="AB135" s="39"/>
      <c r="AC135" s="39"/>
      <c r="AD135" s="39"/>
      <c r="AE135" s="39"/>
      <c r="AT135" s="18" t="s">
        <v>181</v>
      </c>
      <c r="AU135" s="18" t="s">
        <v>86</v>
      </c>
    </row>
    <row r="136" spans="1:63" s="12" customFormat="1" ht="22.8" customHeight="1">
      <c r="A136" s="12"/>
      <c r="B136" s="218"/>
      <c r="C136" s="219"/>
      <c r="D136" s="220" t="s">
        <v>75</v>
      </c>
      <c r="E136" s="233" t="s">
        <v>250</v>
      </c>
      <c r="F136" s="233" t="s">
        <v>950</v>
      </c>
      <c r="G136" s="219"/>
      <c r="H136" s="219"/>
      <c r="I136" s="222"/>
      <c r="J136" s="222"/>
      <c r="K136" s="234">
        <f>BK136</f>
        <v>0</v>
      </c>
      <c r="L136" s="219"/>
      <c r="M136" s="224"/>
      <c r="N136" s="225"/>
      <c r="O136" s="226"/>
      <c r="P136" s="226"/>
      <c r="Q136" s="227">
        <f>SUM(Q137:Q165)</f>
        <v>0</v>
      </c>
      <c r="R136" s="227">
        <f>SUM(R137:R165)</f>
        <v>0</v>
      </c>
      <c r="S136" s="226"/>
      <c r="T136" s="228">
        <f>SUM(T137:T165)</f>
        <v>0</v>
      </c>
      <c r="U136" s="226"/>
      <c r="V136" s="228">
        <f>SUM(V137:V165)</f>
        <v>21.035747530000005</v>
      </c>
      <c r="W136" s="226"/>
      <c r="X136" s="229">
        <f>SUM(X137:X165)</f>
        <v>0</v>
      </c>
      <c r="Y136" s="12"/>
      <c r="Z136" s="12"/>
      <c r="AA136" s="12"/>
      <c r="AB136" s="12"/>
      <c r="AC136" s="12"/>
      <c r="AD136" s="12"/>
      <c r="AE136" s="12"/>
      <c r="AR136" s="230" t="s">
        <v>84</v>
      </c>
      <c r="AT136" s="231" t="s">
        <v>75</v>
      </c>
      <c r="AU136" s="231" t="s">
        <v>84</v>
      </c>
      <c r="AY136" s="230" t="s">
        <v>171</v>
      </c>
      <c r="BK136" s="232">
        <f>SUM(BK137:BK165)</f>
        <v>0</v>
      </c>
    </row>
    <row r="137" spans="1:65" s="2" customFormat="1" ht="21.75" customHeight="1">
      <c r="A137" s="39"/>
      <c r="B137" s="40"/>
      <c r="C137" s="235" t="s">
        <v>203</v>
      </c>
      <c r="D137" s="235" t="s">
        <v>174</v>
      </c>
      <c r="E137" s="236" t="s">
        <v>951</v>
      </c>
      <c r="F137" s="237" t="s">
        <v>952</v>
      </c>
      <c r="G137" s="238" t="s">
        <v>273</v>
      </c>
      <c r="H137" s="239">
        <v>8.178</v>
      </c>
      <c r="I137" s="240"/>
      <c r="J137" s="240"/>
      <c r="K137" s="241">
        <f>ROUND(P137*H137,2)</f>
        <v>0</v>
      </c>
      <c r="L137" s="237" t="s">
        <v>178</v>
      </c>
      <c r="M137" s="45"/>
      <c r="N137" s="242" t="s">
        <v>20</v>
      </c>
      <c r="O137" s="243" t="s">
        <v>45</v>
      </c>
      <c r="P137" s="244">
        <f>I137+J137</f>
        <v>0</v>
      </c>
      <c r="Q137" s="244">
        <f>ROUND(I137*H137,2)</f>
        <v>0</v>
      </c>
      <c r="R137" s="244">
        <f>ROUND(J137*H137,2)</f>
        <v>0</v>
      </c>
      <c r="S137" s="85"/>
      <c r="T137" s="245">
        <f>S137*H137</f>
        <v>0</v>
      </c>
      <c r="U137" s="245">
        <v>2.45329</v>
      </c>
      <c r="V137" s="245">
        <f>U137*H137</f>
        <v>20.063005620000002</v>
      </c>
      <c r="W137" s="245">
        <v>0</v>
      </c>
      <c r="X137" s="246">
        <f>W137*H137</f>
        <v>0</v>
      </c>
      <c r="Y137" s="39"/>
      <c r="Z137" s="39"/>
      <c r="AA137" s="39"/>
      <c r="AB137" s="39"/>
      <c r="AC137" s="39"/>
      <c r="AD137" s="39"/>
      <c r="AE137" s="39"/>
      <c r="AR137" s="247" t="s">
        <v>179</v>
      </c>
      <c r="AT137" s="247" t="s">
        <v>174</v>
      </c>
      <c r="AU137" s="247" t="s">
        <v>86</v>
      </c>
      <c r="AY137" s="18" t="s">
        <v>171</v>
      </c>
      <c r="BE137" s="248">
        <f>IF(O137="základní",K137,0)</f>
        <v>0</v>
      </c>
      <c r="BF137" s="248">
        <f>IF(O137="snížená",K137,0)</f>
        <v>0</v>
      </c>
      <c r="BG137" s="248">
        <f>IF(O137="zákl. přenesená",K137,0)</f>
        <v>0</v>
      </c>
      <c r="BH137" s="248">
        <f>IF(O137="sníž. přenesená",K137,0)</f>
        <v>0</v>
      </c>
      <c r="BI137" s="248">
        <f>IF(O137="nulová",K137,0)</f>
        <v>0</v>
      </c>
      <c r="BJ137" s="18" t="s">
        <v>84</v>
      </c>
      <c r="BK137" s="248">
        <f>ROUND(P137*H137,2)</f>
        <v>0</v>
      </c>
      <c r="BL137" s="18" t="s">
        <v>179</v>
      </c>
      <c r="BM137" s="247" t="s">
        <v>953</v>
      </c>
    </row>
    <row r="138" spans="1:47" s="2" customFormat="1" ht="12">
      <c r="A138" s="39"/>
      <c r="B138" s="40"/>
      <c r="C138" s="41"/>
      <c r="D138" s="249" t="s">
        <v>181</v>
      </c>
      <c r="E138" s="41"/>
      <c r="F138" s="250" t="s">
        <v>954</v>
      </c>
      <c r="G138" s="41"/>
      <c r="H138" s="41"/>
      <c r="I138" s="150"/>
      <c r="J138" s="150"/>
      <c r="K138" s="41"/>
      <c r="L138" s="41"/>
      <c r="M138" s="45"/>
      <c r="N138" s="251"/>
      <c r="O138" s="252"/>
      <c r="P138" s="85"/>
      <c r="Q138" s="85"/>
      <c r="R138" s="85"/>
      <c r="S138" s="85"/>
      <c r="T138" s="85"/>
      <c r="U138" s="85"/>
      <c r="V138" s="85"/>
      <c r="W138" s="85"/>
      <c r="X138" s="86"/>
      <c r="Y138" s="39"/>
      <c r="Z138" s="39"/>
      <c r="AA138" s="39"/>
      <c r="AB138" s="39"/>
      <c r="AC138" s="39"/>
      <c r="AD138" s="39"/>
      <c r="AE138" s="39"/>
      <c r="AT138" s="18" t="s">
        <v>181</v>
      </c>
      <c r="AU138" s="18" t="s">
        <v>86</v>
      </c>
    </row>
    <row r="139" spans="1:51" s="13" customFormat="1" ht="12">
      <c r="A139" s="13"/>
      <c r="B139" s="253"/>
      <c r="C139" s="254"/>
      <c r="D139" s="249" t="s">
        <v>183</v>
      </c>
      <c r="E139" s="255" t="s">
        <v>20</v>
      </c>
      <c r="F139" s="256" t="s">
        <v>955</v>
      </c>
      <c r="G139" s="254"/>
      <c r="H139" s="257">
        <v>8.178</v>
      </c>
      <c r="I139" s="258"/>
      <c r="J139" s="258"/>
      <c r="K139" s="254"/>
      <c r="L139" s="254"/>
      <c r="M139" s="259"/>
      <c r="N139" s="260"/>
      <c r="O139" s="261"/>
      <c r="P139" s="261"/>
      <c r="Q139" s="261"/>
      <c r="R139" s="261"/>
      <c r="S139" s="261"/>
      <c r="T139" s="261"/>
      <c r="U139" s="261"/>
      <c r="V139" s="261"/>
      <c r="W139" s="261"/>
      <c r="X139" s="262"/>
      <c r="Y139" s="13"/>
      <c r="Z139" s="13"/>
      <c r="AA139" s="13"/>
      <c r="AB139" s="13"/>
      <c r="AC139" s="13"/>
      <c r="AD139" s="13"/>
      <c r="AE139" s="13"/>
      <c r="AT139" s="263" t="s">
        <v>183</v>
      </c>
      <c r="AU139" s="263" t="s">
        <v>86</v>
      </c>
      <c r="AV139" s="13" t="s">
        <v>86</v>
      </c>
      <c r="AW139" s="13" t="s">
        <v>5</v>
      </c>
      <c r="AX139" s="13" t="s">
        <v>84</v>
      </c>
      <c r="AY139" s="263" t="s">
        <v>171</v>
      </c>
    </row>
    <row r="140" spans="1:65" s="2" customFormat="1" ht="21.75" customHeight="1">
      <c r="A140" s="39"/>
      <c r="B140" s="40"/>
      <c r="C140" s="235" t="s">
        <v>208</v>
      </c>
      <c r="D140" s="235" t="s">
        <v>174</v>
      </c>
      <c r="E140" s="236" t="s">
        <v>956</v>
      </c>
      <c r="F140" s="237" t="s">
        <v>957</v>
      </c>
      <c r="G140" s="238" t="s">
        <v>177</v>
      </c>
      <c r="H140" s="239">
        <v>65.42</v>
      </c>
      <c r="I140" s="240"/>
      <c r="J140" s="240"/>
      <c r="K140" s="241">
        <f>ROUND(P140*H140,2)</f>
        <v>0</v>
      </c>
      <c r="L140" s="237" t="s">
        <v>178</v>
      </c>
      <c r="M140" s="45"/>
      <c r="N140" s="242" t="s">
        <v>20</v>
      </c>
      <c r="O140" s="243" t="s">
        <v>45</v>
      </c>
      <c r="P140" s="244">
        <f>I140+J140</f>
        <v>0</v>
      </c>
      <c r="Q140" s="244">
        <f>ROUND(I140*H140,2)</f>
        <v>0</v>
      </c>
      <c r="R140" s="244">
        <f>ROUND(J140*H140,2)</f>
        <v>0</v>
      </c>
      <c r="S140" s="85"/>
      <c r="T140" s="245">
        <f>S140*H140</f>
        <v>0</v>
      </c>
      <c r="U140" s="245">
        <v>0.00342</v>
      </c>
      <c r="V140" s="245">
        <f>U140*H140</f>
        <v>0.2237364</v>
      </c>
      <c r="W140" s="245">
        <v>0</v>
      </c>
      <c r="X140" s="246">
        <f>W140*H140</f>
        <v>0</v>
      </c>
      <c r="Y140" s="39"/>
      <c r="Z140" s="39"/>
      <c r="AA140" s="39"/>
      <c r="AB140" s="39"/>
      <c r="AC140" s="39"/>
      <c r="AD140" s="39"/>
      <c r="AE140" s="39"/>
      <c r="AR140" s="247" t="s">
        <v>179</v>
      </c>
      <c r="AT140" s="247" t="s">
        <v>174</v>
      </c>
      <c r="AU140" s="247" t="s">
        <v>86</v>
      </c>
      <c r="AY140" s="18" t="s">
        <v>171</v>
      </c>
      <c r="BE140" s="248">
        <f>IF(O140="základní",K140,0)</f>
        <v>0</v>
      </c>
      <c r="BF140" s="248">
        <f>IF(O140="snížená",K140,0)</f>
        <v>0</v>
      </c>
      <c r="BG140" s="248">
        <f>IF(O140="zákl. přenesená",K140,0)</f>
        <v>0</v>
      </c>
      <c r="BH140" s="248">
        <f>IF(O140="sníž. přenesená",K140,0)</f>
        <v>0</v>
      </c>
      <c r="BI140" s="248">
        <f>IF(O140="nulová",K140,0)</f>
        <v>0</v>
      </c>
      <c r="BJ140" s="18" t="s">
        <v>84</v>
      </c>
      <c r="BK140" s="248">
        <f>ROUND(P140*H140,2)</f>
        <v>0</v>
      </c>
      <c r="BL140" s="18" t="s">
        <v>179</v>
      </c>
      <c r="BM140" s="247" t="s">
        <v>958</v>
      </c>
    </row>
    <row r="141" spans="1:47" s="2" customFormat="1" ht="12">
      <c r="A141" s="39"/>
      <c r="B141" s="40"/>
      <c r="C141" s="41"/>
      <c r="D141" s="249" t="s">
        <v>181</v>
      </c>
      <c r="E141" s="41"/>
      <c r="F141" s="250" t="s">
        <v>959</v>
      </c>
      <c r="G141" s="41"/>
      <c r="H141" s="41"/>
      <c r="I141" s="150"/>
      <c r="J141" s="150"/>
      <c r="K141" s="41"/>
      <c r="L141" s="41"/>
      <c r="M141" s="45"/>
      <c r="N141" s="251"/>
      <c r="O141" s="252"/>
      <c r="P141" s="85"/>
      <c r="Q141" s="85"/>
      <c r="R141" s="85"/>
      <c r="S141" s="85"/>
      <c r="T141" s="85"/>
      <c r="U141" s="85"/>
      <c r="V141" s="85"/>
      <c r="W141" s="85"/>
      <c r="X141" s="86"/>
      <c r="Y141" s="39"/>
      <c r="Z141" s="39"/>
      <c r="AA141" s="39"/>
      <c r="AB141" s="39"/>
      <c r="AC141" s="39"/>
      <c r="AD141" s="39"/>
      <c r="AE141" s="39"/>
      <c r="AT141" s="18" t="s">
        <v>181</v>
      </c>
      <c r="AU141" s="18" t="s">
        <v>86</v>
      </c>
    </row>
    <row r="142" spans="1:51" s="13" customFormat="1" ht="12">
      <c r="A142" s="13"/>
      <c r="B142" s="253"/>
      <c r="C142" s="254"/>
      <c r="D142" s="249" t="s">
        <v>183</v>
      </c>
      <c r="E142" s="255" t="s">
        <v>20</v>
      </c>
      <c r="F142" s="256" t="s">
        <v>960</v>
      </c>
      <c r="G142" s="254"/>
      <c r="H142" s="257">
        <v>23.6</v>
      </c>
      <c r="I142" s="258"/>
      <c r="J142" s="258"/>
      <c r="K142" s="254"/>
      <c r="L142" s="254"/>
      <c r="M142" s="259"/>
      <c r="N142" s="260"/>
      <c r="O142" s="261"/>
      <c r="P142" s="261"/>
      <c r="Q142" s="261"/>
      <c r="R142" s="261"/>
      <c r="S142" s="261"/>
      <c r="T142" s="261"/>
      <c r="U142" s="261"/>
      <c r="V142" s="261"/>
      <c r="W142" s="261"/>
      <c r="X142" s="262"/>
      <c r="Y142" s="13"/>
      <c r="Z142" s="13"/>
      <c r="AA142" s="13"/>
      <c r="AB142" s="13"/>
      <c r="AC142" s="13"/>
      <c r="AD142" s="13"/>
      <c r="AE142" s="13"/>
      <c r="AT142" s="263" t="s">
        <v>183</v>
      </c>
      <c r="AU142" s="263" t="s">
        <v>86</v>
      </c>
      <c r="AV142" s="13" t="s">
        <v>86</v>
      </c>
      <c r="AW142" s="13" t="s">
        <v>5</v>
      </c>
      <c r="AX142" s="13" t="s">
        <v>76</v>
      </c>
      <c r="AY142" s="263" t="s">
        <v>171</v>
      </c>
    </row>
    <row r="143" spans="1:51" s="13" customFormat="1" ht="12">
      <c r="A143" s="13"/>
      <c r="B143" s="253"/>
      <c r="C143" s="254"/>
      <c r="D143" s="249" t="s">
        <v>183</v>
      </c>
      <c r="E143" s="255" t="s">
        <v>20</v>
      </c>
      <c r="F143" s="256" t="s">
        <v>961</v>
      </c>
      <c r="G143" s="254"/>
      <c r="H143" s="257">
        <v>30.96</v>
      </c>
      <c r="I143" s="258"/>
      <c r="J143" s="258"/>
      <c r="K143" s="254"/>
      <c r="L143" s="254"/>
      <c r="M143" s="259"/>
      <c r="N143" s="260"/>
      <c r="O143" s="261"/>
      <c r="P143" s="261"/>
      <c r="Q143" s="261"/>
      <c r="R143" s="261"/>
      <c r="S143" s="261"/>
      <c r="T143" s="261"/>
      <c r="U143" s="261"/>
      <c r="V143" s="261"/>
      <c r="W143" s="261"/>
      <c r="X143" s="262"/>
      <c r="Y143" s="13"/>
      <c r="Z143" s="13"/>
      <c r="AA143" s="13"/>
      <c r="AB143" s="13"/>
      <c r="AC143" s="13"/>
      <c r="AD143" s="13"/>
      <c r="AE143" s="13"/>
      <c r="AT143" s="263" t="s">
        <v>183</v>
      </c>
      <c r="AU143" s="263" t="s">
        <v>86</v>
      </c>
      <c r="AV143" s="13" t="s">
        <v>86</v>
      </c>
      <c r="AW143" s="13" t="s">
        <v>5</v>
      </c>
      <c r="AX143" s="13" t="s">
        <v>76</v>
      </c>
      <c r="AY143" s="263" t="s">
        <v>171</v>
      </c>
    </row>
    <row r="144" spans="1:51" s="13" customFormat="1" ht="12">
      <c r="A144" s="13"/>
      <c r="B144" s="253"/>
      <c r="C144" s="254"/>
      <c r="D144" s="249" t="s">
        <v>183</v>
      </c>
      <c r="E144" s="255" t="s">
        <v>20</v>
      </c>
      <c r="F144" s="256" t="s">
        <v>962</v>
      </c>
      <c r="G144" s="254"/>
      <c r="H144" s="257">
        <v>10.86</v>
      </c>
      <c r="I144" s="258"/>
      <c r="J144" s="258"/>
      <c r="K144" s="254"/>
      <c r="L144" s="254"/>
      <c r="M144" s="259"/>
      <c r="N144" s="260"/>
      <c r="O144" s="261"/>
      <c r="P144" s="261"/>
      <c r="Q144" s="261"/>
      <c r="R144" s="261"/>
      <c r="S144" s="261"/>
      <c r="T144" s="261"/>
      <c r="U144" s="261"/>
      <c r="V144" s="261"/>
      <c r="W144" s="261"/>
      <c r="X144" s="262"/>
      <c r="Y144" s="13"/>
      <c r="Z144" s="13"/>
      <c r="AA144" s="13"/>
      <c r="AB144" s="13"/>
      <c r="AC144" s="13"/>
      <c r="AD144" s="13"/>
      <c r="AE144" s="13"/>
      <c r="AT144" s="263" t="s">
        <v>183</v>
      </c>
      <c r="AU144" s="263" t="s">
        <v>86</v>
      </c>
      <c r="AV144" s="13" t="s">
        <v>86</v>
      </c>
      <c r="AW144" s="13" t="s">
        <v>5</v>
      </c>
      <c r="AX144" s="13" t="s">
        <v>76</v>
      </c>
      <c r="AY144" s="263" t="s">
        <v>171</v>
      </c>
    </row>
    <row r="145" spans="1:51" s="14" customFormat="1" ht="12">
      <c r="A145" s="14"/>
      <c r="B145" s="279"/>
      <c r="C145" s="280"/>
      <c r="D145" s="249" t="s">
        <v>183</v>
      </c>
      <c r="E145" s="281" t="s">
        <v>20</v>
      </c>
      <c r="F145" s="282" t="s">
        <v>249</v>
      </c>
      <c r="G145" s="280"/>
      <c r="H145" s="283">
        <v>65.42</v>
      </c>
      <c r="I145" s="284"/>
      <c r="J145" s="284"/>
      <c r="K145" s="280"/>
      <c r="L145" s="280"/>
      <c r="M145" s="285"/>
      <c r="N145" s="286"/>
      <c r="O145" s="287"/>
      <c r="P145" s="287"/>
      <c r="Q145" s="287"/>
      <c r="R145" s="287"/>
      <c r="S145" s="287"/>
      <c r="T145" s="287"/>
      <c r="U145" s="287"/>
      <c r="V145" s="287"/>
      <c r="W145" s="287"/>
      <c r="X145" s="288"/>
      <c r="Y145" s="14"/>
      <c r="Z145" s="14"/>
      <c r="AA145" s="14"/>
      <c r="AB145" s="14"/>
      <c r="AC145" s="14"/>
      <c r="AD145" s="14"/>
      <c r="AE145" s="14"/>
      <c r="AT145" s="289" t="s">
        <v>183</v>
      </c>
      <c r="AU145" s="289" t="s">
        <v>86</v>
      </c>
      <c r="AV145" s="14" t="s">
        <v>179</v>
      </c>
      <c r="AW145" s="14" t="s">
        <v>5</v>
      </c>
      <c r="AX145" s="14" t="s">
        <v>84</v>
      </c>
      <c r="AY145" s="289" t="s">
        <v>171</v>
      </c>
    </row>
    <row r="146" spans="1:65" s="2" customFormat="1" ht="21.75" customHeight="1">
      <c r="A146" s="39"/>
      <c r="B146" s="40"/>
      <c r="C146" s="235" t="s">
        <v>213</v>
      </c>
      <c r="D146" s="235" t="s">
        <v>174</v>
      </c>
      <c r="E146" s="236" t="s">
        <v>963</v>
      </c>
      <c r="F146" s="237" t="s">
        <v>964</v>
      </c>
      <c r="G146" s="238" t="s">
        <v>177</v>
      </c>
      <c r="H146" s="239">
        <v>65.42</v>
      </c>
      <c r="I146" s="240"/>
      <c r="J146" s="240"/>
      <c r="K146" s="241">
        <f>ROUND(P146*H146,2)</f>
        <v>0</v>
      </c>
      <c r="L146" s="237" t="s">
        <v>178</v>
      </c>
      <c r="M146" s="45"/>
      <c r="N146" s="242" t="s">
        <v>20</v>
      </c>
      <c r="O146" s="243" t="s">
        <v>45</v>
      </c>
      <c r="P146" s="244">
        <f>I146+J146</f>
        <v>0</v>
      </c>
      <c r="Q146" s="244">
        <f>ROUND(I146*H146,2)</f>
        <v>0</v>
      </c>
      <c r="R146" s="244">
        <f>ROUND(J146*H146,2)</f>
        <v>0</v>
      </c>
      <c r="S146" s="85"/>
      <c r="T146" s="245">
        <f>S146*H146</f>
        <v>0</v>
      </c>
      <c r="U146" s="245">
        <v>0</v>
      </c>
      <c r="V146" s="245">
        <f>U146*H146</f>
        <v>0</v>
      </c>
      <c r="W146" s="245">
        <v>0</v>
      </c>
      <c r="X146" s="246">
        <f>W146*H146</f>
        <v>0</v>
      </c>
      <c r="Y146" s="39"/>
      <c r="Z146" s="39"/>
      <c r="AA146" s="39"/>
      <c r="AB146" s="39"/>
      <c r="AC146" s="39"/>
      <c r="AD146" s="39"/>
      <c r="AE146" s="39"/>
      <c r="AR146" s="247" t="s">
        <v>179</v>
      </c>
      <c r="AT146" s="247" t="s">
        <v>174</v>
      </c>
      <c r="AU146" s="247" t="s">
        <v>86</v>
      </c>
      <c r="AY146" s="18" t="s">
        <v>171</v>
      </c>
      <c r="BE146" s="248">
        <f>IF(O146="základní",K146,0)</f>
        <v>0</v>
      </c>
      <c r="BF146" s="248">
        <f>IF(O146="snížená",K146,0)</f>
        <v>0</v>
      </c>
      <c r="BG146" s="248">
        <f>IF(O146="zákl. přenesená",K146,0)</f>
        <v>0</v>
      </c>
      <c r="BH146" s="248">
        <f>IF(O146="sníž. přenesená",K146,0)</f>
        <v>0</v>
      </c>
      <c r="BI146" s="248">
        <f>IF(O146="nulová",K146,0)</f>
        <v>0</v>
      </c>
      <c r="BJ146" s="18" t="s">
        <v>84</v>
      </c>
      <c r="BK146" s="248">
        <f>ROUND(P146*H146,2)</f>
        <v>0</v>
      </c>
      <c r="BL146" s="18" t="s">
        <v>179</v>
      </c>
      <c r="BM146" s="247" t="s">
        <v>965</v>
      </c>
    </row>
    <row r="147" spans="1:47" s="2" customFormat="1" ht="12">
      <c r="A147" s="39"/>
      <c r="B147" s="40"/>
      <c r="C147" s="41"/>
      <c r="D147" s="249" t="s">
        <v>181</v>
      </c>
      <c r="E147" s="41"/>
      <c r="F147" s="250" t="s">
        <v>966</v>
      </c>
      <c r="G147" s="41"/>
      <c r="H147" s="41"/>
      <c r="I147" s="150"/>
      <c r="J147" s="150"/>
      <c r="K147" s="41"/>
      <c r="L147" s="41"/>
      <c r="M147" s="45"/>
      <c r="N147" s="251"/>
      <c r="O147" s="252"/>
      <c r="P147" s="85"/>
      <c r="Q147" s="85"/>
      <c r="R147" s="85"/>
      <c r="S147" s="85"/>
      <c r="T147" s="85"/>
      <c r="U147" s="85"/>
      <c r="V147" s="85"/>
      <c r="W147" s="85"/>
      <c r="X147" s="86"/>
      <c r="Y147" s="39"/>
      <c r="Z147" s="39"/>
      <c r="AA147" s="39"/>
      <c r="AB147" s="39"/>
      <c r="AC147" s="39"/>
      <c r="AD147" s="39"/>
      <c r="AE147" s="39"/>
      <c r="AT147" s="18" t="s">
        <v>181</v>
      </c>
      <c r="AU147" s="18" t="s">
        <v>86</v>
      </c>
    </row>
    <row r="148" spans="1:51" s="13" customFormat="1" ht="12">
      <c r="A148" s="13"/>
      <c r="B148" s="253"/>
      <c r="C148" s="254"/>
      <c r="D148" s="249" t="s">
        <v>183</v>
      </c>
      <c r="E148" s="255" t="s">
        <v>20</v>
      </c>
      <c r="F148" s="256" t="s">
        <v>960</v>
      </c>
      <c r="G148" s="254"/>
      <c r="H148" s="257">
        <v>23.6</v>
      </c>
      <c r="I148" s="258"/>
      <c r="J148" s="258"/>
      <c r="K148" s="254"/>
      <c r="L148" s="254"/>
      <c r="M148" s="259"/>
      <c r="N148" s="260"/>
      <c r="O148" s="261"/>
      <c r="P148" s="261"/>
      <c r="Q148" s="261"/>
      <c r="R148" s="261"/>
      <c r="S148" s="261"/>
      <c r="T148" s="261"/>
      <c r="U148" s="261"/>
      <c r="V148" s="261"/>
      <c r="W148" s="261"/>
      <c r="X148" s="262"/>
      <c r="Y148" s="13"/>
      <c r="Z148" s="13"/>
      <c r="AA148" s="13"/>
      <c r="AB148" s="13"/>
      <c r="AC148" s="13"/>
      <c r="AD148" s="13"/>
      <c r="AE148" s="13"/>
      <c r="AT148" s="263" t="s">
        <v>183</v>
      </c>
      <c r="AU148" s="263" t="s">
        <v>86</v>
      </c>
      <c r="AV148" s="13" t="s">
        <v>86</v>
      </c>
      <c r="AW148" s="13" t="s">
        <v>5</v>
      </c>
      <c r="AX148" s="13" t="s">
        <v>76</v>
      </c>
      <c r="AY148" s="263" t="s">
        <v>171</v>
      </c>
    </row>
    <row r="149" spans="1:51" s="13" customFormat="1" ht="12">
      <c r="A149" s="13"/>
      <c r="B149" s="253"/>
      <c r="C149" s="254"/>
      <c r="D149" s="249" t="s">
        <v>183</v>
      </c>
      <c r="E149" s="255" t="s">
        <v>20</v>
      </c>
      <c r="F149" s="256" t="s">
        <v>961</v>
      </c>
      <c r="G149" s="254"/>
      <c r="H149" s="257">
        <v>30.96</v>
      </c>
      <c r="I149" s="258"/>
      <c r="J149" s="258"/>
      <c r="K149" s="254"/>
      <c r="L149" s="254"/>
      <c r="M149" s="259"/>
      <c r="N149" s="260"/>
      <c r="O149" s="261"/>
      <c r="P149" s="261"/>
      <c r="Q149" s="261"/>
      <c r="R149" s="261"/>
      <c r="S149" s="261"/>
      <c r="T149" s="261"/>
      <c r="U149" s="261"/>
      <c r="V149" s="261"/>
      <c r="W149" s="261"/>
      <c r="X149" s="262"/>
      <c r="Y149" s="13"/>
      <c r="Z149" s="13"/>
      <c r="AA149" s="13"/>
      <c r="AB149" s="13"/>
      <c r="AC149" s="13"/>
      <c r="AD149" s="13"/>
      <c r="AE149" s="13"/>
      <c r="AT149" s="263" t="s">
        <v>183</v>
      </c>
      <c r="AU149" s="263" t="s">
        <v>86</v>
      </c>
      <c r="AV149" s="13" t="s">
        <v>86</v>
      </c>
      <c r="AW149" s="13" t="s">
        <v>5</v>
      </c>
      <c r="AX149" s="13" t="s">
        <v>76</v>
      </c>
      <c r="AY149" s="263" t="s">
        <v>171</v>
      </c>
    </row>
    <row r="150" spans="1:51" s="13" customFormat="1" ht="12">
      <c r="A150" s="13"/>
      <c r="B150" s="253"/>
      <c r="C150" s="254"/>
      <c r="D150" s="249" t="s">
        <v>183</v>
      </c>
      <c r="E150" s="255" t="s">
        <v>20</v>
      </c>
      <c r="F150" s="256" t="s">
        <v>962</v>
      </c>
      <c r="G150" s="254"/>
      <c r="H150" s="257">
        <v>10.86</v>
      </c>
      <c r="I150" s="258"/>
      <c r="J150" s="258"/>
      <c r="K150" s="254"/>
      <c r="L150" s="254"/>
      <c r="M150" s="259"/>
      <c r="N150" s="260"/>
      <c r="O150" s="261"/>
      <c r="P150" s="261"/>
      <c r="Q150" s="261"/>
      <c r="R150" s="261"/>
      <c r="S150" s="261"/>
      <c r="T150" s="261"/>
      <c r="U150" s="261"/>
      <c r="V150" s="261"/>
      <c r="W150" s="261"/>
      <c r="X150" s="262"/>
      <c r="Y150" s="13"/>
      <c r="Z150" s="13"/>
      <c r="AA150" s="13"/>
      <c r="AB150" s="13"/>
      <c r="AC150" s="13"/>
      <c r="AD150" s="13"/>
      <c r="AE150" s="13"/>
      <c r="AT150" s="263" t="s">
        <v>183</v>
      </c>
      <c r="AU150" s="263" t="s">
        <v>86</v>
      </c>
      <c r="AV150" s="13" t="s">
        <v>86</v>
      </c>
      <c r="AW150" s="13" t="s">
        <v>5</v>
      </c>
      <c r="AX150" s="13" t="s">
        <v>76</v>
      </c>
      <c r="AY150" s="263" t="s">
        <v>171</v>
      </c>
    </row>
    <row r="151" spans="1:51" s="14" customFormat="1" ht="12">
      <c r="A151" s="14"/>
      <c r="B151" s="279"/>
      <c r="C151" s="280"/>
      <c r="D151" s="249" t="s">
        <v>183</v>
      </c>
      <c r="E151" s="281" t="s">
        <v>20</v>
      </c>
      <c r="F151" s="282" t="s">
        <v>249</v>
      </c>
      <c r="G151" s="280"/>
      <c r="H151" s="283">
        <v>65.42</v>
      </c>
      <c r="I151" s="284"/>
      <c r="J151" s="284"/>
      <c r="K151" s="280"/>
      <c r="L151" s="280"/>
      <c r="M151" s="285"/>
      <c r="N151" s="286"/>
      <c r="O151" s="287"/>
      <c r="P151" s="287"/>
      <c r="Q151" s="287"/>
      <c r="R151" s="287"/>
      <c r="S151" s="287"/>
      <c r="T151" s="287"/>
      <c r="U151" s="287"/>
      <c r="V151" s="287"/>
      <c r="W151" s="287"/>
      <c r="X151" s="288"/>
      <c r="Y151" s="14"/>
      <c r="Z151" s="14"/>
      <c r="AA151" s="14"/>
      <c r="AB151" s="14"/>
      <c r="AC151" s="14"/>
      <c r="AD151" s="14"/>
      <c r="AE151" s="14"/>
      <c r="AT151" s="289" t="s">
        <v>183</v>
      </c>
      <c r="AU151" s="289" t="s">
        <v>86</v>
      </c>
      <c r="AV151" s="14" t="s">
        <v>179</v>
      </c>
      <c r="AW151" s="14" t="s">
        <v>5</v>
      </c>
      <c r="AX151" s="14" t="s">
        <v>84</v>
      </c>
      <c r="AY151" s="289" t="s">
        <v>171</v>
      </c>
    </row>
    <row r="152" spans="1:65" s="2" customFormat="1" ht="21.75" customHeight="1">
      <c r="A152" s="39"/>
      <c r="B152" s="40"/>
      <c r="C152" s="235" t="s">
        <v>221</v>
      </c>
      <c r="D152" s="235" t="s">
        <v>174</v>
      </c>
      <c r="E152" s="236" t="s">
        <v>967</v>
      </c>
      <c r="F152" s="237" t="s">
        <v>968</v>
      </c>
      <c r="G152" s="238" t="s">
        <v>177</v>
      </c>
      <c r="H152" s="239">
        <v>65.42</v>
      </c>
      <c r="I152" s="240"/>
      <c r="J152" s="240"/>
      <c r="K152" s="241">
        <f>ROUND(P152*H152,2)</f>
        <v>0</v>
      </c>
      <c r="L152" s="237" t="s">
        <v>178</v>
      </c>
      <c r="M152" s="45"/>
      <c r="N152" s="242" t="s">
        <v>20</v>
      </c>
      <c r="O152" s="243" t="s">
        <v>45</v>
      </c>
      <c r="P152" s="244">
        <f>I152+J152</f>
        <v>0</v>
      </c>
      <c r="Q152" s="244">
        <f>ROUND(I152*H152,2)</f>
        <v>0</v>
      </c>
      <c r="R152" s="244">
        <f>ROUND(J152*H152,2)</f>
        <v>0</v>
      </c>
      <c r="S152" s="85"/>
      <c r="T152" s="245">
        <f>S152*H152</f>
        <v>0</v>
      </c>
      <c r="U152" s="245">
        <v>0.0025</v>
      </c>
      <c r="V152" s="245">
        <f>U152*H152</f>
        <v>0.16355</v>
      </c>
      <c r="W152" s="245">
        <v>0</v>
      </c>
      <c r="X152" s="246">
        <f>W152*H152</f>
        <v>0</v>
      </c>
      <c r="Y152" s="39"/>
      <c r="Z152" s="39"/>
      <c r="AA152" s="39"/>
      <c r="AB152" s="39"/>
      <c r="AC152" s="39"/>
      <c r="AD152" s="39"/>
      <c r="AE152" s="39"/>
      <c r="AR152" s="247" t="s">
        <v>179</v>
      </c>
      <c r="AT152" s="247" t="s">
        <v>174</v>
      </c>
      <c r="AU152" s="247" t="s">
        <v>86</v>
      </c>
      <c r="AY152" s="18" t="s">
        <v>171</v>
      </c>
      <c r="BE152" s="248">
        <f>IF(O152="základní",K152,0)</f>
        <v>0</v>
      </c>
      <c r="BF152" s="248">
        <f>IF(O152="snížená",K152,0)</f>
        <v>0</v>
      </c>
      <c r="BG152" s="248">
        <f>IF(O152="zákl. přenesená",K152,0)</f>
        <v>0</v>
      </c>
      <c r="BH152" s="248">
        <f>IF(O152="sníž. přenesená",K152,0)</f>
        <v>0</v>
      </c>
      <c r="BI152" s="248">
        <f>IF(O152="nulová",K152,0)</f>
        <v>0</v>
      </c>
      <c r="BJ152" s="18" t="s">
        <v>84</v>
      </c>
      <c r="BK152" s="248">
        <f>ROUND(P152*H152,2)</f>
        <v>0</v>
      </c>
      <c r="BL152" s="18" t="s">
        <v>179</v>
      </c>
      <c r="BM152" s="247" t="s">
        <v>969</v>
      </c>
    </row>
    <row r="153" spans="1:47" s="2" customFormat="1" ht="12">
      <c r="A153" s="39"/>
      <c r="B153" s="40"/>
      <c r="C153" s="41"/>
      <c r="D153" s="249" t="s">
        <v>181</v>
      </c>
      <c r="E153" s="41"/>
      <c r="F153" s="250" t="s">
        <v>970</v>
      </c>
      <c r="G153" s="41"/>
      <c r="H153" s="41"/>
      <c r="I153" s="150"/>
      <c r="J153" s="150"/>
      <c r="K153" s="41"/>
      <c r="L153" s="41"/>
      <c r="M153" s="45"/>
      <c r="N153" s="251"/>
      <c r="O153" s="252"/>
      <c r="P153" s="85"/>
      <c r="Q153" s="85"/>
      <c r="R153" s="85"/>
      <c r="S153" s="85"/>
      <c r="T153" s="85"/>
      <c r="U153" s="85"/>
      <c r="V153" s="85"/>
      <c r="W153" s="85"/>
      <c r="X153" s="86"/>
      <c r="Y153" s="39"/>
      <c r="Z153" s="39"/>
      <c r="AA153" s="39"/>
      <c r="AB153" s="39"/>
      <c r="AC153" s="39"/>
      <c r="AD153" s="39"/>
      <c r="AE153" s="39"/>
      <c r="AT153" s="18" t="s">
        <v>181</v>
      </c>
      <c r="AU153" s="18" t="s">
        <v>86</v>
      </c>
    </row>
    <row r="154" spans="1:51" s="13" customFormat="1" ht="12">
      <c r="A154" s="13"/>
      <c r="B154" s="253"/>
      <c r="C154" s="254"/>
      <c r="D154" s="249" t="s">
        <v>183</v>
      </c>
      <c r="E154" s="255" t="s">
        <v>20</v>
      </c>
      <c r="F154" s="256" t="s">
        <v>960</v>
      </c>
      <c r="G154" s="254"/>
      <c r="H154" s="257">
        <v>23.6</v>
      </c>
      <c r="I154" s="258"/>
      <c r="J154" s="258"/>
      <c r="K154" s="254"/>
      <c r="L154" s="254"/>
      <c r="M154" s="259"/>
      <c r="N154" s="260"/>
      <c r="O154" s="261"/>
      <c r="P154" s="261"/>
      <c r="Q154" s="261"/>
      <c r="R154" s="261"/>
      <c r="S154" s="261"/>
      <c r="T154" s="261"/>
      <c r="U154" s="261"/>
      <c r="V154" s="261"/>
      <c r="W154" s="261"/>
      <c r="X154" s="262"/>
      <c r="Y154" s="13"/>
      <c r="Z154" s="13"/>
      <c r="AA154" s="13"/>
      <c r="AB154" s="13"/>
      <c r="AC154" s="13"/>
      <c r="AD154" s="13"/>
      <c r="AE154" s="13"/>
      <c r="AT154" s="263" t="s">
        <v>183</v>
      </c>
      <c r="AU154" s="263" t="s">
        <v>86</v>
      </c>
      <c r="AV154" s="13" t="s">
        <v>86</v>
      </c>
      <c r="AW154" s="13" t="s">
        <v>5</v>
      </c>
      <c r="AX154" s="13" t="s">
        <v>76</v>
      </c>
      <c r="AY154" s="263" t="s">
        <v>171</v>
      </c>
    </row>
    <row r="155" spans="1:51" s="13" customFormat="1" ht="12">
      <c r="A155" s="13"/>
      <c r="B155" s="253"/>
      <c r="C155" s="254"/>
      <c r="D155" s="249" t="s">
        <v>183</v>
      </c>
      <c r="E155" s="255" t="s">
        <v>20</v>
      </c>
      <c r="F155" s="256" t="s">
        <v>961</v>
      </c>
      <c r="G155" s="254"/>
      <c r="H155" s="257">
        <v>30.96</v>
      </c>
      <c r="I155" s="258"/>
      <c r="J155" s="258"/>
      <c r="K155" s="254"/>
      <c r="L155" s="254"/>
      <c r="M155" s="259"/>
      <c r="N155" s="260"/>
      <c r="O155" s="261"/>
      <c r="P155" s="261"/>
      <c r="Q155" s="261"/>
      <c r="R155" s="261"/>
      <c r="S155" s="261"/>
      <c r="T155" s="261"/>
      <c r="U155" s="261"/>
      <c r="V155" s="261"/>
      <c r="W155" s="261"/>
      <c r="X155" s="262"/>
      <c r="Y155" s="13"/>
      <c r="Z155" s="13"/>
      <c r="AA155" s="13"/>
      <c r="AB155" s="13"/>
      <c r="AC155" s="13"/>
      <c r="AD155" s="13"/>
      <c r="AE155" s="13"/>
      <c r="AT155" s="263" t="s">
        <v>183</v>
      </c>
      <c r="AU155" s="263" t="s">
        <v>86</v>
      </c>
      <c r="AV155" s="13" t="s">
        <v>86</v>
      </c>
      <c r="AW155" s="13" t="s">
        <v>5</v>
      </c>
      <c r="AX155" s="13" t="s">
        <v>76</v>
      </c>
      <c r="AY155" s="263" t="s">
        <v>171</v>
      </c>
    </row>
    <row r="156" spans="1:51" s="13" customFormat="1" ht="12">
      <c r="A156" s="13"/>
      <c r="B156" s="253"/>
      <c r="C156" s="254"/>
      <c r="D156" s="249" t="s">
        <v>183</v>
      </c>
      <c r="E156" s="255" t="s">
        <v>20</v>
      </c>
      <c r="F156" s="256" t="s">
        <v>962</v>
      </c>
      <c r="G156" s="254"/>
      <c r="H156" s="257">
        <v>10.86</v>
      </c>
      <c r="I156" s="258"/>
      <c r="J156" s="258"/>
      <c r="K156" s="254"/>
      <c r="L156" s="254"/>
      <c r="M156" s="259"/>
      <c r="N156" s="260"/>
      <c r="O156" s="261"/>
      <c r="P156" s="261"/>
      <c r="Q156" s="261"/>
      <c r="R156" s="261"/>
      <c r="S156" s="261"/>
      <c r="T156" s="261"/>
      <c r="U156" s="261"/>
      <c r="V156" s="261"/>
      <c r="W156" s="261"/>
      <c r="X156" s="262"/>
      <c r="Y156" s="13"/>
      <c r="Z156" s="13"/>
      <c r="AA156" s="13"/>
      <c r="AB156" s="13"/>
      <c r="AC156" s="13"/>
      <c r="AD156" s="13"/>
      <c r="AE156" s="13"/>
      <c r="AT156" s="263" t="s">
        <v>183</v>
      </c>
      <c r="AU156" s="263" t="s">
        <v>86</v>
      </c>
      <c r="AV156" s="13" t="s">
        <v>86</v>
      </c>
      <c r="AW156" s="13" t="s">
        <v>5</v>
      </c>
      <c r="AX156" s="13" t="s">
        <v>76</v>
      </c>
      <c r="AY156" s="263" t="s">
        <v>171</v>
      </c>
    </row>
    <row r="157" spans="1:51" s="14" customFormat="1" ht="12">
      <c r="A157" s="14"/>
      <c r="B157" s="279"/>
      <c r="C157" s="280"/>
      <c r="D157" s="249" t="s">
        <v>183</v>
      </c>
      <c r="E157" s="281" t="s">
        <v>20</v>
      </c>
      <c r="F157" s="282" t="s">
        <v>249</v>
      </c>
      <c r="G157" s="280"/>
      <c r="H157" s="283">
        <v>65.42</v>
      </c>
      <c r="I157" s="284"/>
      <c r="J157" s="284"/>
      <c r="K157" s="280"/>
      <c r="L157" s="280"/>
      <c r="M157" s="285"/>
      <c r="N157" s="286"/>
      <c r="O157" s="287"/>
      <c r="P157" s="287"/>
      <c r="Q157" s="287"/>
      <c r="R157" s="287"/>
      <c r="S157" s="287"/>
      <c r="T157" s="287"/>
      <c r="U157" s="287"/>
      <c r="V157" s="287"/>
      <c r="W157" s="287"/>
      <c r="X157" s="288"/>
      <c r="Y157" s="14"/>
      <c r="Z157" s="14"/>
      <c r="AA157" s="14"/>
      <c r="AB157" s="14"/>
      <c r="AC157" s="14"/>
      <c r="AD157" s="14"/>
      <c r="AE157" s="14"/>
      <c r="AT157" s="289" t="s">
        <v>183</v>
      </c>
      <c r="AU157" s="289" t="s">
        <v>86</v>
      </c>
      <c r="AV157" s="14" t="s">
        <v>179</v>
      </c>
      <c r="AW157" s="14" t="s">
        <v>5</v>
      </c>
      <c r="AX157" s="14" t="s">
        <v>84</v>
      </c>
      <c r="AY157" s="289" t="s">
        <v>171</v>
      </c>
    </row>
    <row r="158" spans="1:65" s="2" customFormat="1" ht="21.75" customHeight="1">
      <c r="A158" s="39"/>
      <c r="B158" s="40"/>
      <c r="C158" s="235" t="s">
        <v>9</v>
      </c>
      <c r="D158" s="235" t="s">
        <v>174</v>
      </c>
      <c r="E158" s="236" t="s">
        <v>971</v>
      </c>
      <c r="F158" s="237" t="s">
        <v>972</v>
      </c>
      <c r="G158" s="238" t="s">
        <v>224</v>
      </c>
      <c r="H158" s="239">
        <v>0.17</v>
      </c>
      <c r="I158" s="240"/>
      <c r="J158" s="240"/>
      <c r="K158" s="241">
        <f>ROUND(P158*H158,2)</f>
        <v>0</v>
      </c>
      <c r="L158" s="237" t="s">
        <v>178</v>
      </c>
      <c r="M158" s="45"/>
      <c r="N158" s="242" t="s">
        <v>20</v>
      </c>
      <c r="O158" s="243" t="s">
        <v>45</v>
      </c>
      <c r="P158" s="244">
        <f>I158+J158</f>
        <v>0</v>
      </c>
      <c r="Q158" s="244">
        <f>ROUND(I158*H158,2)</f>
        <v>0</v>
      </c>
      <c r="R158" s="244">
        <f>ROUND(J158*H158,2)</f>
        <v>0</v>
      </c>
      <c r="S158" s="85"/>
      <c r="T158" s="245">
        <f>S158*H158</f>
        <v>0</v>
      </c>
      <c r="U158" s="245">
        <v>1.04881</v>
      </c>
      <c r="V158" s="245">
        <f>U158*H158</f>
        <v>0.1782977</v>
      </c>
      <c r="W158" s="245">
        <v>0</v>
      </c>
      <c r="X158" s="246">
        <f>W158*H158</f>
        <v>0</v>
      </c>
      <c r="Y158" s="39"/>
      <c r="Z158" s="39"/>
      <c r="AA158" s="39"/>
      <c r="AB158" s="39"/>
      <c r="AC158" s="39"/>
      <c r="AD158" s="39"/>
      <c r="AE158" s="39"/>
      <c r="AR158" s="247" t="s">
        <v>179</v>
      </c>
      <c r="AT158" s="247" t="s">
        <v>174</v>
      </c>
      <c r="AU158" s="247" t="s">
        <v>86</v>
      </c>
      <c r="AY158" s="18" t="s">
        <v>171</v>
      </c>
      <c r="BE158" s="248">
        <f>IF(O158="základní",K158,0)</f>
        <v>0</v>
      </c>
      <c r="BF158" s="248">
        <f>IF(O158="snížená",K158,0)</f>
        <v>0</v>
      </c>
      <c r="BG158" s="248">
        <f>IF(O158="zákl. přenesená",K158,0)</f>
        <v>0</v>
      </c>
      <c r="BH158" s="248">
        <f>IF(O158="sníž. přenesená",K158,0)</f>
        <v>0</v>
      </c>
      <c r="BI158" s="248">
        <f>IF(O158="nulová",K158,0)</f>
        <v>0</v>
      </c>
      <c r="BJ158" s="18" t="s">
        <v>84</v>
      </c>
      <c r="BK158" s="248">
        <f>ROUND(P158*H158,2)</f>
        <v>0</v>
      </c>
      <c r="BL158" s="18" t="s">
        <v>179</v>
      </c>
      <c r="BM158" s="247" t="s">
        <v>973</v>
      </c>
    </row>
    <row r="159" spans="1:47" s="2" customFormat="1" ht="12">
      <c r="A159" s="39"/>
      <c r="B159" s="40"/>
      <c r="C159" s="41"/>
      <c r="D159" s="249" t="s">
        <v>181</v>
      </c>
      <c r="E159" s="41"/>
      <c r="F159" s="250" t="s">
        <v>974</v>
      </c>
      <c r="G159" s="41"/>
      <c r="H159" s="41"/>
      <c r="I159" s="150"/>
      <c r="J159" s="150"/>
      <c r="K159" s="41"/>
      <c r="L159" s="41"/>
      <c r="M159" s="45"/>
      <c r="N159" s="251"/>
      <c r="O159" s="252"/>
      <c r="P159" s="85"/>
      <c r="Q159" s="85"/>
      <c r="R159" s="85"/>
      <c r="S159" s="85"/>
      <c r="T159" s="85"/>
      <c r="U159" s="85"/>
      <c r="V159" s="85"/>
      <c r="W159" s="85"/>
      <c r="X159" s="86"/>
      <c r="Y159" s="39"/>
      <c r="Z159" s="39"/>
      <c r="AA159" s="39"/>
      <c r="AB159" s="39"/>
      <c r="AC159" s="39"/>
      <c r="AD159" s="39"/>
      <c r="AE159" s="39"/>
      <c r="AT159" s="18" t="s">
        <v>181</v>
      </c>
      <c r="AU159" s="18" t="s">
        <v>86</v>
      </c>
    </row>
    <row r="160" spans="1:51" s="13" customFormat="1" ht="12">
      <c r="A160" s="13"/>
      <c r="B160" s="253"/>
      <c r="C160" s="254"/>
      <c r="D160" s="249" t="s">
        <v>183</v>
      </c>
      <c r="E160" s="255" t="s">
        <v>20</v>
      </c>
      <c r="F160" s="256" t="s">
        <v>975</v>
      </c>
      <c r="G160" s="254"/>
      <c r="H160" s="257">
        <v>0.17</v>
      </c>
      <c r="I160" s="258"/>
      <c r="J160" s="258"/>
      <c r="K160" s="254"/>
      <c r="L160" s="254"/>
      <c r="M160" s="259"/>
      <c r="N160" s="260"/>
      <c r="O160" s="261"/>
      <c r="P160" s="261"/>
      <c r="Q160" s="261"/>
      <c r="R160" s="261"/>
      <c r="S160" s="261"/>
      <c r="T160" s="261"/>
      <c r="U160" s="261"/>
      <c r="V160" s="261"/>
      <c r="W160" s="261"/>
      <c r="X160" s="262"/>
      <c r="Y160" s="13"/>
      <c r="Z160" s="13"/>
      <c r="AA160" s="13"/>
      <c r="AB160" s="13"/>
      <c r="AC160" s="13"/>
      <c r="AD160" s="13"/>
      <c r="AE160" s="13"/>
      <c r="AT160" s="263" t="s">
        <v>183</v>
      </c>
      <c r="AU160" s="263" t="s">
        <v>86</v>
      </c>
      <c r="AV160" s="13" t="s">
        <v>86</v>
      </c>
      <c r="AW160" s="13" t="s">
        <v>5</v>
      </c>
      <c r="AX160" s="13" t="s">
        <v>84</v>
      </c>
      <c r="AY160" s="263" t="s">
        <v>171</v>
      </c>
    </row>
    <row r="161" spans="1:65" s="2" customFormat="1" ht="21.75" customHeight="1">
      <c r="A161" s="39"/>
      <c r="B161" s="40"/>
      <c r="C161" s="235" t="s">
        <v>313</v>
      </c>
      <c r="D161" s="235" t="s">
        <v>174</v>
      </c>
      <c r="E161" s="236" t="s">
        <v>976</v>
      </c>
      <c r="F161" s="237" t="s">
        <v>977</v>
      </c>
      <c r="G161" s="238" t="s">
        <v>224</v>
      </c>
      <c r="H161" s="239">
        <v>0.353</v>
      </c>
      <c r="I161" s="240"/>
      <c r="J161" s="240"/>
      <c r="K161" s="241">
        <f>ROUND(P161*H161,2)</f>
        <v>0</v>
      </c>
      <c r="L161" s="237" t="s">
        <v>178</v>
      </c>
      <c r="M161" s="45"/>
      <c r="N161" s="242" t="s">
        <v>20</v>
      </c>
      <c r="O161" s="243" t="s">
        <v>45</v>
      </c>
      <c r="P161" s="244">
        <f>I161+J161</f>
        <v>0</v>
      </c>
      <c r="Q161" s="244">
        <f>ROUND(I161*H161,2)</f>
        <v>0</v>
      </c>
      <c r="R161" s="244">
        <f>ROUND(J161*H161,2)</f>
        <v>0</v>
      </c>
      <c r="S161" s="85"/>
      <c r="T161" s="245">
        <f>S161*H161</f>
        <v>0</v>
      </c>
      <c r="U161" s="245">
        <v>1.06277</v>
      </c>
      <c r="V161" s="245">
        <f>U161*H161</f>
        <v>0.37515781</v>
      </c>
      <c r="W161" s="245">
        <v>0</v>
      </c>
      <c r="X161" s="246">
        <f>W161*H161</f>
        <v>0</v>
      </c>
      <c r="Y161" s="39"/>
      <c r="Z161" s="39"/>
      <c r="AA161" s="39"/>
      <c r="AB161" s="39"/>
      <c r="AC161" s="39"/>
      <c r="AD161" s="39"/>
      <c r="AE161" s="39"/>
      <c r="AR161" s="247" t="s">
        <v>179</v>
      </c>
      <c r="AT161" s="247" t="s">
        <v>174</v>
      </c>
      <c r="AU161" s="247" t="s">
        <v>86</v>
      </c>
      <c r="AY161" s="18" t="s">
        <v>171</v>
      </c>
      <c r="BE161" s="248">
        <f>IF(O161="základní",K161,0)</f>
        <v>0</v>
      </c>
      <c r="BF161" s="248">
        <f>IF(O161="snížená",K161,0)</f>
        <v>0</v>
      </c>
      <c r="BG161" s="248">
        <f>IF(O161="zákl. přenesená",K161,0)</f>
        <v>0</v>
      </c>
      <c r="BH161" s="248">
        <f>IF(O161="sníž. přenesená",K161,0)</f>
        <v>0</v>
      </c>
      <c r="BI161" s="248">
        <f>IF(O161="nulová",K161,0)</f>
        <v>0</v>
      </c>
      <c r="BJ161" s="18" t="s">
        <v>84</v>
      </c>
      <c r="BK161" s="248">
        <f>ROUND(P161*H161,2)</f>
        <v>0</v>
      </c>
      <c r="BL161" s="18" t="s">
        <v>179</v>
      </c>
      <c r="BM161" s="247" t="s">
        <v>978</v>
      </c>
    </row>
    <row r="162" spans="1:47" s="2" customFormat="1" ht="12">
      <c r="A162" s="39"/>
      <c r="B162" s="40"/>
      <c r="C162" s="41"/>
      <c r="D162" s="249" t="s">
        <v>181</v>
      </c>
      <c r="E162" s="41"/>
      <c r="F162" s="250" t="s">
        <v>979</v>
      </c>
      <c r="G162" s="41"/>
      <c r="H162" s="41"/>
      <c r="I162" s="150"/>
      <c r="J162" s="150"/>
      <c r="K162" s="41"/>
      <c r="L162" s="41"/>
      <c r="M162" s="45"/>
      <c r="N162" s="251"/>
      <c r="O162" s="252"/>
      <c r="P162" s="85"/>
      <c r="Q162" s="85"/>
      <c r="R162" s="85"/>
      <c r="S162" s="85"/>
      <c r="T162" s="85"/>
      <c r="U162" s="85"/>
      <c r="V162" s="85"/>
      <c r="W162" s="85"/>
      <c r="X162" s="86"/>
      <c r="Y162" s="39"/>
      <c r="Z162" s="39"/>
      <c r="AA162" s="39"/>
      <c r="AB162" s="39"/>
      <c r="AC162" s="39"/>
      <c r="AD162" s="39"/>
      <c r="AE162" s="39"/>
      <c r="AT162" s="18" t="s">
        <v>181</v>
      </c>
      <c r="AU162" s="18" t="s">
        <v>86</v>
      </c>
    </row>
    <row r="163" spans="1:51" s="13" customFormat="1" ht="12">
      <c r="A163" s="13"/>
      <c r="B163" s="253"/>
      <c r="C163" s="254"/>
      <c r="D163" s="249" t="s">
        <v>183</v>
      </c>
      <c r="E163" s="255" t="s">
        <v>20</v>
      </c>
      <c r="F163" s="256" t="s">
        <v>980</v>
      </c>
      <c r="G163" s="254"/>
      <c r="H163" s="257">
        <v>0.353</v>
      </c>
      <c r="I163" s="258"/>
      <c r="J163" s="258"/>
      <c r="K163" s="254"/>
      <c r="L163" s="254"/>
      <c r="M163" s="259"/>
      <c r="N163" s="260"/>
      <c r="O163" s="261"/>
      <c r="P163" s="261"/>
      <c r="Q163" s="261"/>
      <c r="R163" s="261"/>
      <c r="S163" s="261"/>
      <c r="T163" s="261"/>
      <c r="U163" s="261"/>
      <c r="V163" s="261"/>
      <c r="W163" s="261"/>
      <c r="X163" s="262"/>
      <c r="Y163" s="13"/>
      <c r="Z163" s="13"/>
      <c r="AA163" s="13"/>
      <c r="AB163" s="13"/>
      <c r="AC163" s="13"/>
      <c r="AD163" s="13"/>
      <c r="AE163" s="13"/>
      <c r="AT163" s="263" t="s">
        <v>183</v>
      </c>
      <c r="AU163" s="263" t="s">
        <v>86</v>
      </c>
      <c r="AV163" s="13" t="s">
        <v>86</v>
      </c>
      <c r="AW163" s="13" t="s">
        <v>5</v>
      </c>
      <c r="AX163" s="13" t="s">
        <v>84</v>
      </c>
      <c r="AY163" s="263" t="s">
        <v>171</v>
      </c>
    </row>
    <row r="164" spans="1:65" s="2" customFormat="1" ht="21.75" customHeight="1">
      <c r="A164" s="39"/>
      <c r="B164" s="40"/>
      <c r="C164" s="264" t="s">
        <v>319</v>
      </c>
      <c r="D164" s="264" t="s">
        <v>186</v>
      </c>
      <c r="E164" s="265" t="s">
        <v>981</v>
      </c>
      <c r="F164" s="266" t="s">
        <v>982</v>
      </c>
      <c r="G164" s="267" t="s">
        <v>224</v>
      </c>
      <c r="H164" s="268">
        <v>0.032</v>
      </c>
      <c r="I164" s="269"/>
      <c r="J164" s="270"/>
      <c r="K164" s="271">
        <f>ROUND(P164*H164,2)</f>
        <v>0</v>
      </c>
      <c r="L164" s="266" t="s">
        <v>178</v>
      </c>
      <c r="M164" s="272"/>
      <c r="N164" s="273" t="s">
        <v>20</v>
      </c>
      <c r="O164" s="243" t="s">
        <v>45</v>
      </c>
      <c r="P164" s="244">
        <f>I164+J164</f>
        <v>0</v>
      </c>
      <c r="Q164" s="244">
        <f>ROUND(I164*H164,2)</f>
        <v>0</v>
      </c>
      <c r="R164" s="244">
        <f>ROUND(J164*H164,2)</f>
        <v>0</v>
      </c>
      <c r="S164" s="85"/>
      <c r="T164" s="245">
        <f>S164*H164</f>
        <v>0</v>
      </c>
      <c r="U164" s="245">
        <v>1</v>
      </c>
      <c r="V164" s="245">
        <f>U164*H164</f>
        <v>0.032</v>
      </c>
      <c r="W164" s="245">
        <v>0</v>
      </c>
      <c r="X164" s="246">
        <f>W164*H164</f>
        <v>0</v>
      </c>
      <c r="Y164" s="39"/>
      <c r="Z164" s="39"/>
      <c r="AA164" s="39"/>
      <c r="AB164" s="39"/>
      <c r="AC164" s="39"/>
      <c r="AD164" s="39"/>
      <c r="AE164" s="39"/>
      <c r="AR164" s="247" t="s">
        <v>185</v>
      </c>
      <c r="AT164" s="247" t="s">
        <v>186</v>
      </c>
      <c r="AU164" s="247" t="s">
        <v>86</v>
      </c>
      <c r="AY164" s="18" t="s">
        <v>171</v>
      </c>
      <c r="BE164" s="248">
        <f>IF(O164="základní",K164,0)</f>
        <v>0</v>
      </c>
      <c r="BF164" s="248">
        <f>IF(O164="snížená",K164,0)</f>
        <v>0</v>
      </c>
      <c r="BG164" s="248">
        <f>IF(O164="zákl. přenesená",K164,0)</f>
        <v>0</v>
      </c>
      <c r="BH164" s="248">
        <f>IF(O164="sníž. přenesená",K164,0)</f>
        <v>0</v>
      </c>
      <c r="BI164" s="248">
        <f>IF(O164="nulová",K164,0)</f>
        <v>0</v>
      </c>
      <c r="BJ164" s="18" t="s">
        <v>84</v>
      </c>
      <c r="BK164" s="248">
        <f>ROUND(P164*H164,2)</f>
        <v>0</v>
      </c>
      <c r="BL164" s="18" t="s">
        <v>179</v>
      </c>
      <c r="BM164" s="247" t="s">
        <v>983</v>
      </c>
    </row>
    <row r="165" spans="1:47" s="2" customFormat="1" ht="12">
      <c r="A165" s="39"/>
      <c r="B165" s="40"/>
      <c r="C165" s="41"/>
      <c r="D165" s="249" t="s">
        <v>181</v>
      </c>
      <c r="E165" s="41"/>
      <c r="F165" s="250" t="s">
        <v>982</v>
      </c>
      <c r="G165" s="41"/>
      <c r="H165" s="41"/>
      <c r="I165" s="150"/>
      <c r="J165" s="150"/>
      <c r="K165" s="41"/>
      <c r="L165" s="41"/>
      <c r="M165" s="45"/>
      <c r="N165" s="251"/>
      <c r="O165" s="252"/>
      <c r="P165" s="85"/>
      <c r="Q165" s="85"/>
      <c r="R165" s="85"/>
      <c r="S165" s="85"/>
      <c r="T165" s="85"/>
      <c r="U165" s="85"/>
      <c r="V165" s="85"/>
      <c r="W165" s="85"/>
      <c r="X165" s="86"/>
      <c r="Y165" s="39"/>
      <c r="Z165" s="39"/>
      <c r="AA165" s="39"/>
      <c r="AB165" s="39"/>
      <c r="AC165" s="39"/>
      <c r="AD165" s="39"/>
      <c r="AE165" s="39"/>
      <c r="AT165" s="18" t="s">
        <v>181</v>
      </c>
      <c r="AU165" s="18" t="s">
        <v>86</v>
      </c>
    </row>
    <row r="166" spans="1:63" s="12" customFormat="1" ht="22.8" customHeight="1">
      <c r="A166" s="12"/>
      <c r="B166" s="218"/>
      <c r="C166" s="219"/>
      <c r="D166" s="220" t="s">
        <v>75</v>
      </c>
      <c r="E166" s="233" t="s">
        <v>219</v>
      </c>
      <c r="F166" s="233" t="s">
        <v>220</v>
      </c>
      <c r="G166" s="219"/>
      <c r="H166" s="219"/>
      <c r="I166" s="222"/>
      <c r="J166" s="222"/>
      <c r="K166" s="234">
        <f>BK166</f>
        <v>0</v>
      </c>
      <c r="L166" s="219"/>
      <c r="M166" s="224"/>
      <c r="N166" s="225"/>
      <c r="O166" s="226"/>
      <c r="P166" s="226"/>
      <c r="Q166" s="227">
        <f>SUM(Q167:Q168)</f>
        <v>0</v>
      </c>
      <c r="R166" s="227">
        <f>SUM(R167:R168)</f>
        <v>0</v>
      </c>
      <c r="S166" s="226"/>
      <c r="T166" s="228">
        <f>SUM(T167:T168)</f>
        <v>0</v>
      </c>
      <c r="U166" s="226"/>
      <c r="V166" s="228">
        <f>SUM(V167:V168)</f>
        <v>0</v>
      </c>
      <c r="W166" s="226"/>
      <c r="X166" s="229">
        <f>SUM(X167:X168)</f>
        <v>0</v>
      </c>
      <c r="Y166" s="12"/>
      <c r="Z166" s="12"/>
      <c r="AA166" s="12"/>
      <c r="AB166" s="12"/>
      <c r="AC166" s="12"/>
      <c r="AD166" s="12"/>
      <c r="AE166" s="12"/>
      <c r="AR166" s="230" t="s">
        <v>84</v>
      </c>
      <c r="AT166" s="231" t="s">
        <v>75</v>
      </c>
      <c r="AU166" s="231" t="s">
        <v>84</v>
      </c>
      <c r="AY166" s="230" t="s">
        <v>171</v>
      </c>
      <c r="BK166" s="232">
        <f>SUM(BK167:BK168)</f>
        <v>0</v>
      </c>
    </row>
    <row r="167" spans="1:65" s="2" customFormat="1" ht="21.75" customHeight="1">
      <c r="A167" s="39"/>
      <c r="B167" s="40"/>
      <c r="C167" s="235" t="s">
        <v>325</v>
      </c>
      <c r="D167" s="235" t="s">
        <v>174</v>
      </c>
      <c r="E167" s="236" t="s">
        <v>984</v>
      </c>
      <c r="F167" s="237" t="s">
        <v>985</v>
      </c>
      <c r="G167" s="238" t="s">
        <v>224</v>
      </c>
      <c r="H167" s="239">
        <v>74.075</v>
      </c>
      <c r="I167" s="240"/>
      <c r="J167" s="240"/>
      <c r="K167" s="241">
        <f>ROUND(P167*H167,2)</f>
        <v>0</v>
      </c>
      <c r="L167" s="237" t="s">
        <v>178</v>
      </c>
      <c r="M167" s="45"/>
      <c r="N167" s="242" t="s">
        <v>20</v>
      </c>
      <c r="O167" s="243" t="s">
        <v>45</v>
      </c>
      <c r="P167" s="244">
        <f>I167+J167</f>
        <v>0</v>
      </c>
      <c r="Q167" s="244">
        <f>ROUND(I167*H167,2)</f>
        <v>0</v>
      </c>
      <c r="R167" s="244">
        <f>ROUND(J167*H167,2)</f>
        <v>0</v>
      </c>
      <c r="S167" s="85"/>
      <c r="T167" s="245">
        <f>S167*H167</f>
        <v>0</v>
      </c>
      <c r="U167" s="245">
        <v>0</v>
      </c>
      <c r="V167" s="245">
        <f>U167*H167</f>
        <v>0</v>
      </c>
      <c r="W167" s="245">
        <v>0</v>
      </c>
      <c r="X167" s="246">
        <f>W167*H167</f>
        <v>0</v>
      </c>
      <c r="Y167" s="39"/>
      <c r="Z167" s="39"/>
      <c r="AA167" s="39"/>
      <c r="AB167" s="39"/>
      <c r="AC167" s="39"/>
      <c r="AD167" s="39"/>
      <c r="AE167" s="39"/>
      <c r="AR167" s="247" t="s">
        <v>179</v>
      </c>
      <c r="AT167" s="247" t="s">
        <v>174</v>
      </c>
      <c r="AU167" s="247" t="s">
        <v>86</v>
      </c>
      <c r="AY167" s="18" t="s">
        <v>171</v>
      </c>
      <c r="BE167" s="248">
        <f>IF(O167="základní",K167,0)</f>
        <v>0</v>
      </c>
      <c r="BF167" s="248">
        <f>IF(O167="snížená",K167,0)</f>
        <v>0</v>
      </c>
      <c r="BG167" s="248">
        <f>IF(O167="zákl. přenesená",K167,0)</f>
        <v>0</v>
      </c>
      <c r="BH167" s="248">
        <f>IF(O167="sníž. přenesená",K167,0)</f>
        <v>0</v>
      </c>
      <c r="BI167" s="248">
        <f>IF(O167="nulová",K167,0)</f>
        <v>0</v>
      </c>
      <c r="BJ167" s="18" t="s">
        <v>84</v>
      </c>
      <c r="BK167" s="248">
        <f>ROUND(P167*H167,2)</f>
        <v>0</v>
      </c>
      <c r="BL167" s="18" t="s">
        <v>179</v>
      </c>
      <c r="BM167" s="247" t="s">
        <v>986</v>
      </c>
    </row>
    <row r="168" spans="1:47" s="2" customFormat="1" ht="12">
      <c r="A168" s="39"/>
      <c r="B168" s="40"/>
      <c r="C168" s="41"/>
      <c r="D168" s="249" t="s">
        <v>181</v>
      </c>
      <c r="E168" s="41"/>
      <c r="F168" s="250" t="s">
        <v>987</v>
      </c>
      <c r="G168" s="41"/>
      <c r="H168" s="41"/>
      <c r="I168" s="150"/>
      <c r="J168" s="150"/>
      <c r="K168" s="41"/>
      <c r="L168" s="41"/>
      <c r="M168" s="45"/>
      <c r="N168" s="251"/>
      <c r="O168" s="252"/>
      <c r="P168" s="85"/>
      <c r="Q168" s="85"/>
      <c r="R168" s="85"/>
      <c r="S168" s="85"/>
      <c r="T168" s="85"/>
      <c r="U168" s="85"/>
      <c r="V168" s="85"/>
      <c r="W168" s="85"/>
      <c r="X168" s="86"/>
      <c r="Y168" s="39"/>
      <c r="Z168" s="39"/>
      <c r="AA168" s="39"/>
      <c r="AB168" s="39"/>
      <c r="AC168" s="39"/>
      <c r="AD168" s="39"/>
      <c r="AE168" s="39"/>
      <c r="AT168" s="18" t="s">
        <v>181</v>
      </c>
      <c r="AU168" s="18" t="s">
        <v>86</v>
      </c>
    </row>
    <row r="169" spans="1:63" s="12" customFormat="1" ht="25.9" customHeight="1">
      <c r="A169" s="12"/>
      <c r="B169" s="218"/>
      <c r="C169" s="219"/>
      <c r="D169" s="220" t="s">
        <v>75</v>
      </c>
      <c r="E169" s="221" t="s">
        <v>874</v>
      </c>
      <c r="F169" s="221" t="s">
        <v>875</v>
      </c>
      <c r="G169" s="219"/>
      <c r="H169" s="219"/>
      <c r="I169" s="222"/>
      <c r="J169" s="222"/>
      <c r="K169" s="223">
        <f>BK169</f>
        <v>0</v>
      </c>
      <c r="L169" s="219"/>
      <c r="M169" s="224"/>
      <c r="N169" s="225"/>
      <c r="O169" s="226"/>
      <c r="P169" s="226"/>
      <c r="Q169" s="227">
        <f>Q170+Q182</f>
        <v>0</v>
      </c>
      <c r="R169" s="227">
        <f>R170+R182</f>
        <v>0</v>
      </c>
      <c r="S169" s="226"/>
      <c r="T169" s="228">
        <f>T170+T182</f>
        <v>0</v>
      </c>
      <c r="U169" s="226"/>
      <c r="V169" s="228">
        <f>V170+V182</f>
        <v>2.8633866</v>
      </c>
      <c r="W169" s="226"/>
      <c r="X169" s="229">
        <f>X170+X182</f>
        <v>0</v>
      </c>
      <c r="Y169" s="12"/>
      <c r="Z169" s="12"/>
      <c r="AA169" s="12"/>
      <c r="AB169" s="12"/>
      <c r="AC169" s="12"/>
      <c r="AD169" s="12"/>
      <c r="AE169" s="12"/>
      <c r="AR169" s="230" t="s">
        <v>86</v>
      </c>
      <c r="AT169" s="231" t="s">
        <v>75</v>
      </c>
      <c r="AU169" s="231" t="s">
        <v>76</v>
      </c>
      <c r="AY169" s="230" t="s">
        <v>171</v>
      </c>
      <c r="BK169" s="232">
        <f>BK170+BK182</f>
        <v>0</v>
      </c>
    </row>
    <row r="170" spans="1:63" s="12" customFormat="1" ht="22.8" customHeight="1">
      <c r="A170" s="12"/>
      <c r="B170" s="218"/>
      <c r="C170" s="219"/>
      <c r="D170" s="220" t="s">
        <v>75</v>
      </c>
      <c r="E170" s="233" t="s">
        <v>988</v>
      </c>
      <c r="F170" s="233" t="s">
        <v>989</v>
      </c>
      <c r="G170" s="219"/>
      <c r="H170" s="219"/>
      <c r="I170" s="222"/>
      <c r="J170" s="222"/>
      <c r="K170" s="234">
        <f>BK170</f>
        <v>0</v>
      </c>
      <c r="L170" s="219"/>
      <c r="M170" s="224"/>
      <c r="N170" s="225"/>
      <c r="O170" s="226"/>
      <c r="P170" s="226"/>
      <c r="Q170" s="227">
        <f>SUM(Q171:Q181)</f>
        <v>0</v>
      </c>
      <c r="R170" s="227">
        <f>SUM(R171:R181)</f>
        <v>0</v>
      </c>
      <c r="S170" s="226"/>
      <c r="T170" s="228">
        <f>SUM(T171:T181)</f>
        <v>0</v>
      </c>
      <c r="U170" s="226"/>
      <c r="V170" s="228">
        <f>SUM(V171:V181)</f>
        <v>0.8140000000000001</v>
      </c>
      <c r="W170" s="226"/>
      <c r="X170" s="229">
        <f>SUM(X171:X181)</f>
        <v>0</v>
      </c>
      <c r="Y170" s="12"/>
      <c r="Z170" s="12"/>
      <c r="AA170" s="12"/>
      <c r="AB170" s="12"/>
      <c r="AC170" s="12"/>
      <c r="AD170" s="12"/>
      <c r="AE170" s="12"/>
      <c r="AR170" s="230" t="s">
        <v>86</v>
      </c>
      <c r="AT170" s="231" t="s">
        <v>75</v>
      </c>
      <c r="AU170" s="231" t="s">
        <v>84</v>
      </c>
      <c r="AY170" s="230" t="s">
        <v>171</v>
      </c>
      <c r="BK170" s="232">
        <f>SUM(BK171:BK181)</f>
        <v>0</v>
      </c>
    </row>
    <row r="171" spans="1:65" s="2" customFormat="1" ht="21.75" customHeight="1">
      <c r="A171" s="39"/>
      <c r="B171" s="40"/>
      <c r="C171" s="235" t="s">
        <v>331</v>
      </c>
      <c r="D171" s="235" t="s">
        <v>174</v>
      </c>
      <c r="E171" s="236" t="s">
        <v>990</v>
      </c>
      <c r="F171" s="237" t="s">
        <v>991</v>
      </c>
      <c r="G171" s="238" t="s">
        <v>262</v>
      </c>
      <c r="H171" s="239">
        <v>205.8</v>
      </c>
      <c r="I171" s="240"/>
      <c r="J171" s="240"/>
      <c r="K171" s="241">
        <f>ROUND(P171*H171,2)</f>
        <v>0</v>
      </c>
      <c r="L171" s="237" t="s">
        <v>178</v>
      </c>
      <c r="M171" s="45"/>
      <c r="N171" s="242" t="s">
        <v>20</v>
      </c>
      <c r="O171" s="243" t="s">
        <v>45</v>
      </c>
      <c r="P171" s="244">
        <f>I171+J171</f>
        <v>0</v>
      </c>
      <c r="Q171" s="244">
        <f>ROUND(I171*H171,2)</f>
        <v>0</v>
      </c>
      <c r="R171" s="244">
        <f>ROUND(J171*H171,2)</f>
        <v>0</v>
      </c>
      <c r="S171" s="85"/>
      <c r="T171" s="245">
        <f>S171*H171</f>
        <v>0</v>
      </c>
      <c r="U171" s="245">
        <v>0</v>
      </c>
      <c r="V171" s="245">
        <f>U171*H171</f>
        <v>0</v>
      </c>
      <c r="W171" s="245">
        <v>0</v>
      </c>
      <c r="X171" s="246">
        <f>W171*H171</f>
        <v>0</v>
      </c>
      <c r="Y171" s="39"/>
      <c r="Z171" s="39"/>
      <c r="AA171" s="39"/>
      <c r="AB171" s="39"/>
      <c r="AC171" s="39"/>
      <c r="AD171" s="39"/>
      <c r="AE171" s="39"/>
      <c r="AR171" s="247" t="s">
        <v>313</v>
      </c>
      <c r="AT171" s="247" t="s">
        <v>174</v>
      </c>
      <c r="AU171" s="247" t="s">
        <v>86</v>
      </c>
      <c r="AY171" s="18" t="s">
        <v>171</v>
      </c>
      <c r="BE171" s="248">
        <f>IF(O171="základní",K171,0)</f>
        <v>0</v>
      </c>
      <c r="BF171" s="248">
        <f>IF(O171="snížená",K171,0)</f>
        <v>0</v>
      </c>
      <c r="BG171" s="248">
        <f>IF(O171="zákl. přenesená",K171,0)</f>
        <v>0</v>
      </c>
      <c r="BH171" s="248">
        <f>IF(O171="sníž. přenesená",K171,0)</f>
        <v>0</v>
      </c>
      <c r="BI171" s="248">
        <f>IF(O171="nulová",K171,0)</f>
        <v>0</v>
      </c>
      <c r="BJ171" s="18" t="s">
        <v>84</v>
      </c>
      <c r="BK171" s="248">
        <f>ROUND(P171*H171,2)</f>
        <v>0</v>
      </c>
      <c r="BL171" s="18" t="s">
        <v>313</v>
      </c>
      <c r="BM171" s="247" t="s">
        <v>992</v>
      </c>
    </row>
    <row r="172" spans="1:47" s="2" customFormat="1" ht="12">
      <c r="A172" s="39"/>
      <c r="B172" s="40"/>
      <c r="C172" s="41"/>
      <c r="D172" s="249" t="s">
        <v>181</v>
      </c>
      <c r="E172" s="41"/>
      <c r="F172" s="250" t="s">
        <v>993</v>
      </c>
      <c r="G172" s="41"/>
      <c r="H172" s="41"/>
      <c r="I172" s="150"/>
      <c r="J172" s="150"/>
      <c r="K172" s="41"/>
      <c r="L172" s="41"/>
      <c r="M172" s="45"/>
      <c r="N172" s="251"/>
      <c r="O172" s="252"/>
      <c r="P172" s="85"/>
      <c r="Q172" s="85"/>
      <c r="R172" s="85"/>
      <c r="S172" s="85"/>
      <c r="T172" s="85"/>
      <c r="U172" s="85"/>
      <c r="V172" s="85"/>
      <c r="W172" s="85"/>
      <c r="X172" s="86"/>
      <c r="Y172" s="39"/>
      <c r="Z172" s="39"/>
      <c r="AA172" s="39"/>
      <c r="AB172" s="39"/>
      <c r="AC172" s="39"/>
      <c r="AD172" s="39"/>
      <c r="AE172" s="39"/>
      <c r="AT172" s="18" t="s">
        <v>181</v>
      </c>
      <c r="AU172" s="18" t="s">
        <v>86</v>
      </c>
    </row>
    <row r="173" spans="1:51" s="13" customFormat="1" ht="12">
      <c r="A173" s="13"/>
      <c r="B173" s="253"/>
      <c r="C173" s="254"/>
      <c r="D173" s="249" t="s">
        <v>183</v>
      </c>
      <c r="E173" s="255" t="s">
        <v>20</v>
      </c>
      <c r="F173" s="256" t="s">
        <v>994</v>
      </c>
      <c r="G173" s="254"/>
      <c r="H173" s="257">
        <v>205.8</v>
      </c>
      <c r="I173" s="258"/>
      <c r="J173" s="258"/>
      <c r="K173" s="254"/>
      <c r="L173" s="254"/>
      <c r="M173" s="259"/>
      <c r="N173" s="260"/>
      <c r="O173" s="261"/>
      <c r="P173" s="261"/>
      <c r="Q173" s="261"/>
      <c r="R173" s="261"/>
      <c r="S173" s="261"/>
      <c r="T173" s="261"/>
      <c r="U173" s="261"/>
      <c r="V173" s="261"/>
      <c r="W173" s="261"/>
      <c r="X173" s="262"/>
      <c r="Y173" s="13"/>
      <c r="Z173" s="13"/>
      <c r="AA173" s="13"/>
      <c r="AB173" s="13"/>
      <c r="AC173" s="13"/>
      <c r="AD173" s="13"/>
      <c r="AE173" s="13"/>
      <c r="AT173" s="263" t="s">
        <v>183</v>
      </c>
      <c r="AU173" s="263" t="s">
        <v>86</v>
      </c>
      <c r="AV173" s="13" t="s">
        <v>86</v>
      </c>
      <c r="AW173" s="13" t="s">
        <v>5</v>
      </c>
      <c r="AX173" s="13" t="s">
        <v>84</v>
      </c>
      <c r="AY173" s="263" t="s">
        <v>171</v>
      </c>
    </row>
    <row r="174" spans="1:65" s="2" customFormat="1" ht="21.75" customHeight="1">
      <c r="A174" s="39"/>
      <c r="B174" s="40"/>
      <c r="C174" s="264" t="s">
        <v>335</v>
      </c>
      <c r="D174" s="264" t="s">
        <v>186</v>
      </c>
      <c r="E174" s="265" t="s">
        <v>995</v>
      </c>
      <c r="F174" s="266" t="s">
        <v>996</v>
      </c>
      <c r="G174" s="267" t="s">
        <v>273</v>
      </c>
      <c r="H174" s="268">
        <v>1.48</v>
      </c>
      <c r="I174" s="269"/>
      <c r="J174" s="270"/>
      <c r="K174" s="271">
        <f>ROUND(P174*H174,2)</f>
        <v>0</v>
      </c>
      <c r="L174" s="266" t="s">
        <v>178</v>
      </c>
      <c r="M174" s="272"/>
      <c r="N174" s="273" t="s">
        <v>20</v>
      </c>
      <c r="O174" s="243" t="s">
        <v>45</v>
      </c>
      <c r="P174" s="244">
        <f>I174+J174</f>
        <v>0</v>
      </c>
      <c r="Q174" s="244">
        <f>ROUND(I174*H174,2)</f>
        <v>0</v>
      </c>
      <c r="R174" s="244">
        <f>ROUND(J174*H174,2)</f>
        <v>0</v>
      </c>
      <c r="S174" s="85"/>
      <c r="T174" s="245">
        <f>S174*H174</f>
        <v>0</v>
      </c>
      <c r="U174" s="245">
        <v>0.55</v>
      </c>
      <c r="V174" s="245">
        <f>U174*H174</f>
        <v>0.8140000000000001</v>
      </c>
      <c r="W174" s="245">
        <v>0</v>
      </c>
      <c r="X174" s="246">
        <f>W174*H174</f>
        <v>0</v>
      </c>
      <c r="Y174" s="39"/>
      <c r="Z174" s="39"/>
      <c r="AA174" s="39"/>
      <c r="AB174" s="39"/>
      <c r="AC174" s="39"/>
      <c r="AD174" s="39"/>
      <c r="AE174" s="39"/>
      <c r="AR174" s="247" t="s">
        <v>401</v>
      </c>
      <c r="AT174" s="247" t="s">
        <v>186</v>
      </c>
      <c r="AU174" s="247" t="s">
        <v>86</v>
      </c>
      <c r="AY174" s="18" t="s">
        <v>171</v>
      </c>
      <c r="BE174" s="248">
        <f>IF(O174="základní",K174,0)</f>
        <v>0</v>
      </c>
      <c r="BF174" s="248">
        <f>IF(O174="snížená",K174,0)</f>
        <v>0</v>
      </c>
      <c r="BG174" s="248">
        <f>IF(O174="zákl. přenesená",K174,0)</f>
        <v>0</v>
      </c>
      <c r="BH174" s="248">
        <f>IF(O174="sníž. přenesená",K174,0)</f>
        <v>0</v>
      </c>
      <c r="BI174" s="248">
        <f>IF(O174="nulová",K174,0)</f>
        <v>0</v>
      </c>
      <c r="BJ174" s="18" t="s">
        <v>84</v>
      </c>
      <c r="BK174" s="248">
        <f>ROUND(P174*H174,2)</f>
        <v>0</v>
      </c>
      <c r="BL174" s="18" t="s">
        <v>313</v>
      </c>
      <c r="BM174" s="247" t="s">
        <v>997</v>
      </c>
    </row>
    <row r="175" spans="1:47" s="2" customFormat="1" ht="12">
      <c r="A175" s="39"/>
      <c r="B175" s="40"/>
      <c r="C175" s="41"/>
      <c r="D175" s="249" t="s">
        <v>181</v>
      </c>
      <c r="E175" s="41"/>
      <c r="F175" s="250" t="s">
        <v>996</v>
      </c>
      <c r="G175" s="41"/>
      <c r="H175" s="41"/>
      <c r="I175" s="150"/>
      <c r="J175" s="150"/>
      <c r="K175" s="41"/>
      <c r="L175" s="41"/>
      <c r="M175" s="45"/>
      <c r="N175" s="251"/>
      <c r="O175" s="252"/>
      <c r="P175" s="85"/>
      <c r="Q175" s="85"/>
      <c r="R175" s="85"/>
      <c r="S175" s="85"/>
      <c r="T175" s="85"/>
      <c r="U175" s="85"/>
      <c r="V175" s="85"/>
      <c r="W175" s="85"/>
      <c r="X175" s="86"/>
      <c r="Y175" s="39"/>
      <c r="Z175" s="39"/>
      <c r="AA175" s="39"/>
      <c r="AB175" s="39"/>
      <c r="AC175" s="39"/>
      <c r="AD175" s="39"/>
      <c r="AE175" s="39"/>
      <c r="AT175" s="18" t="s">
        <v>181</v>
      </c>
      <c r="AU175" s="18" t="s">
        <v>86</v>
      </c>
    </row>
    <row r="176" spans="1:65" s="2" customFormat="1" ht="16.5" customHeight="1">
      <c r="A176" s="39"/>
      <c r="B176" s="40"/>
      <c r="C176" s="235" t="s">
        <v>8</v>
      </c>
      <c r="D176" s="235" t="s">
        <v>174</v>
      </c>
      <c r="E176" s="236" t="s">
        <v>998</v>
      </c>
      <c r="F176" s="237" t="s">
        <v>999</v>
      </c>
      <c r="G176" s="238" t="s">
        <v>195</v>
      </c>
      <c r="H176" s="239">
        <v>196</v>
      </c>
      <c r="I176" s="240"/>
      <c r="J176" s="240"/>
      <c r="K176" s="241">
        <f>ROUND(P176*H176,2)</f>
        <v>0</v>
      </c>
      <c r="L176" s="237" t="s">
        <v>20</v>
      </c>
      <c r="M176" s="45"/>
      <c r="N176" s="242" t="s">
        <v>20</v>
      </c>
      <c r="O176" s="243" t="s">
        <v>45</v>
      </c>
      <c r="P176" s="244">
        <f>I176+J176</f>
        <v>0</v>
      </c>
      <c r="Q176" s="244">
        <f>ROUND(I176*H176,2)</f>
        <v>0</v>
      </c>
      <c r="R176" s="244">
        <f>ROUND(J176*H176,2)</f>
        <v>0</v>
      </c>
      <c r="S176" s="85"/>
      <c r="T176" s="245">
        <f>S176*H176</f>
        <v>0</v>
      </c>
      <c r="U176" s="245">
        <v>0</v>
      </c>
      <c r="V176" s="245">
        <f>U176*H176</f>
        <v>0</v>
      </c>
      <c r="W176" s="245">
        <v>0</v>
      </c>
      <c r="X176" s="246">
        <f>W176*H176</f>
        <v>0</v>
      </c>
      <c r="Y176" s="39"/>
      <c r="Z176" s="39"/>
      <c r="AA176" s="39"/>
      <c r="AB176" s="39"/>
      <c r="AC176" s="39"/>
      <c r="AD176" s="39"/>
      <c r="AE176" s="39"/>
      <c r="AR176" s="247" t="s">
        <v>313</v>
      </c>
      <c r="AT176" s="247" t="s">
        <v>174</v>
      </c>
      <c r="AU176" s="247" t="s">
        <v>86</v>
      </c>
      <c r="AY176" s="18" t="s">
        <v>171</v>
      </c>
      <c r="BE176" s="248">
        <f>IF(O176="základní",K176,0)</f>
        <v>0</v>
      </c>
      <c r="BF176" s="248">
        <f>IF(O176="snížená",K176,0)</f>
        <v>0</v>
      </c>
      <c r="BG176" s="248">
        <f>IF(O176="zákl. přenesená",K176,0)</f>
        <v>0</v>
      </c>
      <c r="BH176" s="248">
        <f>IF(O176="sníž. přenesená",K176,0)</f>
        <v>0</v>
      </c>
      <c r="BI176" s="248">
        <f>IF(O176="nulová",K176,0)</f>
        <v>0</v>
      </c>
      <c r="BJ176" s="18" t="s">
        <v>84</v>
      </c>
      <c r="BK176" s="248">
        <f>ROUND(P176*H176,2)</f>
        <v>0</v>
      </c>
      <c r="BL176" s="18" t="s">
        <v>313</v>
      </c>
      <c r="BM176" s="247" t="s">
        <v>1000</v>
      </c>
    </row>
    <row r="177" spans="1:47" s="2" customFormat="1" ht="12">
      <c r="A177" s="39"/>
      <c r="B177" s="40"/>
      <c r="C177" s="41"/>
      <c r="D177" s="249" t="s">
        <v>181</v>
      </c>
      <c r="E177" s="41"/>
      <c r="F177" s="250" t="s">
        <v>999</v>
      </c>
      <c r="G177" s="41"/>
      <c r="H177" s="41"/>
      <c r="I177" s="150"/>
      <c r="J177" s="150"/>
      <c r="K177" s="41"/>
      <c r="L177" s="41"/>
      <c r="M177" s="45"/>
      <c r="N177" s="251"/>
      <c r="O177" s="252"/>
      <c r="P177" s="85"/>
      <c r="Q177" s="85"/>
      <c r="R177" s="85"/>
      <c r="S177" s="85"/>
      <c r="T177" s="85"/>
      <c r="U177" s="85"/>
      <c r="V177" s="85"/>
      <c r="W177" s="85"/>
      <c r="X177" s="86"/>
      <c r="Y177" s="39"/>
      <c r="Z177" s="39"/>
      <c r="AA177" s="39"/>
      <c r="AB177" s="39"/>
      <c r="AC177" s="39"/>
      <c r="AD177" s="39"/>
      <c r="AE177" s="39"/>
      <c r="AT177" s="18" t="s">
        <v>181</v>
      </c>
      <c r="AU177" s="18" t="s">
        <v>86</v>
      </c>
    </row>
    <row r="178" spans="1:47" s="2" customFormat="1" ht="12">
      <c r="A178" s="39"/>
      <c r="B178" s="40"/>
      <c r="C178" s="41"/>
      <c r="D178" s="249" t="s">
        <v>217</v>
      </c>
      <c r="E178" s="41"/>
      <c r="F178" s="274" t="s">
        <v>1001</v>
      </c>
      <c r="G178" s="41"/>
      <c r="H178" s="41"/>
      <c r="I178" s="150"/>
      <c r="J178" s="150"/>
      <c r="K178" s="41"/>
      <c r="L178" s="41"/>
      <c r="M178" s="45"/>
      <c r="N178" s="251"/>
      <c r="O178" s="252"/>
      <c r="P178" s="85"/>
      <c r="Q178" s="85"/>
      <c r="R178" s="85"/>
      <c r="S178" s="85"/>
      <c r="T178" s="85"/>
      <c r="U178" s="85"/>
      <c r="V178" s="85"/>
      <c r="W178" s="85"/>
      <c r="X178" s="86"/>
      <c r="Y178" s="39"/>
      <c r="Z178" s="39"/>
      <c r="AA178" s="39"/>
      <c r="AB178" s="39"/>
      <c r="AC178" s="39"/>
      <c r="AD178" s="39"/>
      <c r="AE178" s="39"/>
      <c r="AT178" s="18" t="s">
        <v>217</v>
      </c>
      <c r="AU178" s="18" t="s">
        <v>86</v>
      </c>
    </row>
    <row r="179" spans="1:51" s="13" customFormat="1" ht="12">
      <c r="A179" s="13"/>
      <c r="B179" s="253"/>
      <c r="C179" s="254"/>
      <c r="D179" s="249" t="s">
        <v>183</v>
      </c>
      <c r="E179" s="255" t="s">
        <v>20</v>
      </c>
      <c r="F179" s="256" t="s">
        <v>1002</v>
      </c>
      <c r="G179" s="254"/>
      <c r="H179" s="257">
        <v>196</v>
      </c>
      <c r="I179" s="258"/>
      <c r="J179" s="258"/>
      <c r="K179" s="254"/>
      <c r="L179" s="254"/>
      <c r="M179" s="259"/>
      <c r="N179" s="260"/>
      <c r="O179" s="261"/>
      <c r="P179" s="261"/>
      <c r="Q179" s="261"/>
      <c r="R179" s="261"/>
      <c r="S179" s="261"/>
      <c r="T179" s="261"/>
      <c r="U179" s="261"/>
      <c r="V179" s="261"/>
      <c r="W179" s="261"/>
      <c r="X179" s="262"/>
      <c r="Y179" s="13"/>
      <c r="Z179" s="13"/>
      <c r="AA179" s="13"/>
      <c r="AB179" s="13"/>
      <c r="AC179" s="13"/>
      <c r="AD179" s="13"/>
      <c r="AE179" s="13"/>
      <c r="AT179" s="263" t="s">
        <v>183</v>
      </c>
      <c r="AU179" s="263" t="s">
        <v>86</v>
      </c>
      <c r="AV179" s="13" t="s">
        <v>86</v>
      </c>
      <c r="AW179" s="13" t="s">
        <v>5</v>
      </c>
      <c r="AX179" s="13" t="s">
        <v>84</v>
      </c>
      <c r="AY179" s="263" t="s">
        <v>171</v>
      </c>
    </row>
    <row r="180" spans="1:65" s="2" customFormat="1" ht="21.75" customHeight="1">
      <c r="A180" s="39"/>
      <c r="B180" s="40"/>
      <c r="C180" s="235" t="s">
        <v>343</v>
      </c>
      <c r="D180" s="235" t="s">
        <v>174</v>
      </c>
      <c r="E180" s="236" t="s">
        <v>1003</v>
      </c>
      <c r="F180" s="237" t="s">
        <v>1004</v>
      </c>
      <c r="G180" s="238" t="s">
        <v>224</v>
      </c>
      <c r="H180" s="239">
        <v>0.814</v>
      </c>
      <c r="I180" s="240"/>
      <c r="J180" s="240"/>
      <c r="K180" s="241">
        <f>ROUND(P180*H180,2)</f>
        <v>0</v>
      </c>
      <c r="L180" s="237" t="s">
        <v>178</v>
      </c>
      <c r="M180" s="45"/>
      <c r="N180" s="242" t="s">
        <v>20</v>
      </c>
      <c r="O180" s="243" t="s">
        <v>45</v>
      </c>
      <c r="P180" s="244">
        <f>I180+J180</f>
        <v>0</v>
      </c>
      <c r="Q180" s="244">
        <f>ROUND(I180*H180,2)</f>
        <v>0</v>
      </c>
      <c r="R180" s="244">
        <f>ROUND(J180*H180,2)</f>
        <v>0</v>
      </c>
      <c r="S180" s="85"/>
      <c r="T180" s="245">
        <f>S180*H180</f>
        <v>0</v>
      </c>
      <c r="U180" s="245">
        <v>0</v>
      </c>
      <c r="V180" s="245">
        <f>U180*H180</f>
        <v>0</v>
      </c>
      <c r="W180" s="245">
        <v>0</v>
      </c>
      <c r="X180" s="246">
        <f>W180*H180</f>
        <v>0</v>
      </c>
      <c r="Y180" s="39"/>
      <c r="Z180" s="39"/>
      <c r="AA180" s="39"/>
      <c r="AB180" s="39"/>
      <c r="AC180" s="39"/>
      <c r="AD180" s="39"/>
      <c r="AE180" s="39"/>
      <c r="AR180" s="247" t="s">
        <v>313</v>
      </c>
      <c r="AT180" s="247" t="s">
        <v>174</v>
      </c>
      <c r="AU180" s="247" t="s">
        <v>86</v>
      </c>
      <c r="AY180" s="18" t="s">
        <v>171</v>
      </c>
      <c r="BE180" s="248">
        <f>IF(O180="základní",K180,0)</f>
        <v>0</v>
      </c>
      <c r="BF180" s="248">
        <f>IF(O180="snížená",K180,0)</f>
        <v>0</v>
      </c>
      <c r="BG180" s="248">
        <f>IF(O180="zákl. přenesená",K180,0)</f>
        <v>0</v>
      </c>
      <c r="BH180" s="248">
        <f>IF(O180="sníž. přenesená",K180,0)</f>
        <v>0</v>
      </c>
      <c r="BI180" s="248">
        <f>IF(O180="nulová",K180,0)</f>
        <v>0</v>
      </c>
      <c r="BJ180" s="18" t="s">
        <v>84</v>
      </c>
      <c r="BK180" s="248">
        <f>ROUND(P180*H180,2)</f>
        <v>0</v>
      </c>
      <c r="BL180" s="18" t="s">
        <v>313</v>
      </c>
      <c r="BM180" s="247" t="s">
        <v>1005</v>
      </c>
    </row>
    <row r="181" spans="1:47" s="2" customFormat="1" ht="12">
      <c r="A181" s="39"/>
      <c r="B181" s="40"/>
      <c r="C181" s="41"/>
      <c r="D181" s="249" t="s">
        <v>181</v>
      </c>
      <c r="E181" s="41"/>
      <c r="F181" s="250" t="s">
        <v>1006</v>
      </c>
      <c r="G181" s="41"/>
      <c r="H181" s="41"/>
      <c r="I181" s="150"/>
      <c r="J181" s="150"/>
      <c r="K181" s="41"/>
      <c r="L181" s="41"/>
      <c r="M181" s="45"/>
      <c r="N181" s="251"/>
      <c r="O181" s="252"/>
      <c r="P181" s="85"/>
      <c r="Q181" s="85"/>
      <c r="R181" s="85"/>
      <c r="S181" s="85"/>
      <c r="T181" s="85"/>
      <c r="U181" s="85"/>
      <c r="V181" s="85"/>
      <c r="W181" s="85"/>
      <c r="X181" s="86"/>
      <c r="Y181" s="39"/>
      <c r="Z181" s="39"/>
      <c r="AA181" s="39"/>
      <c r="AB181" s="39"/>
      <c r="AC181" s="39"/>
      <c r="AD181" s="39"/>
      <c r="AE181" s="39"/>
      <c r="AT181" s="18" t="s">
        <v>181</v>
      </c>
      <c r="AU181" s="18" t="s">
        <v>86</v>
      </c>
    </row>
    <row r="182" spans="1:63" s="12" customFormat="1" ht="22.8" customHeight="1">
      <c r="A182" s="12"/>
      <c r="B182" s="218"/>
      <c r="C182" s="219"/>
      <c r="D182" s="220" t="s">
        <v>75</v>
      </c>
      <c r="E182" s="233" t="s">
        <v>1007</v>
      </c>
      <c r="F182" s="233" t="s">
        <v>1008</v>
      </c>
      <c r="G182" s="219"/>
      <c r="H182" s="219"/>
      <c r="I182" s="222"/>
      <c r="J182" s="222"/>
      <c r="K182" s="234">
        <f>BK182</f>
        <v>0</v>
      </c>
      <c r="L182" s="219"/>
      <c r="M182" s="224"/>
      <c r="N182" s="225"/>
      <c r="O182" s="226"/>
      <c r="P182" s="226"/>
      <c r="Q182" s="227">
        <f>SUM(Q183:Q223)</f>
        <v>0</v>
      </c>
      <c r="R182" s="227">
        <f>SUM(R183:R223)</f>
        <v>0</v>
      </c>
      <c r="S182" s="226"/>
      <c r="T182" s="228">
        <f>SUM(T183:T223)</f>
        <v>0</v>
      </c>
      <c r="U182" s="226"/>
      <c r="V182" s="228">
        <f>SUM(V183:V223)</f>
        <v>2.0493866</v>
      </c>
      <c r="W182" s="226"/>
      <c r="X182" s="229">
        <f>SUM(X183:X223)</f>
        <v>0</v>
      </c>
      <c r="Y182" s="12"/>
      <c r="Z182" s="12"/>
      <c r="AA182" s="12"/>
      <c r="AB182" s="12"/>
      <c r="AC182" s="12"/>
      <c r="AD182" s="12"/>
      <c r="AE182" s="12"/>
      <c r="AR182" s="230" t="s">
        <v>86</v>
      </c>
      <c r="AT182" s="231" t="s">
        <v>75</v>
      </c>
      <c r="AU182" s="231" t="s">
        <v>84</v>
      </c>
      <c r="AY182" s="230" t="s">
        <v>171</v>
      </c>
      <c r="BK182" s="232">
        <f>SUM(BK183:BK223)</f>
        <v>0</v>
      </c>
    </row>
    <row r="183" spans="1:65" s="2" customFormat="1" ht="21.75" customHeight="1">
      <c r="A183" s="39"/>
      <c r="B183" s="40"/>
      <c r="C183" s="235" t="s">
        <v>347</v>
      </c>
      <c r="D183" s="235" t="s">
        <v>174</v>
      </c>
      <c r="E183" s="236" t="s">
        <v>1009</v>
      </c>
      <c r="F183" s="237" t="s">
        <v>1010</v>
      </c>
      <c r="G183" s="238" t="s">
        <v>894</v>
      </c>
      <c r="H183" s="239">
        <v>2414.296</v>
      </c>
      <c r="I183" s="240"/>
      <c r="J183" s="240"/>
      <c r="K183" s="241">
        <f>ROUND(P183*H183,2)</f>
        <v>0</v>
      </c>
      <c r="L183" s="237" t="s">
        <v>178</v>
      </c>
      <c r="M183" s="45"/>
      <c r="N183" s="242" t="s">
        <v>20</v>
      </c>
      <c r="O183" s="243" t="s">
        <v>45</v>
      </c>
      <c r="P183" s="244">
        <f>I183+J183</f>
        <v>0</v>
      </c>
      <c r="Q183" s="244">
        <f>ROUND(I183*H183,2)</f>
        <v>0</v>
      </c>
      <c r="R183" s="244">
        <f>ROUND(J183*H183,2)</f>
        <v>0</v>
      </c>
      <c r="S183" s="85"/>
      <c r="T183" s="245">
        <f>S183*H183</f>
        <v>0</v>
      </c>
      <c r="U183" s="245">
        <v>5E-05</v>
      </c>
      <c r="V183" s="245">
        <f>U183*H183</f>
        <v>0.1207148</v>
      </c>
      <c r="W183" s="245">
        <v>0</v>
      </c>
      <c r="X183" s="246">
        <f>W183*H183</f>
        <v>0</v>
      </c>
      <c r="Y183" s="39"/>
      <c r="Z183" s="39"/>
      <c r="AA183" s="39"/>
      <c r="AB183" s="39"/>
      <c r="AC183" s="39"/>
      <c r="AD183" s="39"/>
      <c r="AE183" s="39"/>
      <c r="AR183" s="247" t="s">
        <v>313</v>
      </c>
      <c r="AT183" s="247" t="s">
        <v>174</v>
      </c>
      <c r="AU183" s="247" t="s">
        <v>86</v>
      </c>
      <c r="AY183" s="18" t="s">
        <v>171</v>
      </c>
      <c r="BE183" s="248">
        <f>IF(O183="základní",K183,0)</f>
        <v>0</v>
      </c>
      <c r="BF183" s="248">
        <f>IF(O183="snížená",K183,0)</f>
        <v>0</v>
      </c>
      <c r="BG183" s="248">
        <f>IF(O183="zákl. přenesená",K183,0)</f>
        <v>0</v>
      </c>
      <c r="BH183" s="248">
        <f>IF(O183="sníž. přenesená",K183,0)</f>
        <v>0</v>
      </c>
      <c r="BI183" s="248">
        <f>IF(O183="nulová",K183,0)</f>
        <v>0</v>
      </c>
      <c r="BJ183" s="18" t="s">
        <v>84</v>
      </c>
      <c r="BK183" s="248">
        <f>ROUND(P183*H183,2)</f>
        <v>0</v>
      </c>
      <c r="BL183" s="18" t="s">
        <v>313</v>
      </c>
      <c r="BM183" s="247" t="s">
        <v>1011</v>
      </c>
    </row>
    <row r="184" spans="1:47" s="2" customFormat="1" ht="12">
      <c r="A184" s="39"/>
      <c r="B184" s="40"/>
      <c r="C184" s="41"/>
      <c r="D184" s="249" t="s">
        <v>181</v>
      </c>
      <c r="E184" s="41"/>
      <c r="F184" s="250" t="s">
        <v>1012</v>
      </c>
      <c r="G184" s="41"/>
      <c r="H184" s="41"/>
      <c r="I184" s="150"/>
      <c r="J184" s="150"/>
      <c r="K184" s="41"/>
      <c r="L184" s="41"/>
      <c r="M184" s="45"/>
      <c r="N184" s="251"/>
      <c r="O184" s="252"/>
      <c r="P184" s="85"/>
      <c r="Q184" s="85"/>
      <c r="R184" s="85"/>
      <c r="S184" s="85"/>
      <c r="T184" s="85"/>
      <c r="U184" s="85"/>
      <c r="V184" s="85"/>
      <c r="W184" s="85"/>
      <c r="X184" s="86"/>
      <c r="Y184" s="39"/>
      <c r="Z184" s="39"/>
      <c r="AA184" s="39"/>
      <c r="AB184" s="39"/>
      <c r="AC184" s="39"/>
      <c r="AD184" s="39"/>
      <c r="AE184" s="39"/>
      <c r="AT184" s="18" t="s">
        <v>181</v>
      </c>
      <c r="AU184" s="18" t="s">
        <v>86</v>
      </c>
    </row>
    <row r="185" spans="1:51" s="13" customFormat="1" ht="12">
      <c r="A185" s="13"/>
      <c r="B185" s="253"/>
      <c r="C185" s="254"/>
      <c r="D185" s="249" t="s">
        <v>183</v>
      </c>
      <c r="E185" s="255" t="s">
        <v>20</v>
      </c>
      <c r="F185" s="256" t="s">
        <v>1013</v>
      </c>
      <c r="G185" s="254"/>
      <c r="H185" s="257">
        <v>410.688</v>
      </c>
      <c r="I185" s="258"/>
      <c r="J185" s="258"/>
      <c r="K185" s="254"/>
      <c r="L185" s="254"/>
      <c r="M185" s="259"/>
      <c r="N185" s="260"/>
      <c r="O185" s="261"/>
      <c r="P185" s="261"/>
      <c r="Q185" s="261"/>
      <c r="R185" s="261"/>
      <c r="S185" s="261"/>
      <c r="T185" s="261"/>
      <c r="U185" s="261"/>
      <c r="V185" s="261"/>
      <c r="W185" s="261"/>
      <c r="X185" s="262"/>
      <c r="Y185" s="13"/>
      <c r="Z185" s="13"/>
      <c r="AA185" s="13"/>
      <c r="AB185" s="13"/>
      <c r="AC185" s="13"/>
      <c r="AD185" s="13"/>
      <c r="AE185" s="13"/>
      <c r="AT185" s="263" t="s">
        <v>183</v>
      </c>
      <c r="AU185" s="263" t="s">
        <v>86</v>
      </c>
      <c r="AV185" s="13" t="s">
        <v>86</v>
      </c>
      <c r="AW185" s="13" t="s">
        <v>5</v>
      </c>
      <c r="AX185" s="13" t="s">
        <v>76</v>
      </c>
      <c r="AY185" s="263" t="s">
        <v>171</v>
      </c>
    </row>
    <row r="186" spans="1:51" s="13" customFormat="1" ht="12">
      <c r="A186" s="13"/>
      <c r="B186" s="253"/>
      <c r="C186" s="254"/>
      <c r="D186" s="249" t="s">
        <v>183</v>
      </c>
      <c r="E186" s="255" t="s">
        <v>20</v>
      </c>
      <c r="F186" s="256" t="s">
        <v>1014</v>
      </c>
      <c r="G186" s="254"/>
      <c r="H186" s="257">
        <v>416.392</v>
      </c>
      <c r="I186" s="258"/>
      <c r="J186" s="258"/>
      <c r="K186" s="254"/>
      <c r="L186" s="254"/>
      <c r="M186" s="259"/>
      <c r="N186" s="260"/>
      <c r="O186" s="261"/>
      <c r="P186" s="261"/>
      <c r="Q186" s="261"/>
      <c r="R186" s="261"/>
      <c r="S186" s="261"/>
      <c r="T186" s="261"/>
      <c r="U186" s="261"/>
      <c r="V186" s="261"/>
      <c r="W186" s="261"/>
      <c r="X186" s="262"/>
      <c r="Y186" s="13"/>
      <c r="Z186" s="13"/>
      <c r="AA186" s="13"/>
      <c r="AB186" s="13"/>
      <c r="AC186" s="13"/>
      <c r="AD186" s="13"/>
      <c r="AE186" s="13"/>
      <c r="AT186" s="263" t="s">
        <v>183</v>
      </c>
      <c r="AU186" s="263" t="s">
        <v>86</v>
      </c>
      <c r="AV186" s="13" t="s">
        <v>86</v>
      </c>
      <c r="AW186" s="13" t="s">
        <v>5</v>
      </c>
      <c r="AX186" s="13" t="s">
        <v>76</v>
      </c>
      <c r="AY186" s="263" t="s">
        <v>171</v>
      </c>
    </row>
    <row r="187" spans="1:51" s="13" customFormat="1" ht="12">
      <c r="A187" s="13"/>
      <c r="B187" s="253"/>
      <c r="C187" s="254"/>
      <c r="D187" s="249" t="s">
        <v>183</v>
      </c>
      <c r="E187" s="255" t="s">
        <v>20</v>
      </c>
      <c r="F187" s="256" t="s">
        <v>1015</v>
      </c>
      <c r="G187" s="254"/>
      <c r="H187" s="257">
        <v>243.38</v>
      </c>
      <c r="I187" s="258"/>
      <c r="J187" s="258"/>
      <c r="K187" s="254"/>
      <c r="L187" s="254"/>
      <c r="M187" s="259"/>
      <c r="N187" s="260"/>
      <c r="O187" s="261"/>
      <c r="P187" s="261"/>
      <c r="Q187" s="261"/>
      <c r="R187" s="261"/>
      <c r="S187" s="261"/>
      <c r="T187" s="261"/>
      <c r="U187" s="261"/>
      <c r="V187" s="261"/>
      <c r="W187" s="261"/>
      <c r="X187" s="262"/>
      <c r="Y187" s="13"/>
      <c r="Z187" s="13"/>
      <c r="AA187" s="13"/>
      <c r="AB187" s="13"/>
      <c r="AC187" s="13"/>
      <c r="AD187" s="13"/>
      <c r="AE187" s="13"/>
      <c r="AT187" s="263" t="s">
        <v>183</v>
      </c>
      <c r="AU187" s="263" t="s">
        <v>86</v>
      </c>
      <c r="AV187" s="13" t="s">
        <v>86</v>
      </c>
      <c r="AW187" s="13" t="s">
        <v>5</v>
      </c>
      <c r="AX187" s="13" t="s">
        <v>76</v>
      </c>
      <c r="AY187" s="263" t="s">
        <v>171</v>
      </c>
    </row>
    <row r="188" spans="1:51" s="13" customFormat="1" ht="12">
      <c r="A188" s="13"/>
      <c r="B188" s="253"/>
      <c r="C188" s="254"/>
      <c r="D188" s="249" t="s">
        <v>183</v>
      </c>
      <c r="E188" s="255" t="s">
        <v>20</v>
      </c>
      <c r="F188" s="256" t="s">
        <v>1016</v>
      </c>
      <c r="G188" s="254"/>
      <c r="H188" s="257">
        <v>208.12</v>
      </c>
      <c r="I188" s="258"/>
      <c r="J188" s="258"/>
      <c r="K188" s="254"/>
      <c r="L188" s="254"/>
      <c r="M188" s="259"/>
      <c r="N188" s="260"/>
      <c r="O188" s="261"/>
      <c r="P188" s="261"/>
      <c r="Q188" s="261"/>
      <c r="R188" s="261"/>
      <c r="S188" s="261"/>
      <c r="T188" s="261"/>
      <c r="U188" s="261"/>
      <c r="V188" s="261"/>
      <c r="W188" s="261"/>
      <c r="X188" s="262"/>
      <c r="Y188" s="13"/>
      <c r="Z188" s="13"/>
      <c r="AA188" s="13"/>
      <c r="AB188" s="13"/>
      <c r="AC188" s="13"/>
      <c r="AD188" s="13"/>
      <c r="AE188" s="13"/>
      <c r="AT188" s="263" t="s">
        <v>183</v>
      </c>
      <c r="AU188" s="263" t="s">
        <v>86</v>
      </c>
      <c r="AV188" s="13" t="s">
        <v>86</v>
      </c>
      <c r="AW188" s="13" t="s">
        <v>5</v>
      </c>
      <c r="AX188" s="13" t="s">
        <v>76</v>
      </c>
      <c r="AY188" s="263" t="s">
        <v>171</v>
      </c>
    </row>
    <row r="189" spans="1:51" s="13" customFormat="1" ht="12">
      <c r="A189" s="13"/>
      <c r="B189" s="253"/>
      <c r="C189" s="254"/>
      <c r="D189" s="249" t="s">
        <v>183</v>
      </c>
      <c r="E189" s="255" t="s">
        <v>20</v>
      </c>
      <c r="F189" s="256" t="s">
        <v>1017</v>
      </c>
      <c r="G189" s="254"/>
      <c r="H189" s="257">
        <v>258</v>
      </c>
      <c r="I189" s="258"/>
      <c r="J189" s="258"/>
      <c r="K189" s="254"/>
      <c r="L189" s="254"/>
      <c r="M189" s="259"/>
      <c r="N189" s="260"/>
      <c r="O189" s="261"/>
      <c r="P189" s="261"/>
      <c r="Q189" s="261"/>
      <c r="R189" s="261"/>
      <c r="S189" s="261"/>
      <c r="T189" s="261"/>
      <c r="U189" s="261"/>
      <c r="V189" s="261"/>
      <c r="W189" s="261"/>
      <c r="X189" s="262"/>
      <c r="Y189" s="13"/>
      <c r="Z189" s="13"/>
      <c r="AA189" s="13"/>
      <c r="AB189" s="13"/>
      <c r="AC189" s="13"/>
      <c r="AD189" s="13"/>
      <c r="AE189" s="13"/>
      <c r="AT189" s="263" t="s">
        <v>183</v>
      </c>
      <c r="AU189" s="263" t="s">
        <v>86</v>
      </c>
      <c r="AV189" s="13" t="s">
        <v>86</v>
      </c>
      <c r="AW189" s="13" t="s">
        <v>5</v>
      </c>
      <c r="AX189" s="13" t="s">
        <v>76</v>
      </c>
      <c r="AY189" s="263" t="s">
        <v>171</v>
      </c>
    </row>
    <row r="190" spans="1:51" s="13" customFormat="1" ht="12">
      <c r="A190" s="13"/>
      <c r="B190" s="253"/>
      <c r="C190" s="254"/>
      <c r="D190" s="249" t="s">
        <v>183</v>
      </c>
      <c r="E190" s="255" t="s">
        <v>20</v>
      </c>
      <c r="F190" s="256" t="s">
        <v>1018</v>
      </c>
      <c r="G190" s="254"/>
      <c r="H190" s="257">
        <v>877.716</v>
      </c>
      <c r="I190" s="258"/>
      <c r="J190" s="258"/>
      <c r="K190" s="254"/>
      <c r="L190" s="254"/>
      <c r="M190" s="259"/>
      <c r="N190" s="260"/>
      <c r="O190" s="261"/>
      <c r="P190" s="261"/>
      <c r="Q190" s="261"/>
      <c r="R190" s="261"/>
      <c r="S190" s="261"/>
      <c r="T190" s="261"/>
      <c r="U190" s="261"/>
      <c r="V190" s="261"/>
      <c r="W190" s="261"/>
      <c r="X190" s="262"/>
      <c r="Y190" s="13"/>
      <c r="Z190" s="13"/>
      <c r="AA190" s="13"/>
      <c r="AB190" s="13"/>
      <c r="AC190" s="13"/>
      <c r="AD190" s="13"/>
      <c r="AE190" s="13"/>
      <c r="AT190" s="263" t="s">
        <v>183</v>
      </c>
      <c r="AU190" s="263" t="s">
        <v>86</v>
      </c>
      <c r="AV190" s="13" t="s">
        <v>86</v>
      </c>
      <c r="AW190" s="13" t="s">
        <v>5</v>
      </c>
      <c r="AX190" s="13" t="s">
        <v>76</v>
      </c>
      <c r="AY190" s="263" t="s">
        <v>171</v>
      </c>
    </row>
    <row r="191" spans="1:51" s="14" customFormat="1" ht="12">
      <c r="A191" s="14"/>
      <c r="B191" s="279"/>
      <c r="C191" s="280"/>
      <c r="D191" s="249" t="s">
        <v>183</v>
      </c>
      <c r="E191" s="281" t="s">
        <v>20</v>
      </c>
      <c r="F191" s="282" t="s">
        <v>249</v>
      </c>
      <c r="G191" s="280"/>
      <c r="H191" s="283">
        <v>2414.296</v>
      </c>
      <c r="I191" s="284"/>
      <c r="J191" s="284"/>
      <c r="K191" s="280"/>
      <c r="L191" s="280"/>
      <c r="M191" s="285"/>
      <c r="N191" s="286"/>
      <c r="O191" s="287"/>
      <c r="P191" s="287"/>
      <c r="Q191" s="287"/>
      <c r="R191" s="287"/>
      <c r="S191" s="287"/>
      <c r="T191" s="287"/>
      <c r="U191" s="287"/>
      <c r="V191" s="287"/>
      <c r="W191" s="287"/>
      <c r="X191" s="288"/>
      <c r="Y191" s="14"/>
      <c r="Z191" s="14"/>
      <c r="AA191" s="14"/>
      <c r="AB191" s="14"/>
      <c r="AC191" s="14"/>
      <c r="AD191" s="14"/>
      <c r="AE191" s="14"/>
      <c r="AT191" s="289" t="s">
        <v>183</v>
      </c>
      <c r="AU191" s="289" t="s">
        <v>86</v>
      </c>
      <c r="AV191" s="14" t="s">
        <v>179</v>
      </c>
      <c r="AW191" s="14" t="s">
        <v>5</v>
      </c>
      <c r="AX191" s="14" t="s">
        <v>84</v>
      </c>
      <c r="AY191" s="289" t="s">
        <v>171</v>
      </c>
    </row>
    <row r="192" spans="1:65" s="2" customFormat="1" ht="21.75" customHeight="1">
      <c r="A192" s="39"/>
      <c r="B192" s="40"/>
      <c r="C192" s="264" t="s">
        <v>352</v>
      </c>
      <c r="D192" s="264" t="s">
        <v>186</v>
      </c>
      <c r="E192" s="265" t="s">
        <v>1019</v>
      </c>
      <c r="F192" s="266" t="s">
        <v>1020</v>
      </c>
      <c r="G192" s="267" t="s">
        <v>894</v>
      </c>
      <c r="H192" s="268">
        <v>1704.796</v>
      </c>
      <c r="I192" s="269"/>
      <c r="J192" s="270"/>
      <c r="K192" s="271">
        <f>ROUND(P192*H192,2)</f>
        <v>0</v>
      </c>
      <c r="L192" s="266" t="s">
        <v>20</v>
      </c>
      <c r="M192" s="272"/>
      <c r="N192" s="273" t="s">
        <v>20</v>
      </c>
      <c r="O192" s="243" t="s">
        <v>45</v>
      </c>
      <c r="P192" s="244">
        <f>I192+J192</f>
        <v>0</v>
      </c>
      <c r="Q192" s="244">
        <f>ROUND(I192*H192,2)</f>
        <v>0</v>
      </c>
      <c r="R192" s="244">
        <f>ROUND(J192*H192,2)</f>
        <v>0</v>
      </c>
      <c r="S192" s="85"/>
      <c r="T192" s="245">
        <f>S192*H192</f>
        <v>0</v>
      </c>
      <c r="U192" s="245">
        <v>0</v>
      </c>
      <c r="V192" s="245">
        <f>U192*H192</f>
        <v>0</v>
      </c>
      <c r="W192" s="245">
        <v>0</v>
      </c>
      <c r="X192" s="246">
        <f>W192*H192</f>
        <v>0</v>
      </c>
      <c r="Y192" s="39"/>
      <c r="Z192" s="39"/>
      <c r="AA192" s="39"/>
      <c r="AB192" s="39"/>
      <c r="AC192" s="39"/>
      <c r="AD192" s="39"/>
      <c r="AE192" s="39"/>
      <c r="AR192" s="247" t="s">
        <v>401</v>
      </c>
      <c r="AT192" s="247" t="s">
        <v>186</v>
      </c>
      <c r="AU192" s="247" t="s">
        <v>86</v>
      </c>
      <c r="AY192" s="18" t="s">
        <v>171</v>
      </c>
      <c r="BE192" s="248">
        <f>IF(O192="základní",K192,0)</f>
        <v>0</v>
      </c>
      <c r="BF192" s="248">
        <f>IF(O192="snížená",K192,0)</f>
        <v>0</v>
      </c>
      <c r="BG192" s="248">
        <f>IF(O192="zákl. přenesená",K192,0)</f>
        <v>0</v>
      </c>
      <c r="BH192" s="248">
        <f>IF(O192="sníž. přenesená",K192,0)</f>
        <v>0</v>
      </c>
      <c r="BI192" s="248">
        <f>IF(O192="nulová",K192,0)</f>
        <v>0</v>
      </c>
      <c r="BJ192" s="18" t="s">
        <v>84</v>
      </c>
      <c r="BK192" s="248">
        <f>ROUND(P192*H192,2)</f>
        <v>0</v>
      </c>
      <c r="BL192" s="18" t="s">
        <v>313</v>
      </c>
      <c r="BM192" s="247" t="s">
        <v>1021</v>
      </c>
    </row>
    <row r="193" spans="1:47" s="2" customFormat="1" ht="12">
      <c r="A193" s="39"/>
      <c r="B193" s="40"/>
      <c r="C193" s="41"/>
      <c r="D193" s="249" t="s">
        <v>181</v>
      </c>
      <c r="E193" s="41"/>
      <c r="F193" s="250" t="s">
        <v>1020</v>
      </c>
      <c r="G193" s="41"/>
      <c r="H193" s="41"/>
      <c r="I193" s="150"/>
      <c r="J193" s="150"/>
      <c r="K193" s="41"/>
      <c r="L193" s="41"/>
      <c r="M193" s="45"/>
      <c r="N193" s="251"/>
      <c r="O193" s="252"/>
      <c r="P193" s="85"/>
      <c r="Q193" s="85"/>
      <c r="R193" s="85"/>
      <c r="S193" s="85"/>
      <c r="T193" s="85"/>
      <c r="U193" s="85"/>
      <c r="V193" s="85"/>
      <c r="W193" s="85"/>
      <c r="X193" s="86"/>
      <c r="Y193" s="39"/>
      <c r="Z193" s="39"/>
      <c r="AA193" s="39"/>
      <c r="AB193" s="39"/>
      <c r="AC193" s="39"/>
      <c r="AD193" s="39"/>
      <c r="AE193" s="39"/>
      <c r="AT193" s="18" t="s">
        <v>181</v>
      </c>
      <c r="AU193" s="18" t="s">
        <v>86</v>
      </c>
    </row>
    <row r="194" spans="1:47" s="2" customFormat="1" ht="12">
      <c r="A194" s="39"/>
      <c r="B194" s="40"/>
      <c r="C194" s="41"/>
      <c r="D194" s="249" t="s">
        <v>217</v>
      </c>
      <c r="E194" s="41"/>
      <c r="F194" s="274" t="s">
        <v>1022</v>
      </c>
      <c r="G194" s="41"/>
      <c r="H194" s="41"/>
      <c r="I194" s="150"/>
      <c r="J194" s="150"/>
      <c r="K194" s="41"/>
      <c r="L194" s="41"/>
      <c r="M194" s="45"/>
      <c r="N194" s="251"/>
      <c r="O194" s="252"/>
      <c r="P194" s="85"/>
      <c r="Q194" s="85"/>
      <c r="R194" s="85"/>
      <c r="S194" s="85"/>
      <c r="T194" s="85"/>
      <c r="U194" s="85"/>
      <c r="V194" s="85"/>
      <c r="W194" s="85"/>
      <c r="X194" s="86"/>
      <c r="Y194" s="39"/>
      <c r="Z194" s="39"/>
      <c r="AA194" s="39"/>
      <c r="AB194" s="39"/>
      <c r="AC194" s="39"/>
      <c r="AD194" s="39"/>
      <c r="AE194" s="39"/>
      <c r="AT194" s="18" t="s">
        <v>217</v>
      </c>
      <c r="AU194" s="18" t="s">
        <v>86</v>
      </c>
    </row>
    <row r="195" spans="1:51" s="13" customFormat="1" ht="12">
      <c r="A195" s="13"/>
      <c r="B195" s="253"/>
      <c r="C195" s="254"/>
      <c r="D195" s="249" t="s">
        <v>183</v>
      </c>
      <c r="E195" s="255" t="s">
        <v>20</v>
      </c>
      <c r="F195" s="256" t="s">
        <v>1013</v>
      </c>
      <c r="G195" s="254"/>
      <c r="H195" s="257">
        <v>410.688</v>
      </c>
      <c r="I195" s="258"/>
      <c r="J195" s="258"/>
      <c r="K195" s="254"/>
      <c r="L195" s="254"/>
      <c r="M195" s="259"/>
      <c r="N195" s="260"/>
      <c r="O195" s="261"/>
      <c r="P195" s="261"/>
      <c r="Q195" s="261"/>
      <c r="R195" s="261"/>
      <c r="S195" s="261"/>
      <c r="T195" s="261"/>
      <c r="U195" s="261"/>
      <c r="V195" s="261"/>
      <c r="W195" s="261"/>
      <c r="X195" s="262"/>
      <c r="Y195" s="13"/>
      <c r="Z195" s="13"/>
      <c r="AA195" s="13"/>
      <c r="AB195" s="13"/>
      <c r="AC195" s="13"/>
      <c r="AD195" s="13"/>
      <c r="AE195" s="13"/>
      <c r="AT195" s="263" t="s">
        <v>183</v>
      </c>
      <c r="AU195" s="263" t="s">
        <v>86</v>
      </c>
      <c r="AV195" s="13" t="s">
        <v>86</v>
      </c>
      <c r="AW195" s="13" t="s">
        <v>5</v>
      </c>
      <c r="AX195" s="13" t="s">
        <v>76</v>
      </c>
      <c r="AY195" s="263" t="s">
        <v>171</v>
      </c>
    </row>
    <row r="196" spans="1:51" s="13" customFormat="1" ht="12">
      <c r="A196" s="13"/>
      <c r="B196" s="253"/>
      <c r="C196" s="254"/>
      <c r="D196" s="249" t="s">
        <v>183</v>
      </c>
      <c r="E196" s="255" t="s">
        <v>20</v>
      </c>
      <c r="F196" s="256" t="s">
        <v>1014</v>
      </c>
      <c r="G196" s="254"/>
      <c r="H196" s="257">
        <v>416.392</v>
      </c>
      <c r="I196" s="258"/>
      <c r="J196" s="258"/>
      <c r="K196" s="254"/>
      <c r="L196" s="254"/>
      <c r="M196" s="259"/>
      <c r="N196" s="260"/>
      <c r="O196" s="261"/>
      <c r="P196" s="261"/>
      <c r="Q196" s="261"/>
      <c r="R196" s="261"/>
      <c r="S196" s="261"/>
      <c r="T196" s="261"/>
      <c r="U196" s="261"/>
      <c r="V196" s="261"/>
      <c r="W196" s="261"/>
      <c r="X196" s="262"/>
      <c r="Y196" s="13"/>
      <c r="Z196" s="13"/>
      <c r="AA196" s="13"/>
      <c r="AB196" s="13"/>
      <c r="AC196" s="13"/>
      <c r="AD196" s="13"/>
      <c r="AE196" s="13"/>
      <c r="AT196" s="263" t="s">
        <v>183</v>
      </c>
      <c r="AU196" s="263" t="s">
        <v>86</v>
      </c>
      <c r="AV196" s="13" t="s">
        <v>86</v>
      </c>
      <c r="AW196" s="13" t="s">
        <v>5</v>
      </c>
      <c r="AX196" s="13" t="s">
        <v>76</v>
      </c>
      <c r="AY196" s="263" t="s">
        <v>171</v>
      </c>
    </row>
    <row r="197" spans="1:51" s="13" customFormat="1" ht="12">
      <c r="A197" s="13"/>
      <c r="B197" s="253"/>
      <c r="C197" s="254"/>
      <c r="D197" s="249" t="s">
        <v>183</v>
      </c>
      <c r="E197" s="255" t="s">
        <v>20</v>
      </c>
      <c r="F197" s="256" t="s">
        <v>1018</v>
      </c>
      <c r="G197" s="254"/>
      <c r="H197" s="257">
        <v>877.716</v>
      </c>
      <c r="I197" s="258"/>
      <c r="J197" s="258"/>
      <c r="K197" s="254"/>
      <c r="L197" s="254"/>
      <c r="M197" s="259"/>
      <c r="N197" s="260"/>
      <c r="O197" s="261"/>
      <c r="P197" s="261"/>
      <c r="Q197" s="261"/>
      <c r="R197" s="261"/>
      <c r="S197" s="261"/>
      <c r="T197" s="261"/>
      <c r="U197" s="261"/>
      <c r="V197" s="261"/>
      <c r="W197" s="261"/>
      <c r="X197" s="262"/>
      <c r="Y197" s="13"/>
      <c r="Z197" s="13"/>
      <c r="AA197" s="13"/>
      <c r="AB197" s="13"/>
      <c r="AC197" s="13"/>
      <c r="AD197" s="13"/>
      <c r="AE197" s="13"/>
      <c r="AT197" s="263" t="s">
        <v>183</v>
      </c>
      <c r="AU197" s="263" t="s">
        <v>86</v>
      </c>
      <c r="AV197" s="13" t="s">
        <v>86</v>
      </c>
      <c r="AW197" s="13" t="s">
        <v>5</v>
      </c>
      <c r="AX197" s="13" t="s">
        <v>76</v>
      </c>
      <c r="AY197" s="263" t="s">
        <v>171</v>
      </c>
    </row>
    <row r="198" spans="1:51" s="14" customFormat="1" ht="12">
      <c r="A198" s="14"/>
      <c r="B198" s="279"/>
      <c r="C198" s="280"/>
      <c r="D198" s="249" t="s">
        <v>183</v>
      </c>
      <c r="E198" s="281" t="s">
        <v>20</v>
      </c>
      <c r="F198" s="282" t="s">
        <v>249</v>
      </c>
      <c r="G198" s="280"/>
      <c r="H198" s="283">
        <v>1704.796</v>
      </c>
      <c r="I198" s="284"/>
      <c r="J198" s="284"/>
      <c r="K198" s="280"/>
      <c r="L198" s="280"/>
      <c r="M198" s="285"/>
      <c r="N198" s="286"/>
      <c r="O198" s="287"/>
      <c r="P198" s="287"/>
      <c r="Q198" s="287"/>
      <c r="R198" s="287"/>
      <c r="S198" s="287"/>
      <c r="T198" s="287"/>
      <c r="U198" s="287"/>
      <c r="V198" s="287"/>
      <c r="W198" s="287"/>
      <c r="X198" s="288"/>
      <c r="Y198" s="14"/>
      <c r="Z198" s="14"/>
      <c r="AA198" s="14"/>
      <c r="AB198" s="14"/>
      <c r="AC198" s="14"/>
      <c r="AD198" s="14"/>
      <c r="AE198" s="14"/>
      <c r="AT198" s="289" t="s">
        <v>183</v>
      </c>
      <c r="AU198" s="289" t="s">
        <v>86</v>
      </c>
      <c r="AV198" s="14" t="s">
        <v>179</v>
      </c>
      <c r="AW198" s="14" t="s">
        <v>5</v>
      </c>
      <c r="AX198" s="14" t="s">
        <v>84</v>
      </c>
      <c r="AY198" s="289" t="s">
        <v>171</v>
      </c>
    </row>
    <row r="199" spans="1:65" s="2" customFormat="1" ht="21.75" customHeight="1">
      <c r="A199" s="39"/>
      <c r="B199" s="40"/>
      <c r="C199" s="264" t="s">
        <v>357</v>
      </c>
      <c r="D199" s="264" t="s">
        <v>186</v>
      </c>
      <c r="E199" s="265" t="s">
        <v>1023</v>
      </c>
      <c r="F199" s="266" t="s">
        <v>1024</v>
      </c>
      <c r="G199" s="267" t="s">
        <v>262</v>
      </c>
      <c r="H199" s="268">
        <v>162.54</v>
      </c>
      <c r="I199" s="269"/>
      <c r="J199" s="270"/>
      <c r="K199" s="271">
        <f>ROUND(P199*H199,2)</f>
        <v>0</v>
      </c>
      <c r="L199" s="266" t="s">
        <v>178</v>
      </c>
      <c r="M199" s="272"/>
      <c r="N199" s="273" t="s">
        <v>20</v>
      </c>
      <c r="O199" s="243" t="s">
        <v>45</v>
      </c>
      <c r="P199" s="244">
        <f>I199+J199</f>
        <v>0</v>
      </c>
      <c r="Q199" s="244">
        <f>ROUND(I199*H199,2)</f>
        <v>0</v>
      </c>
      <c r="R199" s="244">
        <f>ROUND(J199*H199,2)</f>
        <v>0</v>
      </c>
      <c r="S199" s="85"/>
      <c r="T199" s="245">
        <f>S199*H199</f>
        <v>0</v>
      </c>
      <c r="U199" s="245">
        <v>0.00567</v>
      </c>
      <c r="V199" s="245">
        <f>U199*H199</f>
        <v>0.9216017999999999</v>
      </c>
      <c r="W199" s="245">
        <v>0</v>
      </c>
      <c r="X199" s="246">
        <f>W199*H199</f>
        <v>0</v>
      </c>
      <c r="Y199" s="39"/>
      <c r="Z199" s="39"/>
      <c r="AA199" s="39"/>
      <c r="AB199" s="39"/>
      <c r="AC199" s="39"/>
      <c r="AD199" s="39"/>
      <c r="AE199" s="39"/>
      <c r="AR199" s="247" t="s">
        <v>401</v>
      </c>
      <c r="AT199" s="247" t="s">
        <v>186</v>
      </c>
      <c r="AU199" s="247" t="s">
        <v>86</v>
      </c>
      <c r="AY199" s="18" t="s">
        <v>171</v>
      </c>
      <c r="BE199" s="248">
        <f>IF(O199="základní",K199,0)</f>
        <v>0</v>
      </c>
      <c r="BF199" s="248">
        <f>IF(O199="snížená",K199,0)</f>
        <v>0</v>
      </c>
      <c r="BG199" s="248">
        <f>IF(O199="zákl. přenesená",K199,0)</f>
        <v>0</v>
      </c>
      <c r="BH199" s="248">
        <f>IF(O199="sníž. přenesená",K199,0)</f>
        <v>0</v>
      </c>
      <c r="BI199" s="248">
        <f>IF(O199="nulová",K199,0)</f>
        <v>0</v>
      </c>
      <c r="BJ199" s="18" t="s">
        <v>84</v>
      </c>
      <c r="BK199" s="248">
        <f>ROUND(P199*H199,2)</f>
        <v>0</v>
      </c>
      <c r="BL199" s="18" t="s">
        <v>313</v>
      </c>
      <c r="BM199" s="247" t="s">
        <v>1025</v>
      </c>
    </row>
    <row r="200" spans="1:47" s="2" customFormat="1" ht="12">
      <c r="A200" s="39"/>
      <c r="B200" s="40"/>
      <c r="C200" s="41"/>
      <c r="D200" s="249" t="s">
        <v>181</v>
      </c>
      <c r="E200" s="41"/>
      <c r="F200" s="250" t="s">
        <v>1024</v>
      </c>
      <c r="G200" s="41"/>
      <c r="H200" s="41"/>
      <c r="I200" s="150"/>
      <c r="J200" s="150"/>
      <c r="K200" s="41"/>
      <c r="L200" s="41"/>
      <c r="M200" s="45"/>
      <c r="N200" s="251"/>
      <c r="O200" s="252"/>
      <c r="P200" s="85"/>
      <c r="Q200" s="85"/>
      <c r="R200" s="85"/>
      <c r="S200" s="85"/>
      <c r="T200" s="85"/>
      <c r="U200" s="85"/>
      <c r="V200" s="85"/>
      <c r="W200" s="85"/>
      <c r="X200" s="86"/>
      <c r="Y200" s="39"/>
      <c r="Z200" s="39"/>
      <c r="AA200" s="39"/>
      <c r="AB200" s="39"/>
      <c r="AC200" s="39"/>
      <c r="AD200" s="39"/>
      <c r="AE200" s="39"/>
      <c r="AT200" s="18" t="s">
        <v>181</v>
      </c>
      <c r="AU200" s="18" t="s">
        <v>86</v>
      </c>
    </row>
    <row r="201" spans="1:51" s="13" customFormat="1" ht="12">
      <c r="A201" s="13"/>
      <c r="B201" s="253"/>
      <c r="C201" s="254"/>
      <c r="D201" s="249" t="s">
        <v>183</v>
      </c>
      <c r="E201" s="255" t="s">
        <v>20</v>
      </c>
      <c r="F201" s="256" t="s">
        <v>1026</v>
      </c>
      <c r="G201" s="254"/>
      <c r="H201" s="257">
        <v>154.8</v>
      </c>
      <c r="I201" s="258"/>
      <c r="J201" s="258"/>
      <c r="K201" s="254"/>
      <c r="L201" s="254"/>
      <c r="M201" s="259"/>
      <c r="N201" s="260"/>
      <c r="O201" s="261"/>
      <c r="P201" s="261"/>
      <c r="Q201" s="261"/>
      <c r="R201" s="261"/>
      <c r="S201" s="261"/>
      <c r="T201" s="261"/>
      <c r="U201" s="261"/>
      <c r="V201" s="261"/>
      <c r="W201" s="261"/>
      <c r="X201" s="262"/>
      <c r="Y201" s="13"/>
      <c r="Z201" s="13"/>
      <c r="AA201" s="13"/>
      <c r="AB201" s="13"/>
      <c r="AC201" s="13"/>
      <c r="AD201" s="13"/>
      <c r="AE201" s="13"/>
      <c r="AT201" s="263" t="s">
        <v>183</v>
      </c>
      <c r="AU201" s="263" t="s">
        <v>86</v>
      </c>
      <c r="AV201" s="13" t="s">
        <v>86</v>
      </c>
      <c r="AW201" s="13" t="s">
        <v>5</v>
      </c>
      <c r="AX201" s="13" t="s">
        <v>84</v>
      </c>
      <c r="AY201" s="263" t="s">
        <v>171</v>
      </c>
    </row>
    <row r="202" spans="1:51" s="13" customFormat="1" ht="12">
      <c r="A202" s="13"/>
      <c r="B202" s="253"/>
      <c r="C202" s="254"/>
      <c r="D202" s="249" t="s">
        <v>183</v>
      </c>
      <c r="E202" s="254"/>
      <c r="F202" s="256" t="s">
        <v>1027</v>
      </c>
      <c r="G202" s="254"/>
      <c r="H202" s="257">
        <v>162.54</v>
      </c>
      <c r="I202" s="258"/>
      <c r="J202" s="258"/>
      <c r="K202" s="254"/>
      <c r="L202" s="254"/>
      <c r="M202" s="259"/>
      <c r="N202" s="260"/>
      <c r="O202" s="261"/>
      <c r="P202" s="261"/>
      <c r="Q202" s="261"/>
      <c r="R202" s="261"/>
      <c r="S202" s="261"/>
      <c r="T202" s="261"/>
      <c r="U202" s="261"/>
      <c r="V202" s="261"/>
      <c r="W202" s="261"/>
      <c r="X202" s="262"/>
      <c r="Y202" s="13"/>
      <c r="Z202" s="13"/>
      <c r="AA202" s="13"/>
      <c r="AB202" s="13"/>
      <c r="AC202" s="13"/>
      <c r="AD202" s="13"/>
      <c r="AE202" s="13"/>
      <c r="AT202" s="263" t="s">
        <v>183</v>
      </c>
      <c r="AU202" s="263" t="s">
        <v>86</v>
      </c>
      <c r="AV202" s="13" t="s">
        <v>86</v>
      </c>
      <c r="AW202" s="13" t="s">
        <v>4</v>
      </c>
      <c r="AX202" s="13" t="s">
        <v>84</v>
      </c>
      <c r="AY202" s="263" t="s">
        <v>171</v>
      </c>
    </row>
    <row r="203" spans="1:65" s="2" customFormat="1" ht="21.75" customHeight="1">
      <c r="A203" s="39"/>
      <c r="B203" s="40"/>
      <c r="C203" s="264" t="s">
        <v>362</v>
      </c>
      <c r="D203" s="264" t="s">
        <v>186</v>
      </c>
      <c r="E203" s="265" t="s">
        <v>1028</v>
      </c>
      <c r="F203" s="266" t="s">
        <v>1029</v>
      </c>
      <c r="G203" s="267" t="s">
        <v>262</v>
      </c>
      <c r="H203" s="268">
        <v>58</v>
      </c>
      <c r="I203" s="269"/>
      <c r="J203" s="270"/>
      <c r="K203" s="271">
        <f>ROUND(P203*H203,2)</f>
        <v>0</v>
      </c>
      <c r="L203" s="266" t="s">
        <v>178</v>
      </c>
      <c r="M203" s="272"/>
      <c r="N203" s="273" t="s">
        <v>20</v>
      </c>
      <c r="O203" s="243" t="s">
        <v>45</v>
      </c>
      <c r="P203" s="244">
        <f>I203+J203</f>
        <v>0</v>
      </c>
      <c r="Q203" s="244">
        <f>ROUND(I203*H203,2)</f>
        <v>0</v>
      </c>
      <c r="R203" s="244">
        <f>ROUND(J203*H203,2)</f>
        <v>0</v>
      </c>
      <c r="S203" s="85"/>
      <c r="T203" s="245">
        <f>S203*H203</f>
        <v>0</v>
      </c>
      <c r="U203" s="245">
        <v>0.01426</v>
      </c>
      <c r="V203" s="245">
        <f>U203*H203</f>
        <v>0.82708</v>
      </c>
      <c r="W203" s="245">
        <v>0</v>
      </c>
      <c r="X203" s="246">
        <f>W203*H203</f>
        <v>0</v>
      </c>
      <c r="Y203" s="39"/>
      <c r="Z203" s="39"/>
      <c r="AA203" s="39"/>
      <c r="AB203" s="39"/>
      <c r="AC203" s="39"/>
      <c r="AD203" s="39"/>
      <c r="AE203" s="39"/>
      <c r="AR203" s="247" t="s">
        <v>401</v>
      </c>
      <c r="AT203" s="247" t="s">
        <v>186</v>
      </c>
      <c r="AU203" s="247" t="s">
        <v>86</v>
      </c>
      <c r="AY203" s="18" t="s">
        <v>171</v>
      </c>
      <c r="BE203" s="248">
        <f>IF(O203="základní",K203,0)</f>
        <v>0</v>
      </c>
      <c r="BF203" s="248">
        <f>IF(O203="snížená",K203,0)</f>
        <v>0</v>
      </c>
      <c r="BG203" s="248">
        <f>IF(O203="zákl. přenesená",K203,0)</f>
        <v>0</v>
      </c>
      <c r="BH203" s="248">
        <f>IF(O203="sníž. přenesená",K203,0)</f>
        <v>0</v>
      </c>
      <c r="BI203" s="248">
        <f>IF(O203="nulová",K203,0)</f>
        <v>0</v>
      </c>
      <c r="BJ203" s="18" t="s">
        <v>84</v>
      </c>
      <c r="BK203" s="248">
        <f>ROUND(P203*H203,2)</f>
        <v>0</v>
      </c>
      <c r="BL203" s="18" t="s">
        <v>313</v>
      </c>
      <c r="BM203" s="247" t="s">
        <v>1030</v>
      </c>
    </row>
    <row r="204" spans="1:47" s="2" customFormat="1" ht="12">
      <c r="A204" s="39"/>
      <c r="B204" s="40"/>
      <c r="C204" s="41"/>
      <c r="D204" s="249" t="s">
        <v>181</v>
      </c>
      <c r="E204" s="41"/>
      <c r="F204" s="250" t="s">
        <v>1029</v>
      </c>
      <c r="G204" s="41"/>
      <c r="H204" s="41"/>
      <c r="I204" s="150"/>
      <c r="J204" s="150"/>
      <c r="K204" s="41"/>
      <c r="L204" s="41"/>
      <c r="M204" s="45"/>
      <c r="N204" s="251"/>
      <c r="O204" s="252"/>
      <c r="P204" s="85"/>
      <c r="Q204" s="85"/>
      <c r="R204" s="85"/>
      <c r="S204" s="85"/>
      <c r="T204" s="85"/>
      <c r="U204" s="85"/>
      <c r="V204" s="85"/>
      <c r="W204" s="85"/>
      <c r="X204" s="86"/>
      <c r="Y204" s="39"/>
      <c r="Z204" s="39"/>
      <c r="AA204" s="39"/>
      <c r="AB204" s="39"/>
      <c r="AC204" s="39"/>
      <c r="AD204" s="39"/>
      <c r="AE204" s="39"/>
      <c r="AT204" s="18" t="s">
        <v>181</v>
      </c>
      <c r="AU204" s="18" t="s">
        <v>86</v>
      </c>
    </row>
    <row r="205" spans="1:51" s="13" customFormat="1" ht="12">
      <c r="A205" s="13"/>
      <c r="B205" s="253"/>
      <c r="C205" s="254"/>
      <c r="D205" s="249" t="s">
        <v>183</v>
      </c>
      <c r="E205" s="255" t="s">
        <v>20</v>
      </c>
      <c r="F205" s="256" t="s">
        <v>1031</v>
      </c>
      <c r="G205" s="254"/>
      <c r="H205" s="257">
        <v>28.8</v>
      </c>
      <c r="I205" s="258"/>
      <c r="J205" s="258"/>
      <c r="K205" s="254"/>
      <c r="L205" s="254"/>
      <c r="M205" s="259"/>
      <c r="N205" s="260"/>
      <c r="O205" s="261"/>
      <c r="P205" s="261"/>
      <c r="Q205" s="261"/>
      <c r="R205" s="261"/>
      <c r="S205" s="261"/>
      <c r="T205" s="261"/>
      <c r="U205" s="261"/>
      <c r="V205" s="261"/>
      <c r="W205" s="261"/>
      <c r="X205" s="262"/>
      <c r="Y205" s="13"/>
      <c r="Z205" s="13"/>
      <c r="AA205" s="13"/>
      <c r="AB205" s="13"/>
      <c r="AC205" s="13"/>
      <c r="AD205" s="13"/>
      <c r="AE205" s="13"/>
      <c r="AT205" s="263" t="s">
        <v>183</v>
      </c>
      <c r="AU205" s="263" t="s">
        <v>86</v>
      </c>
      <c r="AV205" s="13" t="s">
        <v>86</v>
      </c>
      <c r="AW205" s="13" t="s">
        <v>5</v>
      </c>
      <c r="AX205" s="13" t="s">
        <v>76</v>
      </c>
      <c r="AY205" s="263" t="s">
        <v>171</v>
      </c>
    </row>
    <row r="206" spans="1:51" s="13" customFormat="1" ht="12">
      <c r="A206" s="13"/>
      <c r="B206" s="253"/>
      <c r="C206" s="254"/>
      <c r="D206" s="249" t="s">
        <v>183</v>
      </c>
      <c r="E206" s="255" t="s">
        <v>20</v>
      </c>
      <c r="F206" s="256" t="s">
        <v>1032</v>
      </c>
      <c r="G206" s="254"/>
      <c r="H206" s="257">
        <v>29.2</v>
      </c>
      <c r="I206" s="258"/>
      <c r="J206" s="258"/>
      <c r="K206" s="254"/>
      <c r="L206" s="254"/>
      <c r="M206" s="259"/>
      <c r="N206" s="260"/>
      <c r="O206" s="261"/>
      <c r="P206" s="261"/>
      <c r="Q206" s="261"/>
      <c r="R206" s="261"/>
      <c r="S206" s="261"/>
      <c r="T206" s="261"/>
      <c r="U206" s="261"/>
      <c r="V206" s="261"/>
      <c r="W206" s="261"/>
      <c r="X206" s="262"/>
      <c r="Y206" s="13"/>
      <c r="Z206" s="13"/>
      <c r="AA206" s="13"/>
      <c r="AB206" s="13"/>
      <c r="AC206" s="13"/>
      <c r="AD206" s="13"/>
      <c r="AE206" s="13"/>
      <c r="AT206" s="263" t="s">
        <v>183</v>
      </c>
      <c r="AU206" s="263" t="s">
        <v>86</v>
      </c>
      <c r="AV206" s="13" t="s">
        <v>86</v>
      </c>
      <c r="AW206" s="13" t="s">
        <v>5</v>
      </c>
      <c r="AX206" s="13" t="s">
        <v>76</v>
      </c>
      <c r="AY206" s="263" t="s">
        <v>171</v>
      </c>
    </row>
    <row r="207" spans="1:51" s="14" customFormat="1" ht="12">
      <c r="A207" s="14"/>
      <c r="B207" s="279"/>
      <c r="C207" s="280"/>
      <c r="D207" s="249" t="s">
        <v>183</v>
      </c>
      <c r="E207" s="281" t="s">
        <v>20</v>
      </c>
      <c r="F207" s="282" t="s">
        <v>249</v>
      </c>
      <c r="G207" s="280"/>
      <c r="H207" s="283">
        <v>58</v>
      </c>
      <c r="I207" s="284"/>
      <c r="J207" s="284"/>
      <c r="K207" s="280"/>
      <c r="L207" s="280"/>
      <c r="M207" s="285"/>
      <c r="N207" s="286"/>
      <c r="O207" s="287"/>
      <c r="P207" s="287"/>
      <c r="Q207" s="287"/>
      <c r="R207" s="287"/>
      <c r="S207" s="287"/>
      <c r="T207" s="287"/>
      <c r="U207" s="287"/>
      <c r="V207" s="287"/>
      <c r="W207" s="287"/>
      <c r="X207" s="288"/>
      <c r="Y207" s="14"/>
      <c r="Z207" s="14"/>
      <c r="AA207" s="14"/>
      <c r="AB207" s="14"/>
      <c r="AC207" s="14"/>
      <c r="AD207" s="14"/>
      <c r="AE207" s="14"/>
      <c r="AT207" s="289" t="s">
        <v>183</v>
      </c>
      <c r="AU207" s="289" t="s">
        <v>86</v>
      </c>
      <c r="AV207" s="14" t="s">
        <v>179</v>
      </c>
      <c r="AW207" s="14" t="s">
        <v>5</v>
      </c>
      <c r="AX207" s="14" t="s">
        <v>84</v>
      </c>
      <c r="AY207" s="289" t="s">
        <v>171</v>
      </c>
    </row>
    <row r="208" spans="1:65" s="2" customFormat="1" ht="21.75" customHeight="1">
      <c r="A208" s="39"/>
      <c r="B208" s="40"/>
      <c r="C208" s="264" t="s">
        <v>372</v>
      </c>
      <c r="D208" s="264" t="s">
        <v>186</v>
      </c>
      <c r="E208" s="265" t="s">
        <v>1033</v>
      </c>
      <c r="F208" s="266" t="s">
        <v>1034</v>
      </c>
      <c r="G208" s="267" t="s">
        <v>224</v>
      </c>
      <c r="H208" s="268">
        <v>0.14</v>
      </c>
      <c r="I208" s="269"/>
      <c r="J208" s="270"/>
      <c r="K208" s="271">
        <f>ROUND(P208*H208,2)</f>
        <v>0</v>
      </c>
      <c r="L208" s="266" t="s">
        <v>178</v>
      </c>
      <c r="M208" s="272"/>
      <c r="N208" s="273" t="s">
        <v>20</v>
      </c>
      <c r="O208" s="243" t="s">
        <v>45</v>
      </c>
      <c r="P208" s="244">
        <f>I208+J208</f>
        <v>0</v>
      </c>
      <c r="Q208" s="244">
        <f>ROUND(I208*H208,2)</f>
        <v>0</v>
      </c>
      <c r="R208" s="244">
        <f>ROUND(J208*H208,2)</f>
        <v>0</v>
      </c>
      <c r="S208" s="85"/>
      <c r="T208" s="245">
        <f>S208*H208</f>
        <v>0</v>
      </c>
      <c r="U208" s="245">
        <v>1</v>
      </c>
      <c r="V208" s="245">
        <f>U208*H208</f>
        <v>0.14</v>
      </c>
      <c r="W208" s="245">
        <v>0</v>
      </c>
      <c r="X208" s="246">
        <f>W208*H208</f>
        <v>0</v>
      </c>
      <c r="Y208" s="39"/>
      <c r="Z208" s="39"/>
      <c r="AA208" s="39"/>
      <c r="AB208" s="39"/>
      <c r="AC208" s="39"/>
      <c r="AD208" s="39"/>
      <c r="AE208" s="39"/>
      <c r="AR208" s="247" t="s">
        <v>401</v>
      </c>
      <c r="AT208" s="247" t="s">
        <v>186</v>
      </c>
      <c r="AU208" s="247" t="s">
        <v>86</v>
      </c>
      <c r="AY208" s="18" t="s">
        <v>171</v>
      </c>
      <c r="BE208" s="248">
        <f>IF(O208="základní",K208,0)</f>
        <v>0</v>
      </c>
      <c r="BF208" s="248">
        <f>IF(O208="snížená",K208,0)</f>
        <v>0</v>
      </c>
      <c r="BG208" s="248">
        <f>IF(O208="zákl. přenesená",K208,0)</f>
        <v>0</v>
      </c>
      <c r="BH208" s="248">
        <f>IF(O208="sníž. přenesená",K208,0)</f>
        <v>0</v>
      </c>
      <c r="BI208" s="248">
        <f>IF(O208="nulová",K208,0)</f>
        <v>0</v>
      </c>
      <c r="BJ208" s="18" t="s">
        <v>84</v>
      </c>
      <c r="BK208" s="248">
        <f>ROUND(P208*H208,2)</f>
        <v>0</v>
      </c>
      <c r="BL208" s="18" t="s">
        <v>313</v>
      </c>
      <c r="BM208" s="247" t="s">
        <v>1035</v>
      </c>
    </row>
    <row r="209" spans="1:47" s="2" customFormat="1" ht="12">
      <c r="A209" s="39"/>
      <c r="B209" s="40"/>
      <c r="C209" s="41"/>
      <c r="D209" s="249" t="s">
        <v>181</v>
      </c>
      <c r="E209" s="41"/>
      <c r="F209" s="250" t="s">
        <v>1034</v>
      </c>
      <c r="G209" s="41"/>
      <c r="H209" s="41"/>
      <c r="I209" s="150"/>
      <c r="J209" s="150"/>
      <c r="K209" s="41"/>
      <c r="L209" s="41"/>
      <c r="M209" s="45"/>
      <c r="N209" s="251"/>
      <c r="O209" s="252"/>
      <c r="P209" s="85"/>
      <c r="Q209" s="85"/>
      <c r="R209" s="85"/>
      <c r="S209" s="85"/>
      <c r="T209" s="85"/>
      <c r="U209" s="85"/>
      <c r="V209" s="85"/>
      <c r="W209" s="85"/>
      <c r="X209" s="86"/>
      <c r="Y209" s="39"/>
      <c r="Z209" s="39"/>
      <c r="AA209" s="39"/>
      <c r="AB209" s="39"/>
      <c r="AC209" s="39"/>
      <c r="AD209" s="39"/>
      <c r="AE209" s="39"/>
      <c r="AT209" s="18" t="s">
        <v>181</v>
      </c>
      <c r="AU209" s="18" t="s">
        <v>86</v>
      </c>
    </row>
    <row r="210" spans="1:47" s="2" customFormat="1" ht="12">
      <c r="A210" s="39"/>
      <c r="B210" s="40"/>
      <c r="C210" s="41"/>
      <c r="D210" s="249" t="s">
        <v>217</v>
      </c>
      <c r="E210" s="41"/>
      <c r="F210" s="274" t="s">
        <v>1036</v>
      </c>
      <c r="G210" s="41"/>
      <c r="H210" s="41"/>
      <c r="I210" s="150"/>
      <c r="J210" s="150"/>
      <c r="K210" s="41"/>
      <c r="L210" s="41"/>
      <c r="M210" s="45"/>
      <c r="N210" s="251"/>
      <c r="O210" s="252"/>
      <c r="P210" s="85"/>
      <c r="Q210" s="85"/>
      <c r="R210" s="85"/>
      <c r="S210" s="85"/>
      <c r="T210" s="85"/>
      <c r="U210" s="85"/>
      <c r="V210" s="85"/>
      <c r="W210" s="85"/>
      <c r="X210" s="86"/>
      <c r="Y210" s="39"/>
      <c r="Z210" s="39"/>
      <c r="AA210" s="39"/>
      <c r="AB210" s="39"/>
      <c r="AC210" s="39"/>
      <c r="AD210" s="39"/>
      <c r="AE210" s="39"/>
      <c r="AT210" s="18" t="s">
        <v>217</v>
      </c>
      <c r="AU210" s="18" t="s">
        <v>86</v>
      </c>
    </row>
    <row r="211" spans="1:51" s="13" customFormat="1" ht="12">
      <c r="A211" s="13"/>
      <c r="B211" s="253"/>
      <c r="C211" s="254"/>
      <c r="D211" s="249" t="s">
        <v>183</v>
      </c>
      <c r="E211" s="255" t="s">
        <v>20</v>
      </c>
      <c r="F211" s="256" t="s">
        <v>1037</v>
      </c>
      <c r="G211" s="254"/>
      <c r="H211" s="257">
        <v>0.14</v>
      </c>
      <c r="I211" s="258"/>
      <c r="J211" s="258"/>
      <c r="K211" s="254"/>
      <c r="L211" s="254"/>
      <c r="M211" s="259"/>
      <c r="N211" s="260"/>
      <c r="O211" s="261"/>
      <c r="P211" s="261"/>
      <c r="Q211" s="261"/>
      <c r="R211" s="261"/>
      <c r="S211" s="261"/>
      <c r="T211" s="261"/>
      <c r="U211" s="261"/>
      <c r="V211" s="261"/>
      <c r="W211" s="261"/>
      <c r="X211" s="262"/>
      <c r="Y211" s="13"/>
      <c r="Z211" s="13"/>
      <c r="AA211" s="13"/>
      <c r="AB211" s="13"/>
      <c r="AC211" s="13"/>
      <c r="AD211" s="13"/>
      <c r="AE211" s="13"/>
      <c r="AT211" s="263" t="s">
        <v>183</v>
      </c>
      <c r="AU211" s="263" t="s">
        <v>86</v>
      </c>
      <c r="AV211" s="13" t="s">
        <v>86</v>
      </c>
      <c r="AW211" s="13" t="s">
        <v>5</v>
      </c>
      <c r="AX211" s="13" t="s">
        <v>84</v>
      </c>
      <c r="AY211" s="263" t="s">
        <v>171</v>
      </c>
    </row>
    <row r="212" spans="1:65" s="2" customFormat="1" ht="16.5" customHeight="1">
      <c r="A212" s="39"/>
      <c r="B212" s="40"/>
      <c r="C212" s="264" t="s">
        <v>378</v>
      </c>
      <c r="D212" s="264" t="s">
        <v>186</v>
      </c>
      <c r="E212" s="265" t="s">
        <v>1038</v>
      </c>
      <c r="F212" s="266" t="s">
        <v>1039</v>
      </c>
      <c r="G212" s="267" t="s">
        <v>466</v>
      </c>
      <c r="H212" s="268">
        <v>1</v>
      </c>
      <c r="I212" s="269"/>
      <c r="J212" s="270"/>
      <c r="K212" s="271">
        <f>ROUND(P212*H212,2)</f>
        <v>0</v>
      </c>
      <c r="L212" s="266" t="s">
        <v>20</v>
      </c>
      <c r="M212" s="272"/>
      <c r="N212" s="273" t="s">
        <v>20</v>
      </c>
      <c r="O212" s="243" t="s">
        <v>45</v>
      </c>
      <c r="P212" s="244">
        <f>I212+J212</f>
        <v>0</v>
      </c>
      <c r="Q212" s="244">
        <f>ROUND(I212*H212,2)</f>
        <v>0</v>
      </c>
      <c r="R212" s="244">
        <f>ROUND(J212*H212,2)</f>
        <v>0</v>
      </c>
      <c r="S212" s="85"/>
      <c r="T212" s="245">
        <f>S212*H212</f>
        <v>0</v>
      </c>
      <c r="U212" s="245">
        <v>0</v>
      </c>
      <c r="V212" s="245">
        <f>U212*H212</f>
        <v>0</v>
      </c>
      <c r="W212" s="245">
        <v>0</v>
      </c>
      <c r="X212" s="246">
        <f>W212*H212</f>
        <v>0</v>
      </c>
      <c r="Y212" s="39"/>
      <c r="Z212" s="39"/>
      <c r="AA212" s="39"/>
      <c r="AB212" s="39"/>
      <c r="AC212" s="39"/>
      <c r="AD212" s="39"/>
      <c r="AE212" s="39"/>
      <c r="AR212" s="247" t="s">
        <v>401</v>
      </c>
      <c r="AT212" s="247" t="s">
        <v>186</v>
      </c>
      <c r="AU212" s="247" t="s">
        <v>86</v>
      </c>
      <c r="AY212" s="18" t="s">
        <v>171</v>
      </c>
      <c r="BE212" s="248">
        <f>IF(O212="základní",K212,0)</f>
        <v>0</v>
      </c>
      <c r="BF212" s="248">
        <f>IF(O212="snížená",K212,0)</f>
        <v>0</v>
      </c>
      <c r="BG212" s="248">
        <f>IF(O212="zákl. přenesená",K212,0)</f>
        <v>0</v>
      </c>
      <c r="BH212" s="248">
        <f>IF(O212="sníž. přenesená",K212,0)</f>
        <v>0</v>
      </c>
      <c r="BI212" s="248">
        <f>IF(O212="nulová",K212,0)</f>
        <v>0</v>
      </c>
      <c r="BJ212" s="18" t="s">
        <v>84</v>
      </c>
      <c r="BK212" s="248">
        <f>ROUND(P212*H212,2)</f>
        <v>0</v>
      </c>
      <c r="BL212" s="18" t="s">
        <v>313</v>
      </c>
      <c r="BM212" s="247" t="s">
        <v>1040</v>
      </c>
    </row>
    <row r="213" spans="1:47" s="2" customFormat="1" ht="12">
      <c r="A213" s="39"/>
      <c r="B213" s="40"/>
      <c r="C213" s="41"/>
      <c r="D213" s="249" t="s">
        <v>181</v>
      </c>
      <c r="E213" s="41"/>
      <c r="F213" s="250" t="s">
        <v>1039</v>
      </c>
      <c r="G213" s="41"/>
      <c r="H213" s="41"/>
      <c r="I213" s="150"/>
      <c r="J213" s="150"/>
      <c r="K213" s="41"/>
      <c r="L213" s="41"/>
      <c r="M213" s="45"/>
      <c r="N213" s="251"/>
      <c r="O213" s="252"/>
      <c r="P213" s="85"/>
      <c r="Q213" s="85"/>
      <c r="R213" s="85"/>
      <c r="S213" s="85"/>
      <c r="T213" s="85"/>
      <c r="U213" s="85"/>
      <c r="V213" s="85"/>
      <c r="W213" s="85"/>
      <c r="X213" s="86"/>
      <c r="Y213" s="39"/>
      <c r="Z213" s="39"/>
      <c r="AA213" s="39"/>
      <c r="AB213" s="39"/>
      <c r="AC213" s="39"/>
      <c r="AD213" s="39"/>
      <c r="AE213" s="39"/>
      <c r="AT213" s="18" t="s">
        <v>181</v>
      </c>
      <c r="AU213" s="18" t="s">
        <v>86</v>
      </c>
    </row>
    <row r="214" spans="1:47" s="2" customFormat="1" ht="12">
      <c r="A214" s="39"/>
      <c r="B214" s="40"/>
      <c r="C214" s="41"/>
      <c r="D214" s="249" t="s">
        <v>217</v>
      </c>
      <c r="E214" s="41"/>
      <c r="F214" s="274" t="s">
        <v>1041</v>
      </c>
      <c r="G214" s="41"/>
      <c r="H214" s="41"/>
      <c r="I214" s="150"/>
      <c r="J214" s="150"/>
      <c r="K214" s="41"/>
      <c r="L214" s="41"/>
      <c r="M214" s="45"/>
      <c r="N214" s="251"/>
      <c r="O214" s="252"/>
      <c r="P214" s="85"/>
      <c r="Q214" s="85"/>
      <c r="R214" s="85"/>
      <c r="S214" s="85"/>
      <c r="T214" s="85"/>
      <c r="U214" s="85"/>
      <c r="V214" s="85"/>
      <c r="W214" s="85"/>
      <c r="X214" s="86"/>
      <c r="Y214" s="39"/>
      <c r="Z214" s="39"/>
      <c r="AA214" s="39"/>
      <c r="AB214" s="39"/>
      <c r="AC214" s="39"/>
      <c r="AD214" s="39"/>
      <c r="AE214" s="39"/>
      <c r="AT214" s="18" t="s">
        <v>217</v>
      </c>
      <c r="AU214" s="18" t="s">
        <v>86</v>
      </c>
    </row>
    <row r="215" spans="1:65" s="2" customFormat="1" ht="21.75" customHeight="1">
      <c r="A215" s="39"/>
      <c r="B215" s="40"/>
      <c r="C215" s="264" t="s">
        <v>384</v>
      </c>
      <c r="D215" s="264" t="s">
        <v>186</v>
      </c>
      <c r="E215" s="265" t="s">
        <v>1042</v>
      </c>
      <c r="F215" s="266" t="s">
        <v>1043</v>
      </c>
      <c r="G215" s="267" t="s">
        <v>262</v>
      </c>
      <c r="H215" s="268">
        <v>25.8</v>
      </c>
      <c r="I215" s="269"/>
      <c r="J215" s="270"/>
      <c r="K215" s="271">
        <f>ROUND(P215*H215,2)</f>
        <v>0</v>
      </c>
      <c r="L215" s="266" t="s">
        <v>178</v>
      </c>
      <c r="M215" s="272"/>
      <c r="N215" s="273" t="s">
        <v>20</v>
      </c>
      <c r="O215" s="243" t="s">
        <v>45</v>
      </c>
      <c r="P215" s="244">
        <f>I215+J215</f>
        <v>0</v>
      </c>
      <c r="Q215" s="244">
        <f>ROUND(I215*H215,2)</f>
        <v>0</v>
      </c>
      <c r="R215" s="244">
        <f>ROUND(J215*H215,2)</f>
        <v>0</v>
      </c>
      <c r="S215" s="85"/>
      <c r="T215" s="245">
        <f>S215*H215</f>
        <v>0</v>
      </c>
      <c r="U215" s="245">
        <v>0.00155</v>
      </c>
      <c r="V215" s="245">
        <f>U215*H215</f>
        <v>0.03999</v>
      </c>
      <c r="W215" s="245">
        <v>0</v>
      </c>
      <c r="X215" s="246">
        <f>W215*H215</f>
        <v>0</v>
      </c>
      <c r="Y215" s="39"/>
      <c r="Z215" s="39"/>
      <c r="AA215" s="39"/>
      <c r="AB215" s="39"/>
      <c r="AC215" s="39"/>
      <c r="AD215" s="39"/>
      <c r="AE215" s="39"/>
      <c r="AR215" s="247" t="s">
        <v>1044</v>
      </c>
      <c r="AT215" s="247" t="s">
        <v>186</v>
      </c>
      <c r="AU215" s="247" t="s">
        <v>86</v>
      </c>
      <c r="AY215" s="18" t="s">
        <v>171</v>
      </c>
      <c r="BE215" s="248">
        <f>IF(O215="základní",K215,0)</f>
        <v>0</v>
      </c>
      <c r="BF215" s="248">
        <f>IF(O215="snížená",K215,0)</f>
        <v>0</v>
      </c>
      <c r="BG215" s="248">
        <f>IF(O215="zákl. přenesená",K215,0)</f>
        <v>0</v>
      </c>
      <c r="BH215" s="248">
        <f>IF(O215="sníž. přenesená",K215,0)</f>
        <v>0</v>
      </c>
      <c r="BI215" s="248">
        <f>IF(O215="nulová",K215,0)</f>
        <v>0</v>
      </c>
      <c r="BJ215" s="18" t="s">
        <v>84</v>
      </c>
      <c r="BK215" s="248">
        <f>ROUND(P215*H215,2)</f>
        <v>0</v>
      </c>
      <c r="BL215" s="18" t="s">
        <v>1044</v>
      </c>
      <c r="BM215" s="247" t="s">
        <v>1045</v>
      </c>
    </row>
    <row r="216" spans="1:47" s="2" customFormat="1" ht="12">
      <c r="A216" s="39"/>
      <c r="B216" s="40"/>
      <c r="C216" s="41"/>
      <c r="D216" s="249" t="s">
        <v>181</v>
      </c>
      <c r="E216" s="41"/>
      <c r="F216" s="250" t="s">
        <v>1043</v>
      </c>
      <c r="G216" s="41"/>
      <c r="H216" s="41"/>
      <c r="I216" s="150"/>
      <c r="J216" s="150"/>
      <c r="K216" s="41"/>
      <c r="L216" s="41"/>
      <c r="M216" s="45"/>
      <c r="N216" s="251"/>
      <c r="O216" s="252"/>
      <c r="P216" s="85"/>
      <c r="Q216" s="85"/>
      <c r="R216" s="85"/>
      <c r="S216" s="85"/>
      <c r="T216" s="85"/>
      <c r="U216" s="85"/>
      <c r="V216" s="85"/>
      <c r="W216" s="85"/>
      <c r="X216" s="86"/>
      <c r="Y216" s="39"/>
      <c r="Z216" s="39"/>
      <c r="AA216" s="39"/>
      <c r="AB216" s="39"/>
      <c r="AC216" s="39"/>
      <c r="AD216" s="39"/>
      <c r="AE216" s="39"/>
      <c r="AT216" s="18" t="s">
        <v>181</v>
      </c>
      <c r="AU216" s="18" t="s">
        <v>86</v>
      </c>
    </row>
    <row r="217" spans="1:51" s="13" customFormat="1" ht="12">
      <c r="A217" s="13"/>
      <c r="B217" s="253"/>
      <c r="C217" s="254"/>
      <c r="D217" s="249" t="s">
        <v>183</v>
      </c>
      <c r="E217" s="255" t="s">
        <v>20</v>
      </c>
      <c r="F217" s="256" t="s">
        <v>1046</v>
      </c>
      <c r="G217" s="254"/>
      <c r="H217" s="257">
        <v>25.8</v>
      </c>
      <c r="I217" s="258"/>
      <c r="J217" s="258"/>
      <c r="K217" s="254"/>
      <c r="L217" s="254"/>
      <c r="M217" s="259"/>
      <c r="N217" s="260"/>
      <c r="O217" s="261"/>
      <c r="P217" s="261"/>
      <c r="Q217" s="261"/>
      <c r="R217" s="261"/>
      <c r="S217" s="261"/>
      <c r="T217" s="261"/>
      <c r="U217" s="261"/>
      <c r="V217" s="261"/>
      <c r="W217" s="261"/>
      <c r="X217" s="262"/>
      <c r="Y217" s="13"/>
      <c r="Z217" s="13"/>
      <c r="AA217" s="13"/>
      <c r="AB217" s="13"/>
      <c r="AC217" s="13"/>
      <c r="AD217" s="13"/>
      <c r="AE217" s="13"/>
      <c r="AT217" s="263" t="s">
        <v>183</v>
      </c>
      <c r="AU217" s="263" t="s">
        <v>86</v>
      </c>
      <c r="AV217" s="13" t="s">
        <v>86</v>
      </c>
      <c r="AW217" s="13" t="s">
        <v>5</v>
      </c>
      <c r="AX217" s="13" t="s">
        <v>84</v>
      </c>
      <c r="AY217" s="263" t="s">
        <v>171</v>
      </c>
    </row>
    <row r="218" spans="1:65" s="2" customFormat="1" ht="16.5" customHeight="1">
      <c r="A218" s="39"/>
      <c r="B218" s="40"/>
      <c r="C218" s="235" t="s">
        <v>390</v>
      </c>
      <c r="D218" s="235" t="s">
        <v>174</v>
      </c>
      <c r="E218" s="236" t="s">
        <v>1047</v>
      </c>
      <c r="F218" s="237" t="s">
        <v>1048</v>
      </c>
      <c r="G218" s="238" t="s">
        <v>466</v>
      </c>
      <c r="H218" s="239">
        <v>1</v>
      </c>
      <c r="I218" s="240"/>
      <c r="J218" s="240"/>
      <c r="K218" s="241">
        <f>ROUND(P218*H218,2)</f>
        <v>0</v>
      </c>
      <c r="L218" s="237" t="s">
        <v>20</v>
      </c>
      <c r="M218" s="45"/>
      <c r="N218" s="242" t="s">
        <v>20</v>
      </c>
      <c r="O218" s="243" t="s">
        <v>45</v>
      </c>
      <c r="P218" s="244">
        <f>I218+J218</f>
        <v>0</v>
      </c>
      <c r="Q218" s="244">
        <f>ROUND(I218*H218,2)</f>
        <v>0</v>
      </c>
      <c r="R218" s="244">
        <f>ROUND(J218*H218,2)</f>
        <v>0</v>
      </c>
      <c r="S218" s="85"/>
      <c r="T218" s="245">
        <f>S218*H218</f>
        <v>0</v>
      </c>
      <c r="U218" s="245">
        <v>0</v>
      </c>
      <c r="V218" s="245">
        <f>U218*H218</f>
        <v>0</v>
      </c>
      <c r="W218" s="245">
        <v>0</v>
      </c>
      <c r="X218" s="246">
        <f>W218*H218</f>
        <v>0</v>
      </c>
      <c r="Y218" s="39"/>
      <c r="Z218" s="39"/>
      <c r="AA218" s="39"/>
      <c r="AB218" s="39"/>
      <c r="AC218" s="39"/>
      <c r="AD218" s="39"/>
      <c r="AE218" s="39"/>
      <c r="AR218" s="247" t="s">
        <v>313</v>
      </c>
      <c r="AT218" s="247" t="s">
        <v>174</v>
      </c>
      <c r="AU218" s="247" t="s">
        <v>86</v>
      </c>
      <c r="AY218" s="18" t="s">
        <v>171</v>
      </c>
      <c r="BE218" s="248">
        <f>IF(O218="základní",K218,0)</f>
        <v>0</v>
      </c>
      <c r="BF218" s="248">
        <f>IF(O218="snížená",K218,0)</f>
        <v>0</v>
      </c>
      <c r="BG218" s="248">
        <f>IF(O218="zákl. přenesená",K218,0)</f>
        <v>0</v>
      </c>
      <c r="BH218" s="248">
        <f>IF(O218="sníž. přenesená",K218,0)</f>
        <v>0</v>
      </c>
      <c r="BI218" s="248">
        <f>IF(O218="nulová",K218,0)</f>
        <v>0</v>
      </c>
      <c r="BJ218" s="18" t="s">
        <v>84</v>
      </c>
      <c r="BK218" s="248">
        <f>ROUND(P218*H218,2)</f>
        <v>0</v>
      </c>
      <c r="BL218" s="18" t="s">
        <v>313</v>
      </c>
      <c r="BM218" s="247" t="s">
        <v>1049</v>
      </c>
    </row>
    <row r="219" spans="1:47" s="2" customFormat="1" ht="12">
      <c r="A219" s="39"/>
      <c r="B219" s="40"/>
      <c r="C219" s="41"/>
      <c r="D219" s="249" t="s">
        <v>181</v>
      </c>
      <c r="E219" s="41"/>
      <c r="F219" s="250" t="s">
        <v>1050</v>
      </c>
      <c r="G219" s="41"/>
      <c r="H219" s="41"/>
      <c r="I219" s="150"/>
      <c r="J219" s="150"/>
      <c r="K219" s="41"/>
      <c r="L219" s="41"/>
      <c r="M219" s="45"/>
      <c r="N219" s="251"/>
      <c r="O219" s="252"/>
      <c r="P219" s="85"/>
      <c r="Q219" s="85"/>
      <c r="R219" s="85"/>
      <c r="S219" s="85"/>
      <c r="T219" s="85"/>
      <c r="U219" s="85"/>
      <c r="V219" s="85"/>
      <c r="W219" s="85"/>
      <c r="X219" s="86"/>
      <c r="Y219" s="39"/>
      <c r="Z219" s="39"/>
      <c r="AA219" s="39"/>
      <c r="AB219" s="39"/>
      <c r="AC219" s="39"/>
      <c r="AD219" s="39"/>
      <c r="AE219" s="39"/>
      <c r="AT219" s="18" t="s">
        <v>181</v>
      </c>
      <c r="AU219" s="18" t="s">
        <v>86</v>
      </c>
    </row>
    <row r="220" spans="1:47" s="2" customFormat="1" ht="12">
      <c r="A220" s="39"/>
      <c r="B220" s="40"/>
      <c r="C220" s="41"/>
      <c r="D220" s="249" t="s">
        <v>217</v>
      </c>
      <c r="E220" s="41"/>
      <c r="F220" s="274" t="s">
        <v>1051</v>
      </c>
      <c r="G220" s="41"/>
      <c r="H220" s="41"/>
      <c r="I220" s="150"/>
      <c r="J220" s="150"/>
      <c r="K220" s="41"/>
      <c r="L220" s="41"/>
      <c r="M220" s="45"/>
      <c r="N220" s="251"/>
      <c r="O220" s="252"/>
      <c r="P220" s="85"/>
      <c r="Q220" s="85"/>
      <c r="R220" s="85"/>
      <c r="S220" s="85"/>
      <c r="T220" s="85"/>
      <c r="U220" s="85"/>
      <c r="V220" s="85"/>
      <c r="W220" s="85"/>
      <c r="X220" s="86"/>
      <c r="Y220" s="39"/>
      <c r="Z220" s="39"/>
      <c r="AA220" s="39"/>
      <c r="AB220" s="39"/>
      <c r="AC220" s="39"/>
      <c r="AD220" s="39"/>
      <c r="AE220" s="39"/>
      <c r="AT220" s="18" t="s">
        <v>217</v>
      </c>
      <c r="AU220" s="18" t="s">
        <v>86</v>
      </c>
    </row>
    <row r="221" spans="1:65" s="2" customFormat="1" ht="16.5" customHeight="1">
      <c r="A221" s="39"/>
      <c r="B221" s="40"/>
      <c r="C221" s="235" t="s">
        <v>395</v>
      </c>
      <c r="D221" s="235" t="s">
        <v>174</v>
      </c>
      <c r="E221" s="236" t="s">
        <v>1052</v>
      </c>
      <c r="F221" s="237" t="s">
        <v>1053</v>
      </c>
      <c r="G221" s="238" t="s">
        <v>455</v>
      </c>
      <c r="H221" s="239">
        <v>1</v>
      </c>
      <c r="I221" s="240"/>
      <c r="J221" s="240"/>
      <c r="K221" s="241">
        <f>ROUND(P221*H221,2)</f>
        <v>0</v>
      </c>
      <c r="L221" s="237" t="s">
        <v>20</v>
      </c>
      <c r="M221" s="45"/>
      <c r="N221" s="242" t="s">
        <v>20</v>
      </c>
      <c r="O221" s="243" t="s">
        <v>45</v>
      </c>
      <c r="P221" s="244">
        <f>I221+J221</f>
        <v>0</v>
      </c>
      <c r="Q221" s="244">
        <f>ROUND(I221*H221,2)</f>
        <v>0</v>
      </c>
      <c r="R221" s="244">
        <f>ROUND(J221*H221,2)</f>
        <v>0</v>
      </c>
      <c r="S221" s="85"/>
      <c r="T221" s="245">
        <f>S221*H221</f>
        <v>0</v>
      </c>
      <c r="U221" s="245">
        <v>0</v>
      </c>
      <c r="V221" s="245">
        <f>U221*H221</f>
        <v>0</v>
      </c>
      <c r="W221" s="245">
        <v>0</v>
      </c>
      <c r="X221" s="246">
        <f>W221*H221</f>
        <v>0</v>
      </c>
      <c r="Y221" s="39"/>
      <c r="Z221" s="39"/>
      <c r="AA221" s="39"/>
      <c r="AB221" s="39"/>
      <c r="AC221" s="39"/>
      <c r="AD221" s="39"/>
      <c r="AE221" s="39"/>
      <c r="AR221" s="247" t="s">
        <v>313</v>
      </c>
      <c r="AT221" s="247" t="s">
        <v>174</v>
      </c>
      <c r="AU221" s="247" t="s">
        <v>86</v>
      </c>
      <c r="AY221" s="18" t="s">
        <v>171</v>
      </c>
      <c r="BE221" s="248">
        <f>IF(O221="základní",K221,0)</f>
        <v>0</v>
      </c>
      <c r="BF221" s="248">
        <f>IF(O221="snížená",K221,0)</f>
        <v>0</v>
      </c>
      <c r="BG221" s="248">
        <f>IF(O221="zákl. přenesená",K221,0)</f>
        <v>0</v>
      </c>
      <c r="BH221" s="248">
        <f>IF(O221="sníž. přenesená",K221,0)</f>
        <v>0</v>
      </c>
      <c r="BI221" s="248">
        <f>IF(O221="nulová",K221,0)</f>
        <v>0</v>
      </c>
      <c r="BJ221" s="18" t="s">
        <v>84</v>
      </c>
      <c r="BK221" s="248">
        <f>ROUND(P221*H221,2)</f>
        <v>0</v>
      </c>
      <c r="BL221" s="18" t="s">
        <v>313</v>
      </c>
      <c r="BM221" s="247" t="s">
        <v>1054</v>
      </c>
    </row>
    <row r="222" spans="1:65" s="2" customFormat="1" ht="21.75" customHeight="1">
      <c r="A222" s="39"/>
      <c r="B222" s="40"/>
      <c r="C222" s="235" t="s">
        <v>401</v>
      </c>
      <c r="D222" s="235" t="s">
        <v>174</v>
      </c>
      <c r="E222" s="236" t="s">
        <v>1055</v>
      </c>
      <c r="F222" s="237" t="s">
        <v>1056</v>
      </c>
      <c r="G222" s="238" t="s">
        <v>224</v>
      </c>
      <c r="H222" s="239">
        <v>2.009</v>
      </c>
      <c r="I222" s="240"/>
      <c r="J222" s="240"/>
      <c r="K222" s="241">
        <f>ROUND(P222*H222,2)</f>
        <v>0</v>
      </c>
      <c r="L222" s="237" t="s">
        <v>178</v>
      </c>
      <c r="M222" s="45"/>
      <c r="N222" s="242" t="s">
        <v>20</v>
      </c>
      <c r="O222" s="243" t="s">
        <v>45</v>
      </c>
      <c r="P222" s="244">
        <f>I222+J222</f>
        <v>0</v>
      </c>
      <c r="Q222" s="244">
        <f>ROUND(I222*H222,2)</f>
        <v>0</v>
      </c>
      <c r="R222" s="244">
        <f>ROUND(J222*H222,2)</f>
        <v>0</v>
      </c>
      <c r="S222" s="85"/>
      <c r="T222" s="245">
        <f>S222*H222</f>
        <v>0</v>
      </c>
      <c r="U222" s="245">
        <v>0</v>
      </c>
      <c r="V222" s="245">
        <f>U222*H222</f>
        <v>0</v>
      </c>
      <c r="W222" s="245">
        <v>0</v>
      </c>
      <c r="X222" s="246">
        <f>W222*H222</f>
        <v>0</v>
      </c>
      <c r="Y222" s="39"/>
      <c r="Z222" s="39"/>
      <c r="AA222" s="39"/>
      <c r="AB222" s="39"/>
      <c r="AC222" s="39"/>
      <c r="AD222" s="39"/>
      <c r="AE222" s="39"/>
      <c r="AR222" s="247" t="s">
        <v>313</v>
      </c>
      <c r="AT222" s="247" t="s">
        <v>174</v>
      </c>
      <c r="AU222" s="247" t="s">
        <v>86</v>
      </c>
      <c r="AY222" s="18" t="s">
        <v>171</v>
      </c>
      <c r="BE222" s="248">
        <f>IF(O222="základní",K222,0)</f>
        <v>0</v>
      </c>
      <c r="BF222" s="248">
        <f>IF(O222="snížená",K222,0)</f>
        <v>0</v>
      </c>
      <c r="BG222" s="248">
        <f>IF(O222="zákl. přenesená",K222,0)</f>
        <v>0</v>
      </c>
      <c r="BH222" s="248">
        <f>IF(O222="sníž. přenesená",K222,0)</f>
        <v>0</v>
      </c>
      <c r="BI222" s="248">
        <f>IF(O222="nulová",K222,0)</f>
        <v>0</v>
      </c>
      <c r="BJ222" s="18" t="s">
        <v>84</v>
      </c>
      <c r="BK222" s="248">
        <f>ROUND(P222*H222,2)</f>
        <v>0</v>
      </c>
      <c r="BL222" s="18" t="s">
        <v>313</v>
      </c>
      <c r="BM222" s="247" t="s">
        <v>1057</v>
      </c>
    </row>
    <row r="223" spans="1:47" s="2" customFormat="1" ht="12">
      <c r="A223" s="39"/>
      <c r="B223" s="40"/>
      <c r="C223" s="41"/>
      <c r="D223" s="249" t="s">
        <v>181</v>
      </c>
      <c r="E223" s="41"/>
      <c r="F223" s="250" t="s">
        <v>1058</v>
      </c>
      <c r="G223" s="41"/>
      <c r="H223" s="41"/>
      <c r="I223" s="150"/>
      <c r="J223" s="150"/>
      <c r="K223" s="41"/>
      <c r="L223" s="41"/>
      <c r="M223" s="45"/>
      <c r="N223" s="275"/>
      <c r="O223" s="276"/>
      <c r="P223" s="277"/>
      <c r="Q223" s="277"/>
      <c r="R223" s="277"/>
      <c r="S223" s="277"/>
      <c r="T223" s="277"/>
      <c r="U223" s="277"/>
      <c r="V223" s="277"/>
      <c r="W223" s="277"/>
      <c r="X223" s="278"/>
      <c r="Y223" s="39"/>
      <c r="Z223" s="39"/>
      <c r="AA223" s="39"/>
      <c r="AB223" s="39"/>
      <c r="AC223" s="39"/>
      <c r="AD223" s="39"/>
      <c r="AE223" s="39"/>
      <c r="AT223" s="18" t="s">
        <v>181</v>
      </c>
      <c r="AU223" s="18" t="s">
        <v>86</v>
      </c>
    </row>
    <row r="224" spans="1:31" s="2" customFormat="1" ht="6.95" customHeight="1">
      <c r="A224" s="39"/>
      <c r="B224" s="60"/>
      <c r="C224" s="61"/>
      <c r="D224" s="61"/>
      <c r="E224" s="61"/>
      <c r="F224" s="61"/>
      <c r="G224" s="61"/>
      <c r="H224" s="61"/>
      <c r="I224" s="180"/>
      <c r="J224" s="180"/>
      <c r="K224" s="61"/>
      <c r="L224" s="61"/>
      <c r="M224" s="45"/>
      <c r="N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</sheetData>
  <sheetProtection password="CC35" sheet="1" objects="1" scenarios="1" formatColumns="0" formatRows="0" autoFilter="0"/>
  <autoFilter ref="C88:L223"/>
  <mergeCells count="9">
    <mergeCell ref="E7:H7"/>
    <mergeCell ref="E9:H9"/>
    <mergeCell ref="E18:H18"/>
    <mergeCell ref="E27:H27"/>
    <mergeCell ref="E50:H50"/>
    <mergeCell ref="E52:H52"/>
    <mergeCell ref="E79:H79"/>
    <mergeCell ref="E81:H8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113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1059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1060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ROUND(K92,2)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ROUND((SUM(BE92:BE152)),2)</f>
        <v>0</v>
      </c>
      <c r="G37" s="39"/>
      <c r="H37" s="39"/>
      <c r="I37" s="169">
        <v>0.21</v>
      </c>
      <c r="J37" s="150"/>
      <c r="K37" s="163">
        <f>ROUND(((SUM(BE92:BE152))*I37),2)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ROUND((SUM(BF92:BF152)),2)</f>
        <v>0</v>
      </c>
      <c r="G38" s="39"/>
      <c r="H38" s="39"/>
      <c r="I38" s="169">
        <v>0.15</v>
      </c>
      <c r="J38" s="150"/>
      <c r="K38" s="163">
        <f>ROUND(((SUM(BF92:BF152))*I38),2)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ROUND((SUM(BG92:BG152)),2)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ROUND((SUM(BH92:BH152)),2)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ROUND((SUM(BI92:BI152)),2)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1059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D.1.6.1 - SO 303 Vegetační úpravy - plán výsadby stromů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Q92</f>
        <v>0</v>
      </c>
      <c r="J65" s="191">
        <f>R92</f>
        <v>0</v>
      </c>
      <c r="K65" s="103">
        <f>K92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149</v>
      </c>
      <c r="E66" s="195"/>
      <c r="F66" s="195"/>
      <c r="G66" s="195"/>
      <c r="H66" s="195"/>
      <c r="I66" s="196">
        <f>Q93</f>
        <v>0</v>
      </c>
      <c r="J66" s="196">
        <f>R93</f>
        <v>0</v>
      </c>
      <c r="K66" s="197">
        <f>K93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9"/>
      <c r="C67" s="129"/>
      <c r="D67" s="200" t="s">
        <v>150</v>
      </c>
      <c r="E67" s="201"/>
      <c r="F67" s="201"/>
      <c r="G67" s="201"/>
      <c r="H67" s="201"/>
      <c r="I67" s="202">
        <f>Q94</f>
        <v>0</v>
      </c>
      <c r="J67" s="202">
        <f>R94</f>
        <v>0</v>
      </c>
      <c r="K67" s="203">
        <f>K94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9"/>
      <c r="C68" s="129"/>
      <c r="D68" s="200" t="s">
        <v>151</v>
      </c>
      <c r="E68" s="201"/>
      <c r="F68" s="201"/>
      <c r="G68" s="201"/>
      <c r="H68" s="201"/>
      <c r="I68" s="202">
        <f>Q131</f>
        <v>0</v>
      </c>
      <c r="J68" s="202">
        <f>R131</f>
        <v>0</v>
      </c>
      <c r="K68" s="203">
        <f>K131</f>
        <v>0</v>
      </c>
      <c r="L68" s="129"/>
      <c r="M68" s="20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92"/>
      <c r="C69" s="193"/>
      <c r="D69" s="194" t="s">
        <v>1061</v>
      </c>
      <c r="E69" s="195"/>
      <c r="F69" s="195"/>
      <c r="G69" s="195"/>
      <c r="H69" s="195"/>
      <c r="I69" s="196">
        <f>Q134</f>
        <v>0</v>
      </c>
      <c r="J69" s="196">
        <f>R134</f>
        <v>0</v>
      </c>
      <c r="K69" s="197">
        <f>K134</f>
        <v>0</v>
      </c>
      <c r="L69" s="193"/>
      <c r="M69" s="19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92"/>
      <c r="C70" s="193"/>
      <c r="D70" s="194" t="s">
        <v>1062</v>
      </c>
      <c r="E70" s="195"/>
      <c r="F70" s="195"/>
      <c r="G70" s="195"/>
      <c r="H70" s="195"/>
      <c r="I70" s="196">
        <f>Q147</f>
        <v>0</v>
      </c>
      <c r="J70" s="196">
        <f>R147</f>
        <v>0</v>
      </c>
      <c r="K70" s="197">
        <f>K147</f>
        <v>0</v>
      </c>
      <c r="L70" s="193"/>
      <c r="M70" s="19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150"/>
      <c r="J71" s="150"/>
      <c r="K71" s="41"/>
      <c r="L71" s="41"/>
      <c r="M71" s="15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180"/>
      <c r="J72" s="180"/>
      <c r="K72" s="61"/>
      <c r="L72" s="61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183"/>
      <c r="J76" s="183"/>
      <c r="K76" s="63"/>
      <c r="L76" s="63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152</v>
      </c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</v>
      </c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84" t="str">
        <f>E7</f>
        <v>Úpravy parkové plochy u č.p. 653, Horní Slavkov</v>
      </c>
      <c r="F80" s="33"/>
      <c r="G80" s="33"/>
      <c r="H80" s="33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3" s="1" customFormat="1" ht="12" customHeight="1">
      <c r="B81" s="22"/>
      <c r="C81" s="33" t="s">
        <v>139</v>
      </c>
      <c r="D81" s="23"/>
      <c r="E81" s="23"/>
      <c r="F81" s="23"/>
      <c r="G81" s="23"/>
      <c r="H81" s="23"/>
      <c r="I81" s="142"/>
      <c r="J81" s="142"/>
      <c r="K81" s="23"/>
      <c r="L81" s="23"/>
      <c r="M81" s="21"/>
    </row>
    <row r="82" spans="1:31" s="2" customFormat="1" ht="16.5" customHeight="1">
      <c r="A82" s="39"/>
      <c r="B82" s="40"/>
      <c r="C82" s="41"/>
      <c r="D82" s="41"/>
      <c r="E82" s="184" t="s">
        <v>1059</v>
      </c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228</v>
      </c>
      <c r="D83" s="41"/>
      <c r="E83" s="41"/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D.1.6.1 - SO 303 Vegetační úpravy - plán výsadby stromů</v>
      </c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50"/>
      <c r="J85" s="150"/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22</v>
      </c>
      <c r="D86" s="41"/>
      <c r="E86" s="41"/>
      <c r="F86" s="28" t="str">
        <f>F14</f>
        <v>Horní Slavkov</v>
      </c>
      <c r="G86" s="41"/>
      <c r="H86" s="41"/>
      <c r="I86" s="153" t="s">
        <v>24</v>
      </c>
      <c r="J86" s="155" t="str">
        <f>IF(J14="","",J14)</f>
        <v>19.4.2020</v>
      </c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50"/>
      <c r="J87" s="150"/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26</v>
      </c>
      <c r="D88" s="41"/>
      <c r="E88" s="41"/>
      <c r="F88" s="28" t="str">
        <f>E17</f>
        <v>Město Horní Slavkov</v>
      </c>
      <c r="G88" s="41"/>
      <c r="H88" s="41"/>
      <c r="I88" s="153" t="s">
        <v>33</v>
      </c>
      <c r="J88" s="185" t="str">
        <f>E23</f>
        <v>Ing. Vladimír Dufek</v>
      </c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31</v>
      </c>
      <c r="D89" s="41"/>
      <c r="E89" s="41"/>
      <c r="F89" s="28" t="str">
        <f>IF(E20="","",E20)</f>
        <v>Vyplň údaj</v>
      </c>
      <c r="G89" s="41"/>
      <c r="H89" s="41"/>
      <c r="I89" s="153" t="s">
        <v>35</v>
      </c>
      <c r="J89" s="185" t="str">
        <f>E26</f>
        <v>Ing. Nikola Prinzová</v>
      </c>
      <c r="K89" s="41"/>
      <c r="L89" s="41"/>
      <c r="M89" s="15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50"/>
      <c r="J90" s="150"/>
      <c r="K90" s="41"/>
      <c r="L90" s="41"/>
      <c r="M90" s="15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205"/>
      <c r="B91" s="206"/>
      <c r="C91" s="207" t="s">
        <v>153</v>
      </c>
      <c r="D91" s="208" t="s">
        <v>59</v>
      </c>
      <c r="E91" s="208" t="s">
        <v>55</v>
      </c>
      <c r="F91" s="208" t="s">
        <v>56</v>
      </c>
      <c r="G91" s="208" t="s">
        <v>154</v>
      </c>
      <c r="H91" s="208" t="s">
        <v>155</v>
      </c>
      <c r="I91" s="209" t="s">
        <v>156</v>
      </c>
      <c r="J91" s="209" t="s">
        <v>157</v>
      </c>
      <c r="K91" s="208" t="s">
        <v>147</v>
      </c>
      <c r="L91" s="210" t="s">
        <v>158</v>
      </c>
      <c r="M91" s="211"/>
      <c r="N91" s="93" t="s">
        <v>20</v>
      </c>
      <c r="O91" s="94" t="s">
        <v>44</v>
      </c>
      <c r="P91" s="94" t="s">
        <v>159</v>
      </c>
      <c r="Q91" s="94" t="s">
        <v>160</v>
      </c>
      <c r="R91" s="94" t="s">
        <v>161</v>
      </c>
      <c r="S91" s="94" t="s">
        <v>162</v>
      </c>
      <c r="T91" s="94" t="s">
        <v>163</v>
      </c>
      <c r="U91" s="94" t="s">
        <v>164</v>
      </c>
      <c r="V91" s="94" t="s">
        <v>165</v>
      </c>
      <c r="W91" s="94" t="s">
        <v>166</v>
      </c>
      <c r="X91" s="95" t="s">
        <v>167</v>
      </c>
      <c r="Y91" s="205"/>
      <c r="Z91" s="205"/>
      <c r="AA91" s="205"/>
      <c r="AB91" s="205"/>
      <c r="AC91" s="205"/>
      <c r="AD91" s="205"/>
      <c r="AE91" s="205"/>
    </row>
    <row r="92" spans="1:63" s="2" customFormat="1" ht="22.8" customHeight="1">
      <c r="A92" s="39"/>
      <c r="B92" s="40"/>
      <c r="C92" s="100" t="s">
        <v>168</v>
      </c>
      <c r="D92" s="41"/>
      <c r="E92" s="41"/>
      <c r="F92" s="41"/>
      <c r="G92" s="41"/>
      <c r="H92" s="41"/>
      <c r="I92" s="150"/>
      <c r="J92" s="150"/>
      <c r="K92" s="212">
        <f>BK92</f>
        <v>0</v>
      </c>
      <c r="L92" s="41"/>
      <c r="M92" s="45"/>
      <c r="N92" s="96"/>
      <c r="O92" s="213"/>
      <c r="P92" s="97"/>
      <c r="Q92" s="214">
        <f>Q93+Q134+Q147</f>
        <v>0</v>
      </c>
      <c r="R92" s="214">
        <f>R93+R134+R147</f>
        <v>0</v>
      </c>
      <c r="S92" s="97"/>
      <c r="T92" s="215">
        <f>T93+T134+T147</f>
        <v>0</v>
      </c>
      <c r="U92" s="97"/>
      <c r="V92" s="215">
        <f>V93+V134+V147</f>
        <v>1.0854400000000002</v>
      </c>
      <c r="W92" s="97"/>
      <c r="X92" s="216">
        <f>X93+X134+X147</f>
        <v>0</v>
      </c>
      <c r="Y92" s="39"/>
      <c r="Z92" s="39"/>
      <c r="AA92" s="39"/>
      <c r="AB92" s="39"/>
      <c r="AC92" s="39"/>
      <c r="AD92" s="39"/>
      <c r="AE92" s="39"/>
      <c r="AT92" s="18" t="s">
        <v>75</v>
      </c>
      <c r="AU92" s="18" t="s">
        <v>148</v>
      </c>
      <c r="BK92" s="217">
        <f>BK93+BK134+BK147</f>
        <v>0</v>
      </c>
    </row>
    <row r="93" spans="1:63" s="12" customFormat="1" ht="25.9" customHeight="1">
      <c r="A93" s="12"/>
      <c r="B93" s="218"/>
      <c r="C93" s="219"/>
      <c r="D93" s="220" t="s">
        <v>75</v>
      </c>
      <c r="E93" s="221" t="s">
        <v>169</v>
      </c>
      <c r="F93" s="221" t="s">
        <v>170</v>
      </c>
      <c r="G93" s="219"/>
      <c r="H93" s="219"/>
      <c r="I93" s="222"/>
      <c r="J93" s="222"/>
      <c r="K93" s="223">
        <f>BK93</f>
        <v>0</v>
      </c>
      <c r="L93" s="219"/>
      <c r="M93" s="224"/>
      <c r="N93" s="225"/>
      <c r="O93" s="226"/>
      <c r="P93" s="226"/>
      <c r="Q93" s="227">
        <f>Q94+Q131</f>
        <v>0</v>
      </c>
      <c r="R93" s="227">
        <f>R94+R131</f>
        <v>0</v>
      </c>
      <c r="S93" s="226"/>
      <c r="T93" s="228">
        <f>T94+T131</f>
        <v>0</v>
      </c>
      <c r="U93" s="226"/>
      <c r="V93" s="228">
        <f>V94+V131</f>
        <v>1.0854400000000002</v>
      </c>
      <c r="W93" s="226"/>
      <c r="X93" s="229">
        <f>X94+X131</f>
        <v>0</v>
      </c>
      <c r="Y93" s="12"/>
      <c r="Z93" s="12"/>
      <c r="AA93" s="12"/>
      <c r="AB93" s="12"/>
      <c r="AC93" s="12"/>
      <c r="AD93" s="12"/>
      <c r="AE93" s="12"/>
      <c r="AR93" s="230" t="s">
        <v>84</v>
      </c>
      <c r="AT93" s="231" t="s">
        <v>75</v>
      </c>
      <c r="AU93" s="231" t="s">
        <v>76</v>
      </c>
      <c r="AY93" s="230" t="s">
        <v>171</v>
      </c>
      <c r="BK93" s="232">
        <f>BK94+BK131</f>
        <v>0</v>
      </c>
    </row>
    <row r="94" spans="1:63" s="12" customFormat="1" ht="22.8" customHeight="1">
      <c r="A94" s="12"/>
      <c r="B94" s="218"/>
      <c r="C94" s="219"/>
      <c r="D94" s="220" t="s">
        <v>75</v>
      </c>
      <c r="E94" s="233" t="s">
        <v>84</v>
      </c>
      <c r="F94" s="233" t="s">
        <v>172</v>
      </c>
      <c r="G94" s="219"/>
      <c r="H94" s="219"/>
      <c r="I94" s="222"/>
      <c r="J94" s="222"/>
      <c r="K94" s="234">
        <f>BK94</f>
        <v>0</v>
      </c>
      <c r="L94" s="219"/>
      <c r="M94" s="224"/>
      <c r="N94" s="225"/>
      <c r="O94" s="226"/>
      <c r="P94" s="226"/>
      <c r="Q94" s="227">
        <f>SUM(Q95:Q130)</f>
        <v>0</v>
      </c>
      <c r="R94" s="227">
        <f>SUM(R95:R130)</f>
        <v>0</v>
      </c>
      <c r="S94" s="226"/>
      <c r="T94" s="228">
        <f>SUM(T95:T130)</f>
        <v>0</v>
      </c>
      <c r="U94" s="226"/>
      <c r="V94" s="228">
        <f>SUM(V95:V130)</f>
        <v>1.0854400000000002</v>
      </c>
      <c r="W94" s="226"/>
      <c r="X94" s="229">
        <f>SUM(X95:X130)</f>
        <v>0</v>
      </c>
      <c r="Y94" s="12"/>
      <c r="Z94" s="12"/>
      <c r="AA94" s="12"/>
      <c r="AB94" s="12"/>
      <c r="AC94" s="12"/>
      <c r="AD94" s="12"/>
      <c r="AE94" s="12"/>
      <c r="AR94" s="230" t="s">
        <v>84</v>
      </c>
      <c r="AT94" s="231" t="s">
        <v>75</v>
      </c>
      <c r="AU94" s="231" t="s">
        <v>84</v>
      </c>
      <c r="AY94" s="230" t="s">
        <v>171</v>
      </c>
      <c r="BK94" s="232">
        <f>SUM(BK95:BK130)</f>
        <v>0</v>
      </c>
    </row>
    <row r="95" spans="1:65" s="2" customFormat="1" ht="21.75" customHeight="1">
      <c r="A95" s="39"/>
      <c r="B95" s="40"/>
      <c r="C95" s="235" t="s">
        <v>84</v>
      </c>
      <c r="D95" s="235" t="s">
        <v>174</v>
      </c>
      <c r="E95" s="236" t="s">
        <v>1063</v>
      </c>
      <c r="F95" s="237" t="s">
        <v>1064</v>
      </c>
      <c r="G95" s="238" t="s">
        <v>195</v>
      </c>
      <c r="H95" s="239">
        <v>1</v>
      </c>
      <c r="I95" s="240"/>
      <c r="J95" s="240"/>
      <c r="K95" s="241">
        <f>ROUND(P95*H95,2)</f>
        <v>0</v>
      </c>
      <c r="L95" s="237" t="s">
        <v>178</v>
      </c>
      <c r="M95" s="45"/>
      <c r="N95" s="242" t="s">
        <v>20</v>
      </c>
      <c r="O95" s="243" t="s">
        <v>45</v>
      </c>
      <c r="P95" s="244">
        <f>I95+J95</f>
        <v>0</v>
      </c>
      <c r="Q95" s="244">
        <f>ROUND(I95*H95,2)</f>
        <v>0</v>
      </c>
      <c r="R95" s="244">
        <f>ROUND(J95*H95,2)</f>
        <v>0</v>
      </c>
      <c r="S95" s="85"/>
      <c r="T95" s="245">
        <f>S95*H95</f>
        <v>0</v>
      </c>
      <c r="U95" s="245">
        <v>0</v>
      </c>
      <c r="V95" s="245">
        <f>U95*H95</f>
        <v>0</v>
      </c>
      <c r="W95" s="245">
        <v>0</v>
      </c>
      <c r="X95" s="246">
        <f>W95*H95</f>
        <v>0</v>
      </c>
      <c r="Y95" s="39"/>
      <c r="Z95" s="39"/>
      <c r="AA95" s="39"/>
      <c r="AB95" s="39"/>
      <c r="AC95" s="39"/>
      <c r="AD95" s="39"/>
      <c r="AE95" s="39"/>
      <c r="AR95" s="247" t="s">
        <v>179</v>
      </c>
      <c r="AT95" s="247" t="s">
        <v>174</v>
      </c>
      <c r="AU95" s="247" t="s">
        <v>86</v>
      </c>
      <c r="AY95" s="18" t="s">
        <v>171</v>
      </c>
      <c r="BE95" s="248">
        <f>IF(O95="základní",K95,0)</f>
        <v>0</v>
      </c>
      <c r="BF95" s="248">
        <f>IF(O95="snížená",K95,0)</f>
        <v>0</v>
      </c>
      <c r="BG95" s="248">
        <f>IF(O95="zákl. přenesená",K95,0)</f>
        <v>0</v>
      </c>
      <c r="BH95" s="248">
        <f>IF(O95="sníž. přenesená",K95,0)</f>
        <v>0</v>
      </c>
      <c r="BI95" s="248">
        <f>IF(O95="nulová",K95,0)</f>
        <v>0</v>
      </c>
      <c r="BJ95" s="18" t="s">
        <v>84</v>
      </c>
      <c r="BK95" s="248">
        <f>ROUND(P95*H95,2)</f>
        <v>0</v>
      </c>
      <c r="BL95" s="18" t="s">
        <v>179</v>
      </c>
      <c r="BM95" s="247" t="s">
        <v>1065</v>
      </c>
    </row>
    <row r="96" spans="1:47" s="2" customFormat="1" ht="12">
      <c r="A96" s="39"/>
      <c r="B96" s="40"/>
      <c r="C96" s="41"/>
      <c r="D96" s="249" t="s">
        <v>181</v>
      </c>
      <c r="E96" s="41"/>
      <c r="F96" s="250" t="s">
        <v>1066</v>
      </c>
      <c r="G96" s="41"/>
      <c r="H96" s="41"/>
      <c r="I96" s="150"/>
      <c r="J96" s="150"/>
      <c r="K96" s="41"/>
      <c r="L96" s="41"/>
      <c r="M96" s="45"/>
      <c r="N96" s="251"/>
      <c r="O96" s="252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181</v>
      </c>
      <c r="AU96" s="18" t="s">
        <v>86</v>
      </c>
    </row>
    <row r="97" spans="1:65" s="2" customFormat="1" ht="21.75" customHeight="1">
      <c r="A97" s="39"/>
      <c r="B97" s="40"/>
      <c r="C97" s="235" t="s">
        <v>86</v>
      </c>
      <c r="D97" s="235" t="s">
        <v>174</v>
      </c>
      <c r="E97" s="236" t="s">
        <v>1067</v>
      </c>
      <c r="F97" s="237" t="s">
        <v>1068</v>
      </c>
      <c r="G97" s="238" t="s">
        <v>195</v>
      </c>
      <c r="H97" s="239">
        <v>7</v>
      </c>
      <c r="I97" s="240"/>
      <c r="J97" s="240"/>
      <c r="K97" s="241">
        <f>ROUND(P97*H97,2)</f>
        <v>0</v>
      </c>
      <c r="L97" s="237" t="s">
        <v>178</v>
      </c>
      <c r="M97" s="45"/>
      <c r="N97" s="242" t="s">
        <v>20</v>
      </c>
      <c r="O97" s="243" t="s">
        <v>45</v>
      </c>
      <c r="P97" s="244">
        <f>I97+J97</f>
        <v>0</v>
      </c>
      <c r="Q97" s="244">
        <f>ROUND(I97*H97,2)</f>
        <v>0</v>
      </c>
      <c r="R97" s="244">
        <f>ROUND(J97*H97,2)</f>
        <v>0</v>
      </c>
      <c r="S97" s="85"/>
      <c r="T97" s="245">
        <f>S97*H97</f>
        <v>0</v>
      </c>
      <c r="U97" s="245">
        <v>0</v>
      </c>
      <c r="V97" s="245">
        <f>U97*H97</f>
        <v>0</v>
      </c>
      <c r="W97" s="245">
        <v>0</v>
      </c>
      <c r="X97" s="246">
        <f>W97*H97</f>
        <v>0</v>
      </c>
      <c r="Y97" s="39"/>
      <c r="Z97" s="39"/>
      <c r="AA97" s="39"/>
      <c r="AB97" s="39"/>
      <c r="AC97" s="39"/>
      <c r="AD97" s="39"/>
      <c r="AE97" s="39"/>
      <c r="AR97" s="247" t="s">
        <v>179</v>
      </c>
      <c r="AT97" s="247" t="s">
        <v>174</v>
      </c>
      <c r="AU97" s="247" t="s">
        <v>86</v>
      </c>
      <c r="AY97" s="18" t="s">
        <v>171</v>
      </c>
      <c r="BE97" s="248">
        <f>IF(O97="základní",K97,0)</f>
        <v>0</v>
      </c>
      <c r="BF97" s="248">
        <f>IF(O97="snížená",K97,0)</f>
        <v>0</v>
      </c>
      <c r="BG97" s="248">
        <f>IF(O97="zákl. přenesená",K97,0)</f>
        <v>0</v>
      </c>
      <c r="BH97" s="248">
        <f>IF(O97="sníž. přenesená",K97,0)</f>
        <v>0</v>
      </c>
      <c r="BI97" s="248">
        <f>IF(O97="nulová",K97,0)</f>
        <v>0</v>
      </c>
      <c r="BJ97" s="18" t="s">
        <v>84</v>
      </c>
      <c r="BK97" s="248">
        <f>ROUND(P97*H97,2)</f>
        <v>0</v>
      </c>
      <c r="BL97" s="18" t="s">
        <v>179</v>
      </c>
      <c r="BM97" s="247" t="s">
        <v>1069</v>
      </c>
    </row>
    <row r="98" spans="1:47" s="2" customFormat="1" ht="12">
      <c r="A98" s="39"/>
      <c r="B98" s="40"/>
      <c r="C98" s="41"/>
      <c r="D98" s="249" t="s">
        <v>181</v>
      </c>
      <c r="E98" s="41"/>
      <c r="F98" s="250" t="s">
        <v>1070</v>
      </c>
      <c r="G98" s="41"/>
      <c r="H98" s="41"/>
      <c r="I98" s="150"/>
      <c r="J98" s="150"/>
      <c r="K98" s="41"/>
      <c r="L98" s="41"/>
      <c r="M98" s="45"/>
      <c r="N98" s="251"/>
      <c r="O98" s="252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181</v>
      </c>
      <c r="AU98" s="18" t="s">
        <v>86</v>
      </c>
    </row>
    <row r="99" spans="1:65" s="2" customFormat="1" ht="21.75" customHeight="1">
      <c r="A99" s="39"/>
      <c r="B99" s="40"/>
      <c r="C99" s="264" t="s">
        <v>250</v>
      </c>
      <c r="D99" s="264" t="s">
        <v>186</v>
      </c>
      <c r="E99" s="265" t="s">
        <v>1071</v>
      </c>
      <c r="F99" s="266" t="s">
        <v>1072</v>
      </c>
      <c r="G99" s="267" t="s">
        <v>273</v>
      </c>
      <c r="H99" s="268">
        <v>3.7</v>
      </c>
      <c r="I99" s="269"/>
      <c r="J99" s="270"/>
      <c r="K99" s="271">
        <f>ROUND(P99*H99,2)</f>
        <v>0</v>
      </c>
      <c r="L99" s="266" t="s">
        <v>178</v>
      </c>
      <c r="M99" s="272"/>
      <c r="N99" s="273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0.22</v>
      </c>
      <c r="V99" s="245">
        <f>U99*H99</f>
        <v>0.8140000000000001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185</v>
      </c>
      <c r="AT99" s="247" t="s">
        <v>186</v>
      </c>
      <c r="AU99" s="247" t="s">
        <v>86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179</v>
      </c>
      <c r="BM99" s="247" t="s">
        <v>1073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1072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86</v>
      </c>
    </row>
    <row r="101" spans="1:51" s="13" customFormat="1" ht="12">
      <c r="A101" s="13"/>
      <c r="B101" s="253"/>
      <c r="C101" s="254"/>
      <c r="D101" s="249" t="s">
        <v>183</v>
      </c>
      <c r="E101" s="255" t="s">
        <v>20</v>
      </c>
      <c r="F101" s="256" t="s">
        <v>1074</v>
      </c>
      <c r="G101" s="254"/>
      <c r="H101" s="257">
        <v>3.7</v>
      </c>
      <c r="I101" s="258"/>
      <c r="J101" s="258"/>
      <c r="K101" s="254"/>
      <c r="L101" s="254"/>
      <c r="M101" s="259"/>
      <c r="N101" s="260"/>
      <c r="O101" s="261"/>
      <c r="P101" s="261"/>
      <c r="Q101" s="261"/>
      <c r="R101" s="261"/>
      <c r="S101" s="261"/>
      <c r="T101" s="261"/>
      <c r="U101" s="261"/>
      <c r="V101" s="261"/>
      <c r="W101" s="261"/>
      <c r="X101" s="262"/>
      <c r="Y101" s="13"/>
      <c r="Z101" s="13"/>
      <c r="AA101" s="13"/>
      <c r="AB101" s="13"/>
      <c r="AC101" s="13"/>
      <c r="AD101" s="13"/>
      <c r="AE101" s="13"/>
      <c r="AT101" s="263" t="s">
        <v>183</v>
      </c>
      <c r="AU101" s="263" t="s">
        <v>86</v>
      </c>
      <c r="AV101" s="13" t="s">
        <v>86</v>
      </c>
      <c r="AW101" s="13" t="s">
        <v>5</v>
      </c>
      <c r="AX101" s="13" t="s">
        <v>84</v>
      </c>
      <c r="AY101" s="263" t="s">
        <v>171</v>
      </c>
    </row>
    <row r="102" spans="1:65" s="2" customFormat="1" ht="21.75" customHeight="1">
      <c r="A102" s="39"/>
      <c r="B102" s="40"/>
      <c r="C102" s="235" t="s">
        <v>179</v>
      </c>
      <c r="D102" s="235" t="s">
        <v>174</v>
      </c>
      <c r="E102" s="236" t="s">
        <v>1075</v>
      </c>
      <c r="F102" s="237" t="s">
        <v>1076</v>
      </c>
      <c r="G102" s="238" t="s">
        <v>195</v>
      </c>
      <c r="H102" s="239">
        <v>1</v>
      </c>
      <c r="I102" s="240"/>
      <c r="J102" s="240"/>
      <c r="K102" s="241">
        <f>ROUND(P102*H102,2)</f>
        <v>0</v>
      </c>
      <c r="L102" s="237" t="s">
        <v>178</v>
      </c>
      <c r="M102" s="45"/>
      <c r="N102" s="242" t="s">
        <v>20</v>
      </c>
      <c r="O102" s="243" t="s">
        <v>45</v>
      </c>
      <c r="P102" s="244">
        <f>I102+J102</f>
        <v>0</v>
      </c>
      <c r="Q102" s="244">
        <f>ROUND(I102*H102,2)</f>
        <v>0</v>
      </c>
      <c r="R102" s="244">
        <f>ROUND(J102*H102,2)</f>
        <v>0</v>
      </c>
      <c r="S102" s="85"/>
      <c r="T102" s="245">
        <f>S102*H102</f>
        <v>0</v>
      </c>
      <c r="U102" s="245">
        <v>0</v>
      </c>
      <c r="V102" s="245">
        <f>U102*H102</f>
        <v>0</v>
      </c>
      <c r="W102" s="245">
        <v>0</v>
      </c>
      <c r="X102" s="246">
        <f>W102*H102</f>
        <v>0</v>
      </c>
      <c r="Y102" s="39"/>
      <c r="Z102" s="39"/>
      <c r="AA102" s="39"/>
      <c r="AB102" s="39"/>
      <c r="AC102" s="39"/>
      <c r="AD102" s="39"/>
      <c r="AE102" s="39"/>
      <c r="AR102" s="247" t="s">
        <v>179</v>
      </c>
      <c r="AT102" s="247" t="s">
        <v>174</v>
      </c>
      <c r="AU102" s="247" t="s">
        <v>86</v>
      </c>
      <c r="AY102" s="18" t="s">
        <v>171</v>
      </c>
      <c r="BE102" s="248">
        <f>IF(O102="základní",K102,0)</f>
        <v>0</v>
      </c>
      <c r="BF102" s="248">
        <f>IF(O102="snížená",K102,0)</f>
        <v>0</v>
      </c>
      <c r="BG102" s="248">
        <f>IF(O102="zákl. přenesená",K102,0)</f>
        <v>0</v>
      </c>
      <c r="BH102" s="248">
        <f>IF(O102="sníž. přenesená",K102,0)</f>
        <v>0</v>
      </c>
      <c r="BI102" s="248">
        <f>IF(O102="nulová",K102,0)</f>
        <v>0</v>
      </c>
      <c r="BJ102" s="18" t="s">
        <v>84</v>
      </c>
      <c r="BK102" s="248">
        <f>ROUND(P102*H102,2)</f>
        <v>0</v>
      </c>
      <c r="BL102" s="18" t="s">
        <v>179</v>
      </c>
      <c r="BM102" s="247" t="s">
        <v>1077</v>
      </c>
    </row>
    <row r="103" spans="1:47" s="2" customFormat="1" ht="12">
      <c r="A103" s="39"/>
      <c r="B103" s="40"/>
      <c r="C103" s="41"/>
      <c r="D103" s="249" t="s">
        <v>181</v>
      </c>
      <c r="E103" s="41"/>
      <c r="F103" s="250" t="s">
        <v>1078</v>
      </c>
      <c r="G103" s="41"/>
      <c r="H103" s="41"/>
      <c r="I103" s="150"/>
      <c r="J103" s="150"/>
      <c r="K103" s="41"/>
      <c r="L103" s="41"/>
      <c r="M103" s="45"/>
      <c r="N103" s="251"/>
      <c r="O103" s="252"/>
      <c r="P103" s="85"/>
      <c r="Q103" s="85"/>
      <c r="R103" s="85"/>
      <c r="S103" s="85"/>
      <c r="T103" s="85"/>
      <c r="U103" s="85"/>
      <c r="V103" s="85"/>
      <c r="W103" s="85"/>
      <c r="X103" s="86"/>
      <c r="Y103" s="39"/>
      <c r="Z103" s="39"/>
      <c r="AA103" s="39"/>
      <c r="AB103" s="39"/>
      <c r="AC103" s="39"/>
      <c r="AD103" s="39"/>
      <c r="AE103" s="39"/>
      <c r="AT103" s="18" t="s">
        <v>181</v>
      </c>
      <c r="AU103" s="18" t="s">
        <v>86</v>
      </c>
    </row>
    <row r="104" spans="1:65" s="2" customFormat="1" ht="21.75" customHeight="1">
      <c r="A104" s="39"/>
      <c r="B104" s="40"/>
      <c r="C104" s="235" t="s">
        <v>259</v>
      </c>
      <c r="D104" s="235" t="s">
        <v>174</v>
      </c>
      <c r="E104" s="236" t="s">
        <v>1079</v>
      </c>
      <c r="F104" s="237" t="s">
        <v>1080</v>
      </c>
      <c r="G104" s="238" t="s">
        <v>195</v>
      </c>
      <c r="H104" s="239">
        <v>2</v>
      </c>
      <c r="I104" s="240"/>
      <c r="J104" s="240"/>
      <c r="K104" s="241">
        <f>ROUND(P104*H104,2)</f>
        <v>0</v>
      </c>
      <c r="L104" s="237" t="s">
        <v>178</v>
      </c>
      <c r="M104" s="45"/>
      <c r="N104" s="242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</v>
      </c>
      <c r="X104" s="246">
        <f>W104*H104</f>
        <v>0</v>
      </c>
      <c r="Y104" s="39"/>
      <c r="Z104" s="39"/>
      <c r="AA104" s="39"/>
      <c r="AB104" s="39"/>
      <c r="AC104" s="39"/>
      <c r="AD104" s="39"/>
      <c r="AE104" s="39"/>
      <c r="AR104" s="247" t="s">
        <v>179</v>
      </c>
      <c r="AT104" s="247" t="s">
        <v>174</v>
      </c>
      <c r="AU104" s="247" t="s">
        <v>86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179</v>
      </c>
      <c r="BM104" s="247" t="s">
        <v>1081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1082</v>
      </c>
      <c r="G105" s="41"/>
      <c r="H105" s="41"/>
      <c r="I105" s="150"/>
      <c r="J105" s="150"/>
      <c r="K105" s="41"/>
      <c r="L105" s="41"/>
      <c r="M105" s="45"/>
      <c r="N105" s="251"/>
      <c r="O105" s="252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86</v>
      </c>
    </row>
    <row r="106" spans="1:65" s="2" customFormat="1" ht="21.75" customHeight="1">
      <c r="A106" s="39"/>
      <c r="B106" s="40"/>
      <c r="C106" s="235" t="s">
        <v>265</v>
      </c>
      <c r="D106" s="235" t="s">
        <v>174</v>
      </c>
      <c r="E106" s="236" t="s">
        <v>1083</v>
      </c>
      <c r="F106" s="237" t="s">
        <v>1084</v>
      </c>
      <c r="G106" s="238" t="s">
        <v>195</v>
      </c>
      <c r="H106" s="239">
        <v>5</v>
      </c>
      <c r="I106" s="240"/>
      <c r="J106" s="240"/>
      <c r="K106" s="241">
        <f>ROUND(P106*H106,2)</f>
        <v>0</v>
      </c>
      <c r="L106" s="237" t="s">
        <v>178</v>
      </c>
      <c r="M106" s="45"/>
      <c r="N106" s="242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179</v>
      </c>
      <c r="AT106" s="247" t="s">
        <v>174</v>
      </c>
      <c r="AU106" s="247" t="s">
        <v>86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1085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1086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86</v>
      </c>
    </row>
    <row r="108" spans="1:65" s="2" customFormat="1" ht="21.75" customHeight="1">
      <c r="A108" s="39"/>
      <c r="B108" s="40"/>
      <c r="C108" s="235" t="s">
        <v>173</v>
      </c>
      <c r="D108" s="235" t="s">
        <v>174</v>
      </c>
      <c r="E108" s="236" t="s">
        <v>1087</v>
      </c>
      <c r="F108" s="237" t="s">
        <v>1088</v>
      </c>
      <c r="G108" s="238" t="s">
        <v>195</v>
      </c>
      <c r="H108" s="239">
        <v>8</v>
      </c>
      <c r="I108" s="240"/>
      <c r="J108" s="240"/>
      <c r="K108" s="241">
        <f>ROUND(P108*H108,2)</f>
        <v>0</v>
      </c>
      <c r="L108" s="237" t="s">
        <v>178</v>
      </c>
      <c r="M108" s="45"/>
      <c r="N108" s="242" t="s">
        <v>20</v>
      </c>
      <c r="O108" s="243" t="s">
        <v>45</v>
      </c>
      <c r="P108" s="244">
        <f>I108+J108</f>
        <v>0</v>
      </c>
      <c r="Q108" s="244">
        <f>ROUND(I108*H108,2)</f>
        <v>0</v>
      </c>
      <c r="R108" s="244">
        <f>ROUND(J108*H108,2)</f>
        <v>0</v>
      </c>
      <c r="S108" s="85"/>
      <c r="T108" s="245">
        <f>S108*H108</f>
        <v>0</v>
      </c>
      <c r="U108" s="245">
        <v>6E-05</v>
      </c>
      <c r="V108" s="245">
        <f>U108*H108</f>
        <v>0.00048</v>
      </c>
      <c r="W108" s="245">
        <v>0</v>
      </c>
      <c r="X108" s="246">
        <f>W108*H108</f>
        <v>0</v>
      </c>
      <c r="Y108" s="39"/>
      <c r="Z108" s="39"/>
      <c r="AA108" s="39"/>
      <c r="AB108" s="39"/>
      <c r="AC108" s="39"/>
      <c r="AD108" s="39"/>
      <c r="AE108" s="39"/>
      <c r="AR108" s="247" t="s">
        <v>179</v>
      </c>
      <c r="AT108" s="247" t="s">
        <v>174</v>
      </c>
      <c r="AU108" s="247" t="s">
        <v>86</v>
      </c>
      <c r="AY108" s="18" t="s">
        <v>171</v>
      </c>
      <c r="BE108" s="248">
        <f>IF(O108="základní",K108,0)</f>
        <v>0</v>
      </c>
      <c r="BF108" s="248">
        <f>IF(O108="snížená",K108,0)</f>
        <v>0</v>
      </c>
      <c r="BG108" s="248">
        <f>IF(O108="zákl. přenesená",K108,0)</f>
        <v>0</v>
      </c>
      <c r="BH108" s="248">
        <f>IF(O108="sníž. přenesená",K108,0)</f>
        <v>0</v>
      </c>
      <c r="BI108" s="248">
        <f>IF(O108="nulová",K108,0)</f>
        <v>0</v>
      </c>
      <c r="BJ108" s="18" t="s">
        <v>84</v>
      </c>
      <c r="BK108" s="248">
        <f>ROUND(P108*H108,2)</f>
        <v>0</v>
      </c>
      <c r="BL108" s="18" t="s">
        <v>179</v>
      </c>
      <c r="BM108" s="247" t="s">
        <v>1089</v>
      </c>
    </row>
    <row r="109" spans="1:47" s="2" customFormat="1" ht="12">
      <c r="A109" s="39"/>
      <c r="B109" s="40"/>
      <c r="C109" s="41"/>
      <c r="D109" s="249" t="s">
        <v>181</v>
      </c>
      <c r="E109" s="41"/>
      <c r="F109" s="250" t="s">
        <v>1090</v>
      </c>
      <c r="G109" s="41"/>
      <c r="H109" s="41"/>
      <c r="I109" s="150"/>
      <c r="J109" s="150"/>
      <c r="K109" s="41"/>
      <c r="L109" s="41"/>
      <c r="M109" s="45"/>
      <c r="N109" s="251"/>
      <c r="O109" s="252"/>
      <c r="P109" s="85"/>
      <c r="Q109" s="85"/>
      <c r="R109" s="85"/>
      <c r="S109" s="85"/>
      <c r="T109" s="85"/>
      <c r="U109" s="85"/>
      <c r="V109" s="85"/>
      <c r="W109" s="85"/>
      <c r="X109" s="86"/>
      <c r="Y109" s="39"/>
      <c r="Z109" s="39"/>
      <c r="AA109" s="39"/>
      <c r="AB109" s="39"/>
      <c r="AC109" s="39"/>
      <c r="AD109" s="39"/>
      <c r="AE109" s="39"/>
      <c r="AT109" s="18" t="s">
        <v>181</v>
      </c>
      <c r="AU109" s="18" t="s">
        <v>86</v>
      </c>
    </row>
    <row r="110" spans="1:65" s="2" customFormat="1" ht="16.5" customHeight="1">
      <c r="A110" s="39"/>
      <c r="B110" s="40"/>
      <c r="C110" s="264" t="s">
        <v>185</v>
      </c>
      <c r="D110" s="264" t="s">
        <v>186</v>
      </c>
      <c r="E110" s="265" t="s">
        <v>214</v>
      </c>
      <c r="F110" s="266" t="s">
        <v>1091</v>
      </c>
      <c r="G110" s="267" t="s">
        <v>262</v>
      </c>
      <c r="H110" s="268">
        <v>12</v>
      </c>
      <c r="I110" s="269"/>
      <c r="J110" s="270"/>
      <c r="K110" s="271">
        <f>ROUND(P110*H110,2)</f>
        <v>0</v>
      </c>
      <c r="L110" s="266" t="s">
        <v>20</v>
      </c>
      <c r="M110" s="272"/>
      <c r="N110" s="273" t="s">
        <v>20</v>
      </c>
      <c r="O110" s="243" t="s">
        <v>45</v>
      </c>
      <c r="P110" s="244">
        <f>I110+J110</f>
        <v>0</v>
      </c>
      <c r="Q110" s="244">
        <f>ROUND(I110*H110,2)</f>
        <v>0</v>
      </c>
      <c r="R110" s="244">
        <f>ROUND(J110*H110,2)</f>
        <v>0</v>
      </c>
      <c r="S110" s="85"/>
      <c r="T110" s="245">
        <f>S110*H110</f>
        <v>0</v>
      </c>
      <c r="U110" s="245">
        <v>0</v>
      </c>
      <c r="V110" s="245">
        <f>U110*H110</f>
        <v>0</v>
      </c>
      <c r="W110" s="245">
        <v>0</v>
      </c>
      <c r="X110" s="246">
        <f>W110*H110</f>
        <v>0</v>
      </c>
      <c r="Y110" s="39"/>
      <c r="Z110" s="39"/>
      <c r="AA110" s="39"/>
      <c r="AB110" s="39"/>
      <c r="AC110" s="39"/>
      <c r="AD110" s="39"/>
      <c r="AE110" s="39"/>
      <c r="AR110" s="247" t="s">
        <v>185</v>
      </c>
      <c r="AT110" s="247" t="s">
        <v>186</v>
      </c>
      <c r="AU110" s="247" t="s">
        <v>86</v>
      </c>
      <c r="AY110" s="18" t="s">
        <v>171</v>
      </c>
      <c r="BE110" s="248">
        <f>IF(O110="základní",K110,0)</f>
        <v>0</v>
      </c>
      <c r="BF110" s="248">
        <f>IF(O110="snížená",K110,0)</f>
        <v>0</v>
      </c>
      <c r="BG110" s="248">
        <f>IF(O110="zákl. přenesená",K110,0)</f>
        <v>0</v>
      </c>
      <c r="BH110" s="248">
        <f>IF(O110="sníž. přenesená",K110,0)</f>
        <v>0</v>
      </c>
      <c r="BI110" s="248">
        <f>IF(O110="nulová",K110,0)</f>
        <v>0</v>
      </c>
      <c r="BJ110" s="18" t="s">
        <v>84</v>
      </c>
      <c r="BK110" s="248">
        <f>ROUND(P110*H110,2)</f>
        <v>0</v>
      </c>
      <c r="BL110" s="18" t="s">
        <v>179</v>
      </c>
      <c r="BM110" s="247" t="s">
        <v>1092</v>
      </c>
    </row>
    <row r="111" spans="1:47" s="2" customFormat="1" ht="12">
      <c r="A111" s="39"/>
      <c r="B111" s="40"/>
      <c r="C111" s="41"/>
      <c r="D111" s="249" t="s">
        <v>181</v>
      </c>
      <c r="E111" s="41"/>
      <c r="F111" s="250" t="s">
        <v>1091</v>
      </c>
      <c r="G111" s="41"/>
      <c r="H111" s="41"/>
      <c r="I111" s="150"/>
      <c r="J111" s="150"/>
      <c r="K111" s="41"/>
      <c r="L111" s="41"/>
      <c r="M111" s="45"/>
      <c r="N111" s="251"/>
      <c r="O111" s="252"/>
      <c r="P111" s="85"/>
      <c r="Q111" s="85"/>
      <c r="R111" s="85"/>
      <c r="S111" s="85"/>
      <c r="T111" s="85"/>
      <c r="U111" s="85"/>
      <c r="V111" s="85"/>
      <c r="W111" s="85"/>
      <c r="X111" s="86"/>
      <c r="Y111" s="39"/>
      <c r="Z111" s="39"/>
      <c r="AA111" s="39"/>
      <c r="AB111" s="39"/>
      <c r="AC111" s="39"/>
      <c r="AD111" s="39"/>
      <c r="AE111" s="39"/>
      <c r="AT111" s="18" t="s">
        <v>181</v>
      </c>
      <c r="AU111" s="18" t="s">
        <v>86</v>
      </c>
    </row>
    <row r="112" spans="1:47" s="2" customFormat="1" ht="12">
      <c r="A112" s="39"/>
      <c r="B112" s="40"/>
      <c r="C112" s="41"/>
      <c r="D112" s="249" t="s">
        <v>217</v>
      </c>
      <c r="E112" s="41"/>
      <c r="F112" s="274" t="s">
        <v>1093</v>
      </c>
      <c r="G112" s="41"/>
      <c r="H112" s="41"/>
      <c r="I112" s="150"/>
      <c r="J112" s="150"/>
      <c r="K112" s="41"/>
      <c r="L112" s="41"/>
      <c r="M112" s="45"/>
      <c r="N112" s="251"/>
      <c r="O112" s="252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217</v>
      </c>
      <c r="AU112" s="18" t="s">
        <v>86</v>
      </c>
    </row>
    <row r="113" spans="1:51" s="13" customFormat="1" ht="12">
      <c r="A113" s="13"/>
      <c r="B113" s="253"/>
      <c r="C113" s="254"/>
      <c r="D113" s="249" t="s">
        <v>183</v>
      </c>
      <c r="E113" s="254"/>
      <c r="F113" s="256" t="s">
        <v>1094</v>
      </c>
      <c r="G113" s="254"/>
      <c r="H113" s="257">
        <v>12</v>
      </c>
      <c r="I113" s="258"/>
      <c r="J113" s="258"/>
      <c r="K113" s="254"/>
      <c r="L113" s="254"/>
      <c r="M113" s="259"/>
      <c r="N113" s="260"/>
      <c r="O113" s="261"/>
      <c r="P113" s="261"/>
      <c r="Q113" s="261"/>
      <c r="R113" s="261"/>
      <c r="S113" s="261"/>
      <c r="T113" s="261"/>
      <c r="U113" s="261"/>
      <c r="V113" s="261"/>
      <c r="W113" s="261"/>
      <c r="X113" s="262"/>
      <c r="Y113" s="13"/>
      <c r="Z113" s="13"/>
      <c r="AA113" s="13"/>
      <c r="AB113" s="13"/>
      <c r="AC113" s="13"/>
      <c r="AD113" s="13"/>
      <c r="AE113" s="13"/>
      <c r="AT113" s="263" t="s">
        <v>183</v>
      </c>
      <c r="AU113" s="263" t="s">
        <v>86</v>
      </c>
      <c r="AV113" s="13" t="s">
        <v>86</v>
      </c>
      <c r="AW113" s="13" t="s">
        <v>4</v>
      </c>
      <c r="AX113" s="13" t="s">
        <v>84</v>
      </c>
      <c r="AY113" s="263" t="s">
        <v>171</v>
      </c>
    </row>
    <row r="114" spans="1:65" s="2" customFormat="1" ht="21.75" customHeight="1">
      <c r="A114" s="39"/>
      <c r="B114" s="40"/>
      <c r="C114" s="264" t="s">
        <v>192</v>
      </c>
      <c r="D114" s="264" t="s">
        <v>186</v>
      </c>
      <c r="E114" s="265" t="s">
        <v>1095</v>
      </c>
      <c r="F114" s="266" t="s">
        <v>1096</v>
      </c>
      <c r="G114" s="267" t="s">
        <v>195</v>
      </c>
      <c r="H114" s="268">
        <v>24</v>
      </c>
      <c r="I114" s="269"/>
      <c r="J114" s="270"/>
      <c r="K114" s="271">
        <f>ROUND(P114*H114,2)</f>
        <v>0</v>
      </c>
      <c r="L114" s="266" t="s">
        <v>1097</v>
      </c>
      <c r="M114" s="272"/>
      <c r="N114" s="273" t="s">
        <v>20</v>
      </c>
      <c r="O114" s="243" t="s">
        <v>45</v>
      </c>
      <c r="P114" s="244">
        <f>I114+J114</f>
        <v>0</v>
      </c>
      <c r="Q114" s="244">
        <f>ROUND(I114*H114,2)</f>
        <v>0</v>
      </c>
      <c r="R114" s="244">
        <f>ROUND(J114*H114,2)</f>
        <v>0</v>
      </c>
      <c r="S114" s="85"/>
      <c r="T114" s="245">
        <f>S114*H114</f>
        <v>0</v>
      </c>
      <c r="U114" s="245">
        <v>0.00591</v>
      </c>
      <c r="V114" s="245">
        <f>U114*H114</f>
        <v>0.14184000000000002</v>
      </c>
      <c r="W114" s="245">
        <v>0</v>
      </c>
      <c r="X114" s="246">
        <f>W114*H114</f>
        <v>0</v>
      </c>
      <c r="Y114" s="39"/>
      <c r="Z114" s="39"/>
      <c r="AA114" s="39"/>
      <c r="AB114" s="39"/>
      <c r="AC114" s="39"/>
      <c r="AD114" s="39"/>
      <c r="AE114" s="39"/>
      <c r="AR114" s="247" t="s">
        <v>185</v>
      </c>
      <c r="AT114" s="247" t="s">
        <v>186</v>
      </c>
      <c r="AU114" s="247" t="s">
        <v>86</v>
      </c>
      <c r="AY114" s="18" t="s">
        <v>171</v>
      </c>
      <c r="BE114" s="248">
        <f>IF(O114="základní",K114,0)</f>
        <v>0</v>
      </c>
      <c r="BF114" s="248">
        <f>IF(O114="snížená",K114,0)</f>
        <v>0</v>
      </c>
      <c r="BG114" s="248">
        <f>IF(O114="zákl. přenesená",K114,0)</f>
        <v>0</v>
      </c>
      <c r="BH114" s="248">
        <f>IF(O114="sníž. přenesená",K114,0)</f>
        <v>0</v>
      </c>
      <c r="BI114" s="248">
        <f>IF(O114="nulová",K114,0)</f>
        <v>0</v>
      </c>
      <c r="BJ114" s="18" t="s">
        <v>84</v>
      </c>
      <c r="BK114" s="248">
        <f>ROUND(P114*H114,2)</f>
        <v>0</v>
      </c>
      <c r="BL114" s="18" t="s">
        <v>179</v>
      </c>
      <c r="BM114" s="247" t="s">
        <v>1098</v>
      </c>
    </row>
    <row r="115" spans="1:47" s="2" customFormat="1" ht="12">
      <c r="A115" s="39"/>
      <c r="B115" s="40"/>
      <c r="C115" s="41"/>
      <c r="D115" s="249" t="s">
        <v>181</v>
      </c>
      <c r="E115" s="41"/>
      <c r="F115" s="250" t="s">
        <v>1096</v>
      </c>
      <c r="G115" s="41"/>
      <c r="H115" s="41"/>
      <c r="I115" s="150"/>
      <c r="J115" s="150"/>
      <c r="K115" s="41"/>
      <c r="L115" s="41"/>
      <c r="M115" s="45"/>
      <c r="N115" s="251"/>
      <c r="O115" s="252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181</v>
      </c>
      <c r="AU115" s="18" t="s">
        <v>86</v>
      </c>
    </row>
    <row r="116" spans="1:47" s="2" customFormat="1" ht="12">
      <c r="A116" s="39"/>
      <c r="B116" s="40"/>
      <c r="C116" s="41"/>
      <c r="D116" s="249" t="s">
        <v>217</v>
      </c>
      <c r="E116" s="41"/>
      <c r="F116" s="274" t="s">
        <v>1099</v>
      </c>
      <c r="G116" s="41"/>
      <c r="H116" s="41"/>
      <c r="I116" s="150"/>
      <c r="J116" s="150"/>
      <c r="K116" s="41"/>
      <c r="L116" s="41"/>
      <c r="M116" s="45"/>
      <c r="N116" s="251"/>
      <c r="O116" s="252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217</v>
      </c>
      <c r="AU116" s="18" t="s">
        <v>86</v>
      </c>
    </row>
    <row r="117" spans="1:51" s="13" customFormat="1" ht="12">
      <c r="A117" s="13"/>
      <c r="B117" s="253"/>
      <c r="C117" s="254"/>
      <c r="D117" s="249" t="s">
        <v>183</v>
      </c>
      <c r="E117" s="254"/>
      <c r="F117" s="256" t="s">
        <v>1100</v>
      </c>
      <c r="G117" s="254"/>
      <c r="H117" s="257">
        <v>24</v>
      </c>
      <c r="I117" s="258"/>
      <c r="J117" s="258"/>
      <c r="K117" s="254"/>
      <c r="L117" s="254"/>
      <c r="M117" s="259"/>
      <c r="N117" s="260"/>
      <c r="O117" s="261"/>
      <c r="P117" s="261"/>
      <c r="Q117" s="261"/>
      <c r="R117" s="261"/>
      <c r="S117" s="261"/>
      <c r="T117" s="261"/>
      <c r="U117" s="261"/>
      <c r="V117" s="261"/>
      <c r="W117" s="261"/>
      <c r="X117" s="262"/>
      <c r="Y117" s="13"/>
      <c r="Z117" s="13"/>
      <c r="AA117" s="13"/>
      <c r="AB117" s="13"/>
      <c r="AC117" s="13"/>
      <c r="AD117" s="13"/>
      <c r="AE117" s="13"/>
      <c r="AT117" s="263" t="s">
        <v>183</v>
      </c>
      <c r="AU117" s="263" t="s">
        <v>86</v>
      </c>
      <c r="AV117" s="13" t="s">
        <v>86</v>
      </c>
      <c r="AW117" s="13" t="s">
        <v>4</v>
      </c>
      <c r="AX117" s="13" t="s">
        <v>84</v>
      </c>
      <c r="AY117" s="263" t="s">
        <v>171</v>
      </c>
    </row>
    <row r="118" spans="1:65" s="2" customFormat="1" ht="16.5" customHeight="1">
      <c r="A118" s="39"/>
      <c r="B118" s="40"/>
      <c r="C118" s="264" t="s">
        <v>198</v>
      </c>
      <c r="D118" s="264" t="s">
        <v>186</v>
      </c>
      <c r="E118" s="265" t="s">
        <v>947</v>
      </c>
      <c r="F118" s="266" t="s">
        <v>1101</v>
      </c>
      <c r="G118" s="267" t="s">
        <v>195</v>
      </c>
      <c r="H118" s="268">
        <v>12</v>
      </c>
      <c r="I118" s="269"/>
      <c r="J118" s="270"/>
      <c r="K118" s="271">
        <f>ROUND(P118*H118,2)</f>
        <v>0</v>
      </c>
      <c r="L118" s="266" t="s">
        <v>20</v>
      </c>
      <c r="M118" s="272"/>
      <c r="N118" s="273" t="s">
        <v>20</v>
      </c>
      <c r="O118" s="243" t="s">
        <v>45</v>
      </c>
      <c r="P118" s="244">
        <f>I118+J118</f>
        <v>0</v>
      </c>
      <c r="Q118" s="244">
        <f>ROUND(I118*H118,2)</f>
        <v>0</v>
      </c>
      <c r="R118" s="244">
        <f>ROUND(J118*H118,2)</f>
        <v>0</v>
      </c>
      <c r="S118" s="85"/>
      <c r="T118" s="245">
        <f>S118*H118</f>
        <v>0</v>
      </c>
      <c r="U118" s="245">
        <v>0</v>
      </c>
      <c r="V118" s="245">
        <f>U118*H118</f>
        <v>0</v>
      </c>
      <c r="W118" s="245">
        <v>0</v>
      </c>
      <c r="X118" s="246">
        <f>W118*H118</f>
        <v>0</v>
      </c>
      <c r="Y118" s="39"/>
      <c r="Z118" s="39"/>
      <c r="AA118" s="39"/>
      <c r="AB118" s="39"/>
      <c r="AC118" s="39"/>
      <c r="AD118" s="39"/>
      <c r="AE118" s="39"/>
      <c r="AR118" s="247" t="s">
        <v>185</v>
      </c>
      <c r="AT118" s="247" t="s">
        <v>186</v>
      </c>
      <c r="AU118" s="247" t="s">
        <v>86</v>
      </c>
      <c r="AY118" s="18" t="s">
        <v>171</v>
      </c>
      <c r="BE118" s="248">
        <f>IF(O118="základní",K118,0)</f>
        <v>0</v>
      </c>
      <c r="BF118" s="248">
        <f>IF(O118="snížená",K118,0)</f>
        <v>0</v>
      </c>
      <c r="BG118" s="248">
        <f>IF(O118="zákl. přenesená",K118,0)</f>
        <v>0</v>
      </c>
      <c r="BH118" s="248">
        <f>IF(O118="sníž. přenesená",K118,0)</f>
        <v>0</v>
      </c>
      <c r="BI118" s="248">
        <f>IF(O118="nulová",K118,0)</f>
        <v>0</v>
      </c>
      <c r="BJ118" s="18" t="s">
        <v>84</v>
      </c>
      <c r="BK118" s="248">
        <f>ROUND(P118*H118,2)</f>
        <v>0</v>
      </c>
      <c r="BL118" s="18" t="s">
        <v>179</v>
      </c>
      <c r="BM118" s="247" t="s">
        <v>1102</v>
      </c>
    </row>
    <row r="119" spans="1:47" s="2" customFormat="1" ht="12">
      <c r="A119" s="39"/>
      <c r="B119" s="40"/>
      <c r="C119" s="41"/>
      <c r="D119" s="249" t="s">
        <v>181</v>
      </c>
      <c r="E119" s="41"/>
      <c r="F119" s="250" t="s">
        <v>1103</v>
      </c>
      <c r="G119" s="41"/>
      <c r="H119" s="41"/>
      <c r="I119" s="150"/>
      <c r="J119" s="150"/>
      <c r="K119" s="41"/>
      <c r="L119" s="41"/>
      <c r="M119" s="45"/>
      <c r="N119" s="251"/>
      <c r="O119" s="252"/>
      <c r="P119" s="85"/>
      <c r="Q119" s="85"/>
      <c r="R119" s="85"/>
      <c r="S119" s="85"/>
      <c r="T119" s="85"/>
      <c r="U119" s="85"/>
      <c r="V119" s="85"/>
      <c r="W119" s="85"/>
      <c r="X119" s="86"/>
      <c r="Y119" s="39"/>
      <c r="Z119" s="39"/>
      <c r="AA119" s="39"/>
      <c r="AB119" s="39"/>
      <c r="AC119" s="39"/>
      <c r="AD119" s="39"/>
      <c r="AE119" s="39"/>
      <c r="AT119" s="18" t="s">
        <v>181</v>
      </c>
      <c r="AU119" s="18" t="s">
        <v>86</v>
      </c>
    </row>
    <row r="120" spans="1:47" s="2" customFormat="1" ht="12">
      <c r="A120" s="39"/>
      <c r="B120" s="40"/>
      <c r="C120" s="41"/>
      <c r="D120" s="249" t="s">
        <v>217</v>
      </c>
      <c r="E120" s="41"/>
      <c r="F120" s="274" t="s">
        <v>1104</v>
      </c>
      <c r="G120" s="41"/>
      <c r="H120" s="41"/>
      <c r="I120" s="150"/>
      <c r="J120" s="150"/>
      <c r="K120" s="41"/>
      <c r="L120" s="41"/>
      <c r="M120" s="45"/>
      <c r="N120" s="251"/>
      <c r="O120" s="252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217</v>
      </c>
      <c r="AU120" s="18" t="s">
        <v>86</v>
      </c>
    </row>
    <row r="121" spans="1:51" s="13" customFormat="1" ht="12">
      <c r="A121" s="13"/>
      <c r="B121" s="253"/>
      <c r="C121" s="254"/>
      <c r="D121" s="249" t="s">
        <v>183</v>
      </c>
      <c r="E121" s="254"/>
      <c r="F121" s="256" t="s">
        <v>1094</v>
      </c>
      <c r="G121" s="254"/>
      <c r="H121" s="257">
        <v>12</v>
      </c>
      <c r="I121" s="258"/>
      <c r="J121" s="258"/>
      <c r="K121" s="254"/>
      <c r="L121" s="254"/>
      <c r="M121" s="259"/>
      <c r="N121" s="260"/>
      <c r="O121" s="261"/>
      <c r="P121" s="261"/>
      <c r="Q121" s="261"/>
      <c r="R121" s="261"/>
      <c r="S121" s="261"/>
      <c r="T121" s="261"/>
      <c r="U121" s="261"/>
      <c r="V121" s="261"/>
      <c r="W121" s="261"/>
      <c r="X121" s="262"/>
      <c r="Y121" s="13"/>
      <c r="Z121" s="13"/>
      <c r="AA121" s="13"/>
      <c r="AB121" s="13"/>
      <c r="AC121" s="13"/>
      <c r="AD121" s="13"/>
      <c r="AE121" s="13"/>
      <c r="AT121" s="263" t="s">
        <v>183</v>
      </c>
      <c r="AU121" s="263" t="s">
        <v>86</v>
      </c>
      <c r="AV121" s="13" t="s">
        <v>86</v>
      </c>
      <c r="AW121" s="13" t="s">
        <v>4</v>
      </c>
      <c r="AX121" s="13" t="s">
        <v>84</v>
      </c>
      <c r="AY121" s="263" t="s">
        <v>171</v>
      </c>
    </row>
    <row r="122" spans="1:65" s="2" customFormat="1" ht="21.75" customHeight="1">
      <c r="A122" s="39"/>
      <c r="B122" s="40"/>
      <c r="C122" s="235" t="s">
        <v>203</v>
      </c>
      <c r="D122" s="235" t="s">
        <v>174</v>
      </c>
      <c r="E122" s="236" t="s">
        <v>1105</v>
      </c>
      <c r="F122" s="237" t="s">
        <v>1106</v>
      </c>
      <c r="G122" s="238" t="s">
        <v>195</v>
      </c>
      <c r="H122" s="239">
        <v>7</v>
      </c>
      <c r="I122" s="240"/>
      <c r="J122" s="240"/>
      <c r="K122" s="241">
        <f>ROUND(P122*H122,2)</f>
        <v>0</v>
      </c>
      <c r="L122" s="237" t="s">
        <v>178</v>
      </c>
      <c r="M122" s="45"/>
      <c r="N122" s="242" t="s">
        <v>20</v>
      </c>
      <c r="O122" s="243" t="s">
        <v>45</v>
      </c>
      <c r="P122" s="244">
        <f>I122+J122</f>
        <v>0</v>
      </c>
      <c r="Q122" s="244">
        <f>ROUND(I122*H122,2)</f>
        <v>0</v>
      </c>
      <c r="R122" s="244">
        <f>ROUND(J122*H122,2)</f>
        <v>0</v>
      </c>
      <c r="S122" s="85"/>
      <c r="T122" s="245">
        <f>S122*H122</f>
        <v>0</v>
      </c>
      <c r="U122" s="245">
        <v>0</v>
      </c>
      <c r="V122" s="245">
        <f>U122*H122</f>
        <v>0</v>
      </c>
      <c r="W122" s="245">
        <v>0</v>
      </c>
      <c r="X122" s="246">
        <f>W122*H122</f>
        <v>0</v>
      </c>
      <c r="Y122" s="39"/>
      <c r="Z122" s="39"/>
      <c r="AA122" s="39"/>
      <c r="AB122" s="39"/>
      <c r="AC122" s="39"/>
      <c r="AD122" s="39"/>
      <c r="AE122" s="39"/>
      <c r="AR122" s="247" t="s">
        <v>179</v>
      </c>
      <c r="AT122" s="247" t="s">
        <v>174</v>
      </c>
      <c r="AU122" s="247" t="s">
        <v>86</v>
      </c>
      <c r="AY122" s="18" t="s">
        <v>171</v>
      </c>
      <c r="BE122" s="248">
        <f>IF(O122="základní",K122,0)</f>
        <v>0</v>
      </c>
      <c r="BF122" s="248">
        <f>IF(O122="snížená",K122,0)</f>
        <v>0</v>
      </c>
      <c r="BG122" s="248">
        <f>IF(O122="zákl. přenesená",K122,0)</f>
        <v>0</v>
      </c>
      <c r="BH122" s="248">
        <f>IF(O122="sníž. přenesená",K122,0)</f>
        <v>0</v>
      </c>
      <c r="BI122" s="248">
        <f>IF(O122="nulová",K122,0)</f>
        <v>0</v>
      </c>
      <c r="BJ122" s="18" t="s">
        <v>84</v>
      </c>
      <c r="BK122" s="248">
        <f>ROUND(P122*H122,2)</f>
        <v>0</v>
      </c>
      <c r="BL122" s="18" t="s">
        <v>179</v>
      </c>
      <c r="BM122" s="247" t="s">
        <v>1107</v>
      </c>
    </row>
    <row r="123" spans="1:47" s="2" customFormat="1" ht="12">
      <c r="A123" s="39"/>
      <c r="B123" s="40"/>
      <c r="C123" s="41"/>
      <c r="D123" s="249" t="s">
        <v>181</v>
      </c>
      <c r="E123" s="41"/>
      <c r="F123" s="250" t="s">
        <v>1108</v>
      </c>
      <c r="G123" s="41"/>
      <c r="H123" s="41"/>
      <c r="I123" s="150"/>
      <c r="J123" s="150"/>
      <c r="K123" s="41"/>
      <c r="L123" s="41"/>
      <c r="M123" s="45"/>
      <c r="N123" s="251"/>
      <c r="O123" s="252"/>
      <c r="P123" s="85"/>
      <c r="Q123" s="85"/>
      <c r="R123" s="85"/>
      <c r="S123" s="85"/>
      <c r="T123" s="85"/>
      <c r="U123" s="85"/>
      <c r="V123" s="85"/>
      <c r="W123" s="85"/>
      <c r="X123" s="86"/>
      <c r="Y123" s="39"/>
      <c r="Z123" s="39"/>
      <c r="AA123" s="39"/>
      <c r="AB123" s="39"/>
      <c r="AC123" s="39"/>
      <c r="AD123" s="39"/>
      <c r="AE123" s="39"/>
      <c r="AT123" s="18" t="s">
        <v>181</v>
      </c>
      <c r="AU123" s="18" t="s">
        <v>86</v>
      </c>
    </row>
    <row r="124" spans="1:65" s="2" customFormat="1" ht="21.75" customHeight="1">
      <c r="A124" s="39"/>
      <c r="B124" s="40"/>
      <c r="C124" s="235" t="s">
        <v>208</v>
      </c>
      <c r="D124" s="235" t="s">
        <v>174</v>
      </c>
      <c r="E124" s="236" t="s">
        <v>1109</v>
      </c>
      <c r="F124" s="237" t="s">
        <v>1110</v>
      </c>
      <c r="G124" s="238" t="s">
        <v>177</v>
      </c>
      <c r="H124" s="239">
        <v>8</v>
      </c>
      <c r="I124" s="240"/>
      <c r="J124" s="240"/>
      <c r="K124" s="241">
        <f>ROUND(P124*H124,2)</f>
        <v>0</v>
      </c>
      <c r="L124" s="237" t="s">
        <v>178</v>
      </c>
      <c r="M124" s="45"/>
      <c r="N124" s="242" t="s">
        <v>20</v>
      </c>
      <c r="O124" s="243" t="s">
        <v>45</v>
      </c>
      <c r="P124" s="244">
        <f>I124+J124</f>
        <v>0</v>
      </c>
      <c r="Q124" s="244">
        <f>ROUND(I124*H124,2)</f>
        <v>0</v>
      </c>
      <c r="R124" s="244">
        <f>ROUND(J124*H124,2)</f>
        <v>0</v>
      </c>
      <c r="S124" s="85"/>
      <c r="T124" s="245">
        <f>S124*H124</f>
        <v>0</v>
      </c>
      <c r="U124" s="245">
        <v>0.00069</v>
      </c>
      <c r="V124" s="245">
        <f>U124*H124</f>
        <v>0.00552</v>
      </c>
      <c r="W124" s="245">
        <v>0</v>
      </c>
      <c r="X124" s="246">
        <f>W124*H124</f>
        <v>0</v>
      </c>
      <c r="Y124" s="39"/>
      <c r="Z124" s="39"/>
      <c r="AA124" s="39"/>
      <c r="AB124" s="39"/>
      <c r="AC124" s="39"/>
      <c r="AD124" s="39"/>
      <c r="AE124" s="39"/>
      <c r="AR124" s="247" t="s">
        <v>179</v>
      </c>
      <c r="AT124" s="247" t="s">
        <v>174</v>
      </c>
      <c r="AU124" s="247" t="s">
        <v>86</v>
      </c>
      <c r="AY124" s="18" t="s">
        <v>171</v>
      </c>
      <c r="BE124" s="248">
        <f>IF(O124="základní",K124,0)</f>
        <v>0</v>
      </c>
      <c r="BF124" s="248">
        <f>IF(O124="snížená",K124,0)</f>
        <v>0</v>
      </c>
      <c r="BG124" s="248">
        <f>IF(O124="zákl. přenesená",K124,0)</f>
        <v>0</v>
      </c>
      <c r="BH124" s="248">
        <f>IF(O124="sníž. přenesená",K124,0)</f>
        <v>0</v>
      </c>
      <c r="BI124" s="248">
        <f>IF(O124="nulová",K124,0)</f>
        <v>0</v>
      </c>
      <c r="BJ124" s="18" t="s">
        <v>84</v>
      </c>
      <c r="BK124" s="248">
        <f>ROUND(P124*H124,2)</f>
        <v>0</v>
      </c>
      <c r="BL124" s="18" t="s">
        <v>179</v>
      </c>
      <c r="BM124" s="247" t="s">
        <v>1111</v>
      </c>
    </row>
    <row r="125" spans="1:47" s="2" customFormat="1" ht="12">
      <c r="A125" s="39"/>
      <c r="B125" s="40"/>
      <c r="C125" s="41"/>
      <c r="D125" s="249" t="s">
        <v>181</v>
      </c>
      <c r="E125" s="41"/>
      <c r="F125" s="250" t="s">
        <v>1112</v>
      </c>
      <c r="G125" s="41"/>
      <c r="H125" s="41"/>
      <c r="I125" s="150"/>
      <c r="J125" s="150"/>
      <c r="K125" s="41"/>
      <c r="L125" s="41"/>
      <c r="M125" s="45"/>
      <c r="N125" s="251"/>
      <c r="O125" s="252"/>
      <c r="P125" s="85"/>
      <c r="Q125" s="85"/>
      <c r="R125" s="85"/>
      <c r="S125" s="85"/>
      <c r="T125" s="85"/>
      <c r="U125" s="85"/>
      <c r="V125" s="85"/>
      <c r="W125" s="85"/>
      <c r="X125" s="86"/>
      <c r="Y125" s="39"/>
      <c r="Z125" s="39"/>
      <c r="AA125" s="39"/>
      <c r="AB125" s="39"/>
      <c r="AC125" s="39"/>
      <c r="AD125" s="39"/>
      <c r="AE125" s="39"/>
      <c r="AT125" s="18" t="s">
        <v>181</v>
      </c>
      <c r="AU125" s="18" t="s">
        <v>86</v>
      </c>
    </row>
    <row r="126" spans="1:65" s="2" customFormat="1" ht="21.75" customHeight="1">
      <c r="A126" s="39"/>
      <c r="B126" s="40"/>
      <c r="C126" s="235" t="s">
        <v>213</v>
      </c>
      <c r="D126" s="235" t="s">
        <v>174</v>
      </c>
      <c r="E126" s="236" t="s">
        <v>1113</v>
      </c>
      <c r="F126" s="237" t="s">
        <v>1114</v>
      </c>
      <c r="G126" s="238" t="s">
        <v>177</v>
      </c>
      <c r="H126" s="239">
        <v>6</v>
      </c>
      <c r="I126" s="240"/>
      <c r="J126" s="240"/>
      <c r="K126" s="241">
        <f>ROUND(P126*H126,2)</f>
        <v>0</v>
      </c>
      <c r="L126" s="237" t="s">
        <v>178</v>
      </c>
      <c r="M126" s="45"/>
      <c r="N126" s="242" t="s">
        <v>20</v>
      </c>
      <c r="O126" s="243" t="s">
        <v>45</v>
      </c>
      <c r="P126" s="244">
        <f>I126+J126</f>
        <v>0</v>
      </c>
      <c r="Q126" s="244">
        <f>ROUND(I126*H126,2)</f>
        <v>0</v>
      </c>
      <c r="R126" s="244">
        <f>ROUND(J126*H126,2)</f>
        <v>0</v>
      </c>
      <c r="S126" s="85"/>
      <c r="T126" s="245">
        <f>S126*H126</f>
        <v>0</v>
      </c>
      <c r="U126" s="245">
        <v>0</v>
      </c>
      <c r="V126" s="245">
        <f>U126*H126</f>
        <v>0</v>
      </c>
      <c r="W126" s="245">
        <v>0</v>
      </c>
      <c r="X126" s="246">
        <f>W126*H126</f>
        <v>0</v>
      </c>
      <c r="Y126" s="39"/>
      <c r="Z126" s="39"/>
      <c r="AA126" s="39"/>
      <c r="AB126" s="39"/>
      <c r="AC126" s="39"/>
      <c r="AD126" s="39"/>
      <c r="AE126" s="39"/>
      <c r="AR126" s="247" t="s">
        <v>179</v>
      </c>
      <c r="AT126" s="247" t="s">
        <v>174</v>
      </c>
      <c r="AU126" s="247" t="s">
        <v>86</v>
      </c>
      <c r="AY126" s="18" t="s">
        <v>171</v>
      </c>
      <c r="BE126" s="248">
        <f>IF(O126="základní",K126,0)</f>
        <v>0</v>
      </c>
      <c r="BF126" s="248">
        <f>IF(O126="snížená",K126,0)</f>
        <v>0</v>
      </c>
      <c r="BG126" s="248">
        <f>IF(O126="zákl. přenesená",K126,0)</f>
        <v>0</v>
      </c>
      <c r="BH126" s="248">
        <f>IF(O126="sníž. přenesená",K126,0)</f>
        <v>0</v>
      </c>
      <c r="BI126" s="248">
        <f>IF(O126="nulová",K126,0)</f>
        <v>0</v>
      </c>
      <c r="BJ126" s="18" t="s">
        <v>84</v>
      </c>
      <c r="BK126" s="248">
        <f>ROUND(P126*H126,2)</f>
        <v>0</v>
      </c>
      <c r="BL126" s="18" t="s">
        <v>179</v>
      </c>
      <c r="BM126" s="247" t="s">
        <v>1115</v>
      </c>
    </row>
    <row r="127" spans="1:47" s="2" customFormat="1" ht="12">
      <c r="A127" s="39"/>
      <c r="B127" s="40"/>
      <c r="C127" s="41"/>
      <c r="D127" s="249" t="s">
        <v>181</v>
      </c>
      <c r="E127" s="41"/>
      <c r="F127" s="250" t="s">
        <v>1116</v>
      </c>
      <c r="G127" s="41"/>
      <c r="H127" s="41"/>
      <c r="I127" s="150"/>
      <c r="J127" s="150"/>
      <c r="K127" s="41"/>
      <c r="L127" s="41"/>
      <c r="M127" s="45"/>
      <c r="N127" s="251"/>
      <c r="O127" s="252"/>
      <c r="P127" s="85"/>
      <c r="Q127" s="85"/>
      <c r="R127" s="85"/>
      <c r="S127" s="85"/>
      <c r="T127" s="85"/>
      <c r="U127" s="85"/>
      <c r="V127" s="85"/>
      <c r="W127" s="85"/>
      <c r="X127" s="86"/>
      <c r="Y127" s="39"/>
      <c r="Z127" s="39"/>
      <c r="AA127" s="39"/>
      <c r="AB127" s="39"/>
      <c r="AC127" s="39"/>
      <c r="AD127" s="39"/>
      <c r="AE127" s="39"/>
      <c r="AT127" s="18" t="s">
        <v>181</v>
      </c>
      <c r="AU127" s="18" t="s">
        <v>86</v>
      </c>
    </row>
    <row r="128" spans="1:65" s="2" customFormat="1" ht="21.75" customHeight="1">
      <c r="A128" s="39"/>
      <c r="B128" s="40"/>
      <c r="C128" s="264" t="s">
        <v>221</v>
      </c>
      <c r="D128" s="264" t="s">
        <v>186</v>
      </c>
      <c r="E128" s="265" t="s">
        <v>1117</v>
      </c>
      <c r="F128" s="266" t="s">
        <v>1118</v>
      </c>
      <c r="G128" s="267" t="s">
        <v>273</v>
      </c>
      <c r="H128" s="268">
        <v>0.618</v>
      </c>
      <c r="I128" s="269"/>
      <c r="J128" s="270"/>
      <c r="K128" s="271">
        <f>ROUND(P128*H128,2)</f>
        <v>0</v>
      </c>
      <c r="L128" s="266" t="s">
        <v>178</v>
      </c>
      <c r="M128" s="272"/>
      <c r="N128" s="273" t="s">
        <v>20</v>
      </c>
      <c r="O128" s="243" t="s">
        <v>45</v>
      </c>
      <c r="P128" s="244">
        <f>I128+J128</f>
        <v>0</v>
      </c>
      <c r="Q128" s="244">
        <f>ROUND(I128*H128,2)</f>
        <v>0</v>
      </c>
      <c r="R128" s="244">
        <f>ROUND(J128*H128,2)</f>
        <v>0</v>
      </c>
      <c r="S128" s="85"/>
      <c r="T128" s="245">
        <f>S128*H128</f>
        <v>0</v>
      </c>
      <c r="U128" s="245">
        <v>0.2</v>
      </c>
      <c r="V128" s="245">
        <f>U128*H128</f>
        <v>0.1236</v>
      </c>
      <c r="W128" s="245">
        <v>0</v>
      </c>
      <c r="X128" s="246">
        <f>W128*H128</f>
        <v>0</v>
      </c>
      <c r="Y128" s="39"/>
      <c r="Z128" s="39"/>
      <c r="AA128" s="39"/>
      <c r="AB128" s="39"/>
      <c r="AC128" s="39"/>
      <c r="AD128" s="39"/>
      <c r="AE128" s="39"/>
      <c r="AR128" s="247" t="s">
        <v>185</v>
      </c>
      <c r="AT128" s="247" t="s">
        <v>186</v>
      </c>
      <c r="AU128" s="247" t="s">
        <v>86</v>
      </c>
      <c r="AY128" s="18" t="s">
        <v>171</v>
      </c>
      <c r="BE128" s="248">
        <f>IF(O128="základní",K128,0)</f>
        <v>0</v>
      </c>
      <c r="BF128" s="248">
        <f>IF(O128="snížená",K128,0)</f>
        <v>0</v>
      </c>
      <c r="BG128" s="248">
        <f>IF(O128="zákl. přenesená",K128,0)</f>
        <v>0</v>
      </c>
      <c r="BH128" s="248">
        <f>IF(O128="sníž. přenesená",K128,0)</f>
        <v>0</v>
      </c>
      <c r="BI128" s="248">
        <f>IF(O128="nulová",K128,0)</f>
        <v>0</v>
      </c>
      <c r="BJ128" s="18" t="s">
        <v>84</v>
      </c>
      <c r="BK128" s="248">
        <f>ROUND(P128*H128,2)</f>
        <v>0</v>
      </c>
      <c r="BL128" s="18" t="s">
        <v>179</v>
      </c>
      <c r="BM128" s="247" t="s">
        <v>1119</v>
      </c>
    </row>
    <row r="129" spans="1:47" s="2" customFormat="1" ht="12">
      <c r="A129" s="39"/>
      <c r="B129" s="40"/>
      <c r="C129" s="41"/>
      <c r="D129" s="249" t="s">
        <v>181</v>
      </c>
      <c r="E129" s="41"/>
      <c r="F129" s="250" t="s">
        <v>1118</v>
      </c>
      <c r="G129" s="41"/>
      <c r="H129" s="41"/>
      <c r="I129" s="150"/>
      <c r="J129" s="150"/>
      <c r="K129" s="41"/>
      <c r="L129" s="41"/>
      <c r="M129" s="45"/>
      <c r="N129" s="251"/>
      <c r="O129" s="252"/>
      <c r="P129" s="85"/>
      <c r="Q129" s="85"/>
      <c r="R129" s="85"/>
      <c r="S129" s="85"/>
      <c r="T129" s="85"/>
      <c r="U129" s="85"/>
      <c r="V129" s="85"/>
      <c r="W129" s="85"/>
      <c r="X129" s="86"/>
      <c r="Y129" s="39"/>
      <c r="Z129" s="39"/>
      <c r="AA129" s="39"/>
      <c r="AB129" s="39"/>
      <c r="AC129" s="39"/>
      <c r="AD129" s="39"/>
      <c r="AE129" s="39"/>
      <c r="AT129" s="18" t="s">
        <v>181</v>
      </c>
      <c r="AU129" s="18" t="s">
        <v>86</v>
      </c>
    </row>
    <row r="130" spans="1:51" s="13" customFormat="1" ht="12">
      <c r="A130" s="13"/>
      <c r="B130" s="253"/>
      <c r="C130" s="254"/>
      <c r="D130" s="249" t="s">
        <v>183</v>
      </c>
      <c r="E130" s="254"/>
      <c r="F130" s="256" t="s">
        <v>1120</v>
      </c>
      <c r="G130" s="254"/>
      <c r="H130" s="257">
        <v>0.618</v>
      </c>
      <c r="I130" s="258"/>
      <c r="J130" s="258"/>
      <c r="K130" s="254"/>
      <c r="L130" s="254"/>
      <c r="M130" s="259"/>
      <c r="N130" s="260"/>
      <c r="O130" s="261"/>
      <c r="P130" s="261"/>
      <c r="Q130" s="261"/>
      <c r="R130" s="261"/>
      <c r="S130" s="261"/>
      <c r="T130" s="261"/>
      <c r="U130" s="261"/>
      <c r="V130" s="261"/>
      <c r="W130" s="261"/>
      <c r="X130" s="262"/>
      <c r="Y130" s="13"/>
      <c r="Z130" s="13"/>
      <c r="AA130" s="13"/>
      <c r="AB130" s="13"/>
      <c r="AC130" s="13"/>
      <c r="AD130" s="13"/>
      <c r="AE130" s="13"/>
      <c r="AT130" s="263" t="s">
        <v>183</v>
      </c>
      <c r="AU130" s="263" t="s">
        <v>86</v>
      </c>
      <c r="AV130" s="13" t="s">
        <v>86</v>
      </c>
      <c r="AW130" s="13" t="s">
        <v>4</v>
      </c>
      <c r="AX130" s="13" t="s">
        <v>84</v>
      </c>
      <c r="AY130" s="263" t="s">
        <v>171</v>
      </c>
    </row>
    <row r="131" spans="1:63" s="12" customFormat="1" ht="22.8" customHeight="1">
      <c r="A131" s="12"/>
      <c r="B131" s="218"/>
      <c r="C131" s="219"/>
      <c r="D131" s="220" t="s">
        <v>75</v>
      </c>
      <c r="E131" s="233" t="s">
        <v>219</v>
      </c>
      <c r="F131" s="233" t="s">
        <v>220</v>
      </c>
      <c r="G131" s="219"/>
      <c r="H131" s="219"/>
      <c r="I131" s="222"/>
      <c r="J131" s="222"/>
      <c r="K131" s="234">
        <f>BK131</f>
        <v>0</v>
      </c>
      <c r="L131" s="219"/>
      <c r="M131" s="224"/>
      <c r="N131" s="225"/>
      <c r="O131" s="226"/>
      <c r="P131" s="226"/>
      <c r="Q131" s="227">
        <f>SUM(Q132:Q133)</f>
        <v>0</v>
      </c>
      <c r="R131" s="227">
        <f>SUM(R132:R133)</f>
        <v>0</v>
      </c>
      <c r="S131" s="226"/>
      <c r="T131" s="228">
        <f>SUM(T132:T133)</f>
        <v>0</v>
      </c>
      <c r="U131" s="226"/>
      <c r="V131" s="228">
        <f>SUM(V132:V133)</f>
        <v>0</v>
      </c>
      <c r="W131" s="226"/>
      <c r="X131" s="229">
        <f>SUM(X132:X133)</f>
        <v>0</v>
      </c>
      <c r="Y131" s="12"/>
      <c r="Z131" s="12"/>
      <c r="AA131" s="12"/>
      <c r="AB131" s="12"/>
      <c r="AC131" s="12"/>
      <c r="AD131" s="12"/>
      <c r="AE131" s="12"/>
      <c r="AR131" s="230" t="s">
        <v>84</v>
      </c>
      <c r="AT131" s="231" t="s">
        <v>75</v>
      </c>
      <c r="AU131" s="231" t="s">
        <v>84</v>
      </c>
      <c r="AY131" s="230" t="s">
        <v>171</v>
      </c>
      <c r="BK131" s="232">
        <f>SUM(BK132:BK133)</f>
        <v>0</v>
      </c>
    </row>
    <row r="132" spans="1:65" s="2" customFormat="1" ht="21.75" customHeight="1">
      <c r="A132" s="39"/>
      <c r="B132" s="40"/>
      <c r="C132" s="235" t="s">
        <v>9</v>
      </c>
      <c r="D132" s="235" t="s">
        <v>174</v>
      </c>
      <c r="E132" s="236" t="s">
        <v>222</v>
      </c>
      <c r="F132" s="237" t="s">
        <v>223</v>
      </c>
      <c r="G132" s="238" t="s">
        <v>224</v>
      </c>
      <c r="H132" s="239">
        <v>1.085</v>
      </c>
      <c r="I132" s="240"/>
      <c r="J132" s="240"/>
      <c r="K132" s="241">
        <f>ROUND(P132*H132,2)</f>
        <v>0</v>
      </c>
      <c r="L132" s="237" t="s">
        <v>178</v>
      </c>
      <c r="M132" s="45"/>
      <c r="N132" s="242" t="s">
        <v>20</v>
      </c>
      <c r="O132" s="243" t="s">
        <v>45</v>
      </c>
      <c r="P132" s="244">
        <f>I132+J132</f>
        <v>0</v>
      </c>
      <c r="Q132" s="244">
        <f>ROUND(I132*H132,2)</f>
        <v>0</v>
      </c>
      <c r="R132" s="244">
        <f>ROUND(J132*H132,2)</f>
        <v>0</v>
      </c>
      <c r="S132" s="85"/>
      <c r="T132" s="245">
        <f>S132*H132</f>
        <v>0</v>
      </c>
      <c r="U132" s="245">
        <v>0</v>
      </c>
      <c r="V132" s="245">
        <f>U132*H132</f>
        <v>0</v>
      </c>
      <c r="W132" s="245">
        <v>0</v>
      </c>
      <c r="X132" s="246">
        <f>W132*H132</f>
        <v>0</v>
      </c>
      <c r="Y132" s="39"/>
      <c r="Z132" s="39"/>
      <c r="AA132" s="39"/>
      <c r="AB132" s="39"/>
      <c r="AC132" s="39"/>
      <c r="AD132" s="39"/>
      <c r="AE132" s="39"/>
      <c r="AR132" s="247" t="s">
        <v>179</v>
      </c>
      <c r="AT132" s="247" t="s">
        <v>174</v>
      </c>
      <c r="AU132" s="247" t="s">
        <v>86</v>
      </c>
      <c r="AY132" s="18" t="s">
        <v>171</v>
      </c>
      <c r="BE132" s="248">
        <f>IF(O132="základní",K132,0)</f>
        <v>0</v>
      </c>
      <c r="BF132" s="248">
        <f>IF(O132="snížená",K132,0)</f>
        <v>0</v>
      </c>
      <c r="BG132" s="248">
        <f>IF(O132="zákl. přenesená",K132,0)</f>
        <v>0</v>
      </c>
      <c r="BH132" s="248">
        <f>IF(O132="sníž. přenesená",K132,0)</f>
        <v>0</v>
      </c>
      <c r="BI132" s="248">
        <f>IF(O132="nulová",K132,0)</f>
        <v>0</v>
      </c>
      <c r="BJ132" s="18" t="s">
        <v>84</v>
      </c>
      <c r="BK132" s="248">
        <f>ROUND(P132*H132,2)</f>
        <v>0</v>
      </c>
      <c r="BL132" s="18" t="s">
        <v>179</v>
      </c>
      <c r="BM132" s="247" t="s">
        <v>1121</v>
      </c>
    </row>
    <row r="133" spans="1:47" s="2" customFormat="1" ht="12">
      <c r="A133" s="39"/>
      <c r="B133" s="40"/>
      <c r="C133" s="41"/>
      <c r="D133" s="249" t="s">
        <v>181</v>
      </c>
      <c r="E133" s="41"/>
      <c r="F133" s="250" t="s">
        <v>226</v>
      </c>
      <c r="G133" s="41"/>
      <c r="H133" s="41"/>
      <c r="I133" s="150"/>
      <c r="J133" s="150"/>
      <c r="K133" s="41"/>
      <c r="L133" s="41"/>
      <c r="M133" s="45"/>
      <c r="N133" s="251"/>
      <c r="O133" s="252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181</v>
      </c>
      <c r="AU133" s="18" t="s">
        <v>86</v>
      </c>
    </row>
    <row r="134" spans="1:63" s="12" customFormat="1" ht="25.9" customHeight="1">
      <c r="A134" s="12"/>
      <c r="B134" s="218"/>
      <c r="C134" s="219"/>
      <c r="D134" s="220" t="s">
        <v>75</v>
      </c>
      <c r="E134" s="221" t="s">
        <v>1122</v>
      </c>
      <c r="F134" s="221" t="s">
        <v>1123</v>
      </c>
      <c r="G134" s="219"/>
      <c r="H134" s="219"/>
      <c r="I134" s="222"/>
      <c r="J134" s="222"/>
      <c r="K134" s="223">
        <f>BK134</f>
        <v>0</v>
      </c>
      <c r="L134" s="219"/>
      <c r="M134" s="224"/>
      <c r="N134" s="225"/>
      <c r="O134" s="226"/>
      <c r="P134" s="226"/>
      <c r="Q134" s="227">
        <f>SUM(Q135:Q146)</f>
        <v>0</v>
      </c>
      <c r="R134" s="227">
        <f>SUM(R135:R146)</f>
        <v>0</v>
      </c>
      <c r="S134" s="226"/>
      <c r="T134" s="228">
        <f>SUM(T135:T146)</f>
        <v>0</v>
      </c>
      <c r="U134" s="226"/>
      <c r="V134" s="228">
        <f>SUM(V135:V146)</f>
        <v>0</v>
      </c>
      <c r="W134" s="226"/>
      <c r="X134" s="229">
        <f>SUM(X135:X146)</f>
        <v>0</v>
      </c>
      <c r="Y134" s="12"/>
      <c r="Z134" s="12"/>
      <c r="AA134" s="12"/>
      <c r="AB134" s="12"/>
      <c r="AC134" s="12"/>
      <c r="AD134" s="12"/>
      <c r="AE134" s="12"/>
      <c r="AR134" s="230" t="s">
        <v>250</v>
      </c>
      <c r="AT134" s="231" t="s">
        <v>75</v>
      </c>
      <c r="AU134" s="231" t="s">
        <v>76</v>
      </c>
      <c r="AY134" s="230" t="s">
        <v>171</v>
      </c>
      <c r="BK134" s="232">
        <f>SUM(BK135:BK146)</f>
        <v>0</v>
      </c>
    </row>
    <row r="135" spans="1:65" s="2" customFormat="1" ht="21.75" customHeight="1">
      <c r="A135" s="39"/>
      <c r="B135" s="40"/>
      <c r="C135" s="264" t="s">
        <v>313</v>
      </c>
      <c r="D135" s="264" t="s">
        <v>186</v>
      </c>
      <c r="E135" s="265" t="s">
        <v>1124</v>
      </c>
      <c r="F135" s="266" t="s">
        <v>1125</v>
      </c>
      <c r="G135" s="267" t="s">
        <v>195</v>
      </c>
      <c r="H135" s="268">
        <v>1</v>
      </c>
      <c r="I135" s="269"/>
      <c r="J135" s="270"/>
      <c r="K135" s="271">
        <f>ROUND(P135*H135,2)</f>
        <v>0</v>
      </c>
      <c r="L135" s="266" t="s">
        <v>20</v>
      </c>
      <c r="M135" s="272"/>
      <c r="N135" s="273" t="s">
        <v>20</v>
      </c>
      <c r="O135" s="243" t="s">
        <v>45</v>
      </c>
      <c r="P135" s="244">
        <f>I135+J135</f>
        <v>0</v>
      </c>
      <c r="Q135" s="244">
        <f>ROUND(I135*H135,2)</f>
        <v>0</v>
      </c>
      <c r="R135" s="244">
        <f>ROUND(J135*H135,2)</f>
        <v>0</v>
      </c>
      <c r="S135" s="85"/>
      <c r="T135" s="245">
        <f>S135*H135</f>
        <v>0</v>
      </c>
      <c r="U135" s="245">
        <v>0</v>
      </c>
      <c r="V135" s="245">
        <f>U135*H135</f>
        <v>0</v>
      </c>
      <c r="W135" s="245">
        <v>0</v>
      </c>
      <c r="X135" s="246">
        <f>W135*H135</f>
        <v>0</v>
      </c>
      <c r="Y135" s="39"/>
      <c r="Z135" s="39"/>
      <c r="AA135" s="39"/>
      <c r="AB135" s="39"/>
      <c r="AC135" s="39"/>
      <c r="AD135" s="39"/>
      <c r="AE135" s="39"/>
      <c r="AR135" s="247" t="s">
        <v>492</v>
      </c>
      <c r="AT135" s="247" t="s">
        <v>186</v>
      </c>
      <c r="AU135" s="247" t="s">
        <v>84</v>
      </c>
      <c r="AY135" s="18" t="s">
        <v>171</v>
      </c>
      <c r="BE135" s="248">
        <f>IF(O135="základní",K135,0)</f>
        <v>0</v>
      </c>
      <c r="BF135" s="248">
        <f>IF(O135="snížená",K135,0)</f>
        <v>0</v>
      </c>
      <c r="BG135" s="248">
        <f>IF(O135="zákl. přenesená",K135,0)</f>
        <v>0</v>
      </c>
      <c r="BH135" s="248">
        <f>IF(O135="sníž. přenesená",K135,0)</f>
        <v>0</v>
      </c>
      <c r="BI135" s="248">
        <f>IF(O135="nulová",K135,0)</f>
        <v>0</v>
      </c>
      <c r="BJ135" s="18" t="s">
        <v>84</v>
      </c>
      <c r="BK135" s="248">
        <f>ROUND(P135*H135,2)</f>
        <v>0</v>
      </c>
      <c r="BL135" s="18" t="s">
        <v>493</v>
      </c>
      <c r="BM135" s="247" t="s">
        <v>1126</v>
      </c>
    </row>
    <row r="136" spans="1:47" s="2" customFormat="1" ht="12">
      <c r="A136" s="39"/>
      <c r="B136" s="40"/>
      <c r="C136" s="41"/>
      <c r="D136" s="249" t="s">
        <v>181</v>
      </c>
      <c r="E136" s="41"/>
      <c r="F136" s="250" t="s">
        <v>1127</v>
      </c>
      <c r="G136" s="41"/>
      <c r="H136" s="41"/>
      <c r="I136" s="150"/>
      <c r="J136" s="150"/>
      <c r="K136" s="41"/>
      <c r="L136" s="41"/>
      <c r="M136" s="45"/>
      <c r="N136" s="251"/>
      <c r="O136" s="252"/>
      <c r="P136" s="85"/>
      <c r="Q136" s="85"/>
      <c r="R136" s="85"/>
      <c r="S136" s="85"/>
      <c r="T136" s="85"/>
      <c r="U136" s="85"/>
      <c r="V136" s="85"/>
      <c r="W136" s="85"/>
      <c r="X136" s="86"/>
      <c r="Y136" s="39"/>
      <c r="Z136" s="39"/>
      <c r="AA136" s="39"/>
      <c r="AB136" s="39"/>
      <c r="AC136" s="39"/>
      <c r="AD136" s="39"/>
      <c r="AE136" s="39"/>
      <c r="AT136" s="18" t="s">
        <v>181</v>
      </c>
      <c r="AU136" s="18" t="s">
        <v>84</v>
      </c>
    </row>
    <row r="137" spans="1:65" s="2" customFormat="1" ht="21.75" customHeight="1">
      <c r="A137" s="39"/>
      <c r="B137" s="40"/>
      <c r="C137" s="264" t="s">
        <v>319</v>
      </c>
      <c r="D137" s="264" t="s">
        <v>186</v>
      </c>
      <c r="E137" s="265" t="s">
        <v>1128</v>
      </c>
      <c r="F137" s="266" t="s">
        <v>1129</v>
      </c>
      <c r="G137" s="267" t="s">
        <v>195</v>
      </c>
      <c r="H137" s="268">
        <v>1</v>
      </c>
      <c r="I137" s="269"/>
      <c r="J137" s="270"/>
      <c r="K137" s="271">
        <f>ROUND(P137*H137,2)</f>
        <v>0</v>
      </c>
      <c r="L137" s="266" t="s">
        <v>20</v>
      </c>
      <c r="M137" s="272"/>
      <c r="N137" s="273" t="s">
        <v>20</v>
      </c>
      <c r="O137" s="243" t="s">
        <v>45</v>
      </c>
      <c r="P137" s="244">
        <f>I137+J137</f>
        <v>0</v>
      </c>
      <c r="Q137" s="244">
        <f>ROUND(I137*H137,2)</f>
        <v>0</v>
      </c>
      <c r="R137" s="244">
        <f>ROUND(J137*H137,2)</f>
        <v>0</v>
      </c>
      <c r="S137" s="85"/>
      <c r="T137" s="245">
        <f>S137*H137</f>
        <v>0</v>
      </c>
      <c r="U137" s="245">
        <v>0</v>
      </c>
      <c r="V137" s="245">
        <f>U137*H137</f>
        <v>0</v>
      </c>
      <c r="W137" s="245">
        <v>0</v>
      </c>
      <c r="X137" s="246">
        <f>W137*H137</f>
        <v>0</v>
      </c>
      <c r="Y137" s="39"/>
      <c r="Z137" s="39"/>
      <c r="AA137" s="39"/>
      <c r="AB137" s="39"/>
      <c r="AC137" s="39"/>
      <c r="AD137" s="39"/>
      <c r="AE137" s="39"/>
      <c r="AR137" s="247" t="s">
        <v>492</v>
      </c>
      <c r="AT137" s="247" t="s">
        <v>186</v>
      </c>
      <c r="AU137" s="247" t="s">
        <v>84</v>
      </c>
      <c r="AY137" s="18" t="s">
        <v>171</v>
      </c>
      <c r="BE137" s="248">
        <f>IF(O137="základní",K137,0)</f>
        <v>0</v>
      </c>
      <c r="BF137" s="248">
        <f>IF(O137="snížená",K137,0)</f>
        <v>0</v>
      </c>
      <c r="BG137" s="248">
        <f>IF(O137="zákl. přenesená",K137,0)</f>
        <v>0</v>
      </c>
      <c r="BH137" s="248">
        <f>IF(O137="sníž. přenesená",K137,0)</f>
        <v>0</v>
      </c>
      <c r="BI137" s="248">
        <f>IF(O137="nulová",K137,0)</f>
        <v>0</v>
      </c>
      <c r="BJ137" s="18" t="s">
        <v>84</v>
      </c>
      <c r="BK137" s="248">
        <f>ROUND(P137*H137,2)</f>
        <v>0</v>
      </c>
      <c r="BL137" s="18" t="s">
        <v>493</v>
      </c>
      <c r="BM137" s="247" t="s">
        <v>1130</v>
      </c>
    </row>
    <row r="138" spans="1:47" s="2" customFormat="1" ht="12">
      <c r="A138" s="39"/>
      <c r="B138" s="40"/>
      <c r="C138" s="41"/>
      <c r="D138" s="249" t="s">
        <v>181</v>
      </c>
      <c r="E138" s="41"/>
      <c r="F138" s="250" t="s">
        <v>1129</v>
      </c>
      <c r="G138" s="41"/>
      <c r="H138" s="41"/>
      <c r="I138" s="150"/>
      <c r="J138" s="150"/>
      <c r="K138" s="41"/>
      <c r="L138" s="41"/>
      <c r="M138" s="45"/>
      <c r="N138" s="251"/>
      <c r="O138" s="252"/>
      <c r="P138" s="85"/>
      <c r="Q138" s="85"/>
      <c r="R138" s="85"/>
      <c r="S138" s="85"/>
      <c r="T138" s="85"/>
      <c r="U138" s="85"/>
      <c r="V138" s="85"/>
      <c r="W138" s="85"/>
      <c r="X138" s="86"/>
      <c r="Y138" s="39"/>
      <c r="Z138" s="39"/>
      <c r="AA138" s="39"/>
      <c r="AB138" s="39"/>
      <c r="AC138" s="39"/>
      <c r="AD138" s="39"/>
      <c r="AE138" s="39"/>
      <c r="AT138" s="18" t="s">
        <v>181</v>
      </c>
      <c r="AU138" s="18" t="s">
        <v>84</v>
      </c>
    </row>
    <row r="139" spans="1:65" s="2" customFormat="1" ht="16.5" customHeight="1">
      <c r="A139" s="39"/>
      <c r="B139" s="40"/>
      <c r="C139" s="264" t="s">
        <v>325</v>
      </c>
      <c r="D139" s="264" t="s">
        <v>186</v>
      </c>
      <c r="E139" s="265" t="s">
        <v>1131</v>
      </c>
      <c r="F139" s="266" t="s">
        <v>1132</v>
      </c>
      <c r="G139" s="267" t="s">
        <v>195</v>
      </c>
      <c r="H139" s="268">
        <v>1</v>
      </c>
      <c r="I139" s="269"/>
      <c r="J139" s="270"/>
      <c r="K139" s="271">
        <f>ROUND(P139*H139,2)</f>
        <v>0</v>
      </c>
      <c r="L139" s="266" t="s">
        <v>20</v>
      </c>
      <c r="M139" s="272"/>
      <c r="N139" s="273" t="s">
        <v>20</v>
      </c>
      <c r="O139" s="243" t="s">
        <v>45</v>
      </c>
      <c r="P139" s="244">
        <f>I139+J139</f>
        <v>0</v>
      </c>
      <c r="Q139" s="244">
        <f>ROUND(I139*H139,2)</f>
        <v>0</v>
      </c>
      <c r="R139" s="244">
        <f>ROUND(J139*H139,2)</f>
        <v>0</v>
      </c>
      <c r="S139" s="85"/>
      <c r="T139" s="245">
        <f>S139*H139</f>
        <v>0</v>
      </c>
      <c r="U139" s="245">
        <v>0</v>
      </c>
      <c r="V139" s="245">
        <f>U139*H139</f>
        <v>0</v>
      </c>
      <c r="W139" s="245">
        <v>0</v>
      </c>
      <c r="X139" s="246">
        <f>W139*H139</f>
        <v>0</v>
      </c>
      <c r="Y139" s="39"/>
      <c r="Z139" s="39"/>
      <c r="AA139" s="39"/>
      <c r="AB139" s="39"/>
      <c r="AC139" s="39"/>
      <c r="AD139" s="39"/>
      <c r="AE139" s="39"/>
      <c r="AR139" s="247" t="s">
        <v>492</v>
      </c>
      <c r="AT139" s="247" t="s">
        <v>186</v>
      </c>
      <c r="AU139" s="247" t="s">
        <v>84</v>
      </c>
      <c r="AY139" s="18" t="s">
        <v>171</v>
      </c>
      <c r="BE139" s="248">
        <f>IF(O139="základní",K139,0)</f>
        <v>0</v>
      </c>
      <c r="BF139" s="248">
        <f>IF(O139="snížená",K139,0)</f>
        <v>0</v>
      </c>
      <c r="BG139" s="248">
        <f>IF(O139="zákl. přenesená",K139,0)</f>
        <v>0</v>
      </c>
      <c r="BH139" s="248">
        <f>IF(O139="sníž. přenesená",K139,0)</f>
        <v>0</v>
      </c>
      <c r="BI139" s="248">
        <f>IF(O139="nulová",K139,0)</f>
        <v>0</v>
      </c>
      <c r="BJ139" s="18" t="s">
        <v>84</v>
      </c>
      <c r="BK139" s="248">
        <f>ROUND(P139*H139,2)</f>
        <v>0</v>
      </c>
      <c r="BL139" s="18" t="s">
        <v>493</v>
      </c>
      <c r="BM139" s="247" t="s">
        <v>1133</v>
      </c>
    </row>
    <row r="140" spans="1:47" s="2" customFormat="1" ht="12">
      <c r="A140" s="39"/>
      <c r="B140" s="40"/>
      <c r="C140" s="41"/>
      <c r="D140" s="249" t="s">
        <v>181</v>
      </c>
      <c r="E140" s="41"/>
      <c r="F140" s="250" t="s">
        <v>1132</v>
      </c>
      <c r="G140" s="41"/>
      <c r="H140" s="41"/>
      <c r="I140" s="150"/>
      <c r="J140" s="150"/>
      <c r="K140" s="41"/>
      <c r="L140" s="41"/>
      <c r="M140" s="45"/>
      <c r="N140" s="251"/>
      <c r="O140" s="252"/>
      <c r="P140" s="85"/>
      <c r="Q140" s="85"/>
      <c r="R140" s="85"/>
      <c r="S140" s="85"/>
      <c r="T140" s="85"/>
      <c r="U140" s="85"/>
      <c r="V140" s="85"/>
      <c r="W140" s="85"/>
      <c r="X140" s="86"/>
      <c r="Y140" s="39"/>
      <c r="Z140" s="39"/>
      <c r="AA140" s="39"/>
      <c r="AB140" s="39"/>
      <c r="AC140" s="39"/>
      <c r="AD140" s="39"/>
      <c r="AE140" s="39"/>
      <c r="AT140" s="18" t="s">
        <v>181</v>
      </c>
      <c r="AU140" s="18" t="s">
        <v>84</v>
      </c>
    </row>
    <row r="141" spans="1:65" s="2" customFormat="1" ht="16.5" customHeight="1">
      <c r="A141" s="39"/>
      <c r="B141" s="40"/>
      <c r="C141" s="264" t="s">
        <v>331</v>
      </c>
      <c r="D141" s="264" t="s">
        <v>186</v>
      </c>
      <c r="E141" s="265" t="s">
        <v>1134</v>
      </c>
      <c r="F141" s="266" t="s">
        <v>1135</v>
      </c>
      <c r="G141" s="267" t="s">
        <v>195</v>
      </c>
      <c r="H141" s="268">
        <v>1</v>
      </c>
      <c r="I141" s="269"/>
      <c r="J141" s="270"/>
      <c r="K141" s="271">
        <f>ROUND(P141*H141,2)</f>
        <v>0</v>
      </c>
      <c r="L141" s="266" t="s">
        <v>20</v>
      </c>
      <c r="M141" s="272"/>
      <c r="N141" s="273" t="s">
        <v>20</v>
      </c>
      <c r="O141" s="243" t="s">
        <v>45</v>
      </c>
      <c r="P141" s="244">
        <f>I141+J141</f>
        <v>0</v>
      </c>
      <c r="Q141" s="244">
        <f>ROUND(I141*H141,2)</f>
        <v>0</v>
      </c>
      <c r="R141" s="244">
        <f>ROUND(J141*H141,2)</f>
        <v>0</v>
      </c>
      <c r="S141" s="85"/>
      <c r="T141" s="245">
        <f>S141*H141</f>
        <v>0</v>
      </c>
      <c r="U141" s="245">
        <v>0</v>
      </c>
      <c r="V141" s="245">
        <f>U141*H141</f>
        <v>0</v>
      </c>
      <c r="W141" s="245">
        <v>0</v>
      </c>
      <c r="X141" s="246">
        <f>W141*H141</f>
        <v>0</v>
      </c>
      <c r="Y141" s="39"/>
      <c r="Z141" s="39"/>
      <c r="AA141" s="39"/>
      <c r="AB141" s="39"/>
      <c r="AC141" s="39"/>
      <c r="AD141" s="39"/>
      <c r="AE141" s="39"/>
      <c r="AR141" s="247" t="s">
        <v>492</v>
      </c>
      <c r="AT141" s="247" t="s">
        <v>186</v>
      </c>
      <c r="AU141" s="247" t="s">
        <v>84</v>
      </c>
      <c r="AY141" s="18" t="s">
        <v>171</v>
      </c>
      <c r="BE141" s="248">
        <f>IF(O141="základní",K141,0)</f>
        <v>0</v>
      </c>
      <c r="BF141" s="248">
        <f>IF(O141="snížená",K141,0)</f>
        <v>0</v>
      </c>
      <c r="BG141" s="248">
        <f>IF(O141="zákl. přenesená",K141,0)</f>
        <v>0</v>
      </c>
      <c r="BH141" s="248">
        <f>IF(O141="sníž. přenesená",K141,0)</f>
        <v>0</v>
      </c>
      <c r="BI141" s="248">
        <f>IF(O141="nulová",K141,0)</f>
        <v>0</v>
      </c>
      <c r="BJ141" s="18" t="s">
        <v>84</v>
      </c>
      <c r="BK141" s="248">
        <f>ROUND(P141*H141,2)</f>
        <v>0</v>
      </c>
      <c r="BL141" s="18" t="s">
        <v>493</v>
      </c>
      <c r="BM141" s="247" t="s">
        <v>1136</v>
      </c>
    </row>
    <row r="142" spans="1:47" s="2" customFormat="1" ht="12">
      <c r="A142" s="39"/>
      <c r="B142" s="40"/>
      <c r="C142" s="41"/>
      <c r="D142" s="249" t="s">
        <v>181</v>
      </c>
      <c r="E142" s="41"/>
      <c r="F142" s="250" t="s">
        <v>1137</v>
      </c>
      <c r="G142" s="41"/>
      <c r="H142" s="41"/>
      <c r="I142" s="150"/>
      <c r="J142" s="150"/>
      <c r="K142" s="41"/>
      <c r="L142" s="41"/>
      <c r="M142" s="45"/>
      <c r="N142" s="251"/>
      <c r="O142" s="252"/>
      <c r="P142" s="85"/>
      <c r="Q142" s="85"/>
      <c r="R142" s="85"/>
      <c r="S142" s="85"/>
      <c r="T142" s="85"/>
      <c r="U142" s="85"/>
      <c r="V142" s="85"/>
      <c r="W142" s="85"/>
      <c r="X142" s="86"/>
      <c r="Y142" s="39"/>
      <c r="Z142" s="39"/>
      <c r="AA142" s="39"/>
      <c r="AB142" s="39"/>
      <c r="AC142" s="39"/>
      <c r="AD142" s="39"/>
      <c r="AE142" s="39"/>
      <c r="AT142" s="18" t="s">
        <v>181</v>
      </c>
      <c r="AU142" s="18" t="s">
        <v>84</v>
      </c>
    </row>
    <row r="143" spans="1:65" s="2" customFormat="1" ht="16.5" customHeight="1">
      <c r="A143" s="39"/>
      <c r="B143" s="40"/>
      <c r="C143" s="264" t="s">
        <v>335</v>
      </c>
      <c r="D143" s="264" t="s">
        <v>186</v>
      </c>
      <c r="E143" s="265" t="s">
        <v>1138</v>
      </c>
      <c r="F143" s="266" t="s">
        <v>1139</v>
      </c>
      <c r="G143" s="267" t="s">
        <v>195</v>
      </c>
      <c r="H143" s="268">
        <v>3</v>
      </c>
      <c r="I143" s="269"/>
      <c r="J143" s="270"/>
      <c r="K143" s="271">
        <f>ROUND(P143*H143,2)</f>
        <v>0</v>
      </c>
      <c r="L143" s="266" t="s">
        <v>20</v>
      </c>
      <c r="M143" s="272"/>
      <c r="N143" s="273" t="s">
        <v>20</v>
      </c>
      <c r="O143" s="243" t="s">
        <v>45</v>
      </c>
      <c r="P143" s="244">
        <f>I143+J143</f>
        <v>0</v>
      </c>
      <c r="Q143" s="244">
        <f>ROUND(I143*H143,2)</f>
        <v>0</v>
      </c>
      <c r="R143" s="244">
        <f>ROUND(J143*H143,2)</f>
        <v>0</v>
      </c>
      <c r="S143" s="85"/>
      <c r="T143" s="245">
        <f>S143*H143</f>
        <v>0</v>
      </c>
      <c r="U143" s="245">
        <v>0</v>
      </c>
      <c r="V143" s="245">
        <f>U143*H143</f>
        <v>0</v>
      </c>
      <c r="W143" s="245">
        <v>0</v>
      </c>
      <c r="X143" s="246">
        <f>W143*H143</f>
        <v>0</v>
      </c>
      <c r="Y143" s="39"/>
      <c r="Z143" s="39"/>
      <c r="AA143" s="39"/>
      <c r="AB143" s="39"/>
      <c r="AC143" s="39"/>
      <c r="AD143" s="39"/>
      <c r="AE143" s="39"/>
      <c r="AR143" s="247" t="s">
        <v>492</v>
      </c>
      <c r="AT143" s="247" t="s">
        <v>186</v>
      </c>
      <c r="AU143" s="247" t="s">
        <v>84</v>
      </c>
      <c r="AY143" s="18" t="s">
        <v>171</v>
      </c>
      <c r="BE143" s="248">
        <f>IF(O143="základní",K143,0)</f>
        <v>0</v>
      </c>
      <c r="BF143" s="248">
        <f>IF(O143="snížená",K143,0)</f>
        <v>0</v>
      </c>
      <c r="BG143" s="248">
        <f>IF(O143="zákl. přenesená",K143,0)</f>
        <v>0</v>
      </c>
      <c r="BH143" s="248">
        <f>IF(O143="sníž. přenesená",K143,0)</f>
        <v>0</v>
      </c>
      <c r="BI143" s="248">
        <f>IF(O143="nulová",K143,0)</f>
        <v>0</v>
      </c>
      <c r="BJ143" s="18" t="s">
        <v>84</v>
      </c>
      <c r="BK143" s="248">
        <f>ROUND(P143*H143,2)</f>
        <v>0</v>
      </c>
      <c r="BL143" s="18" t="s">
        <v>493</v>
      </c>
      <c r="BM143" s="247" t="s">
        <v>1140</v>
      </c>
    </row>
    <row r="144" spans="1:47" s="2" customFormat="1" ht="12">
      <c r="A144" s="39"/>
      <c r="B144" s="40"/>
      <c r="C144" s="41"/>
      <c r="D144" s="249" t="s">
        <v>181</v>
      </c>
      <c r="E144" s="41"/>
      <c r="F144" s="250" t="s">
        <v>1139</v>
      </c>
      <c r="G144" s="41"/>
      <c r="H144" s="41"/>
      <c r="I144" s="150"/>
      <c r="J144" s="150"/>
      <c r="K144" s="41"/>
      <c r="L144" s="41"/>
      <c r="M144" s="45"/>
      <c r="N144" s="251"/>
      <c r="O144" s="252"/>
      <c r="P144" s="85"/>
      <c r="Q144" s="85"/>
      <c r="R144" s="85"/>
      <c r="S144" s="85"/>
      <c r="T144" s="85"/>
      <c r="U144" s="85"/>
      <c r="V144" s="85"/>
      <c r="W144" s="85"/>
      <c r="X144" s="86"/>
      <c r="Y144" s="39"/>
      <c r="Z144" s="39"/>
      <c r="AA144" s="39"/>
      <c r="AB144" s="39"/>
      <c r="AC144" s="39"/>
      <c r="AD144" s="39"/>
      <c r="AE144" s="39"/>
      <c r="AT144" s="18" t="s">
        <v>181</v>
      </c>
      <c r="AU144" s="18" t="s">
        <v>84</v>
      </c>
    </row>
    <row r="145" spans="1:65" s="2" customFormat="1" ht="16.5" customHeight="1">
      <c r="A145" s="39"/>
      <c r="B145" s="40"/>
      <c r="C145" s="264" t="s">
        <v>8</v>
      </c>
      <c r="D145" s="264" t="s">
        <v>186</v>
      </c>
      <c r="E145" s="265" t="s">
        <v>1141</v>
      </c>
      <c r="F145" s="266" t="s">
        <v>1142</v>
      </c>
      <c r="G145" s="267" t="s">
        <v>195</v>
      </c>
      <c r="H145" s="268">
        <v>1</v>
      </c>
      <c r="I145" s="269"/>
      <c r="J145" s="270"/>
      <c r="K145" s="271">
        <f>ROUND(P145*H145,2)</f>
        <v>0</v>
      </c>
      <c r="L145" s="266" t="s">
        <v>20</v>
      </c>
      <c r="M145" s="272"/>
      <c r="N145" s="273" t="s">
        <v>20</v>
      </c>
      <c r="O145" s="243" t="s">
        <v>45</v>
      </c>
      <c r="P145" s="244">
        <f>I145+J145</f>
        <v>0</v>
      </c>
      <c r="Q145" s="244">
        <f>ROUND(I145*H145,2)</f>
        <v>0</v>
      </c>
      <c r="R145" s="244">
        <f>ROUND(J145*H145,2)</f>
        <v>0</v>
      </c>
      <c r="S145" s="85"/>
      <c r="T145" s="245">
        <f>S145*H145</f>
        <v>0</v>
      </c>
      <c r="U145" s="245">
        <v>0</v>
      </c>
      <c r="V145" s="245">
        <f>U145*H145</f>
        <v>0</v>
      </c>
      <c r="W145" s="245">
        <v>0</v>
      </c>
      <c r="X145" s="246">
        <f>W145*H145</f>
        <v>0</v>
      </c>
      <c r="Y145" s="39"/>
      <c r="Z145" s="39"/>
      <c r="AA145" s="39"/>
      <c r="AB145" s="39"/>
      <c r="AC145" s="39"/>
      <c r="AD145" s="39"/>
      <c r="AE145" s="39"/>
      <c r="AR145" s="247" t="s">
        <v>492</v>
      </c>
      <c r="AT145" s="247" t="s">
        <v>186</v>
      </c>
      <c r="AU145" s="247" t="s">
        <v>84</v>
      </c>
      <c r="AY145" s="18" t="s">
        <v>171</v>
      </c>
      <c r="BE145" s="248">
        <f>IF(O145="základní",K145,0)</f>
        <v>0</v>
      </c>
      <c r="BF145" s="248">
        <f>IF(O145="snížená",K145,0)</f>
        <v>0</v>
      </c>
      <c r="BG145" s="248">
        <f>IF(O145="zákl. přenesená",K145,0)</f>
        <v>0</v>
      </c>
      <c r="BH145" s="248">
        <f>IF(O145="sníž. přenesená",K145,0)</f>
        <v>0</v>
      </c>
      <c r="BI145" s="248">
        <f>IF(O145="nulová",K145,0)</f>
        <v>0</v>
      </c>
      <c r="BJ145" s="18" t="s">
        <v>84</v>
      </c>
      <c r="BK145" s="248">
        <f>ROUND(P145*H145,2)</f>
        <v>0</v>
      </c>
      <c r="BL145" s="18" t="s">
        <v>493</v>
      </c>
      <c r="BM145" s="247" t="s">
        <v>1143</v>
      </c>
    </row>
    <row r="146" spans="1:47" s="2" customFormat="1" ht="12">
      <c r="A146" s="39"/>
      <c r="B146" s="40"/>
      <c r="C146" s="41"/>
      <c r="D146" s="249" t="s">
        <v>181</v>
      </c>
      <c r="E146" s="41"/>
      <c r="F146" s="250" t="s">
        <v>1144</v>
      </c>
      <c r="G146" s="41"/>
      <c r="H146" s="41"/>
      <c r="I146" s="150"/>
      <c r="J146" s="150"/>
      <c r="K146" s="41"/>
      <c r="L146" s="41"/>
      <c r="M146" s="45"/>
      <c r="N146" s="251"/>
      <c r="O146" s="252"/>
      <c r="P146" s="85"/>
      <c r="Q146" s="85"/>
      <c r="R146" s="85"/>
      <c r="S146" s="85"/>
      <c r="T146" s="85"/>
      <c r="U146" s="85"/>
      <c r="V146" s="85"/>
      <c r="W146" s="85"/>
      <c r="X146" s="86"/>
      <c r="Y146" s="39"/>
      <c r="Z146" s="39"/>
      <c r="AA146" s="39"/>
      <c r="AB146" s="39"/>
      <c r="AC146" s="39"/>
      <c r="AD146" s="39"/>
      <c r="AE146" s="39"/>
      <c r="AT146" s="18" t="s">
        <v>181</v>
      </c>
      <c r="AU146" s="18" t="s">
        <v>84</v>
      </c>
    </row>
    <row r="147" spans="1:63" s="12" customFormat="1" ht="25.9" customHeight="1">
      <c r="A147" s="12"/>
      <c r="B147" s="218"/>
      <c r="C147" s="219"/>
      <c r="D147" s="220" t="s">
        <v>75</v>
      </c>
      <c r="E147" s="221" t="s">
        <v>1145</v>
      </c>
      <c r="F147" s="221" t="s">
        <v>1146</v>
      </c>
      <c r="G147" s="219"/>
      <c r="H147" s="219"/>
      <c r="I147" s="222"/>
      <c r="J147" s="222"/>
      <c r="K147" s="223">
        <f>BK147</f>
        <v>0</v>
      </c>
      <c r="L147" s="219"/>
      <c r="M147" s="224"/>
      <c r="N147" s="225"/>
      <c r="O147" s="226"/>
      <c r="P147" s="226"/>
      <c r="Q147" s="227">
        <f>SUM(Q148:Q152)</f>
        <v>0</v>
      </c>
      <c r="R147" s="227">
        <f>SUM(R148:R152)</f>
        <v>0</v>
      </c>
      <c r="S147" s="226"/>
      <c r="T147" s="228">
        <f>SUM(T148:T152)</f>
        <v>0</v>
      </c>
      <c r="U147" s="226"/>
      <c r="V147" s="228">
        <f>SUM(V148:V152)</f>
        <v>0</v>
      </c>
      <c r="W147" s="226"/>
      <c r="X147" s="229">
        <f>SUM(X148:X152)</f>
        <v>0</v>
      </c>
      <c r="Y147" s="12"/>
      <c r="Z147" s="12"/>
      <c r="AA147" s="12"/>
      <c r="AB147" s="12"/>
      <c r="AC147" s="12"/>
      <c r="AD147" s="12"/>
      <c r="AE147" s="12"/>
      <c r="AR147" s="230" t="s">
        <v>179</v>
      </c>
      <c r="AT147" s="231" t="s">
        <v>75</v>
      </c>
      <c r="AU147" s="231" t="s">
        <v>76</v>
      </c>
      <c r="AY147" s="230" t="s">
        <v>171</v>
      </c>
      <c r="BK147" s="232">
        <f>SUM(BK148:BK152)</f>
        <v>0</v>
      </c>
    </row>
    <row r="148" spans="1:65" s="2" customFormat="1" ht="16.5" customHeight="1">
      <c r="A148" s="39"/>
      <c r="B148" s="40"/>
      <c r="C148" s="235" t="s">
        <v>343</v>
      </c>
      <c r="D148" s="235" t="s">
        <v>174</v>
      </c>
      <c r="E148" s="236" t="s">
        <v>1147</v>
      </c>
      <c r="F148" s="237" t="s">
        <v>1148</v>
      </c>
      <c r="G148" s="238" t="s">
        <v>466</v>
      </c>
      <c r="H148" s="239">
        <v>1</v>
      </c>
      <c r="I148" s="240"/>
      <c r="J148" s="240"/>
      <c r="K148" s="241">
        <f>ROUND(P148*H148,2)</f>
        <v>0</v>
      </c>
      <c r="L148" s="237" t="s">
        <v>20</v>
      </c>
      <c r="M148" s="45"/>
      <c r="N148" s="242" t="s">
        <v>20</v>
      </c>
      <c r="O148" s="243" t="s">
        <v>45</v>
      </c>
      <c r="P148" s="244">
        <f>I148+J148</f>
        <v>0</v>
      </c>
      <c r="Q148" s="244">
        <f>ROUND(I148*H148,2)</f>
        <v>0</v>
      </c>
      <c r="R148" s="244">
        <f>ROUND(J148*H148,2)</f>
        <v>0</v>
      </c>
      <c r="S148" s="85"/>
      <c r="T148" s="245">
        <f>S148*H148</f>
        <v>0</v>
      </c>
      <c r="U148" s="245">
        <v>0</v>
      </c>
      <c r="V148" s="245">
        <f>U148*H148</f>
        <v>0</v>
      </c>
      <c r="W148" s="245">
        <v>0</v>
      </c>
      <c r="X148" s="246">
        <f>W148*H148</f>
        <v>0</v>
      </c>
      <c r="Y148" s="39"/>
      <c r="Z148" s="39"/>
      <c r="AA148" s="39"/>
      <c r="AB148" s="39"/>
      <c r="AC148" s="39"/>
      <c r="AD148" s="39"/>
      <c r="AE148" s="39"/>
      <c r="AR148" s="247" t="s">
        <v>1044</v>
      </c>
      <c r="AT148" s="247" t="s">
        <v>174</v>
      </c>
      <c r="AU148" s="247" t="s">
        <v>84</v>
      </c>
      <c r="AY148" s="18" t="s">
        <v>171</v>
      </c>
      <c r="BE148" s="248">
        <f>IF(O148="základní",K148,0)</f>
        <v>0</v>
      </c>
      <c r="BF148" s="248">
        <f>IF(O148="snížená",K148,0)</f>
        <v>0</v>
      </c>
      <c r="BG148" s="248">
        <f>IF(O148="zákl. přenesená",K148,0)</f>
        <v>0</v>
      </c>
      <c r="BH148" s="248">
        <f>IF(O148="sníž. přenesená",K148,0)</f>
        <v>0</v>
      </c>
      <c r="BI148" s="248">
        <f>IF(O148="nulová",K148,0)</f>
        <v>0</v>
      </c>
      <c r="BJ148" s="18" t="s">
        <v>84</v>
      </c>
      <c r="BK148" s="248">
        <f>ROUND(P148*H148,2)</f>
        <v>0</v>
      </c>
      <c r="BL148" s="18" t="s">
        <v>1044</v>
      </c>
      <c r="BM148" s="247" t="s">
        <v>1149</v>
      </c>
    </row>
    <row r="149" spans="1:47" s="2" customFormat="1" ht="12">
      <c r="A149" s="39"/>
      <c r="B149" s="40"/>
      <c r="C149" s="41"/>
      <c r="D149" s="249" t="s">
        <v>181</v>
      </c>
      <c r="E149" s="41"/>
      <c r="F149" s="250" t="s">
        <v>1148</v>
      </c>
      <c r="G149" s="41"/>
      <c r="H149" s="41"/>
      <c r="I149" s="150"/>
      <c r="J149" s="150"/>
      <c r="K149" s="41"/>
      <c r="L149" s="41"/>
      <c r="M149" s="45"/>
      <c r="N149" s="251"/>
      <c r="O149" s="252"/>
      <c r="P149" s="85"/>
      <c r="Q149" s="85"/>
      <c r="R149" s="85"/>
      <c r="S149" s="85"/>
      <c r="T149" s="85"/>
      <c r="U149" s="85"/>
      <c r="V149" s="85"/>
      <c r="W149" s="85"/>
      <c r="X149" s="86"/>
      <c r="Y149" s="39"/>
      <c r="Z149" s="39"/>
      <c r="AA149" s="39"/>
      <c r="AB149" s="39"/>
      <c r="AC149" s="39"/>
      <c r="AD149" s="39"/>
      <c r="AE149" s="39"/>
      <c r="AT149" s="18" t="s">
        <v>181</v>
      </c>
      <c r="AU149" s="18" t="s">
        <v>84</v>
      </c>
    </row>
    <row r="150" spans="1:65" s="2" customFormat="1" ht="16.5" customHeight="1">
      <c r="A150" s="39"/>
      <c r="B150" s="40"/>
      <c r="C150" s="235" t="s">
        <v>347</v>
      </c>
      <c r="D150" s="235" t="s">
        <v>174</v>
      </c>
      <c r="E150" s="236" t="s">
        <v>1019</v>
      </c>
      <c r="F150" s="237" t="s">
        <v>1150</v>
      </c>
      <c r="G150" s="238" t="s">
        <v>466</v>
      </c>
      <c r="H150" s="239">
        <v>1</v>
      </c>
      <c r="I150" s="240"/>
      <c r="J150" s="240"/>
      <c r="K150" s="241">
        <f>ROUND(P150*H150,2)</f>
        <v>0</v>
      </c>
      <c r="L150" s="237" t="s">
        <v>20</v>
      </c>
      <c r="M150" s="45"/>
      <c r="N150" s="242" t="s">
        <v>20</v>
      </c>
      <c r="O150" s="243" t="s">
        <v>45</v>
      </c>
      <c r="P150" s="244">
        <f>I150+J150</f>
        <v>0</v>
      </c>
      <c r="Q150" s="244">
        <f>ROUND(I150*H150,2)</f>
        <v>0</v>
      </c>
      <c r="R150" s="244">
        <f>ROUND(J150*H150,2)</f>
        <v>0</v>
      </c>
      <c r="S150" s="85"/>
      <c r="T150" s="245">
        <f>S150*H150</f>
        <v>0</v>
      </c>
      <c r="U150" s="245">
        <v>0</v>
      </c>
      <c r="V150" s="245">
        <f>U150*H150</f>
        <v>0</v>
      </c>
      <c r="W150" s="245">
        <v>0</v>
      </c>
      <c r="X150" s="246">
        <f>W150*H150</f>
        <v>0</v>
      </c>
      <c r="Y150" s="39"/>
      <c r="Z150" s="39"/>
      <c r="AA150" s="39"/>
      <c r="AB150" s="39"/>
      <c r="AC150" s="39"/>
      <c r="AD150" s="39"/>
      <c r="AE150" s="39"/>
      <c r="AR150" s="247" t="s">
        <v>1044</v>
      </c>
      <c r="AT150" s="247" t="s">
        <v>174</v>
      </c>
      <c r="AU150" s="247" t="s">
        <v>84</v>
      </c>
      <c r="AY150" s="18" t="s">
        <v>171</v>
      </c>
      <c r="BE150" s="248">
        <f>IF(O150="základní",K150,0)</f>
        <v>0</v>
      </c>
      <c r="BF150" s="248">
        <f>IF(O150="snížená",K150,0)</f>
        <v>0</v>
      </c>
      <c r="BG150" s="248">
        <f>IF(O150="zákl. přenesená",K150,0)</f>
        <v>0</v>
      </c>
      <c r="BH150" s="248">
        <f>IF(O150="sníž. přenesená",K150,0)</f>
        <v>0</v>
      </c>
      <c r="BI150" s="248">
        <f>IF(O150="nulová",K150,0)</f>
        <v>0</v>
      </c>
      <c r="BJ150" s="18" t="s">
        <v>84</v>
      </c>
      <c r="BK150" s="248">
        <f>ROUND(P150*H150,2)</f>
        <v>0</v>
      </c>
      <c r="BL150" s="18" t="s">
        <v>1044</v>
      </c>
      <c r="BM150" s="247" t="s">
        <v>1151</v>
      </c>
    </row>
    <row r="151" spans="1:47" s="2" customFormat="1" ht="12">
      <c r="A151" s="39"/>
      <c r="B151" s="40"/>
      <c r="C151" s="41"/>
      <c r="D151" s="249" t="s">
        <v>181</v>
      </c>
      <c r="E151" s="41"/>
      <c r="F151" s="250" t="s">
        <v>1152</v>
      </c>
      <c r="G151" s="41"/>
      <c r="H151" s="41"/>
      <c r="I151" s="150"/>
      <c r="J151" s="150"/>
      <c r="K151" s="41"/>
      <c r="L151" s="41"/>
      <c r="M151" s="45"/>
      <c r="N151" s="251"/>
      <c r="O151" s="252"/>
      <c r="P151" s="85"/>
      <c r="Q151" s="85"/>
      <c r="R151" s="85"/>
      <c r="S151" s="85"/>
      <c r="T151" s="85"/>
      <c r="U151" s="85"/>
      <c r="V151" s="85"/>
      <c r="W151" s="85"/>
      <c r="X151" s="86"/>
      <c r="Y151" s="39"/>
      <c r="Z151" s="39"/>
      <c r="AA151" s="39"/>
      <c r="AB151" s="39"/>
      <c r="AC151" s="39"/>
      <c r="AD151" s="39"/>
      <c r="AE151" s="39"/>
      <c r="AT151" s="18" t="s">
        <v>181</v>
      </c>
      <c r="AU151" s="18" t="s">
        <v>84</v>
      </c>
    </row>
    <row r="152" spans="1:47" s="2" customFormat="1" ht="12">
      <c r="A152" s="39"/>
      <c r="B152" s="40"/>
      <c r="C152" s="41"/>
      <c r="D152" s="249" t="s">
        <v>217</v>
      </c>
      <c r="E152" s="41"/>
      <c r="F152" s="274" t="s">
        <v>1153</v>
      </c>
      <c r="G152" s="41"/>
      <c r="H152" s="41"/>
      <c r="I152" s="150"/>
      <c r="J152" s="150"/>
      <c r="K152" s="41"/>
      <c r="L152" s="41"/>
      <c r="M152" s="45"/>
      <c r="N152" s="275"/>
      <c r="O152" s="276"/>
      <c r="P152" s="277"/>
      <c r="Q152" s="277"/>
      <c r="R152" s="277"/>
      <c r="S152" s="277"/>
      <c r="T152" s="277"/>
      <c r="U152" s="277"/>
      <c r="V152" s="277"/>
      <c r="W152" s="277"/>
      <c r="X152" s="278"/>
      <c r="Y152" s="39"/>
      <c r="Z152" s="39"/>
      <c r="AA152" s="39"/>
      <c r="AB152" s="39"/>
      <c r="AC152" s="39"/>
      <c r="AD152" s="39"/>
      <c r="AE152" s="39"/>
      <c r="AT152" s="18" t="s">
        <v>217</v>
      </c>
      <c r="AU152" s="18" t="s">
        <v>84</v>
      </c>
    </row>
    <row r="153" spans="1:31" s="2" customFormat="1" ht="6.95" customHeight="1">
      <c r="A153" s="39"/>
      <c r="B153" s="60"/>
      <c r="C153" s="61"/>
      <c r="D153" s="61"/>
      <c r="E153" s="61"/>
      <c r="F153" s="61"/>
      <c r="G153" s="61"/>
      <c r="H153" s="61"/>
      <c r="I153" s="180"/>
      <c r="J153" s="180"/>
      <c r="K153" s="61"/>
      <c r="L153" s="61"/>
      <c r="M153" s="45"/>
      <c r="N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91:L152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0:H80"/>
    <mergeCell ref="E82:H82"/>
    <mergeCell ref="E84:H84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116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1059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1154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ROUND(K92,2)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ROUND((SUM(BE92:BE157)),2)</f>
        <v>0</v>
      </c>
      <c r="G37" s="39"/>
      <c r="H37" s="39"/>
      <c r="I37" s="169">
        <v>0.21</v>
      </c>
      <c r="J37" s="150"/>
      <c r="K37" s="163">
        <f>ROUND(((SUM(BE92:BE157))*I37),2)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ROUND((SUM(BF92:BF157)),2)</f>
        <v>0</v>
      </c>
      <c r="G38" s="39"/>
      <c r="H38" s="39"/>
      <c r="I38" s="169">
        <v>0.15</v>
      </c>
      <c r="J38" s="150"/>
      <c r="K38" s="163">
        <f>ROUND(((SUM(BF92:BF157))*I38),2)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ROUND((SUM(BG92:BG157)),2)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ROUND((SUM(BH92:BH157)),2)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ROUND((SUM(BI92:BI157)),2)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1059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D.1.6.2 - SO 304 Vegetační úpravy - plán výsadby keřů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Q92</f>
        <v>0</v>
      </c>
      <c r="J65" s="191">
        <f>R92</f>
        <v>0</v>
      </c>
      <c r="K65" s="103">
        <f>K92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149</v>
      </c>
      <c r="E66" s="195"/>
      <c r="F66" s="195"/>
      <c r="G66" s="195"/>
      <c r="H66" s="195"/>
      <c r="I66" s="196">
        <f>Q93</f>
        <v>0</v>
      </c>
      <c r="J66" s="196">
        <f>R93</f>
        <v>0</v>
      </c>
      <c r="K66" s="197">
        <f>K93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9"/>
      <c r="C67" s="129"/>
      <c r="D67" s="200" t="s">
        <v>150</v>
      </c>
      <c r="E67" s="201"/>
      <c r="F67" s="201"/>
      <c r="G67" s="201"/>
      <c r="H67" s="201"/>
      <c r="I67" s="202">
        <f>Q94</f>
        <v>0</v>
      </c>
      <c r="J67" s="202">
        <f>R94</f>
        <v>0</v>
      </c>
      <c r="K67" s="203">
        <f>K94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9"/>
      <c r="C68" s="129"/>
      <c r="D68" s="200" t="s">
        <v>151</v>
      </c>
      <c r="E68" s="201"/>
      <c r="F68" s="201"/>
      <c r="G68" s="201"/>
      <c r="H68" s="201"/>
      <c r="I68" s="202">
        <f>Q119</f>
        <v>0</v>
      </c>
      <c r="J68" s="202">
        <f>R119</f>
        <v>0</v>
      </c>
      <c r="K68" s="203">
        <f>K119</f>
        <v>0</v>
      </c>
      <c r="L68" s="129"/>
      <c r="M68" s="20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92"/>
      <c r="C69" s="193"/>
      <c r="D69" s="194" t="s">
        <v>1061</v>
      </c>
      <c r="E69" s="195"/>
      <c r="F69" s="195"/>
      <c r="G69" s="195"/>
      <c r="H69" s="195"/>
      <c r="I69" s="196">
        <f>Q122</f>
        <v>0</v>
      </c>
      <c r="J69" s="196">
        <f>R122</f>
        <v>0</v>
      </c>
      <c r="K69" s="197">
        <f>K122</f>
        <v>0</v>
      </c>
      <c r="L69" s="193"/>
      <c r="M69" s="19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92"/>
      <c r="C70" s="193"/>
      <c r="D70" s="194" t="s">
        <v>1062</v>
      </c>
      <c r="E70" s="195"/>
      <c r="F70" s="195"/>
      <c r="G70" s="195"/>
      <c r="H70" s="195"/>
      <c r="I70" s="196">
        <f>Q153</f>
        <v>0</v>
      </c>
      <c r="J70" s="196">
        <f>R153</f>
        <v>0</v>
      </c>
      <c r="K70" s="197">
        <f>K153</f>
        <v>0</v>
      </c>
      <c r="L70" s="193"/>
      <c r="M70" s="19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150"/>
      <c r="J71" s="150"/>
      <c r="K71" s="41"/>
      <c r="L71" s="41"/>
      <c r="M71" s="15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180"/>
      <c r="J72" s="180"/>
      <c r="K72" s="61"/>
      <c r="L72" s="61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183"/>
      <c r="J76" s="183"/>
      <c r="K76" s="63"/>
      <c r="L76" s="63"/>
      <c r="M76" s="15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152</v>
      </c>
      <c r="D77" s="41"/>
      <c r="E77" s="41"/>
      <c r="F77" s="41"/>
      <c r="G77" s="41"/>
      <c r="H77" s="41"/>
      <c r="I77" s="150"/>
      <c r="J77" s="150"/>
      <c r="K77" s="41"/>
      <c r="L77" s="41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</v>
      </c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84" t="str">
        <f>E7</f>
        <v>Úpravy parkové plochy u č.p. 653, Horní Slavkov</v>
      </c>
      <c r="F80" s="33"/>
      <c r="G80" s="33"/>
      <c r="H80" s="33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3" s="1" customFormat="1" ht="12" customHeight="1">
      <c r="B81" s="22"/>
      <c r="C81" s="33" t="s">
        <v>139</v>
      </c>
      <c r="D81" s="23"/>
      <c r="E81" s="23"/>
      <c r="F81" s="23"/>
      <c r="G81" s="23"/>
      <c r="H81" s="23"/>
      <c r="I81" s="142"/>
      <c r="J81" s="142"/>
      <c r="K81" s="23"/>
      <c r="L81" s="23"/>
      <c r="M81" s="21"/>
    </row>
    <row r="82" spans="1:31" s="2" customFormat="1" ht="16.5" customHeight="1">
      <c r="A82" s="39"/>
      <c r="B82" s="40"/>
      <c r="C82" s="41"/>
      <c r="D82" s="41"/>
      <c r="E82" s="184" t="s">
        <v>1059</v>
      </c>
      <c r="F82" s="41"/>
      <c r="G82" s="41"/>
      <c r="H82" s="41"/>
      <c r="I82" s="150"/>
      <c r="J82" s="150"/>
      <c r="K82" s="41"/>
      <c r="L82" s="41"/>
      <c r="M82" s="15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228</v>
      </c>
      <c r="D83" s="41"/>
      <c r="E83" s="41"/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D.1.6.2 - SO 304 Vegetační úpravy - plán výsadby keřů</v>
      </c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50"/>
      <c r="J85" s="150"/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22</v>
      </c>
      <c r="D86" s="41"/>
      <c r="E86" s="41"/>
      <c r="F86" s="28" t="str">
        <f>F14</f>
        <v>Horní Slavkov</v>
      </c>
      <c r="G86" s="41"/>
      <c r="H86" s="41"/>
      <c r="I86" s="153" t="s">
        <v>24</v>
      </c>
      <c r="J86" s="155" t="str">
        <f>IF(J14="","",J14)</f>
        <v>19.4.2020</v>
      </c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50"/>
      <c r="J87" s="150"/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26</v>
      </c>
      <c r="D88" s="41"/>
      <c r="E88" s="41"/>
      <c r="F88" s="28" t="str">
        <f>E17</f>
        <v>Město Horní Slavkov</v>
      </c>
      <c r="G88" s="41"/>
      <c r="H88" s="41"/>
      <c r="I88" s="153" t="s">
        <v>33</v>
      </c>
      <c r="J88" s="185" t="str">
        <f>E23</f>
        <v>Ing. Vladimír Dufek</v>
      </c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31</v>
      </c>
      <c r="D89" s="41"/>
      <c r="E89" s="41"/>
      <c r="F89" s="28" t="str">
        <f>IF(E20="","",E20)</f>
        <v>Vyplň údaj</v>
      </c>
      <c r="G89" s="41"/>
      <c r="H89" s="41"/>
      <c r="I89" s="153" t="s">
        <v>35</v>
      </c>
      <c r="J89" s="185" t="str">
        <f>E26</f>
        <v>Ing. Nikola Prinzová</v>
      </c>
      <c r="K89" s="41"/>
      <c r="L89" s="41"/>
      <c r="M89" s="15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50"/>
      <c r="J90" s="150"/>
      <c r="K90" s="41"/>
      <c r="L90" s="41"/>
      <c r="M90" s="15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205"/>
      <c r="B91" s="206"/>
      <c r="C91" s="207" t="s">
        <v>153</v>
      </c>
      <c r="D91" s="208" t="s">
        <v>59</v>
      </c>
      <c r="E91" s="208" t="s">
        <v>55</v>
      </c>
      <c r="F91" s="208" t="s">
        <v>56</v>
      </c>
      <c r="G91" s="208" t="s">
        <v>154</v>
      </c>
      <c r="H91" s="208" t="s">
        <v>155</v>
      </c>
      <c r="I91" s="209" t="s">
        <v>156</v>
      </c>
      <c r="J91" s="209" t="s">
        <v>157</v>
      </c>
      <c r="K91" s="208" t="s">
        <v>147</v>
      </c>
      <c r="L91" s="210" t="s">
        <v>158</v>
      </c>
      <c r="M91" s="211"/>
      <c r="N91" s="93" t="s">
        <v>20</v>
      </c>
      <c r="O91" s="94" t="s">
        <v>44</v>
      </c>
      <c r="P91" s="94" t="s">
        <v>159</v>
      </c>
      <c r="Q91" s="94" t="s">
        <v>160</v>
      </c>
      <c r="R91" s="94" t="s">
        <v>161</v>
      </c>
      <c r="S91" s="94" t="s">
        <v>162</v>
      </c>
      <c r="T91" s="94" t="s">
        <v>163</v>
      </c>
      <c r="U91" s="94" t="s">
        <v>164</v>
      </c>
      <c r="V91" s="94" t="s">
        <v>165</v>
      </c>
      <c r="W91" s="94" t="s">
        <v>166</v>
      </c>
      <c r="X91" s="95" t="s">
        <v>167</v>
      </c>
      <c r="Y91" s="205"/>
      <c r="Z91" s="205"/>
      <c r="AA91" s="205"/>
      <c r="AB91" s="205"/>
      <c r="AC91" s="205"/>
      <c r="AD91" s="205"/>
      <c r="AE91" s="205"/>
    </row>
    <row r="92" spans="1:63" s="2" customFormat="1" ht="22.8" customHeight="1">
      <c r="A92" s="39"/>
      <c r="B92" s="40"/>
      <c r="C92" s="100" t="s">
        <v>168</v>
      </c>
      <c r="D92" s="41"/>
      <c r="E92" s="41"/>
      <c r="F92" s="41"/>
      <c r="G92" s="41"/>
      <c r="H92" s="41"/>
      <c r="I92" s="150"/>
      <c r="J92" s="150"/>
      <c r="K92" s="212">
        <f>BK92</f>
        <v>0</v>
      </c>
      <c r="L92" s="41"/>
      <c r="M92" s="45"/>
      <c r="N92" s="96"/>
      <c r="O92" s="213"/>
      <c r="P92" s="97"/>
      <c r="Q92" s="214">
        <f>Q93+Q122+Q153</f>
        <v>0</v>
      </c>
      <c r="R92" s="214">
        <f>R93+R122+R153</f>
        <v>0</v>
      </c>
      <c r="S92" s="97"/>
      <c r="T92" s="215">
        <f>T93+T122+T153</f>
        <v>0</v>
      </c>
      <c r="U92" s="97"/>
      <c r="V92" s="215">
        <f>V93+V122+V153</f>
        <v>0.37657999999999997</v>
      </c>
      <c r="W92" s="97"/>
      <c r="X92" s="216">
        <f>X93+X122+X153</f>
        <v>0</v>
      </c>
      <c r="Y92" s="39"/>
      <c r="Z92" s="39"/>
      <c r="AA92" s="39"/>
      <c r="AB92" s="39"/>
      <c r="AC92" s="39"/>
      <c r="AD92" s="39"/>
      <c r="AE92" s="39"/>
      <c r="AT92" s="18" t="s">
        <v>75</v>
      </c>
      <c r="AU92" s="18" t="s">
        <v>148</v>
      </c>
      <c r="BK92" s="217">
        <f>BK93+BK122+BK153</f>
        <v>0</v>
      </c>
    </row>
    <row r="93" spans="1:63" s="12" customFormat="1" ht="25.9" customHeight="1">
      <c r="A93" s="12"/>
      <c r="B93" s="218"/>
      <c r="C93" s="219"/>
      <c r="D93" s="220" t="s">
        <v>75</v>
      </c>
      <c r="E93" s="221" t="s">
        <v>169</v>
      </c>
      <c r="F93" s="221" t="s">
        <v>170</v>
      </c>
      <c r="G93" s="219"/>
      <c r="H93" s="219"/>
      <c r="I93" s="222"/>
      <c r="J93" s="222"/>
      <c r="K93" s="223">
        <f>BK93</f>
        <v>0</v>
      </c>
      <c r="L93" s="219"/>
      <c r="M93" s="224"/>
      <c r="N93" s="225"/>
      <c r="O93" s="226"/>
      <c r="P93" s="226"/>
      <c r="Q93" s="227">
        <f>Q94+Q119</f>
        <v>0</v>
      </c>
      <c r="R93" s="227">
        <f>R94+R119</f>
        <v>0</v>
      </c>
      <c r="S93" s="226"/>
      <c r="T93" s="228">
        <f>T94+T119</f>
        <v>0</v>
      </c>
      <c r="U93" s="226"/>
      <c r="V93" s="228">
        <f>V94+V119</f>
        <v>0.37657999999999997</v>
      </c>
      <c r="W93" s="226"/>
      <c r="X93" s="229">
        <f>X94+X119</f>
        <v>0</v>
      </c>
      <c r="Y93" s="12"/>
      <c r="Z93" s="12"/>
      <c r="AA93" s="12"/>
      <c r="AB93" s="12"/>
      <c r="AC93" s="12"/>
      <c r="AD93" s="12"/>
      <c r="AE93" s="12"/>
      <c r="AR93" s="230" t="s">
        <v>84</v>
      </c>
      <c r="AT93" s="231" t="s">
        <v>75</v>
      </c>
      <c r="AU93" s="231" t="s">
        <v>76</v>
      </c>
      <c r="AY93" s="230" t="s">
        <v>171</v>
      </c>
      <c r="BK93" s="232">
        <f>BK94+BK119</f>
        <v>0</v>
      </c>
    </row>
    <row r="94" spans="1:63" s="12" customFormat="1" ht="22.8" customHeight="1">
      <c r="A94" s="12"/>
      <c r="B94" s="218"/>
      <c r="C94" s="219"/>
      <c r="D94" s="220" t="s">
        <v>75</v>
      </c>
      <c r="E94" s="233" t="s">
        <v>84</v>
      </c>
      <c r="F94" s="233" t="s">
        <v>172</v>
      </c>
      <c r="G94" s="219"/>
      <c r="H94" s="219"/>
      <c r="I94" s="222"/>
      <c r="J94" s="222"/>
      <c r="K94" s="234">
        <f>BK94</f>
        <v>0</v>
      </c>
      <c r="L94" s="219"/>
      <c r="M94" s="224"/>
      <c r="N94" s="225"/>
      <c r="O94" s="226"/>
      <c r="P94" s="226"/>
      <c r="Q94" s="227">
        <f>SUM(Q95:Q118)</f>
        <v>0</v>
      </c>
      <c r="R94" s="227">
        <f>SUM(R95:R118)</f>
        <v>0</v>
      </c>
      <c r="S94" s="226"/>
      <c r="T94" s="228">
        <f>SUM(T95:T118)</f>
        <v>0</v>
      </c>
      <c r="U94" s="226"/>
      <c r="V94" s="228">
        <f>SUM(V95:V118)</f>
        <v>0.37657999999999997</v>
      </c>
      <c r="W94" s="226"/>
      <c r="X94" s="229">
        <f>SUM(X95:X118)</f>
        <v>0</v>
      </c>
      <c r="Y94" s="12"/>
      <c r="Z94" s="12"/>
      <c r="AA94" s="12"/>
      <c r="AB94" s="12"/>
      <c r="AC94" s="12"/>
      <c r="AD94" s="12"/>
      <c r="AE94" s="12"/>
      <c r="AR94" s="230" t="s">
        <v>84</v>
      </c>
      <c r="AT94" s="231" t="s">
        <v>75</v>
      </c>
      <c r="AU94" s="231" t="s">
        <v>84</v>
      </c>
      <c r="AY94" s="230" t="s">
        <v>171</v>
      </c>
      <c r="BK94" s="232">
        <f>SUM(BK95:BK118)</f>
        <v>0</v>
      </c>
    </row>
    <row r="95" spans="1:65" s="2" customFormat="1" ht="21.75" customHeight="1">
      <c r="A95" s="39"/>
      <c r="B95" s="40"/>
      <c r="C95" s="235" t="s">
        <v>84</v>
      </c>
      <c r="D95" s="235" t="s">
        <v>174</v>
      </c>
      <c r="E95" s="236" t="s">
        <v>1155</v>
      </c>
      <c r="F95" s="237" t="s">
        <v>1156</v>
      </c>
      <c r="G95" s="238" t="s">
        <v>195</v>
      </c>
      <c r="H95" s="239">
        <v>14</v>
      </c>
      <c r="I95" s="240"/>
      <c r="J95" s="240"/>
      <c r="K95" s="241">
        <f>ROUND(P95*H95,2)</f>
        <v>0</v>
      </c>
      <c r="L95" s="237" t="s">
        <v>178</v>
      </c>
      <c r="M95" s="45"/>
      <c r="N95" s="242" t="s">
        <v>20</v>
      </c>
      <c r="O95" s="243" t="s">
        <v>45</v>
      </c>
      <c r="P95" s="244">
        <f>I95+J95</f>
        <v>0</v>
      </c>
      <c r="Q95" s="244">
        <f>ROUND(I95*H95,2)</f>
        <v>0</v>
      </c>
      <c r="R95" s="244">
        <f>ROUND(J95*H95,2)</f>
        <v>0</v>
      </c>
      <c r="S95" s="85"/>
      <c r="T95" s="245">
        <f>S95*H95</f>
        <v>0</v>
      </c>
      <c r="U95" s="245">
        <v>0</v>
      </c>
      <c r="V95" s="245">
        <f>U95*H95</f>
        <v>0</v>
      </c>
      <c r="W95" s="245">
        <v>0</v>
      </c>
      <c r="X95" s="246">
        <f>W95*H95</f>
        <v>0</v>
      </c>
      <c r="Y95" s="39"/>
      <c r="Z95" s="39"/>
      <c r="AA95" s="39"/>
      <c r="AB95" s="39"/>
      <c r="AC95" s="39"/>
      <c r="AD95" s="39"/>
      <c r="AE95" s="39"/>
      <c r="AR95" s="247" t="s">
        <v>179</v>
      </c>
      <c r="AT95" s="247" t="s">
        <v>174</v>
      </c>
      <c r="AU95" s="247" t="s">
        <v>86</v>
      </c>
      <c r="AY95" s="18" t="s">
        <v>171</v>
      </c>
      <c r="BE95" s="248">
        <f>IF(O95="základní",K95,0)</f>
        <v>0</v>
      </c>
      <c r="BF95" s="248">
        <f>IF(O95="snížená",K95,0)</f>
        <v>0</v>
      </c>
      <c r="BG95" s="248">
        <f>IF(O95="zákl. přenesená",K95,0)</f>
        <v>0</v>
      </c>
      <c r="BH95" s="248">
        <f>IF(O95="sníž. přenesená",K95,0)</f>
        <v>0</v>
      </c>
      <c r="BI95" s="248">
        <f>IF(O95="nulová",K95,0)</f>
        <v>0</v>
      </c>
      <c r="BJ95" s="18" t="s">
        <v>84</v>
      </c>
      <c r="BK95" s="248">
        <f>ROUND(P95*H95,2)</f>
        <v>0</v>
      </c>
      <c r="BL95" s="18" t="s">
        <v>179</v>
      </c>
      <c r="BM95" s="247" t="s">
        <v>1157</v>
      </c>
    </row>
    <row r="96" spans="1:47" s="2" customFormat="1" ht="12">
      <c r="A96" s="39"/>
      <c r="B96" s="40"/>
      <c r="C96" s="41"/>
      <c r="D96" s="249" t="s">
        <v>181</v>
      </c>
      <c r="E96" s="41"/>
      <c r="F96" s="250" t="s">
        <v>1158</v>
      </c>
      <c r="G96" s="41"/>
      <c r="H96" s="41"/>
      <c r="I96" s="150"/>
      <c r="J96" s="150"/>
      <c r="K96" s="41"/>
      <c r="L96" s="41"/>
      <c r="M96" s="45"/>
      <c r="N96" s="251"/>
      <c r="O96" s="252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181</v>
      </c>
      <c r="AU96" s="18" t="s">
        <v>86</v>
      </c>
    </row>
    <row r="97" spans="1:65" s="2" customFormat="1" ht="21.75" customHeight="1">
      <c r="A97" s="39"/>
      <c r="B97" s="40"/>
      <c r="C97" s="235" t="s">
        <v>86</v>
      </c>
      <c r="D97" s="235" t="s">
        <v>174</v>
      </c>
      <c r="E97" s="236" t="s">
        <v>1159</v>
      </c>
      <c r="F97" s="237" t="s">
        <v>1160</v>
      </c>
      <c r="G97" s="238" t="s">
        <v>195</v>
      </c>
      <c r="H97" s="239">
        <v>5</v>
      </c>
      <c r="I97" s="240"/>
      <c r="J97" s="240"/>
      <c r="K97" s="241">
        <f>ROUND(P97*H97,2)</f>
        <v>0</v>
      </c>
      <c r="L97" s="237" t="s">
        <v>178</v>
      </c>
      <c r="M97" s="45"/>
      <c r="N97" s="242" t="s">
        <v>20</v>
      </c>
      <c r="O97" s="243" t="s">
        <v>45</v>
      </c>
      <c r="P97" s="244">
        <f>I97+J97</f>
        <v>0</v>
      </c>
      <c r="Q97" s="244">
        <f>ROUND(I97*H97,2)</f>
        <v>0</v>
      </c>
      <c r="R97" s="244">
        <f>ROUND(J97*H97,2)</f>
        <v>0</v>
      </c>
      <c r="S97" s="85"/>
      <c r="T97" s="245">
        <f>S97*H97</f>
        <v>0</v>
      </c>
      <c r="U97" s="245">
        <v>0</v>
      </c>
      <c r="V97" s="245">
        <f>U97*H97</f>
        <v>0</v>
      </c>
      <c r="W97" s="245">
        <v>0</v>
      </c>
      <c r="X97" s="246">
        <f>W97*H97</f>
        <v>0</v>
      </c>
      <c r="Y97" s="39"/>
      <c r="Z97" s="39"/>
      <c r="AA97" s="39"/>
      <c r="AB97" s="39"/>
      <c r="AC97" s="39"/>
      <c r="AD97" s="39"/>
      <c r="AE97" s="39"/>
      <c r="AR97" s="247" t="s">
        <v>179</v>
      </c>
      <c r="AT97" s="247" t="s">
        <v>174</v>
      </c>
      <c r="AU97" s="247" t="s">
        <v>86</v>
      </c>
      <c r="AY97" s="18" t="s">
        <v>171</v>
      </c>
      <c r="BE97" s="248">
        <f>IF(O97="základní",K97,0)</f>
        <v>0</v>
      </c>
      <c r="BF97" s="248">
        <f>IF(O97="snížená",K97,0)</f>
        <v>0</v>
      </c>
      <c r="BG97" s="248">
        <f>IF(O97="zákl. přenesená",K97,0)</f>
        <v>0</v>
      </c>
      <c r="BH97" s="248">
        <f>IF(O97="sníž. přenesená",K97,0)</f>
        <v>0</v>
      </c>
      <c r="BI97" s="248">
        <f>IF(O97="nulová",K97,0)</f>
        <v>0</v>
      </c>
      <c r="BJ97" s="18" t="s">
        <v>84</v>
      </c>
      <c r="BK97" s="248">
        <f>ROUND(P97*H97,2)</f>
        <v>0</v>
      </c>
      <c r="BL97" s="18" t="s">
        <v>179</v>
      </c>
      <c r="BM97" s="247" t="s">
        <v>1161</v>
      </c>
    </row>
    <row r="98" spans="1:47" s="2" customFormat="1" ht="12">
      <c r="A98" s="39"/>
      <c r="B98" s="40"/>
      <c r="C98" s="41"/>
      <c r="D98" s="249" t="s">
        <v>181</v>
      </c>
      <c r="E98" s="41"/>
      <c r="F98" s="250" t="s">
        <v>1162</v>
      </c>
      <c r="G98" s="41"/>
      <c r="H98" s="41"/>
      <c r="I98" s="150"/>
      <c r="J98" s="150"/>
      <c r="K98" s="41"/>
      <c r="L98" s="41"/>
      <c r="M98" s="45"/>
      <c r="N98" s="251"/>
      <c r="O98" s="252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181</v>
      </c>
      <c r="AU98" s="18" t="s">
        <v>86</v>
      </c>
    </row>
    <row r="99" spans="1:65" s="2" customFormat="1" ht="21.75" customHeight="1">
      <c r="A99" s="39"/>
      <c r="B99" s="40"/>
      <c r="C99" s="235" t="s">
        <v>250</v>
      </c>
      <c r="D99" s="235" t="s">
        <v>174</v>
      </c>
      <c r="E99" s="236" t="s">
        <v>1163</v>
      </c>
      <c r="F99" s="237" t="s">
        <v>1164</v>
      </c>
      <c r="G99" s="238" t="s">
        <v>195</v>
      </c>
      <c r="H99" s="239">
        <v>3</v>
      </c>
      <c r="I99" s="240"/>
      <c r="J99" s="240"/>
      <c r="K99" s="241">
        <f>ROUND(P99*H99,2)</f>
        <v>0</v>
      </c>
      <c r="L99" s="237" t="s">
        <v>178</v>
      </c>
      <c r="M99" s="45"/>
      <c r="N99" s="242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</v>
      </c>
      <c r="V99" s="245">
        <f>U99*H99</f>
        <v>0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179</v>
      </c>
      <c r="AT99" s="247" t="s">
        <v>174</v>
      </c>
      <c r="AU99" s="247" t="s">
        <v>86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179</v>
      </c>
      <c r="BM99" s="247" t="s">
        <v>1165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1166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86</v>
      </c>
    </row>
    <row r="101" spans="1:65" s="2" customFormat="1" ht="21.75" customHeight="1">
      <c r="A101" s="39"/>
      <c r="B101" s="40"/>
      <c r="C101" s="235" t="s">
        <v>179</v>
      </c>
      <c r="D101" s="235" t="s">
        <v>174</v>
      </c>
      <c r="E101" s="236" t="s">
        <v>1063</v>
      </c>
      <c r="F101" s="237" t="s">
        <v>1064</v>
      </c>
      <c r="G101" s="238" t="s">
        <v>195</v>
      </c>
      <c r="H101" s="239">
        <v>12</v>
      </c>
      <c r="I101" s="240"/>
      <c r="J101" s="240"/>
      <c r="K101" s="241">
        <f>ROUND(P101*H101,2)</f>
        <v>0</v>
      </c>
      <c r="L101" s="237" t="s">
        <v>178</v>
      </c>
      <c r="M101" s="45"/>
      <c r="N101" s="242" t="s">
        <v>20</v>
      </c>
      <c r="O101" s="243" t="s">
        <v>45</v>
      </c>
      <c r="P101" s="244">
        <f>I101+J101</f>
        <v>0</v>
      </c>
      <c r="Q101" s="244">
        <f>ROUND(I101*H101,2)</f>
        <v>0</v>
      </c>
      <c r="R101" s="244">
        <f>ROUND(J101*H101,2)</f>
        <v>0</v>
      </c>
      <c r="S101" s="85"/>
      <c r="T101" s="245">
        <f>S101*H101</f>
        <v>0</v>
      </c>
      <c r="U101" s="245">
        <v>0</v>
      </c>
      <c r="V101" s="245">
        <f>U101*H101</f>
        <v>0</v>
      </c>
      <c r="W101" s="245">
        <v>0</v>
      </c>
      <c r="X101" s="246">
        <f>W101*H101</f>
        <v>0</v>
      </c>
      <c r="Y101" s="39"/>
      <c r="Z101" s="39"/>
      <c r="AA101" s="39"/>
      <c r="AB101" s="39"/>
      <c r="AC101" s="39"/>
      <c r="AD101" s="39"/>
      <c r="AE101" s="39"/>
      <c r="AR101" s="247" t="s">
        <v>179</v>
      </c>
      <c r="AT101" s="247" t="s">
        <v>174</v>
      </c>
      <c r="AU101" s="247" t="s">
        <v>86</v>
      </c>
      <c r="AY101" s="18" t="s">
        <v>171</v>
      </c>
      <c r="BE101" s="248">
        <f>IF(O101="základní",K101,0)</f>
        <v>0</v>
      </c>
      <c r="BF101" s="248">
        <f>IF(O101="snížená",K101,0)</f>
        <v>0</v>
      </c>
      <c r="BG101" s="248">
        <f>IF(O101="zákl. přenesená",K101,0)</f>
        <v>0</v>
      </c>
      <c r="BH101" s="248">
        <f>IF(O101="sníž. přenesená",K101,0)</f>
        <v>0</v>
      </c>
      <c r="BI101" s="248">
        <f>IF(O101="nulová",K101,0)</f>
        <v>0</v>
      </c>
      <c r="BJ101" s="18" t="s">
        <v>84</v>
      </c>
      <c r="BK101" s="248">
        <f>ROUND(P101*H101,2)</f>
        <v>0</v>
      </c>
      <c r="BL101" s="18" t="s">
        <v>179</v>
      </c>
      <c r="BM101" s="247" t="s">
        <v>1167</v>
      </c>
    </row>
    <row r="102" spans="1:47" s="2" customFormat="1" ht="12">
      <c r="A102" s="39"/>
      <c r="B102" s="40"/>
      <c r="C102" s="41"/>
      <c r="D102" s="249" t="s">
        <v>181</v>
      </c>
      <c r="E102" s="41"/>
      <c r="F102" s="250" t="s">
        <v>1066</v>
      </c>
      <c r="G102" s="41"/>
      <c r="H102" s="41"/>
      <c r="I102" s="150"/>
      <c r="J102" s="150"/>
      <c r="K102" s="41"/>
      <c r="L102" s="41"/>
      <c r="M102" s="45"/>
      <c r="N102" s="251"/>
      <c r="O102" s="252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181</v>
      </c>
      <c r="AU102" s="18" t="s">
        <v>86</v>
      </c>
    </row>
    <row r="103" spans="1:65" s="2" customFormat="1" ht="21.75" customHeight="1">
      <c r="A103" s="39"/>
      <c r="B103" s="40"/>
      <c r="C103" s="264" t="s">
        <v>259</v>
      </c>
      <c r="D103" s="264" t="s">
        <v>186</v>
      </c>
      <c r="E103" s="265" t="s">
        <v>1168</v>
      </c>
      <c r="F103" s="266" t="s">
        <v>1169</v>
      </c>
      <c r="G103" s="267" t="s">
        <v>273</v>
      </c>
      <c r="H103" s="268">
        <v>0.518</v>
      </c>
      <c r="I103" s="269"/>
      <c r="J103" s="270"/>
      <c r="K103" s="271">
        <f>ROUND(P103*H103,2)</f>
        <v>0</v>
      </c>
      <c r="L103" s="266" t="s">
        <v>178</v>
      </c>
      <c r="M103" s="272"/>
      <c r="N103" s="273" t="s">
        <v>20</v>
      </c>
      <c r="O103" s="243" t="s">
        <v>45</v>
      </c>
      <c r="P103" s="244">
        <f>I103+J103</f>
        <v>0</v>
      </c>
      <c r="Q103" s="244">
        <f>ROUND(I103*H103,2)</f>
        <v>0</v>
      </c>
      <c r="R103" s="244">
        <f>ROUND(J103*H103,2)</f>
        <v>0</v>
      </c>
      <c r="S103" s="85"/>
      <c r="T103" s="245">
        <f>S103*H103</f>
        <v>0</v>
      </c>
      <c r="U103" s="245">
        <v>0.21</v>
      </c>
      <c r="V103" s="245">
        <f>U103*H103</f>
        <v>0.10878</v>
      </c>
      <c r="W103" s="245">
        <v>0</v>
      </c>
      <c r="X103" s="246">
        <f>W103*H103</f>
        <v>0</v>
      </c>
      <c r="Y103" s="39"/>
      <c r="Z103" s="39"/>
      <c r="AA103" s="39"/>
      <c r="AB103" s="39"/>
      <c r="AC103" s="39"/>
      <c r="AD103" s="39"/>
      <c r="AE103" s="39"/>
      <c r="AR103" s="247" t="s">
        <v>185</v>
      </c>
      <c r="AT103" s="247" t="s">
        <v>186</v>
      </c>
      <c r="AU103" s="247" t="s">
        <v>86</v>
      </c>
      <c r="AY103" s="18" t="s">
        <v>171</v>
      </c>
      <c r="BE103" s="248">
        <f>IF(O103="základní",K103,0)</f>
        <v>0</v>
      </c>
      <c r="BF103" s="248">
        <f>IF(O103="snížená",K103,0)</f>
        <v>0</v>
      </c>
      <c r="BG103" s="248">
        <f>IF(O103="zákl. přenesená",K103,0)</f>
        <v>0</v>
      </c>
      <c r="BH103" s="248">
        <f>IF(O103="sníž. přenesená",K103,0)</f>
        <v>0</v>
      </c>
      <c r="BI103" s="248">
        <f>IF(O103="nulová",K103,0)</f>
        <v>0</v>
      </c>
      <c r="BJ103" s="18" t="s">
        <v>84</v>
      </c>
      <c r="BK103" s="248">
        <f>ROUND(P103*H103,2)</f>
        <v>0</v>
      </c>
      <c r="BL103" s="18" t="s">
        <v>179</v>
      </c>
      <c r="BM103" s="247" t="s">
        <v>1170</v>
      </c>
    </row>
    <row r="104" spans="1:47" s="2" customFormat="1" ht="12">
      <c r="A104" s="39"/>
      <c r="B104" s="40"/>
      <c r="C104" s="41"/>
      <c r="D104" s="249" t="s">
        <v>181</v>
      </c>
      <c r="E104" s="41"/>
      <c r="F104" s="250" t="s">
        <v>1169</v>
      </c>
      <c r="G104" s="41"/>
      <c r="H104" s="41"/>
      <c r="I104" s="150"/>
      <c r="J104" s="150"/>
      <c r="K104" s="41"/>
      <c r="L104" s="41"/>
      <c r="M104" s="45"/>
      <c r="N104" s="251"/>
      <c r="O104" s="252"/>
      <c r="P104" s="85"/>
      <c r="Q104" s="85"/>
      <c r="R104" s="85"/>
      <c r="S104" s="85"/>
      <c r="T104" s="85"/>
      <c r="U104" s="85"/>
      <c r="V104" s="85"/>
      <c r="W104" s="85"/>
      <c r="X104" s="86"/>
      <c r="Y104" s="39"/>
      <c r="Z104" s="39"/>
      <c r="AA104" s="39"/>
      <c r="AB104" s="39"/>
      <c r="AC104" s="39"/>
      <c r="AD104" s="39"/>
      <c r="AE104" s="39"/>
      <c r="AT104" s="18" t="s">
        <v>181</v>
      </c>
      <c r="AU104" s="18" t="s">
        <v>86</v>
      </c>
    </row>
    <row r="105" spans="1:51" s="13" customFormat="1" ht="12">
      <c r="A105" s="13"/>
      <c r="B105" s="253"/>
      <c r="C105" s="254"/>
      <c r="D105" s="249" t="s">
        <v>183</v>
      </c>
      <c r="E105" s="255" t="s">
        <v>20</v>
      </c>
      <c r="F105" s="256" t="s">
        <v>1171</v>
      </c>
      <c r="G105" s="254"/>
      <c r="H105" s="257">
        <v>0.188</v>
      </c>
      <c r="I105" s="258"/>
      <c r="J105" s="258"/>
      <c r="K105" s="254"/>
      <c r="L105" s="254"/>
      <c r="M105" s="259"/>
      <c r="N105" s="260"/>
      <c r="O105" s="261"/>
      <c r="P105" s="261"/>
      <c r="Q105" s="261"/>
      <c r="R105" s="261"/>
      <c r="S105" s="261"/>
      <c r="T105" s="261"/>
      <c r="U105" s="261"/>
      <c r="V105" s="261"/>
      <c r="W105" s="261"/>
      <c r="X105" s="262"/>
      <c r="Y105" s="13"/>
      <c r="Z105" s="13"/>
      <c r="AA105" s="13"/>
      <c r="AB105" s="13"/>
      <c r="AC105" s="13"/>
      <c r="AD105" s="13"/>
      <c r="AE105" s="13"/>
      <c r="AT105" s="263" t="s">
        <v>183</v>
      </c>
      <c r="AU105" s="263" t="s">
        <v>86</v>
      </c>
      <c r="AV105" s="13" t="s">
        <v>86</v>
      </c>
      <c r="AW105" s="13" t="s">
        <v>5</v>
      </c>
      <c r="AX105" s="13" t="s">
        <v>76</v>
      </c>
      <c r="AY105" s="263" t="s">
        <v>171</v>
      </c>
    </row>
    <row r="106" spans="1:51" s="13" customFormat="1" ht="12">
      <c r="A106" s="13"/>
      <c r="B106" s="253"/>
      <c r="C106" s="254"/>
      <c r="D106" s="249" t="s">
        <v>183</v>
      </c>
      <c r="E106" s="255" t="s">
        <v>20</v>
      </c>
      <c r="F106" s="256" t="s">
        <v>1172</v>
      </c>
      <c r="G106" s="254"/>
      <c r="H106" s="257">
        <v>2.4</v>
      </c>
      <c r="I106" s="258"/>
      <c r="J106" s="258"/>
      <c r="K106" s="254"/>
      <c r="L106" s="254"/>
      <c r="M106" s="259"/>
      <c r="N106" s="260"/>
      <c r="O106" s="261"/>
      <c r="P106" s="261"/>
      <c r="Q106" s="261"/>
      <c r="R106" s="261"/>
      <c r="S106" s="261"/>
      <c r="T106" s="261"/>
      <c r="U106" s="261"/>
      <c r="V106" s="261"/>
      <c r="W106" s="261"/>
      <c r="X106" s="262"/>
      <c r="Y106" s="13"/>
      <c r="Z106" s="13"/>
      <c r="AA106" s="13"/>
      <c r="AB106" s="13"/>
      <c r="AC106" s="13"/>
      <c r="AD106" s="13"/>
      <c r="AE106" s="13"/>
      <c r="AT106" s="263" t="s">
        <v>183</v>
      </c>
      <c r="AU106" s="263" t="s">
        <v>86</v>
      </c>
      <c r="AV106" s="13" t="s">
        <v>86</v>
      </c>
      <c r="AW106" s="13" t="s">
        <v>5</v>
      </c>
      <c r="AX106" s="13" t="s">
        <v>76</v>
      </c>
      <c r="AY106" s="263" t="s">
        <v>171</v>
      </c>
    </row>
    <row r="107" spans="1:51" s="14" customFormat="1" ht="12">
      <c r="A107" s="14"/>
      <c r="B107" s="279"/>
      <c r="C107" s="280"/>
      <c r="D107" s="249" t="s">
        <v>183</v>
      </c>
      <c r="E107" s="281" t="s">
        <v>20</v>
      </c>
      <c r="F107" s="282" t="s">
        <v>249</v>
      </c>
      <c r="G107" s="280"/>
      <c r="H107" s="283">
        <v>2.588</v>
      </c>
      <c r="I107" s="284"/>
      <c r="J107" s="284"/>
      <c r="K107" s="280"/>
      <c r="L107" s="280"/>
      <c r="M107" s="285"/>
      <c r="N107" s="286"/>
      <c r="O107" s="287"/>
      <c r="P107" s="287"/>
      <c r="Q107" s="287"/>
      <c r="R107" s="287"/>
      <c r="S107" s="287"/>
      <c r="T107" s="287"/>
      <c r="U107" s="287"/>
      <c r="V107" s="287"/>
      <c r="W107" s="287"/>
      <c r="X107" s="288"/>
      <c r="Y107" s="14"/>
      <c r="Z107" s="14"/>
      <c r="AA107" s="14"/>
      <c r="AB107" s="14"/>
      <c r="AC107" s="14"/>
      <c r="AD107" s="14"/>
      <c r="AE107" s="14"/>
      <c r="AT107" s="289" t="s">
        <v>183</v>
      </c>
      <c r="AU107" s="289" t="s">
        <v>86</v>
      </c>
      <c r="AV107" s="14" t="s">
        <v>179</v>
      </c>
      <c r="AW107" s="14" t="s">
        <v>5</v>
      </c>
      <c r="AX107" s="14" t="s">
        <v>84</v>
      </c>
      <c r="AY107" s="289" t="s">
        <v>171</v>
      </c>
    </row>
    <row r="108" spans="1:51" s="13" customFormat="1" ht="12">
      <c r="A108" s="13"/>
      <c r="B108" s="253"/>
      <c r="C108" s="254"/>
      <c r="D108" s="249" t="s">
        <v>183</v>
      </c>
      <c r="E108" s="254"/>
      <c r="F108" s="256" t="s">
        <v>1173</v>
      </c>
      <c r="G108" s="254"/>
      <c r="H108" s="257">
        <v>0.518</v>
      </c>
      <c r="I108" s="258"/>
      <c r="J108" s="258"/>
      <c r="K108" s="254"/>
      <c r="L108" s="254"/>
      <c r="M108" s="259"/>
      <c r="N108" s="260"/>
      <c r="O108" s="261"/>
      <c r="P108" s="261"/>
      <c r="Q108" s="261"/>
      <c r="R108" s="261"/>
      <c r="S108" s="261"/>
      <c r="T108" s="261"/>
      <c r="U108" s="261"/>
      <c r="V108" s="261"/>
      <c r="W108" s="261"/>
      <c r="X108" s="262"/>
      <c r="Y108" s="13"/>
      <c r="Z108" s="13"/>
      <c r="AA108" s="13"/>
      <c r="AB108" s="13"/>
      <c r="AC108" s="13"/>
      <c r="AD108" s="13"/>
      <c r="AE108" s="13"/>
      <c r="AT108" s="263" t="s">
        <v>183</v>
      </c>
      <c r="AU108" s="263" t="s">
        <v>86</v>
      </c>
      <c r="AV108" s="13" t="s">
        <v>86</v>
      </c>
      <c r="AW108" s="13" t="s">
        <v>4</v>
      </c>
      <c r="AX108" s="13" t="s">
        <v>84</v>
      </c>
      <c r="AY108" s="263" t="s">
        <v>171</v>
      </c>
    </row>
    <row r="109" spans="1:65" s="2" customFormat="1" ht="21.75" customHeight="1">
      <c r="A109" s="39"/>
      <c r="B109" s="40"/>
      <c r="C109" s="235" t="s">
        <v>265</v>
      </c>
      <c r="D109" s="235" t="s">
        <v>174</v>
      </c>
      <c r="E109" s="236" t="s">
        <v>1174</v>
      </c>
      <c r="F109" s="237" t="s">
        <v>1175</v>
      </c>
      <c r="G109" s="238" t="s">
        <v>195</v>
      </c>
      <c r="H109" s="239">
        <v>17</v>
      </c>
      <c r="I109" s="240"/>
      <c r="J109" s="240"/>
      <c r="K109" s="241">
        <f>ROUND(P109*H109,2)</f>
        <v>0</v>
      </c>
      <c r="L109" s="237" t="s">
        <v>178</v>
      </c>
      <c r="M109" s="45"/>
      <c r="N109" s="242" t="s">
        <v>20</v>
      </c>
      <c r="O109" s="243" t="s">
        <v>45</v>
      </c>
      <c r="P109" s="244">
        <f>I109+J109</f>
        <v>0</v>
      </c>
      <c r="Q109" s="244">
        <f>ROUND(I109*H109,2)</f>
        <v>0</v>
      </c>
      <c r="R109" s="244">
        <f>ROUND(J109*H109,2)</f>
        <v>0</v>
      </c>
      <c r="S109" s="85"/>
      <c r="T109" s="245">
        <f>S109*H109</f>
        <v>0</v>
      </c>
      <c r="U109" s="245">
        <v>0</v>
      </c>
      <c r="V109" s="245">
        <f>U109*H109</f>
        <v>0</v>
      </c>
      <c r="W109" s="245">
        <v>0</v>
      </c>
      <c r="X109" s="246">
        <f>W109*H109</f>
        <v>0</v>
      </c>
      <c r="Y109" s="39"/>
      <c r="Z109" s="39"/>
      <c r="AA109" s="39"/>
      <c r="AB109" s="39"/>
      <c r="AC109" s="39"/>
      <c r="AD109" s="39"/>
      <c r="AE109" s="39"/>
      <c r="AR109" s="247" t="s">
        <v>179</v>
      </c>
      <c r="AT109" s="247" t="s">
        <v>174</v>
      </c>
      <c r="AU109" s="247" t="s">
        <v>86</v>
      </c>
      <c r="AY109" s="18" t="s">
        <v>171</v>
      </c>
      <c r="BE109" s="248">
        <f>IF(O109="základní",K109,0)</f>
        <v>0</v>
      </c>
      <c r="BF109" s="248">
        <f>IF(O109="snížená",K109,0)</f>
        <v>0</v>
      </c>
      <c r="BG109" s="248">
        <f>IF(O109="zákl. přenesená",K109,0)</f>
        <v>0</v>
      </c>
      <c r="BH109" s="248">
        <f>IF(O109="sníž. přenesená",K109,0)</f>
        <v>0</v>
      </c>
      <c r="BI109" s="248">
        <f>IF(O109="nulová",K109,0)</f>
        <v>0</v>
      </c>
      <c r="BJ109" s="18" t="s">
        <v>84</v>
      </c>
      <c r="BK109" s="248">
        <f>ROUND(P109*H109,2)</f>
        <v>0</v>
      </c>
      <c r="BL109" s="18" t="s">
        <v>179</v>
      </c>
      <c r="BM109" s="247" t="s">
        <v>1176</v>
      </c>
    </row>
    <row r="110" spans="1:47" s="2" customFormat="1" ht="12">
      <c r="A110" s="39"/>
      <c r="B110" s="40"/>
      <c r="C110" s="41"/>
      <c r="D110" s="249" t="s">
        <v>181</v>
      </c>
      <c r="E110" s="41"/>
      <c r="F110" s="250" t="s">
        <v>1177</v>
      </c>
      <c r="G110" s="41"/>
      <c r="H110" s="41"/>
      <c r="I110" s="150"/>
      <c r="J110" s="150"/>
      <c r="K110" s="41"/>
      <c r="L110" s="41"/>
      <c r="M110" s="45"/>
      <c r="N110" s="251"/>
      <c r="O110" s="252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181</v>
      </c>
      <c r="AU110" s="18" t="s">
        <v>86</v>
      </c>
    </row>
    <row r="111" spans="1:51" s="13" customFormat="1" ht="12">
      <c r="A111" s="13"/>
      <c r="B111" s="253"/>
      <c r="C111" s="254"/>
      <c r="D111" s="249" t="s">
        <v>183</v>
      </c>
      <c r="E111" s="255" t="s">
        <v>20</v>
      </c>
      <c r="F111" s="256" t="s">
        <v>1178</v>
      </c>
      <c r="G111" s="254"/>
      <c r="H111" s="257">
        <v>17</v>
      </c>
      <c r="I111" s="258"/>
      <c r="J111" s="258"/>
      <c r="K111" s="254"/>
      <c r="L111" s="254"/>
      <c r="M111" s="259"/>
      <c r="N111" s="260"/>
      <c r="O111" s="261"/>
      <c r="P111" s="261"/>
      <c r="Q111" s="261"/>
      <c r="R111" s="261"/>
      <c r="S111" s="261"/>
      <c r="T111" s="261"/>
      <c r="U111" s="261"/>
      <c r="V111" s="261"/>
      <c r="W111" s="261"/>
      <c r="X111" s="262"/>
      <c r="Y111" s="13"/>
      <c r="Z111" s="13"/>
      <c r="AA111" s="13"/>
      <c r="AB111" s="13"/>
      <c r="AC111" s="13"/>
      <c r="AD111" s="13"/>
      <c r="AE111" s="13"/>
      <c r="AT111" s="263" t="s">
        <v>183</v>
      </c>
      <c r="AU111" s="263" t="s">
        <v>86</v>
      </c>
      <c r="AV111" s="13" t="s">
        <v>86</v>
      </c>
      <c r="AW111" s="13" t="s">
        <v>5</v>
      </c>
      <c r="AX111" s="13" t="s">
        <v>84</v>
      </c>
      <c r="AY111" s="263" t="s">
        <v>171</v>
      </c>
    </row>
    <row r="112" spans="1:65" s="2" customFormat="1" ht="21.75" customHeight="1">
      <c r="A112" s="39"/>
      <c r="B112" s="40"/>
      <c r="C112" s="235" t="s">
        <v>173</v>
      </c>
      <c r="D112" s="235" t="s">
        <v>174</v>
      </c>
      <c r="E112" s="236" t="s">
        <v>1075</v>
      </c>
      <c r="F112" s="237" t="s">
        <v>1076</v>
      </c>
      <c r="G112" s="238" t="s">
        <v>195</v>
      </c>
      <c r="H112" s="239">
        <v>17</v>
      </c>
      <c r="I112" s="240"/>
      <c r="J112" s="240"/>
      <c r="K112" s="241">
        <f>ROUND(P112*H112,2)</f>
        <v>0</v>
      </c>
      <c r="L112" s="237" t="s">
        <v>178</v>
      </c>
      <c r="M112" s="45"/>
      <c r="N112" s="242" t="s">
        <v>20</v>
      </c>
      <c r="O112" s="243" t="s">
        <v>45</v>
      </c>
      <c r="P112" s="244">
        <f>I112+J112</f>
        <v>0</v>
      </c>
      <c r="Q112" s="244">
        <f>ROUND(I112*H112,2)</f>
        <v>0</v>
      </c>
      <c r="R112" s="244">
        <f>ROUND(J112*H112,2)</f>
        <v>0</v>
      </c>
      <c r="S112" s="85"/>
      <c r="T112" s="245">
        <f>S112*H112</f>
        <v>0</v>
      </c>
      <c r="U112" s="245">
        <v>0</v>
      </c>
      <c r="V112" s="245">
        <f>U112*H112</f>
        <v>0</v>
      </c>
      <c r="W112" s="245">
        <v>0</v>
      </c>
      <c r="X112" s="246">
        <f>W112*H112</f>
        <v>0</v>
      </c>
      <c r="Y112" s="39"/>
      <c r="Z112" s="39"/>
      <c r="AA112" s="39"/>
      <c r="AB112" s="39"/>
      <c r="AC112" s="39"/>
      <c r="AD112" s="39"/>
      <c r="AE112" s="39"/>
      <c r="AR112" s="247" t="s">
        <v>179</v>
      </c>
      <c r="AT112" s="247" t="s">
        <v>174</v>
      </c>
      <c r="AU112" s="247" t="s">
        <v>86</v>
      </c>
      <c r="AY112" s="18" t="s">
        <v>171</v>
      </c>
      <c r="BE112" s="248">
        <f>IF(O112="základní",K112,0)</f>
        <v>0</v>
      </c>
      <c r="BF112" s="248">
        <f>IF(O112="snížená",K112,0)</f>
        <v>0</v>
      </c>
      <c r="BG112" s="248">
        <f>IF(O112="zákl. přenesená",K112,0)</f>
        <v>0</v>
      </c>
      <c r="BH112" s="248">
        <f>IF(O112="sníž. přenesená",K112,0)</f>
        <v>0</v>
      </c>
      <c r="BI112" s="248">
        <f>IF(O112="nulová",K112,0)</f>
        <v>0</v>
      </c>
      <c r="BJ112" s="18" t="s">
        <v>84</v>
      </c>
      <c r="BK112" s="248">
        <f>ROUND(P112*H112,2)</f>
        <v>0</v>
      </c>
      <c r="BL112" s="18" t="s">
        <v>179</v>
      </c>
      <c r="BM112" s="247" t="s">
        <v>1179</v>
      </c>
    </row>
    <row r="113" spans="1:47" s="2" customFormat="1" ht="12">
      <c r="A113" s="39"/>
      <c r="B113" s="40"/>
      <c r="C113" s="41"/>
      <c r="D113" s="249" t="s">
        <v>181</v>
      </c>
      <c r="E113" s="41"/>
      <c r="F113" s="250" t="s">
        <v>1078</v>
      </c>
      <c r="G113" s="41"/>
      <c r="H113" s="41"/>
      <c r="I113" s="150"/>
      <c r="J113" s="150"/>
      <c r="K113" s="41"/>
      <c r="L113" s="41"/>
      <c r="M113" s="45"/>
      <c r="N113" s="251"/>
      <c r="O113" s="252"/>
      <c r="P113" s="85"/>
      <c r="Q113" s="85"/>
      <c r="R113" s="85"/>
      <c r="S113" s="85"/>
      <c r="T113" s="85"/>
      <c r="U113" s="85"/>
      <c r="V113" s="85"/>
      <c r="W113" s="85"/>
      <c r="X113" s="86"/>
      <c r="Y113" s="39"/>
      <c r="Z113" s="39"/>
      <c r="AA113" s="39"/>
      <c r="AB113" s="39"/>
      <c r="AC113" s="39"/>
      <c r="AD113" s="39"/>
      <c r="AE113" s="39"/>
      <c r="AT113" s="18" t="s">
        <v>181</v>
      </c>
      <c r="AU113" s="18" t="s">
        <v>86</v>
      </c>
    </row>
    <row r="114" spans="1:65" s="2" customFormat="1" ht="21.75" customHeight="1">
      <c r="A114" s="39"/>
      <c r="B114" s="40"/>
      <c r="C114" s="235" t="s">
        <v>185</v>
      </c>
      <c r="D114" s="235" t="s">
        <v>174</v>
      </c>
      <c r="E114" s="236" t="s">
        <v>1113</v>
      </c>
      <c r="F114" s="237" t="s">
        <v>1114</v>
      </c>
      <c r="G114" s="238" t="s">
        <v>177</v>
      </c>
      <c r="H114" s="239">
        <v>13</v>
      </c>
      <c r="I114" s="240"/>
      <c r="J114" s="240"/>
      <c r="K114" s="241">
        <f>ROUND(P114*H114,2)</f>
        <v>0</v>
      </c>
      <c r="L114" s="237" t="s">
        <v>178</v>
      </c>
      <c r="M114" s="45"/>
      <c r="N114" s="242" t="s">
        <v>20</v>
      </c>
      <c r="O114" s="243" t="s">
        <v>45</v>
      </c>
      <c r="P114" s="244">
        <f>I114+J114</f>
        <v>0</v>
      </c>
      <c r="Q114" s="244">
        <f>ROUND(I114*H114,2)</f>
        <v>0</v>
      </c>
      <c r="R114" s="244">
        <f>ROUND(J114*H114,2)</f>
        <v>0</v>
      </c>
      <c r="S114" s="85"/>
      <c r="T114" s="245">
        <f>S114*H114</f>
        <v>0</v>
      </c>
      <c r="U114" s="245">
        <v>0</v>
      </c>
      <c r="V114" s="245">
        <f>U114*H114</f>
        <v>0</v>
      </c>
      <c r="W114" s="245">
        <v>0</v>
      </c>
      <c r="X114" s="246">
        <f>W114*H114</f>
        <v>0</v>
      </c>
      <c r="Y114" s="39"/>
      <c r="Z114" s="39"/>
      <c r="AA114" s="39"/>
      <c r="AB114" s="39"/>
      <c r="AC114" s="39"/>
      <c r="AD114" s="39"/>
      <c r="AE114" s="39"/>
      <c r="AR114" s="247" t="s">
        <v>179</v>
      </c>
      <c r="AT114" s="247" t="s">
        <v>174</v>
      </c>
      <c r="AU114" s="247" t="s">
        <v>86</v>
      </c>
      <c r="AY114" s="18" t="s">
        <v>171</v>
      </c>
      <c r="BE114" s="248">
        <f>IF(O114="základní",K114,0)</f>
        <v>0</v>
      </c>
      <c r="BF114" s="248">
        <f>IF(O114="snížená",K114,0)</f>
        <v>0</v>
      </c>
      <c r="BG114" s="248">
        <f>IF(O114="zákl. přenesená",K114,0)</f>
        <v>0</v>
      </c>
      <c r="BH114" s="248">
        <f>IF(O114="sníž. přenesená",K114,0)</f>
        <v>0</v>
      </c>
      <c r="BI114" s="248">
        <f>IF(O114="nulová",K114,0)</f>
        <v>0</v>
      </c>
      <c r="BJ114" s="18" t="s">
        <v>84</v>
      </c>
      <c r="BK114" s="248">
        <f>ROUND(P114*H114,2)</f>
        <v>0</v>
      </c>
      <c r="BL114" s="18" t="s">
        <v>179</v>
      </c>
      <c r="BM114" s="247" t="s">
        <v>1180</v>
      </c>
    </row>
    <row r="115" spans="1:47" s="2" customFormat="1" ht="12">
      <c r="A115" s="39"/>
      <c r="B115" s="40"/>
      <c r="C115" s="41"/>
      <c r="D115" s="249" t="s">
        <v>181</v>
      </c>
      <c r="E115" s="41"/>
      <c r="F115" s="250" t="s">
        <v>1116</v>
      </c>
      <c r="G115" s="41"/>
      <c r="H115" s="41"/>
      <c r="I115" s="150"/>
      <c r="J115" s="150"/>
      <c r="K115" s="41"/>
      <c r="L115" s="41"/>
      <c r="M115" s="45"/>
      <c r="N115" s="251"/>
      <c r="O115" s="252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181</v>
      </c>
      <c r="AU115" s="18" t="s">
        <v>86</v>
      </c>
    </row>
    <row r="116" spans="1:65" s="2" customFormat="1" ht="21.75" customHeight="1">
      <c r="A116" s="39"/>
      <c r="B116" s="40"/>
      <c r="C116" s="264" t="s">
        <v>192</v>
      </c>
      <c r="D116" s="264" t="s">
        <v>186</v>
      </c>
      <c r="E116" s="265" t="s">
        <v>1117</v>
      </c>
      <c r="F116" s="266" t="s">
        <v>1118</v>
      </c>
      <c r="G116" s="267" t="s">
        <v>273</v>
      </c>
      <c r="H116" s="268">
        <v>1.339</v>
      </c>
      <c r="I116" s="269"/>
      <c r="J116" s="270"/>
      <c r="K116" s="271">
        <f>ROUND(P116*H116,2)</f>
        <v>0</v>
      </c>
      <c r="L116" s="266" t="s">
        <v>178</v>
      </c>
      <c r="M116" s="272"/>
      <c r="N116" s="273" t="s">
        <v>20</v>
      </c>
      <c r="O116" s="243" t="s">
        <v>45</v>
      </c>
      <c r="P116" s="244">
        <f>I116+J116</f>
        <v>0</v>
      </c>
      <c r="Q116" s="244">
        <f>ROUND(I116*H116,2)</f>
        <v>0</v>
      </c>
      <c r="R116" s="244">
        <f>ROUND(J116*H116,2)</f>
        <v>0</v>
      </c>
      <c r="S116" s="85"/>
      <c r="T116" s="245">
        <f>S116*H116</f>
        <v>0</v>
      </c>
      <c r="U116" s="245">
        <v>0.2</v>
      </c>
      <c r="V116" s="245">
        <f>U116*H116</f>
        <v>0.2678</v>
      </c>
      <c r="W116" s="245">
        <v>0</v>
      </c>
      <c r="X116" s="246">
        <f>W116*H116</f>
        <v>0</v>
      </c>
      <c r="Y116" s="39"/>
      <c r="Z116" s="39"/>
      <c r="AA116" s="39"/>
      <c r="AB116" s="39"/>
      <c r="AC116" s="39"/>
      <c r="AD116" s="39"/>
      <c r="AE116" s="39"/>
      <c r="AR116" s="247" t="s">
        <v>185</v>
      </c>
      <c r="AT116" s="247" t="s">
        <v>186</v>
      </c>
      <c r="AU116" s="247" t="s">
        <v>86</v>
      </c>
      <c r="AY116" s="18" t="s">
        <v>171</v>
      </c>
      <c r="BE116" s="248">
        <f>IF(O116="základní",K116,0)</f>
        <v>0</v>
      </c>
      <c r="BF116" s="248">
        <f>IF(O116="snížená",K116,0)</f>
        <v>0</v>
      </c>
      <c r="BG116" s="248">
        <f>IF(O116="zákl. přenesená",K116,0)</f>
        <v>0</v>
      </c>
      <c r="BH116" s="248">
        <f>IF(O116="sníž. přenesená",K116,0)</f>
        <v>0</v>
      </c>
      <c r="BI116" s="248">
        <f>IF(O116="nulová",K116,0)</f>
        <v>0</v>
      </c>
      <c r="BJ116" s="18" t="s">
        <v>84</v>
      </c>
      <c r="BK116" s="248">
        <f>ROUND(P116*H116,2)</f>
        <v>0</v>
      </c>
      <c r="BL116" s="18" t="s">
        <v>179</v>
      </c>
      <c r="BM116" s="247" t="s">
        <v>1181</v>
      </c>
    </row>
    <row r="117" spans="1:47" s="2" customFormat="1" ht="12">
      <c r="A117" s="39"/>
      <c r="B117" s="40"/>
      <c r="C117" s="41"/>
      <c r="D117" s="249" t="s">
        <v>181</v>
      </c>
      <c r="E117" s="41"/>
      <c r="F117" s="250" t="s">
        <v>1118</v>
      </c>
      <c r="G117" s="41"/>
      <c r="H117" s="41"/>
      <c r="I117" s="150"/>
      <c r="J117" s="150"/>
      <c r="K117" s="41"/>
      <c r="L117" s="41"/>
      <c r="M117" s="45"/>
      <c r="N117" s="251"/>
      <c r="O117" s="252"/>
      <c r="P117" s="85"/>
      <c r="Q117" s="85"/>
      <c r="R117" s="85"/>
      <c r="S117" s="85"/>
      <c r="T117" s="85"/>
      <c r="U117" s="85"/>
      <c r="V117" s="85"/>
      <c r="W117" s="85"/>
      <c r="X117" s="86"/>
      <c r="Y117" s="39"/>
      <c r="Z117" s="39"/>
      <c r="AA117" s="39"/>
      <c r="AB117" s="39"/>
      <c r="AC117" s="39"/>
      <c r="AD117" s="39"/>
      <c r="AE117" s="39"/>
      <c r="AT117" s="18" t="s">
        <v>181</v>
      </c>
      <c r="AU117" s="18" t="s">
        <v>86</v>
      </c>
    </row>
    <row r="118" spans="1:51" s="13" customFormat="1" ht="12">
      <c r="A118" s="13"/>
      <c r="B118" s="253"/>
      <c r="C118" s="254"/>
      <c r="D118" s="249" t="s">
        <v>183</v>
      </c>
      <c r="E118" s="254"/>
      <c r="F118" s="256" t="s">
        <v>1182</v>
      </c>
      <c r="G118" s="254"/>
      <c r="H118" s="257">
        <v>1.339</v>
      </c>
      <c r="I118" s="258"/>
      <c r="J118" s="258"/>
      <c r="K118" s="254"/>
      <c r="L118" s="254"/>
      <c r="M118" s="259"/>
      <c r="N118" s="260"/>
      <c r="O118" s="261"/>
      <c r="P118" s="261"/>
      <c r="Q118" s="261"/>
      <c r="R118" s="261"/>
      <c r="S118" s="261"/>
      <c r="T118" s="261"/>
      <c r="U118" s="261"/>
      <c r="V118" s="261"/>
      <c r="W118" s="261"/>
      <c r="X118" s="262"/>
      <c r="Y118" s="13"/>
      <c r="Z118" s="13"/>
      <c r="AA118" s="13"/>
      <c r="AB118" s="13"/>
      <c r="AC118" s="13"/>
      <c r="AD118" s="13"/>
      <c r="AE118" s="13"/>
      <c r="AT118" s="263" t="s">
        <v>183</v>
      </c>
      <c r="AU118" s="263" t="s">
        <v>86</v>
      </c>
      <c r="AV118" s="13" t="s">
        <v>86</v>
      </c>
      <c r="AW118" s="13" t="s">
        <v>4</v>
      </c>
      <c r="AX118" s="13" t="s">
        <v>84</v>
      </c>
      <c r="AY118" s="263" t="s">
        <v>171</v>
      </c>
    </row>
    <row r="119" spans="1:63" s="12" customFormat="1" ht="22.8" customHeight="1">
      <c r="A119" s="12"/>
      <c r="B119" s="218"/>
      <c r="C119" s="219"/>
      <c r="D119" s="220" t="s">
        <v>75</v>
      </c>
      <c r="E119" s="233" t="s">
        <v>219</v>
      </c>
      <c r="F119" s="233" t="s">
        <v>220</v>
      </c>
      <c r="G119" s="219"/>
      <c r="H119" s="219"/>
      <c r="I119" s="222"/>
      <c r="J119" s="222"/>
      <c r="K119" s="234">
        <f>BK119</f>
        <v>0</v>
      </c>
      <c r="L119" s="219"/>
      <c r="M119" s="224"/>
      <c r="N119" s="225"/>
      <c r="O119" s="226"/>
      <c r="P119" s="226"/>
      <c r="Q119" s="227">
        <f>SUM(Q120:Q121)</f>
        <v>0</v>
      </c>
      <c r="R119" s="227">
        <f>SUM(R120:R121)</f>
        <v>0</v>
      </c>
      <c r="S119" s="226"/>
      <c r="T119" s="228">
        <f>SUM(T120:T121)</f>
        <v>0</v>
      </c>
      <c r="U119" s="226"/>
      <c r="V119" s="228">
        <f>SUM(V120:V121)</f>
        <v>0</v>
      </c>
      <c r="W119" s="226"/>
      <c r="X119" s="229">
        <f>SUM(X120:X121)</f>
        <v>0</v>
      </c>
      <c r="Y119" s="12"/>
      <c r="Z119" s="12"/>
      <c r="AA119" s="12"/>
      <c r="AB119" s="12"/>
      <c r="AC119" s="12"/>
      <c r="AD119" s="12"/>
      <c r="AE119" s="12"/>
      <c r="AR119" s="230" t="s">
        <v>84</v>
      </c>
      <c r="AT119" s="231" t="s">
        <v>75</v>
      </c>
      <c r="AU119" s="231" t="s">
        <v>84</v>
      </c>
      <c r="AY119" s="230" t="s">
        <v>171</v>
      </c>
      <c r="BK119" s="232">
        <f>SUM(BK120:BK121)</f>
        <v>0</v>
      </c>
    </row>
    <row r="120" spans="1:65" s="2" customFormat="1" ht="21.75" customHeight="1">
      <c r="A120" s="39"/>
      <c r="B120" s="40"/>
      <c r="C120" s="235" t="s">
        <v>198</v>
      </c>
      <c r="D120" s="235" t="s">
        <v>174</v>
      </c>
      <c r="E120" s="236" t="s">
        <v>222</v>
      </c>
      <c r="F120" s="237" t="s">
        <v>223</v>
      </c>
      <c r="G120" s="238" t="s">
        <v>224</v>
      </c>
      <c r="H120" s="239">
        <v>0.377</v>
      </c>
      <c r="I120" s="240"/>
      <c r="J120" s="240"/>
      <c r="K120" s="241">
        <f>ROUND(P120*H120,2)</f>
        <v>0</v>
      </c>
      <c r="L120" s="237" t="s">
        <v>178</v>
      </c>
      <c r="M120" s="45"/>
      <c r="N120" s="242" t="s">
        <v>20</v>
      </c>
      <c r="O120" s="243" t="s">
        <v>45</v>
      </c>
      <c r="P120" s="244">
        <f>I120+J120</f>
        <v>0</v>
      </c>
      <c r="Q120" s="244">
        <f>ROUND(I120*H120,2)</f>
        <v>0</v>
      </c>
      <c r="R120" s="244">
        <f>ROUND(J120*H120,2)</f>
        <v>0</v>
      </c>
      <c r="S120" s="85"/>
      <c r="T120" s="245">
        <f>S120*H120</f>
        <v>0</v>
      </c>
      <c r="U120" s="245">
        <v>0</v>
      </c>
      <c r="V120" s="245">
        <f>U120*H120</f>
        <v>0</v>
      </c>
      <c r="W120" s="245">
        <v>0</v>
      </c>
      <c r="X120" s="246">
        <f>W120*H120</f>
        <v>0</v>
      </c>
      <c r="Y120" s="39"/>
      <c r="Z120" s="39"/>
      <c r="AA120" s="39"/>
      <c r="AB120" s="39"/>
      <c r="AC120" s="39"/>
      <c r="AD120" s="39"/>
      <c r="AE120" s="39"/>
      <c r="AR120" s="247" t="s">
        <v>179</v>
      </c>
      <c r="AT120" s="247" t="s">
        <v>174</v>
      </c>
      <c r="AU120" s="247" t="s">
        <v>86</v>
      </c>
      <c r="AY120" s="18" t="s">
        <v>171</v>
      </c>
      <c r="BE120" s="248">
        <f>IF(O120="základní",K120,0)</f>
        <v>0</v>
      </c>
      <c r="BF120" s="248">
        <f>IF(O120="snížená",K120,0)</f>
        <v>0</v>
      </c>
      <c r="BG120" s="248">
        <f>IF(O120="zákl. přenesená",K120,0)</f>
        <v>0</v>
      </c>
      <c r="BH120" s="248">
        <f>IF(O120="sníž. přenesená",K120,0)</f>
        <v>0</v>
      </c>
      <c r="BI120" s="248">
        <f>IF(O120="nulová",K120,0)</f>
        <v>0</v>
      </c>
      <c r="BJ120" s="18" t="s">
        <v>84</v>
      </c>
      <c r="BK120" s="248">
        <f>ROUND(P120*H120,2)</f>
        <v>0</v>
      </c>
      <c r="BL120" s="18" t="s">
        <v>179</v>
      </c>
      <c r="BM120" s="247" t="s">
        <v>1183</v>
      </c>
    </row>
    <row r="121" spans="1:47" s="2" customFormat="1" ht="12">
      <c r="A121" s="39"/>
      <c r="B121" s="40"/>
      <c r="C121" s="41"/>
      <c r="D121" s="249" t="s">
        <v>181</v>
      </c>
      <c r="E121" s="41"/>
      <c r="F121" s="250" t="s">
        <v>226</v>
      </c>
      <c r="G121" s="41"/>
      <c r="H121" s="41"/>
      <c r="I121" s="150"/>
      <c r="J121" s="150"/>
      <c r="K121" s="41"/>
      <c r="L121" s="41"/>
      <c r="M121" s="45"/>
      <c r="N121" s="251"/>
      <c r="O121" s="252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181</v>
      </c>
      <c r="AU121" s="18" t="s">
        <v>86</v>
      </c>
    </row>
    <row r="122" spans="1:63" s="12" customFormat="1" ht="25.9" customHeight="1">
      <c r="A122" s="12"/>
      <c r="B122" s="218"/>
      <c r="C122" s="219"/>
      <c r="D122" s="220" t="s">
        <v>75</v>
      </c>
      <c r="E122" s="221" t="s">
        <v>1122</v>
      </c>
      <c r="F122" s="221" t="s">
        <v>1123</v>
      </c>
      <c r="G122" s="219"/>
      <c r="H122" s="219"/>
      <c r="I122" s="222"/>
      <c r="J122" s="222"/>
      <c r="K122" s="223">
        <f>BK122</f>
        <v>0</v>
      </c>
      <c r="L122" s="219"/>
      <c r="M122" s="224"/>
      <c r="N122" s="225"/>
      <c r="O122" s="226"/>
      <c r="P122" s="226"/>
      <c r="Q122" s="227">
        <f>SUM(Q123:Q152)</f>
        <v>0</v>
      </c>
      <c r="R122" s="227">
        <f>SUM(R123:R152)</f>
        <v>0</v>
      </c>
      <c r="S122" s="226"/>
      <c r="T122" s="228">
        <f>SUM(T123:T152)</f>
        <v>0</v>
      </c>
      <c r="U122" s="226"/>
      <c r="V122" s="228">
        <f>SUM(V123:V152)</f>
        <v>0</v>
      </c>
      <c r="W122" s="226"/>
      <c r="X122" s="229">
        <f>SUM(X123:X152)</f>
        <v>0</v>
      </c>
      <c r="Y122" s="12"/>
      <c r="Z122" s="12"/>
      <c r="AA122" s="12"/>
      <c r="AB122" s="12"/>
      <c r="AC122" s="12"/>
      <c r="AD122" s="12"/>
      <c r="AE122" s="12"/>
      <c r="AR122" s="230" t="s">
        <v>250</v>
      </c>
      <c r="AT122" s="231" t="s">
        <v>75</v>
      </c>
      <c r="AU122" s="231" t="s">
        <v>76</v>
      </c>
      <c r="AY122" s="230" t="s">
        <v>171</v>
      </c>
      <c r="BK122" s="232">
        <f>SUM(BK123:BK152)</f>
        <v>0</v>
      </c>
    </row>
    <row r="123" spans="1:65" s="2" customFormat="1" ht="21.75" customHeight="1">
      <c r="A123" s="39"/>
      <c r="B123" s="40"/>
      <c r="C123" s="264" t="s">
        <v>203</v>
      </c>
      <c r="D123" s="264" t="s">
        <v>186</v>
      </c>
      <c r="E123" s="265" t="s">
        <v>828</v>
      </c>
      <c r="F123" s="266" t="s">
        <v>1184</v>
      </c>
      <c r="G123" s="267" t="s">
        <v>195</v>
      </c>
      <c r="H123" s="268">
        <v>3</v>
      </c>
      <c r="I123" s="269"/>
      <c r="J123" s="270"/>
      <c r="K123" s="271">
        <f>ROUND(P123*H123,2)</f>
        <v>0</v>
      </c>
      <c r="L123" s="266" t="s">
        <v>20</v>
      </c>
      <c r="M123" s="272"/>
      <c r="N123" s="273" t="s">
        <v>20</v>
      </c>
      <c r="O123" s="243" t="s">
        <v>45</v>
      </c>
      <c r="P123" s="244">
        <f>I123+J123</f>
        <v>0</v>
      </c>
      <c r="Q123" s="244">
        <f>ROUND(I123*H123,2)</f>
        <v>0</v>
      </c>
      <c r="R123" s="244">
        <f>ROUND(J123*H123,2)</f>
        <v>0</v>
      </c>
      <c r="S123" s="85"/>
      <c r="T123" s="245">
        <f>S123*H123</f>
        <v>0</v>
      </c>
      <c r="U123" s="245">
        <v>0</v>
      </c>
      <c r="V123" s="245">
        <f>U123*H123</f>
        <v>0</v>
      </c>
      <c r="W123" s="245">
        <v>0</v>
      </c>
      <c r="X123" s="246">
        <f>W123*H123</f>
        <v>0</v>
      </c>
      <c r="Y123" s="39"/>
      <c r="Z123" s="39"/>
      <c r="AA123" s="39"/>
      <c r="AB123" s="39"/>
      <c r="AC123" s="39"/>
      <c r="AD123" s="39"/>
      <c r="AE123" s="39"/>
      <c r="AR123" s="247" t="s">
        <v>492</v>
      </c>
      <c r="AT123" s="247" t="s">
        <v>186</v>
      </c>
      <c r="AU123" s="247" t="s">
        <v>84</v>
      </c>
      <c r="AY123" s="18" t="s">
        <v>171</v>
      </c>
      <c r="BE123" s="248">
        <f>IF(O123="základní",K123,0)</f>
        <v>0</v>
      </c>
      <c r="BF123" s="248">
        <f>IF(O123="snížená",K123,0)</f>
        <v>0</v>
      </c>
      <c r="BG123" s="248">
        <f>IF(O123="zákl. přenesená",K123,0)</f>
        <v>0</v>
      </c>
      <c r="BH123" s="248">
        <f>IF(O123="sníž. přenesená",K123,0)</f>
        <v>0</v>
      </c>
      <c r="BI123" s="248">
        <f>IF(O123="nulová",K123,0)</f>
        <v>0</v>
      </c>
      <c r="BJ123" s="18" t="s">
        <v>84</v>
      </c>
      <c r="BK123" s="248">
        <f>ROUND(P123*H123,2)</f>
        <v>0</v>
      </c>
      <c r="BL123" s="18" t="s">
        <v>493</v>
      </c>
      <c r="BM123" s="247" t="s">
        <v>1185</v>
      </c>
    </row>
    <row r="124" spans="1:47" s="2" customFormat="1" ht="12">
      <c r="A124" s="39"/>
      <c r="B124" s="40"/>
      <c r="C124" s="41"/>
      <c r="D124" s="249" t="s">
        <v>181</v>
      </c>
      <c r="E124" s="41"/>
      <c r="F124" s="250" t="s">
        <v>1184</v>
      </c>
      <c r="G124" s="41"/>
      <c r="H124" s="41"/>
      <c r="I124" s="150"/>
      <c r="J124" s="150"/>
      <c r="K124" s="41"/>
      <c r="L124" s="41"/>
      <c r="M124" s="45"/>
      <c r="N124" s="251"/>
      <c r="O124" s="252"/>
      <c r="P124" s="85"/>
      <c r="Q124" s="85"/>
      <c r="R124" s="85"/>
      <c r="S124" s="85"/>
      <c r="T124" s="85"/>
      <c r="U124" s="85"/>
      <c r="V124" s="85"/>
      <c r="W124" s="85"/>
      <c r="X124" s="86"/>
      <c r="Y124" s="39"/>
      <c r="Z124" s="39"/>
      <c r="AA124" s="39"/>
      <c r="AB124" s="39"/>
      <c r="AC124" s="39"/>
      <c r="AD124" s="39"/>
      <c r="AE124" s="39"/>
      <c r="AT124" s="18" t="s">
        <v>181</v>
      </c>
      <c r="AU124" s="18" t="s">
        <v>84</v>
      </c>
    </row>
    <row r="125" spans="1:65" s="2" customFormat="1" ht="21.75" customHeight="1">
      <c r="A125" s="39"/>
      <c r="B125" s="40"/>
      <c r="C125" s="264" t="s">
        <v>208</v>
      </c>
      <c r="D125" s="264" t="s">
        <v>186</v>
      </c>
      <c r="E125" s="265" t="s">
        <v>882</v>
      </c>
      <c r="F125" s="266" t="s">
        <v>1186</v>
      </c>
      <c r="G125" s="267" t="s">
        <v>195</v>
      </c>
      <c r="H125" s="268">
        <v>4</v>
      </c>
      <c r="I125" s="269"/>
      <c r="J125" s="270"/>
      <c r="K125" s="271">
        <f>ROUND(P125*H125,2)</f>
        <v>0</v>
      </c>
      <c r="L125" s="266" t="s">
        <v>20</v>
      </c>
      <c r="M125" s="272"/>
      <c r="N125" s="273" t="s">
        <v>20</v>
      </c>
      <c r="O125" s="243" t="s">
        <v>45</v>
      </c>
      <c r="P125" s="244">
        <f>I125+J125</f>
        <v>0</v>
      </c>
      <c r="Q125" s="244">
        <f>ROUND(I125*H125,2)</f>
        <v>0</v>
      </c>
      <c r="R125" s="244">
        <f>ROUND(J125*H125,2)</f>
        <v>0</v>
      </c>
      <c r="S125" s="85"/>
      <c r="T125" s="245">
        <f>S125*H125</f>
        <v>0</v>
      </c>
      <c r="U125" s="245">
        <v>0</v>
      </c>
      <c r="V125" s="245">
        <f>U125*H125</f>
        <v>0</v>
      </c>
      <c r="W125" s="245">
        <v>0</v>
      </c>
      <c r="X125" s="246">
        <f>W125*H125</f>
        <v>0</v>
      </c>
      <c r="Y125" s="39"/>
      <c r="Z125" s="39"/>
      <c r="AA125" s="39"/>
      <c r="AB125" s="39"/>
      <c r="AC125" s="39"/>
      <c r="AD125" s="39"/>
      <c r="AE125" s="39"/>
      <c r="AR125" s="247" t="s">
        <v>492</v>
      </c>
      <c r="AT125" s="247" t="s">
        <v>186</v>
      </c>
      <c r="AU125" s="247" t="s">
        <v>84</v>
      </c>
      <c r="AY125" s="18" t="s">
        <v>171</v>
      </c>
      <c r="BE125" s="248">
        <f>IF(O125="základní",K125,0)</f>
        <v>0</v>
      </c>
      <c r="BF125" s="248">
        <f>IF(O125="snížená",K125,0)</f>
        <v>0</v>
      </c>
      <c r="BG125" s="248">
        <f>IF(O125="zákl. přenesená",K125,0)</f>
        <v>0</v>
      </c>
      <c r="BH125" s="248">
        <f>IF(O125="sníž. přenesená",K125,0)</f>
        <v>0</v>
      </c>
      <c r="BI125" s="248">
        <f>IF(O125="nulová",K125,0)</f>
        <v>0</v>
      </c>
      <c r="BJ125" s="18" t="s">
        <v>84</v>
      </c>
      <c r="BK125" s="248">
        <f>ROUND(P125*H125,2)</f>
        <v>0</v>
      </c>
      <c r="BL125" s="18" t="s">
        <v>493</v>
      </c>
      <c r="BM125" s="247" t="s">
        <v>1187</v>
      </c>
    </row>
    <row r="126" spans="1:47" s="2" customFormat="1" ht="12">
      <c r="A126" s="39"/>
      <c r="B126" s="40"/>
      <c r="C126" s="41"/>
      <c r="D126" s="249" t="s">
        <v>181</v>
      </c>
      <c r="E126" s="41"/>
      <c r="F126" s="250" t="s">
        <v>1188</v>
      </c>
      <c r="G126" s="41"/>
      <c r="H126" s="41"/>
      <c r="I126" s="150"/>
      <c r="J126" s="150"/>
      <c r="K126" s="41"/>
      <c r="L126" s="41"/>
      <c r="M126" s="45"/>
      <c r="N126" s="251"/>
      <c r="O126" s="252"/>
      <c r="P126" s="85"/>
      <c r="Q126" s="85"/>
      <c r="R126" s="85"/>
      <c r="S126" s="85"/>
      <c r="T126" s="85"/>
      <c r="U126" s="85"/>
      <c r="V126" s="85"/>
      <c r="W126" s="85"/>
      <c r="X126" s="86"/>
      <c r="Y126" s="39"/>
      <c r="Z126" s="39"/>
      <c r="AA126" s="39"/>
      <c r="AB126" s="39"/>
      <c r="AC126" s="39"/>
      <c r="AD126" s="39"/>
      <c r="AE126" s="39"/>
      <c r="AT126" s="18" t="s">
        <v>181</v>
      </c>
      <c r="AU126" s="18" t="s">
        <v>84</v>
      </c>
    </row>
    <row r="127" spans="1:65" s="2" customFormat="1" ht="16.5" customHeight="1">
      <c r="A127" s="39"/>
      <c r="B127" s="40"/>
      <c r="C127" s="264" t="s">
        <v>213</v>
      </c>
      <c r="D127" s="264" t="s">
        <v>186</v>
      </c>
      <c r="E127" s="265" t="s">
        <v>1189</v>
      </c>
      <c r="F127" s="266" t="s">
        <v>1190</v>
      </c>
      <c r="G127" s="267" t="s">
        <v>195</v>
      </c>
      <c r="H127" s="268">
        <v>2</v>
      </c>
      <c r="I127" s="269"/>
      <c r="J127" s="270"/>
      <c r="K127" s="271">
        <f>ROUND(P127*H127,2)</f>
        <v>0</v>
      </c>
      <c r="L127" s="266" t="s">
        <v>20</v>
      </c>
      <c r="M127" s="272"/>
      <c r="N127" s="273" t="s">
        <v>20</v>
      </c>
      <c r="O127" s="243" t="s">
        <v>45</v>
      </c>
      <c r="P127" s="244">
        <f>I127+J127</f>
        <v>0</v>
      </c>
      <c r="Q127" s="244">
        <f>ROUND(I127*H127,2)</f>
        <v>0</v>
      </c>
      <c r="R127" s="244">
        <f>ROUND(J127*H127,2)</f>
        <v>0</v>
      </c>
      <c r="S127" s="85"/>
      <c r="T127" s="245">
        <f>S127*H127</f>
        <v>0</v>
      </c>
      <c r="U127" s="245">
        <v>0</v>
      </c>
      <c r="V127" s="245">
        <f>U127*H127</f>
        <v>0</v>
      </c>
      <c r="W127" s="245">
        <v>0</v>
      </c>
      <c r="X127" s="246">
        <f>W127*H127</f>
        <v>0</v>
      </c>
      <c r="Y127" s="39"/>
      <c r="Z127" s="39"/>
      <c r="AA127" s="39"/>
      <c r="AB127" s="39"/>
      <c r="AC127" s="39"/>
      <c r="AD127" s="39"/>
      <c r="AE127" s="39"/>
      <c r="AR127" s="247" t="s">
        <v>492</v>
      </c>
      <c r="AT127" s="247" t="s">
        <v>186</v>
      </c>
      <c r="AU127" s="247" t="s">
        <v>84</v>
      </c>
      <c r="AY127" s="18" t="s">
        <v>171</v>
      </c>
      <c r="BE127" s="248">
        <f>IF(O127="základní",K127,0)</f>
        <v>0</v>
      </c>
      <c r="BF127" s="248">
        <f>IF(O127="snížená",K127,0)</f>
        <v>0</v>
      </c>
      <c r="BG127" s="248">
        <f>IF(O127="zákl. přenesená",K127,0)</f>
        <v>0</v>
      </c>
      <c r="BH127" s="248">
        <f>IF(O127="sníž. přenesená",K127,0)</f>
        <v>0</v>
      </c>
      <c r="BI127" s="248">
        <f>IF(O127="nulová",K127,0)</f>
        <v>0</v>
      </c>
      <c r="BJ127" s="18" t="s">
        <v>84</v>
      </c>
      <c r="BK127" s="248">
        <f>ROUND(P127*H127,2)</f>
        <v>0</v>
      </c>
      <c r="BL127" s="18" t="s">
        <v>493</v>
      </c>
      <c r="BM127" s="247" t="s">
        <v>1191</v>
      </c>
    </row>
    <row r="128" spans="1:47" s="2" customFormat="1" ht="12">
      <c r="A128" s="39"/>
      <c r="B128" s="40"/>
      <c r="C128" s="41"/>
      <c r="D128" s="249" t="s">
        <v>181</v>
      </c>
      <c r="E128" s="41"/>
      <c r="F128" s="250" t="s">
        <v>1192</v>
      </c>
      <c r="G128" s="41"/>
      <c r="H128" s="41"/>
      <c r="I128" s="150"/>
      <c r="J128" s="150"/>
      <c r="K128" s="41"/>
      <c r="L128" s="41"/>
      <c r="M128" s="45"/>
      <c r="N128" s="251"/>
      <c r="O128" s="252"/>
      <c r="P128" s="85"/>
      <c r="Q128" s="85"/>
      <c r="R128" s="85"/>
      <c r="S128" s="85"/>
      <c r="T128" s="85"/>
      <c r="U128" s="85"/>
      <c r="V128" s="85"/>
      <c r="W128" s="85"/>
      <c r="X128" s="86"/>
      <c r="Y128" s="39"/>
      <c r="Z128" s="39"/>
      <c r="AA128" s="39"/>
      <c r="AB128" s="39"/>
      <c r="AC128" s="39"/>
      <c r="AD128" s="39"/>
      <c r="AE128" s="39"/>
      <c r="AT128" s="18" t="s">
        <v>181</v>
      </c>
      <c r="AU128" s="18" t="s">
        <v>84</v>
      </c>
    </row>
    <row r="129" spans="1:65" s="2" customFormat="1" ht="16.5" customHeight="1">
      <c r="A129" s="39"/>
      <c r="B129" s="40"/>
      <c r="C129" s="264" t="s">
        <v>221</v>
      </c>
      <c r="D129" s="264" t="s">
        <v>186</v>
      </c>
      <c r="E129" s="265" t="s">
        <v>1193</v>
      </c>
      <c r="F129" s="266" t="s">
        <v>1194</v>
      </c>
      <c r="G129" s="267" t="s">
        <v>195</v>
      </c>
      <c r="H129" s="268">
        <v>1</v>
      </c>
      <c r="I129" s="269"/>
      <c r="J129" s="270"/>
      <c r="K129" s="271">
        <f>ROUND(P129*H129,2)</f>
        <v>0</v>
      </c>
      <c r="L129" s="266" t="s">
        <v>20</v>
      </c>
      <c r="M129" s="272"/>
      <c r="N129" s="273" t="s">
        <v>20</v>
      </c>
      <c r="O129" s="243" t="s">
        <v>45</v>
      </c>
      <c r="P129" s="244">
        <f>I129+J129</f>
        <v>0</v>
      </c>
      <c r="Q129" s="244">
        <f>ROUND(I129*H129,2)</f>
        <v>0</v>
      </c>
      <c r="R129" s="244">
        <f>ROUND(J129*H129,2)</f>
        <v>0</v>
      </c>
      <c r="S129" s="85"/>
      <c r="T129" s="245">
        <f>S129*H129</f>
        <v>0</v>
      </c>
      <c r="U129" s="245">
        <v>0</v>
      </c>
      <c r="V129" s="245">
        <f>U129*H129</f>
        <v>0</v>
      </c>
      <c r="W129" s="245">
        <v>0</v>
      </c>
      <c r="X129" s="246">
        <f>W129*H129</f>
        <v>0</v>
      </c>
      <c r="Y129" s="39"/>
      <c r="Z129" s="39"/>
      <c r="AA129" s="39"/>
      <c r="AB129" s="39"/>
      <c r="AC129" s="39"/>
      <c r="AD129" s="39"/>
      <c r="AE129" s="39"/>
      <c r="AR129" s="247" t="s">
        <v>492</v>
      </c>
      <c r="AT129" s="247" t="s">
        <v>186</v>
      </c>
      <c r="AU129" s="247" t="s">
        <v>84</v>
      </c>
      <c r="AY129" s="18" t="s">
        <v>171</v>
      </c>
      <c r="BE129" s="248">
        <f>IF(O129="základní",K129,0)</f>
        <v>0</v>
      </c>
      <c r="BF129" s="248">
        <f>IF(O129="snížená",K129,0)</f>
        <v>0</v>
      </c>
      <c r="BG129" s="248">
        <f>IF(O129="zákl. přenesená",K129,0)</f>
        <v>0</v>
      </c>
      <c r="BH129" s="248">
        <f>IF(O129="sníž. přenesená",K129,0)</f>
        <v>0</v>
      </c>
      <c r="BI129" s="248">
        <f>IF(O129="nulová",K129,0)</f>
        <v>0</v>
      </c>
      <c r="BJ129" s="18" t="s">
        <v>84</v>
      </c>
      <c r="BK129" s="248">
        <f>ROUND(P129*H129,2)</f>
        <v>0</v>
      </c>
      <c r="BL129" s="18" t="s">
        <v>493</v>
      </c>
      <c r="BM129" s="247" t="s">
        <v>1195</v>
      </c>
    </row>
    <row r="130" spans="1:47" s="2" customFormat="1" ht="12">
      <c r="A130" s="39"/>
      <c r="B130" s="40"/>
      <c r="C130" s="41"/>
      <c r="D130" s="249" t="s">
        <v>181</v>
      </c>
      <c r="E130" s="41"/>
      <c r="F130" s="250" t="s">
        <v>1194</v>
      </c>
      <c r="G130" s="41"/>
      <c r="H130" s="41"/>
      <c r="I130" s="150"/>
      <c r="J130" s="150"/>
      <c r="K130" s="41"/>
      <c r="L130" s="41"/>
      <c r="M130" s="45"/>
      <c r="N130" s="251"/>
      <c r="O130" s="252"/>
      <c r="P130" s="85"/>
      <c r="Q130" s="85"/>
      <c r="R130" s="85"/>
      <c r="S130" s="85"/>
      <c r="T130" s="85"/>
      <c r="U130" s="85"/>
      <c r="V130" s="85"/>
      <c r="W130" s="85"/>
      <c r="X130" s="86"/>
      <c r="Y130" s="39"/>
      <c r="Z130" s="39"/>
      <c r="AA130" s="39"/>
      <c r="AB130" s="39"/>
      <c r="AC130" s="39"/>
      <c r="AD130" s="39"/>
      <c r="AE130" s="39"/>
      <c r="AT130" s="18" t="s">
        <v>181</v>
      </c>
      <c r="AU130" s="18" t="s">
        <v>84</v>
      </c>
    </row>
    <row r="131" spans="1:65" s="2" customFormat="1" ht="21.75" customHeight="1">
      <c r="A131" s="39"/>
      <c r="B131" s="40"/>
      <c r="C131" s="264" t="s">
        <v>9</v>
      </c>
      <c r="D131" s="264" t="s">
        <v>186</v>
      </c>
      <c r="E131" s="265" t="s">
        <v>1196</v>
      </c>
      <c r="F131" s="266" t="s">
        <v>1197</v>
      </c>
      <c r="G131" s="267" t="s">
        <v>195</v>
      </c>
      <c r="H131" s="268">
        <v>2</v>
      </c>
      <c r="I131" s="269"/>
      <c r="J131" s="270"/>
      <c r="K131" s="271">
        <f>ROUND(P131*H131,2)</f>
        <v>0</v>
      </c>
      <c r="L131" s="266" t="s">
        <v>20</v>
      </c>
      <c r="M131" s="272"/>
      <c r="N131" s="273" t="s">
        <v>20</v>
      </c>
      <c r="O131" s="243" t="s">
        <v>45</v>
      </c>
      <c r="P131" s="244">
        <f>I131+J131</f>
        <v>0</v>
      </c>
      <c r="Q131" s="244">
        <f>ROUND(I131*H131,2)</f>
        <v>0</v>
      </c>
      <c r="R131" s="244">
        <f>ROUND(J131*H131,2)</f>
        <v>0</v>
      </c>
      <c r="S131" s="85"/>
      <c r="T131" s="245">
        <f>S131*H131</f>
        <v>0</v>
      </c>
      <c r="U131" s="245">
        <v>0</v>
      </c>
      <c r="V131" s="245">
        <f>U131*H131</f>
        <v>0</v>
      </c>
      <c r="W131" s="245">
        <v>0</v>
      </c>
      <c r="X131" s="246">
        <f>W131*H131</f>
        <v>0</v>
      </c>
      <c r="Y131" s="39"/>
      <c r="Z131" s="39"/>
      <c r="AA131" s="39"/>
      <c r="AB131" s="39"/>
      <c r="AC131" s="39"/>
      <c r="AD131" s="39"/>
      <c r="AE131" s="39"/>
      <c r="AR131" s="247" t="s">
        <v>492</v>
      </c>
      <c r="AT131" s="247" t="s">
        <v>186</v>
      </c>
      <c r="AU131" s="247" t="s">
        <v>84</v>
      </c>
      <c r="AY131" s="18" t="s">
        <v>171</v>
      </c>
      <c r="BE131" s="248">
        <f>IF(O131="základní",K131,0)</f>
        <v>0</v>
      </c>
      <c r="BF131" s="248">
        <f>IF(O131="snížená",K131,0)</f>
        <v>0</v>
      </c>
      <c r="BG131" s="248">
        <f>IF(O131="zákl. přenesená",K131,0)</f>
        <v>0</v>
      </c>
      <c r="BH131" s="248">
        <f>IF(O131="sníž. přenesená",K131,0)</f>
        <v>0</v>
      </c>
      <c r="BI131" s="248">
        <f>IF(O131="nulová",K131,0)</f>
        <v>0</v>
      </c>
      <c r="BJ131" s="18" t="s">
        <v>84</v>
      </c>
      <c r="BK131" s="248">
        <f>ROUND(P131*H131,2)</f>
        <v>0</v>
      </c>
      <c r="BL131" s="18" t="s">
        <v>493</v>
      </c>
      <c r="BM131" s="247" t="s">
        <v>1198</v>
      </c>
    </row>
    <row r="132" spans="1:47" s="2" customFormat="1" ht="12">
      <c r="A132" s="39"/>
      <c r="B132" s="40"/>
      <c r="C132" s="41"/>
      <c r="D132" s="249" t="s">
        <v>181</v>
      </c>
      <c r="E132" s="41"/>
      <c r="F132" s="250" t="s">
        <v>1199</v>
      </c>
      <c r="G132" s="41"/>
      <c r="H132" s="41"/>
      <c r="I132" s="150"/>
      <c r="J132" s="150"/>
      <c r="K132" s="41"/>
      <c r="L132" s="41"/>
      <c r="M132" s="45"/>
      <c r="N132" s="251"/>
      <c r="O132" s="252"/>
      <c r="P132" s="85"/>
      <c r="Q132" s="85"/>
      <c r="R132" s="85"/>
      <c r="S132" s="85"/>
      <c r="T132" s="85"/>
      <c r="U132" s="85"/>
      <c r="V132" s="85"/>
      <c r="W132" s="85"/>
      <c r="X132" s="86"/>
      <c r="Y132" s="39"/>
      <c r="Z132" s="39"/>
      <c r="AA132" s="39"/>
      <c r="AB132" s="39"/>
      <c r="AC132" s="39"/>
      <c r="AD132" s="39"/>
      <c r="AE132" s="39"/>
      <c r="AT132" s="18" t="s">
        <v>181</v>
      </c>
      <c r="AU132" s="18" t="s">
        <v>84</v>
      </c>
    </row>
    <row r="133" spans="1:65" s="2" customFormat="1" ht="16.5" customHeight="1">
      <c r="A133" s="39"/>
      <c r="B133" s="40"/>
      <c r="C133" s="264" t="s">
        <v>313</v>
      </c>
      <c r="D133" s="264" t="s">
        <v>186</v>
      </c>
      <c r="E133" s="265" t="s">
        <v>1200</v>
      </c>
      <c r="F133" s="266" t="s">
        <v>1201</v>
      </c>
      <c r="G133" s="267" t="s">
        <v>195</v>
      </c>
      <c r="H133" s="268">
        <v>3</v>
      </c>
      <c r="I133" s="269"/>
      <c r="J133" s="270"/>
      <c r="K133" s="271">
        <f>ROUND(P133*H133,2)</f>
        <v>0</v>
      </c>
      <c r="L133" s="266" t="s">
        <v>20</v>
      </c>
      <c r="M133" s="272"/>
      <c r="N133" s="273" t="s">
        <v>20</v>
      </c>
      <c r="O133" s="243" t="s">
        <v>45</v>
      </c>
      <c r="P133" s="244">
        <f>I133+J133</f>
        <v>0</v>
      </c>
      <c r="Q133" s="244">
        <f>ROUND(I133*H133,2)</f>
        <v>0</v>
      </c>
      <c r="R133" s="244">
        <f>ROUND(J133*H133,2)</f>
        <v>0</v>
      </c>
      <c r="S133" s="85"/>
      <c r="T133" s="245">
        <f>S133*H133</f>
        <v>0</v>
      </c>
      <c r="U133" s="245">
        <v>0</v>
      </c>
      <c r="V133" s="245">
        <f>U133*H133</f>
        <v>0</v>
      </c>
      <c r="W133" s="245">
        <v>0</v>
      </c>
      <c r="X133" s="246">
        <f>W133*H133</f>
        <v>0</v>
      </c>
      <c r="Y133" s="39"/>
      <c r="Z133" s="39"/>
      <c r="AA133" s="39"/>
      <c r="AB133" s="39"/>
      <c r="AC133" s="39"/>
      <c r="AD133" s="39"/>
      <c r="AE133" s="39"/>
      <c r="AR133" s="247" t="s">
        <v>492</v>
      </c>
      <c r="AT133" s="247" t="s">
        <v>186</v>
      </c>
      <c r="AU133" s="247" t="s">
        <v>84</v>
      </c>
      <c r="AY133" s="18" t="s">
        <v>171</v>
      </c>
      <c r="BE133" s="248">
        <f>IF(O133="základní",K133,0)</f>
        <v>0</v>
      </c>
      <c r="BF133" s="248">
        <f>IF(O133="snížená",K133,0)</f>
        <v>0</v>
      </c>
      <c r="BG133" s="248">
        <f>IF(O133="zákl. přenesená",K133,0)</f>
        <v>0</v>
      </c>
      <c r="BH133" s="248">
        <f>IF(O133="sníž. přenesená",K133,0)</f>
        <v>0</v>
      </c>
      <c r="BI133" s="248">
        <f>IF(O133="nulová",K133,0)</f>
        <v>0</v>
      </c>
      <c r="BJ133" s="18" t="s">
        <v>84</v>
      </c>
      <c r="BK133" s="248">
        <f>ROUND(P133*H133,2)</f>
        <v>0</v>
      </c>
      <c r="BL133" s="18" t="s">
        <v>493</v>
      </c>
      <c r="BM133" s="247" t="s">
        <v>1202</v>
      </c>
    </row>
    <row r="134" spans="1:47" s="2" customFormat="1" ht="12">
      <c r="A134" s="39"/>
      <c r="B134" s="40"/>
      <c r="C134" s="41"/>
      <c r="D134" s="249" t="s">
        <v>181</v>
      </c>
      <c r="E134" s="41"/>
      <c r="F134" s="250" t="s">
        <v>1203</v>
      </c>
      <c r="G134" s="41"/>
      <c r="H134" s="41"/>
      <c r="I134" s="150"/>
      <c r="J134" s="150"/>
      <c r="K134" s="41"/>
      <c r="L134" s="41"/>
      <c r="M134" s="45"/>
      <c r="N134" s="251"/>
      <c r="O134" s="252"/>
      <c r="P134" s="85"/>
      <c r="Q134" s="85"/>
      <c r="R134" s="85"/>
      <c r="S134" s="85"/>
      <c r="T134" s="85"/>
      <c r="U134" s="85"/>
      <c r="V134" s="85"/>
      <c r="W134" s="85"/>
      <c r="X134" s="86"/>
      <c r="Y134" s="39"/>
      <c r="Z134" s="39"/>
      <c r="AA134" s="39"/>
      <c r="AB134" s="39"/>
      <c r="AC134" s="39"/>
      <c r="AD134" s="39"/>
      <c r="AE134" s="39"/>
      <c r="AT134" s="18" t="s">
        <v>181</v>
      </c>
      <c r="AU134" s="18" t="s">
        <v>84</v>
      </c>
    </row>
    <row r="135" spans="1:65" s="2" customFormat="1" ht="16.5" customHeight="1">
      <c r="A135" s="39"/>
      <c r="B135" s="40"/>
      <c r="C135" s="264" t="s">
        <v>319</v>
      </c>
      <c r="D135" s="264" t="s">
        <v>186</v>
      </c>
      <c r="E135" s="265" t="s">
        <v>1204</v>
      </c>
      <c r="F135" s="266" t="s">
        <v>1205</v>
      </c>
      <c r="G135" s="267" t="s">
        <v>195</v>
      </c>
      <c r="H135" s="268">
        <v>5</v>
      </c>
      <c r="I135" s="269"/>
      <c r="J135" s="270"/>
      <c r="K135" s="271">
        <f>ROUND(P135*H135,2)</f>
        <v>0</v>
      </c>
      <c r="L135" s="266" t="s">
        <v>20</v>
      </c>
      <c r="M135" s="272"/>
      <c r="N135" s="273" t="s">
        <v>20</v>
      </c>
      <c r="O135" s="243" t="s">
        <v>45</v>
      </c>
      <c r="P135" s="244">
        <f>I135+J135</f>
        <v>0</v>
      </c>
      <c r="Q135" s="244">
        <f>ROUND(I135*H135,2)</f>
        <v>0</v>
      </c>
      <c r="R135" s="244">
        <f>ROUND(J135*H135,2)</f>
        <v>0</v>
      </c>
      <c r="S135" s="85"/>
      <c r="T135" s="245">
        <f>S135*H135</f>
        <v>0</v>
      </c>
      <c r="U135" s="245">
        <v>0</v>
      </c>
      <c r="V135" s="245">
        <f>U135*H135</f>
        <v>0</v>
      </c>
      <c r="W135" s="245">
        <v>0</v>
      </c>
      <c r="X135" s="246">
        <f>W135*H135</f>
        <v>0</v>
      </c>
      <c r="Y135" s="39"/>
      <c r="Z135" s="39"/>
      <c r="AA135" s="39"/>
      <c r="AB135" s="39"/>
      <c r="AC135" s="39"/>
      <c r="AD135" s="39"/>
      <c r="AE135" s="39"/>
      <c r="AR135" s="247" t="s">
        <v>492</v>
      </c>
      <c r="AT135" s="247" t="s">
        <v>186</v>
      </c>
      <c r="AU135" s="247" t="s">
        <v>84</v>
      </c>
      <c r="AY135" s="18" t="s">
        <v>171</v>
      </c>
      <c r="BE135" s="248">
        <f>IF(O135="základní",K135,0)</f>
        <v>0</v>
      </c>
      <c r="BF135" s="248">
        <f>IF(O135="snížená",K135,0)</f>
        <v>0</v>
      </c>
      <c r="BG135" s="248">
        <f>IF(O135="zákl. přenesená",K135,0)</f>
        <v>0</v>
      </c>
      <c r="BH135" s="248">
        <f>IF(O135="sníž. přenesená",K135,0)</f>
        <v>0</v>
      </c>
      <c r="BI135" s="248">
        <f>IF(O135="nulová",K135,0)</f>
        <v>0</v>
      </c>
      <c r="BJ135" s="18" t="s">
        <v>84</v>
      </c>
      <c r="BK135" s="248">
        <f>ROUND(P135*H135,2)</f>
        <v>0</v>
      </c>
      <c r="BL135" s="18" t="s">
        <v>493</v>
      </c>
      <c r="BM135" s="247" t="s">
        <v>1206</v>
      </c>
    </row>
    <row r="136" spans="1:47" s="2" customFormat="1" ht="12">
      <c r="A136" s="39"/>
      <c r="B136" s="40"/>
      <c r="C136" s="41"/>
      <c r="D136" s="249" t="s">
        <v>181</v>
      </c>
      <c r="E136" s="41"/>
      <c r="F136" s="250" t="s">
        <v>1207</v>
      </c>
      <c r="G136" s="41"/>
      <c r="H136" s="41"/>
      <c r="I136" s="150"/>
      <c r="J136" s="150"/>
      <c r="K136" s="41"/>
      <c r="L136" s="41"/>
      <c r="M136" s="45"/>
      <c r="N136" s="251"/>
      <c r="O136" s="252"/>
      <c r="P136" s="85"/>
      <c r="Q136" s="85"/>
      <c r="R136" s="85"/>
      <c r="S136" s="85"/>
      <c r="T136" s="85"/>
      <c r="U136" s="85"/>
      <c r="V136" s="85"/>
      <c r="W136" s="85"/>
      <c r="X136" s="86"/>
      <c r="Y136" s="39"/>
      <c r="Z136" s="39"/>
      <c r="AA136" s="39"/>
      <c r="AB136" s="39"/>
      <c r="AC136" s="39"/>
      <c r="AD136" s="39"/>
      <c r="AE136" s="39"/>
      <c r="AT136" s="18" t="s">
        <v>181</v>
      </c>
      <c r="AU136" s="18" t="s">
        <v>84</v>
      </c>
    </row>
    <row r="137" spans="1:65" s="2" customFormat="1" ht="16.5" customHeight="1">
      <c r="A137" s="39"/>
      <c r="B137" s="40"/>
      <c r="C137" s="264" t="s">
        <v>325</v>
      </c>
      <c r="D137" s="264" t="s">
        <v>186</v>
      </c>
      <c r="E137" s="265" t="s">
        <v>1208</v>
      </c>
      <c r="F137" s="266" t="s">
        <v>1209</v>
      </c>
      <c r="G137" s="267" t="s">
        <v>195</v>
      </c>
      <c r="H137" s="268">
        <v>2</v>
      </c>
      <c r="I137" s="269"/>
      <c r="J137" s="270"/>
      <c r="K137" s="271">
        <f>ROUND(P137*H137,2)</f>
        <v>0</v>
      </c>
      <c r="L137" s="266" t="s">
        <v>20</v>
      </c>
      <c r="M137" s="272"/>
      <c r="N137" s="273" t="s">
        <v>20</v>
      </c>
      <c r="O137" s="243" t="s">
        <v>45</v>
      </c>
      <c r="P137" s="244">
        <f>I137+J137</f>
        <v>0</v>
      </c>
      <c r="Q137" s="244">
        <f>ROUND(I137*H137,2)</f>
        <v>0</v>
      </c>
      <c r="R137" s="244">
        <f>ROUND(J137*H137,2)</f>
        <v>0</v>
      </c>
      <c r="S137" s="85"/>
      <c r="T137" s="245">
        <f>S137*H137</f>
        <v>0</v>
      </c>
      <c r="U137" s="245">
        <v>0</v>
      </c>
      <c r="V137" s="245">
        <f>U137*H137</f>
        <v>0</v>
      </c>
      <c r="W137" s="245">
        <v>0</v>
      </c>
      <c r="X137" s="246">
        <f>W137*H137</f>
        <v>0</v>
      </c>
      <c r="Y137" s="39"/>
      <c r="Z137" s="39"/>
      <c r="AA137" s="39"/>
      <c r="AB137" s="39"/>
      <c r="AC137" s="39"/>
      <c r="AD137" s="39"/>
      <c r="AE137" s="39"/>
      <c r="AR137" s="247" t="s">
        <v>492</v>
      </c>
      <c r="AT137" s="247" t="s">
        <v>186</v>
      </c>
      <c r="AU137" s="247" t="s">
        <v>84</v>
      </c>
      <c r="AY137" s="18" t="s">
        <v>171</v>
      </c>
      <c r="BE137" s="248">
        <f>IF(O137="základní",K137,0)</f>
        <v>0</v>
      </c>
      <c r="BF137" s="248">
        <f>IF(O137="snížená",K137,0)</f>
        <v>0</v>
      </c>
      <c r="BG137" s="248">
        <f>IF(O137="zákl. přenesená",K137,0)</f>
        <v>0</v>
      </c>
      <c r="BH137" s="248">
        <f>IF(O137="sníž. přenesená",K137,0)</f>
        <v>0</v>
      </c>
      <c r="BI137" s="248">
        <f>IF(O137="nulová",K137,0)</f>
        <v>0</v>
      </c>
      <c r="BJ137" s="18" t="s">
        <v>84</v>
      </c>
      <c r="BK137" s="248">
        <f>ROUND(P137*H137,2)</f>
        <v>0</v>
      </c>
      <c r="BL137" s="18" t="s">
        <v>493</v>
      </c>
      <c r="BM137" s="247" t="s">
        <v>1210</v>
      </c>
    </row>
    <row r="138" spans="1:47" s="2" customFormat="1" ht="12">
      <c r="A138" s="39"/>
      <c r="B138" s="40"/>
      <c r="C138" s="41"/>
      <c r="D138" s="249" t="s">
        <v>181</v>
      </c>
      <c r="E138" s="41"/>
      <c r="F138" s="250" t="s">
        <v>1209</v>
      </c>
      <c r="G138" s="41"/>
      <c r="H138" s="41"/>
      <c r="I138" s="150"/>
      <c r="J138" s="150"/>
      <c r="K138" s="41"/>
      <c r="L138" s="41"/>
      <c r="M138" s="45"/>
      <c r="N138" s="251"/>
      <c r="O138" s="252"/>
      <c r="P138" s="85"/>
      <c r="Q138" s="85"/>
      <c r="R138" s="85"/>
      <c r="S138" s="85"/>
      <c r="T138" s="85"/>
      <c r="U138" s="85"/>
      <c r="V138" s="85"/>
      <c r="W138" s="85"/>
      <c r="X138" s="86"/>
      <c r="Y138" s="39"/>
      <c r="Z138" s="39"/>
      <c r="AA138" s="39"/>
      <c r="AB138" s="39"/>
      <c r="AC138" s="39"/>
      <c r="AD138" s="39"/>
      <c r="AE138" s="39"/>
      <c r="AT138" s="18" t="s">
        <v>181</v>
      </c>
      <c r="AU138" s="18" t="s">
        <v>84</v>
      </c>
    </row>
    <row r="139" spans="1:65" s="2" customFormat="1" ht="16.5" customHeight="1">
      <c r="A139" s="39"/>
      <c r="B139" s="40"/>
      <c r="C139" s="264" t="s">
        <v>331</v>
      </c>
      <c r="D139" s="264" t="s">
        <v>186</v>
      </c>
      <c r="E139" s="265" t="s">
        <v>1211</v>
      </c>
      <c r="F139" s="266" t="s">
        <v>1212</v>
      </c>
      <c r="G139" s="267" t="s">
        <v>195</v>
      </c>
      <c r="H139" s="268">
        <v>2</v>
      </c>
      <c r="I139" s="269"/>
      <c r="J139" s="270"/>
      <c r="K139" s="271">
        <f>ROUND(P139*H139,2)</f>
        <v>0</v>
      </c>
      <c r="L139" s="266" t="s">
        <v>20</v>
      </c>
      <c r="M139" s="272"/>
      <c r="N139" s="273" t="s">
        <v>20</v>
      </c>
      <c r="O139" s="243" t="s">
        <v>45</v>
      </c>
      <c r="P139" s="244">
        <f>I139+J139</f>
        <v>0</v>
      </c>
      <c r="Q139" s="244">
        <f>ROUND(I139*H139,2)</f>
        <v>0</v>
      </c>
      <c r="R139" s="244">
        <f>ROUND(J139*H139,2)</f>
        <v>0</v>
      </c>
      <c r="S139" s="85"/>
      <c r="T139" s="245">
        <f>S139*H139</f>
        <v>0</v>
      </c>
      <c r="U139" s="245">
        <v>0</v>
      </c>
      <c r="V139" s="245">
        <f>U139*H139</f>
        <v>0</v>
      </c>
      <c r="W139" s="245">
        <v>0</v>
      </c>
      <c r="X139" s="246">
        <f>W139*H139</f>
        <v>0</v>
      </c>
      <c r="Y139" s="39"/>
      <c r="Z139" s="39"/>
      <c r="AA139" s="39"/>
      <c r="AB139" s="39"/>
      <c r="AC139" s="39"/>
      <c r="AD139" s="39"/>
      <c r="AE139" s="39"/>
      <c r="AR139" s="247" t="s">
        <v>492</v>
      </c>
      <c r="AT139" s="247" t="s">
        <v>186</v>
      </c>
      <c r="AU139" s="247" t="s">
        <v>84</v>
      </c>
      <c r="AY139" s="18" t="s">
        <v>171</v>
      </c>
      <c r="BE139" s="248">
        <f>IF(O139="základní",K139,0)</f>
        <v>0</v>
      </c>
      <c r="BF139" s="248">
        <f>IF(O139="snížená",K139,0)</f>
        <v>0</v>
      </c>
      <c r="BG139" s="248">
        <f>IF(O139="zákl. přenesená",K139,0)</f>
        <v>0</v>
      </c>
      <c r="BH139" s="248">
        <f>IF(O139="sníž. přenesená",K139,0)</f>
        <v>0</v>
      </c>
      <c r="BI139" s="248">
        <f>IF(O139="nulová",K139,0)</f>
        <v>0</v>
      </c>
      <c r="BJ139" s="18" t="s">
        <v>84</v>
      </c>
      <c r="BK139" s="248">
        <f>ROUND(P139*H139,2)</f>
        <v>0</v>
      </c>
      <c r="BL139" s="18" t="s">
        <v>493</v>
      </c>
      <c r="BM139" s="247" t="s">
        <v>1213</v>
      </c>
    </row>
    <row r="140" spans="1:47" s="2" customFormat="1" ht="12">
      <c r="A140" s="39"/>
      <c r="B140" s="40"/>
      <c r="C140" s="41"/>
      <c r="D140" s="249" t="s">
        <v>181</v>
      </c>
      <c r="E140" s="41"/>
      <c r="F140" s="250" t="s">
        <v>1212</v>
      </c>
      <c r="G140" s="41"/>
      <c r="H140" s="41"/>
      <c r="I140" s="150"/>
      <c r="J140" s="150"/>
      <c r="K140" s="41"/>
      <c r="L140" s="41"/>
      <c r="M140" s="45"/>
      <c r="N140" s="251"/>
      <c r="O140" s="252"/>
      <c r="P140" s="85"/>
      <c r="Q140" s="85"/>
      <c r="R140" s="85"/>
      <c r="S140" s="85"/>
      <c r="T140" s="85"/>
      <c r="U140" s="85"/>
      <c r="V140" s="85"/>
      <c r="W140" s="85"/>
      <c r="X140" s="86"/>
      <c r="Y140" s="39"/>
      <c r="Z140" s="39"/>
      <c r="AA140" s="39"/>
      <c r="AB140" s="39"/>
      <c r="AC140" s="39"/>
      <c r="AD140" s="39"/>
      <c r="AE140" s="39"/>
      <c r="AT140" s="18" t="s">
        <v>181</v>
      </c>
      <c r="AU140" s="18" t="s">
        <v>84</v>
      </c>
    </row>
    <row r="141" spans="1:65" s="2" customFormat="1" ht="16.5" customHeight="1">
      <c r="A141" s="39"/>
      <c r="B141" s="40"/>
      <c r="C141" s="264" t="s">
        <v>335</v>
      </c>
      <c r="D141" s="264" t="s">
        <v>186</v>
      </c>
      <c r="E141" s="265" t="s">
        <v>1214</v>
      </c>
      <c r="F141" s="266" t="s">
        <v>1215</v>
      </c>
      <c r="G141" s="267" t="s">
        <v>195</v>
      </c>
      <c r="H141" s="268">
        <v>2</v>
      </c>
      <c r="I141" s="269"/>
      <c r="J141" s="270"/>
      <c r="K141" s="271">
        <f>ROUND(P141*H141,2)</f>
        <v>0</v>
      </c>
      <c r="L141" s="266" t="s">
        <v>20</v>
      </c>
      <c r="M141" s="272"/>
      <c r="N141" s="273" t="s">
        <v>20</v>
      </c>
      <c r="O141" s="243" t="s">
        <v>45</v>
      </c>
      <c r="P141" s="244">
        <f>I141+J141</f>
        <v>0</v>
      </c>
      <c r="Q141" s="244">
        <f>ROUND(I141*H141,2)</f>
        <v>0</v>
      </c>
      <c r="R141" s="244">
        <f>ROUND(J141*H141,2)</f>
        <v>0</v>
      </c>
      <c r="S141" s="85"/>
      <c r="T141" s="245">
        <f>S141*H141</f>
        <v>0</v>
      </c>
      <c r="U141" s="245">
        <v>0</v>
      </c>
      <c r="V141" s="245">
        <f>U141*H141</f>
        <v>0</v>
      </c>
      <c r="W141" s="245">
        <v>0</v>
      </c>
      <c r="X141" s="246">
        <f>W141*H141</f>
        <v>0</v>
      </c>
      <c r="Y141" s="39"/>
      <c r="Z141" s="39"/>
      <c r="AA141" s="39"/>
      <c r="AB141" s="39"/>
      <c r="AC141" s="39"/>
      <c r="AD141" s="39"/>
      <c r="AE141" s="39"/>
      <c r="AR141" s="247" t="s">
        <v>492</v>
      </c>
      <c r="AT141" s="247" t="s">
        <v>186</v>
      </c>
      <c r="AU141" s="247" t="s">
        <v>84</v>
      </c>
      <c r="AY141" s="18" t="s">
        <v>171</v>
      </c>
      <c r="BE141" s="248">
        <f>IF(O141="základní",K141,0)</f>
        <v>0</v>
      </c>
      <c r="BF141" s="248">
        <f>IF(O141="snížená",K141,0)</f>
        <v>0</v>
      </c>
      <c r="BG141" s="248">
        <f>IF(O141="zákl. přenesená",K141,0)</f>
        <v>0</v>
      </c>
      <c r="BH141" s="248">
        <f>IF(O141="sníž. přenesená",K141,0)</f>
        <v>0</v>
      </c>
      <c r="BI141" s="248">
        <f>IF(O141="nulová",K141,0)</f>
        <v>0</v>
      </c>
      <c r="BJ141" s="18" t="s">
        <v>84</v>
      </c>
      <c r="BK141" s="248">
        <f>ROUND(P141*H141,2)</f>
        <v>0</v>
      </c>
      <c r="BL141" s="18" t="s">
        <v>493</v>
      </c>
      <c r="BM141" s="247" t="s">
        <v>1216</v>
      </c>
    </row>
    <row r="142" spans="1:47" s="2" customFormat="1" ht="12">
      <c r="A142" s="39"/>
      <c r="B142" s="40"/>
      <c r="C142" s="41"/>
      <c r="D142" s="249" t="s">
        <v>181</v>
      </c>
      <c r="E142" s="41"/>
      <c r="F142" s="250" t="s">
        <v>1215</v>
      </c>
      <c r="G142" s="41"/>
      <c r="H142" s="41"/>
      <c r="I142" s="150"/>
      <c r="J142" s="150"/>
      <c r="K142" s="41"/>
      <c r="L142" s="41"/>
      <c r="M142" s="45"/>
      <c r="N142" s="251"/>
      <c r="O142" s="252"/>
      <c r="P142" s="85"/>
      <c r="Q142" s="85"/>
      <c r="R142" s="85"/>
      <c r="S142" s="85"/>
      <c r="T142" s="85"/>
      <c r="U142" s="85"/>
      <c r="V142" s="85"/>
      <c r="W142" s="85"/>
      <c r="X142" s="86"/>
      <c r="Y142" s="39"/>
      <c r="Z142" s="39"/>
      <c r="AA142" s="39"/>
      <c r="AB142" s="39"/>
      <c r="AC142" s="39"/>
      <c r="AD142" s="39"/>
      <c r="AE142" s="39"/>
      <c r="AT142" s="18" t="s">
        <v>181</v>
      </c>
      <c r="AU142" s="18" t="s">
        <v>84</v>
      </c>
    </row>
    <row r="143" spans="1:65" s="2" customFormat="1" ht="16.5" customHeight="1">
      <c r="A143" s="39"/>
      <c r="B143" s="40"/>
      <c r="C143" s="264" t="s">
        <v>8</v>
      </c>
      <c r="D143" s="264" t="s">
        <v>186</v>
      </c>
      <c r="E143" s="265" t="s">
        <v>1217</v>
      </c>
      <c r="F143" s="266" t="s">
        <v>1218</v>
      </c>
      <c r="G143" s="267" t="s">
        <v>195</v>
      </c>
      <c r="H143" s="268">
        <v>1</v>
      </c>
      <c r="I143" s="269"/>
      <c r="J143" s="270"/>
      <c r="K143" s="271">
        <f>ROUND(P143*H143,2)</f>
        <v>0</v>
      </c>
      <c r="L143" s="266" t="s">
        <v>20</v>
      </c>
      <c r="M143" s="272"/>
      <c r="N143" s="273" t="s">
        <v>20</v>
      </c>
      <c r="O143" s="243" t="s">
        <v>45</v>
      </c>
      <c r="P143" s="244">
        <f>I143+J143</f>
        <v>0</v>
      </c>
      <c r="Q143" s="244">
        <f>ROUND(I143*H143,2)</f>
        <v>0</v>
      </c>
      <c r="R143" s="244">
        <f>ROUND(J143*H143,2)</f>
        <v>0</v>
      </c>
      <c r="S143" s="85"/>
      <c r="T143" s="245">
        <f>S143*H143</f>
        <v>0</v>
      </c>
      <c r="U143" s="245">
        <v>0</v>
      </c>
      <c r="V143" s="245">
        <f>U143*H143</f>
        <v>0</v>
      </c>
      <c r="W143" s="245">
        <v>0</v>
      </c>
      <c r="X143" s="246">
        <f>W143*H143</f>
        <v>0</v>
      </c>
      <c r="Y143" s="39"/>
      <c r="Z143" s="39"/>
      <c r="AA143" s="39"/>
      <c r="AB143" s="39"/>
      <c r="AC143" s="39"/>
      <c r="AD143" s="39"/>
      <c r="AE143" s="39"/>
      <c r="AR143" s="247" t="s">
        <v>492</v>
      </c>
      <c r="AT143" s="247" t="s">
        <v>186</v>
      </c>
      <c r="AU143" s="247" t="s">
        <v>84</v>
      </c>
      <c r="AY143" s="18" t="s">
        <v>171</v>
      </c>
      <c r="BE143" s="248">
        <f>IF(O143="základní",K143,0)</f>
        <v>0</v>
      </c>
      <c r="BF143" s="248">
        <f>IF(O143="snížená",K143,0)</f>
        <v>0</v>
      </c>
      <c r="BG143" s="248">
        <f>IF(O143="zákl. přenesená",K143,0)</f>
        <v>0</v>
      </c>
      <c r="BH143" s="248">
        <f>IF(O143="sníž. přenesená",K143,0)</f>
        <v>0</v>
      </c>
      <c r="BI143" s="248">
        <f>IF(O143="nulová",K143,0)</f>
        <v>0</v>
      </c>
      <c r="BJ143" s="18" t="s">
        <v>84</v>
      </c>
      <c r="BK143" s="248">
        <f>ROUND(P143*H143,2)</f>
        <v>0</v>
      </c>
      <c r="BL143" s="18" t="s">
        <v>493</v>
      </c>
      <c r="BM143" s="247" t="s">
        <v>1219</v>
      </c>
    </row>
    <row r="144" spans="1:47" s="2" customFormat="1" ht="12">
      <c r="A144" s="39"/>
      <c r="B144" s="40"/>
      <c r="C144" s="41"/>
      <c r="D144" s="249" t="s">
        <v>181</v>
      </c>
      <c r="E144" s="41"/>
      <c r="F144" s="250" t="s">
        <v>1218</v>
      </c>
      <c r="G144" s="41"/>
      <c r="H144" s="41"/>
      <c r="I144" s="150"/>
      <c r="J144" s="150"/>
      <c r="K144" s="41"/>
      <c r="L144" s="41"/>
      <c r="M144" s="45"/>
      <c r="N144" s="251"/>
      <c r="O144" s="252"/>
      <c r="P144" s="85"/>
      <c r="Q144" s="85"/>
      <c r="R144" s="85"/>
      <c r="S144" s="85"/>
      <c r="T144" s="85"/>
      <c r="U144" s="85"/>
      <c r="V144" s="85"/>
      <c r="W144" s="85"/>
      <c r="X144" s="86"/>
      <c r="Y144" s="39"/>
      <c r="Z144" s="39"/>
      <c r="AA144" s="39"/>
      <c r="AB144" s="39"/>
      <c r="AC144" s="39"/>
      <c r="AD144" s="39"/>
      <c r="AE144" s="39"/>
      <c r="AT144" s="18" t="s">
        <v>181</v>
      </c>
      <c r="AU144" s="18" t="s">
        <v>84</v>
      </c>
    </row>
    <row r="145" spans="1:65" s="2" customFormat="1" ht="16.5" customHeight="1">
      <c r="A145" s="39"/>
      <c r="B145" s="40"/>
      <c r="C145" s="264" t="s">
        <v>343</v>
      </c>
      <c r="D145" s="264" t="s">
        <v>186</v>
      </c>
      <c r="E145" s="265" t="s">
        <v>1220</v>
      </c>
      <c r="F145" s="266" t="s">
        <v>1221</v>
      </c>
      <c r="G145" s="267" t="s">
        <v>195</v>
      </c>
      <c r="H145" s="268">
        <v>2</v>
      </c>
      <c r="I145" s="269"/>
      <c r="J145" s="270"/>
      <c r="K145" s="271">
        <f>ROUND(P145*H145,2)</f>
        <v>0</v>
      </c>
      <c r="L145" s="266" t="s">
        <v>20</v>
      </c>
      <c r="M145" s="272"/>
      <c r="N145" s="273" t="s">
        <v>20</v>
      </c>
      <c r="O145" s="243" t="s">
        <v>45</v>
      </c>
      <c r="P145" s="244">
        <f>I145+J145</f>
        <v>0</v>
      </c>
      <c r="Q145" s="244">
        <f>ROUND(I145*H145,2)</f>
        <v>0</v>
      </c>
      <c r="R145" s="244">
        <f>ROUND(J145*H145,2)</f>
        <v>0</v>
      </c>
      <c r="S145" s="85"/>
      <c r="T145" s="245">
        <f>S145*H145</f>
        <v>0</v>
      </c>
      <c r="U145" s="245">
        <v>0</v>
      </c>
      <c r="V145" s="245">
        <f>U145*H145</f>
        <v>0</v>
      </c>
      <c r="W145" s="245">
        <v>0</v>
      </c>
      <c r="X145" s="246">
        <f>W145*H145</f>
        <v>0</v>
      </c>
      <c r="Y145" s="39"/>
      <c r="Z145" s="39"/>
      <c r="AA145" s="39"/>
      <c r="AB145" s="39"/>
      <c r="AC145" s="39"/>
      <c r="AD145" s="39"/>
      <c r="AE145" s="39"/>
      <c r="AR145" s="247" t="s">
        <v>492</v>
      </c>
      <c r="AT145" s="247" t="s">
        <v>186</v>
      </c>
      <c r="AU145" s="247" t="s">
        <v>84</v>
      </c>
      <c r="AY145" s="18" t="s">
        <v>171</v>
      </c>
      <c r="BE145" s="248">
        <f>IF(O145="základní",K145,0)</f>
        <v>0</v>
      </c>
      <c r="BF145" s="248">
        <f>IF(O145="snížená",K145,0)</f>
        <v>0</v>
      </c>
      <c r="BG145" s="248">
        <f>IF(O145="zákl. přenesená",K145,0)</f>
        <v>0</v>
      </c>
      <c r="BH145" s="248">
        <f>IF(O145="sníž. přenesená",K145,0)</f>
        <v>0</v>
      </c>
      <c r="BI145" s="248">
        <f>IF(O145="nulová",K145,0)</f>
        <v>0</v>
      </c>
      <c r="BJ145" s="18" t="s">
        <v>84</v>
      </c>
      <c r="BK145" s="248">
        <f>ROUND(P145*H145,2)</f>
        <v>0</v>
      </c>
      <c r="BL145" s="18" t="s">
        <v>493</v>
      </c>
      <c r="BM145" s="247" t="s">
        <v>1222</v>
      </c>
    </row>
    <row r="146" spans="1:47" s="2" customFormat="1" ht="12">
      <c r="A146" s="39"/>
      <c r="B146" s="40"/>
      <c r="C146" s="41"/>
      <c r="D146" s="249" t="s">
        <v>181</v>
      </c>
      <c r="E146" s="41"/>
      <c r="F146" s="250" t="s">
        <v>1221</v>
      </c>
      <c r="G146" s="41"/>
      <c r="H146" s="41"/>
      <c r="I146" s="150"/>
      <c r="J146" s="150"/>
      <c r="K146" s="41"/>
      <c r="L146" s="41"/>
      <c r="M146" s="45"/>
      <c r="N146" s="251"/>
      <c r="O146" s="252"/>
      <c r="P146" s="85"/>
      <c r="Q146" s="85"/>
      <c r="R146" s="85"/>
      <c r="S146" s="85"/>
      <c r="T146" s="85"/>
      <c r="U146" s="85"/>
      <c r="V146" s="85"/>
      <c r="W146" s="85"/>
      <c r="X146" s="86"/>
      <c r="Y146" s="39"/>
      <c r="Z146" s="39"/>
      <c r="AA146" s="39"/>
      <c r="AB146" s="39"/>
      <c r="AC146" s="39"/>
      <c r="AD146" s="39"/>
      <c r="AE146" s="39"/>
      <c r="AT146" s="18" t="s">
        <v>181</v>
      </c>
      <c r="AU146" s="18" t="s">
        <v>84</v>
      </c>
    </row>
    <row r="147" spans="1:65" s="2" customFormat="1" ht="21.75" customHeight="1">
      <c r="A147" s="39"/>
      <c r="B147" s="40"/>
      <c r="C147" s="264" t="s">
        <v>347</v>
      </c>
      <c r="D147" s="264" t="s">
        <v>186</v>
      </c>
      <c r="E147" s="265" t="s">
        <v>1223</v>
      </c>
      <c r="F147" s="266" t="s">
        <v>1224</v>
      </c>
      <c r="G147" s="267" t="s">
        <v>195</v>
      </c>
      <c r="H147" s="268">
        <v>3</v>
      </c>
      <c r="I147" s="269"/>
      <c r="J147" s="270"/>
      <c r="K147" s="271">
        <f>ROUND(P147*H147,2)</f>
        <v>0</v>
      </c>
      <c r="L147" s="266" t="s">
        <v>20</v>
      </c>
      <c r="M147" s="272"/>
      <c r="N147" s="273" t="s">
        <v>20</v>
      </c>
      <c r="O147" s="243" t="s">
        <v>45</v>
      </c>
      <c r="P147" s="244">
        <f>I147+J147</f>
        <v>0</v>
      </c>
      <c r="Q147" s="244">
        <f>ROUND(I147*H147,2)</f>
        <v>0</v>
      </c>
      <c r="R147" s="244">
        <f>ROUND(J147*H147,2)</f>
        <v>0</v>
      </c>
      <c r="S147" s="85"/>
      <c r="T147" s="245">
        <f>S147*H147</f>
        <v>0</v>
      </c>
      <c r="U147" s="245">
        <v>0</v>
      </c>
      <c r="V147" s="245">
        <f>U147*H147</f>
        <v>0</v>
      </c>
      <c r="W147" s="245">
        <v>0</v>
      </c>
      <c r="X147" s="246">
        <f>W147*H147</f>
        <v>0</v>
      </c>
      <c r="Y147" s="39"/>
      <c r="Z147" s="39"/>
      <c r="AA147" s="39"/>
      <c r="AB147" s="39"/>
      <c r="AC147" s="39"/>
      <c r="AD147" s="39"/>
      <c r="AE147" s="39"/>
      <c r="AR147" s="247" t="s">
        <v>492</v>
      </c>
      <c r="AT147" s="247" t="s">
        <v>186</v>
      </c>
      <c r="AU147" s="247" t="s">
        <v>84</v>
      </c>
      <c r="AY147" s="18" t="s">
        <v>171</v>
      </c>
      <c r="BE147" s="248">
        <f>IF(O147="základní",K147,0)</f>
        <v>0</v>
      </c>
      <c r="BF147" s="248">
        <f>IF(O147="snížená",K147,0)</f>
        <v>0</v>
      </c>
      <c r="BG147" s="248">
        <f>IF(O147="zákl. přenesená",K147,0)</f>
        <v>0</v>
      </c>
      <c r="BH147" s="248">
        <f>IF(O147="sníž. přenesená",K147,0)</f>
        <v>0</v>
      </c>
      <c r="BI147" s="248">
        <f>IF(O147="nulová",K147,0)</f>
        <v>0</v>
      </c>
      <c r="BJ147" s="18" t="s">
        <v>84</v>
      </c>
      <c r="BK147" s="248">
        <f>ROUND(P147*H147,2)</f>
        <v>0</v>
      </c>
      <c r="BL147" s="18" t="s">
        <v>493</v>
      </c>
      <c r="BM147" s="247" t="s">
        <v>1225</v>
      </c>
    </row>
    <row r="148" spans="1:47" s="2" customFormat="1" ht="12">
      <c r="A148" s="39"/>
      <c r="B148" s="40"/>
      <c r="C148" s="41"/>
      <c r="D148" s="249" t="s">
        <v>181</v>
      </c>
      <c r="E148" s="41"/>
      <c r="F148" s="250" t="s">
        <v>1224</v>
      </c>
      <c r="G148" s="41"/>
      <c r="H148" s="41"/>
      <c r="I148" s="150"/>
      <c r="J148" s="150"/>
      <c r="K148" s="41"/>
      <c r="L148" s="41"/>
      <c r="M148" s="45"/>
      <c r="N148" s="251"/>
      <c r="O148" s="252"/>
      <c r="P148" s="85"/>
      <c r="Q148" s="85"/>
      <c r="R148" s="85"/>
      <c r="S148" s="85"/>
      <c r="T148" s="85"/>
      <c r="U148" s="85"/>
      <c r="V148" s="85"/>
      <c r="W148" s="85"/>
      <c r="X148" s="86"/>
      <c r="Y148" s="39"/>
      <c r="Z148" s="39"/>
      <c r="AA148" s="39"/>
      <c r="AB148" s="39"/>
      <c r="AC148" s="39"/>
      <c r="AD148" s="39"/>
      <c r="AE148" s="39"/>
      <c r="AT148" s="18" t="s">
        <v>181</v>
      </c>
      <c r="AU148" s="18" t="s">
        <v>84</v>
      </c>
    </row>
    <row r="149" spans="1:65" s="2" customFormat="1" ht="16.5" customHeight="1">
      <c r="A149" s="39"/>
      <c r="B149" s="40"/>
      <c r="C149" s="264" t="s">
        <v>352</v>
      </c>
      <c r="D149" s="264" t="s">
        <v>186</v>
      </c>
      <c r="E149" s="265" t="s">
        <v>1226</v>
      </c>
      <c r="F149" s="266" t="s">
        <v>1227</v>
      </c>
      <c r="G149" s="267" t="s">
        <v>195</v>
      </c>
      <c r="H149" s="268">
        <v>1</v>
      </c>
      <c r="I149" s="269"/>
      <c r="J149" s="270"/>
      <c r="K149" s="271">
        <f>ROUND(P149*H149,2)</f>
        <v>0</v>
      </c>
      <c r="L149" s="266" t="s">
        <v>20</v>
      </c>
      <c r="M149" s="272"/>
      <c r="N149" s="273" t="s">
        <v>20</v>
      </c>
      <c r="O149" s="243" t="s">
        <v>45</v>
      </c>
      <c r="P149" s="244">
        <f>I149+J149</f>
        <v>0</v>
      </c>
      <c r="Q149" s="244">
        <f>ROUND(I149*H149,2)</f>
        <v>0</v>
      </c>
      <c r="R149" s="244">
        <f>ROUND(J149*H149,2)</f>
        <v>0</v>
      </c>
      <c r="S149" s="85"/>
      <c r="T149" s="245">
        <f>S149*H149</f>
        <v>0</v>
      </c>
      <c r="U149" s="245">
        <v>0</v>
      </c>
      <c r="V149" s="245">
        <f>U149*H149</f>
        <v>0</v>
      </c>
      <c r="W149" s="245">
        <v>0</v>
      </c>
      <c r="X149" s="246">
        <f>W149*H149</f>
        <v>0</v>
      </c>
      <c r="Y149" s="39"/>
      <c r="Z149" s="39"/>
      <c r="AA149" s="39"/>
      <c r="AB149" s="39"/>
      <c r="AC149" s="39"/>
      <c r="AD149" s="39"/>
      <c r="AE149" s="39"/>
      <c r="AR149" s="247" t="s">
        <v>492</v>
      </c>
      <c r="AT149" s="247" t="s">
        <v>186</v>
      </c>
      <c r="AU149" s="247" t="s">
        <v>84</v>
      </c>
      <c r="AY149" s="18" t="s">
        <v>171</v>
      </c>
      <c r="BE149" s="248">
        <f>IF(O149="základní",K149,0)</f>
        <v>0</v>
      </c>
      <c r="BF149" s="248">
        <f>IF(O149="snížená",K149,0)</f>
        <v>0</v>
      </c>
      <c r="BG149" s="248">
        <f>IF(O149="zákl. přenesená",K149,0)</f>
        <v>0</v>
      </c>
      <c r="BH149" s="248">
        <f>IF(O149="sníž. přenesená",K149,0)</f>
        <v>0</v>
      </c>
      <c r="BI149" s="248">
        <f>IF(O149="nulová",K149,0)</f>
        <v>0</v>
      </c>
      <c r="BJ149" s="18" t="s">
        <v>84</v>
      </c>
      <c r="BK149" s="248">
        <f>ROUND(P149*H149,2)</f>
        <v>0</v>
      </c>
      <c r="BL149" s="18" t="s">
        <v>493</v>
      </c>
      <c r="BM149" s="247" t="s">
        <v>1228</v>
      </c>
    </row>
    <row r="150" spans="1:47" s="2" customFormat="1" ht="12">
      <c r="A150" s="39"/>
      <c r="B150" s="40"/>
      <c r="C150" s="41"/>
      <c r="D150" s="249" t="s">
        <v>181</v>
      </c>
      <c r="E150" s="41"/>
      <c r="F150" s="250" t="s">
        <v>1227</v>
      </c>
      <c r="G150" s="41"/>
      <c r="H150" s="41"/>
      <c r="I150" s="150"/>
      <c r="J150" s="150"/>
      <c r="K150" s="41"/>
      <c r="L150" s="41"/>
      <c r="M150" s="45"/>
      <c r="N150" s="251"/>
      <c r="O150" s="252"/>
      <c r="P150" s="85"/>
      <c r="Q150" s="85"/>
      <c r="R150" s="85"/>
      <c r="S150" s="85"/>
      <c r="T150" s="85"/>
      <c r="U150" s="85"/>
      <c r="V150" s="85"/>
      <c r="W150" s="85"/>
      <c r="X150" s="86"/>
      <c r="Y150" s="39"/>
      <c r="Z150" s="39"/>
      <c r="AA150" s="39"/>
      <c r="AB150" s="39"/>
      <c r="AC150" s="39"/>
      <c r="AD150" s="39"/>
      <c r="AE150" s="39"/>
      <c r="AT150" s="18" t="s">
        <v>181</v>
      </c>
      <c r="AU150" s="18" t="s">
        <v>84</v>
      </c>
    </row>
    <row r="151" spans="1:65" s="2" customFormat="1" ht="16.5" customHeight="1">
      <c r="A151" s="39"/>
      <c r="B151" s="40"/>
      <c r="C151" s="264" t="s">
        <v>357</v>
      </c>
      <c r="D151" s="264" t="s">
        <v>186</v>
      </c>
      <c r="E151" s="265" t="s">
        <v>1229</v>
      </c>
      <c r="F151" s="266" t="s">
        <v>1230</v>
      </c>
      <c r="G151" s="267" t="s">
        <v>195</v>
      </c>
      <c r="H151" s="268">
        <v>1</v>
      </c>
      <c r="I151" s="269"/>
      <c r="J151" s="270"/>
      <c r="K151" s="271">
        <f>ROUND(P151*H151,2)</f>
        <v>0</v>
      </c>
      <c r="L151" s="266" t="s">
        <v>20</v>
      </c>
      <c r="M151" s="272"/>
      <c r="N151" s="273" t="s">
        <v>20</v>
      </c>
      <c r="O151" s="243" t="s">
        <v>45</v>
      </c>
      <c r="P151" s="244">
        <f>I151+J151</f>
        <v>0</v>
      </c>
      <c r="Q151" s="244">
        <f>ROUND(I151*H151,2)</f>
        <v>0</v>
      </c>
      <c r="R151" s="244">
        <f>ROUND(J151*H151,2)</f>
        <v>0</v>
      </c>
      <c r="S151" s="85"/>
      <c r="T151" s="245">
        <f>S151*H151</f>
        <v>0</v>
      </c>
      <c r="U151" s="245">
        <v>0</v>
      </c>
      <c r="V151" s="245">
        <f>U151*H151</f>
        <v>0</v>
      </c>
      <c r="W151" s="245">
        <v>0</v>
      </c>
      <c r="X151" s="246">
        <f>W151*H151</f>
        <v>0</v>
      </c>
      <c r="Y151" s="39"/>
      <c r="Z151" s="39"/>
      <c r="AA151" s="39"/>
      <c r="AB151" s="39"/>
      <c r="AC151" s="39"/>
      <c r="AD151" s="39"/>
      <c r="AE151" s="39"/>
      <c r="AR151" s="247" t="s">
        <v>492</v>
      </c>
      <c r="AT151" s="247" t="s">
        <v>186</v>
      </c>
      <c r="AU151" s="247" t="s">
        <v>84</v>
      </c>
      <c r="AY151" s="18" t="s">
        <v>171</v>
      </c>
      <c r="BE151" s="248">
        <f>IF(O151="základní",K151,0)</f>
        <v>0</v>
      </c>
      <c r="BF151" s="248">
        <f>IF(O151="snížená",K151,0)</f>
        <v>0</v>
      </c>
      <c r="BG151" s="248">
        <f>IF(O151="zákl. přenesená",K151,0)</f>
        <v>0</v>
      </c>
      <c r="BH151" s="248">
        <f>IF(O151="sníž. přenesená",K151,0)</f>
        <v>0</v>
      </c>
      <c r="BI151" s="248">
        <f>IF(O151="nulová",K151,0)</f>
        <v>0</v>
      </c>
      <c r="BJ151" s="18" t="s">
        <v>84</v>
      </c>
      <c r="BK151" s="248">
        <f>ROUND(P151*H151,2)</f>
        <v>0</v>
      </c>
      <c r="BL151" s="18" t="s">
        <v>493</v>
      </c>
      <c r="BM151" s="247" t="s">
        <v>1231</v>
      </c>
    </row>
    <row r="152" spans="1:47" s="2" customFormat="1" ht="12">
      <c r="A152" s="39"/>
      <c r="B152" s="40"/>
      <c r="C152" s="41"/>
      <c r="D152" s="249" t="s">
        <v>181</v>
      </c>
      <c r="E152" s="41"/>
      <c r="F152" s="250" t="s">
        <v>1230</v>
      </c>
      <c r="G152" s="41"/>
      <c r="H152" s="41"/>
      <c r="I152" s="150"/>
      <c r="J152" s="150"/>
      <c r="K152" s="41"/>
      <c r="L152" s="41"/>
      <c r="M152" s="45"/>
      <c r="N152" s="251"/>
      <c r="O152" s="252"/>
      <c r="P152" s="85"/>
      <c r="Q152" s="85"/>
      <c r="R152" s="85"/>
      <c r="S152" s="85"/>
      <c r="T152" s="85"/>
      <c r="U152" s="85"/>
      <c r="V152" s="85"/>
      <c r="W152" s="85"/>
      <c r="X152" s="86"/>
      <c r="Y152" s="39"/>
      <c r="Z152" s="39"/>
      <c r="AA152" s="39"/>
      <c r="AB152" s="39"/>
      <c r="AC152" s="39"/>
      <c r="AD152" s="39"/>
      <c r="AE152" s="39"/>
      <c r="AT152" s="18" t="s">
        <v>181</v>
      </c>
      <c r="AU152" s="18" t="s">
        <v>84</v>
      </c>
    </row>
    <row r="153" spans="1:63" s="12" customFormat="1" ht="25.9" customHeight="1">
      <c r="A153" s="12"/>
      <c r="B153" s="218"/>
      <c r="C153" s="219"/>
      <c r="D153" s="220" t="s">
        <v>75</v>
      </c>
      <c r="E153" s="221" t="s">
        <v>1145</v>
      </c>
      <c r="F153" s="221" t="s">
        <v>1146</v>
      </c>
      <c r="G153" s="219"/>
      <c r="H153" s="219"/>
      <c r="I153" s="222"/>
      <c r="J153" s="222"/>
      <c r="K153" s="223">
        <f>BK153</f>
        <v>0</v>
      </c>
      <c r="L153" s="219"/>
      <c r="M153" s="224"/>
      <c r="N153" s="225"/>
      <c r="O153" s="226"/>
      <c r="P153" s="226"/>
      <c r="Q153" s="227">
        <f>SUM(Q154:Q157)</f>
        <v>0</v>
      </c>
      <c r="R153" s="227">
        <f>SUM(R154:R157)</f>
        <v>0</v>
      </c>
      <c r="S153" s="226"/>
      <c r="T153" s="228">
        <f>SUM(T154:T157)</f>
        <v>0</v>
      </c>
      <c r="U153" s="226"/>
      <c r="V153" s="228">
        <f>SUM(V154:V157)</f>
        <v>0</v>
      </c>
      <c r="W153" s="226"/>
      <c r="X153" s="229">
        <f>SUM(X154:X157)</f>
        <v>0</v>
      </c>
      <c r="Y153" s="12"/>
      <c r="Z153" s="12"/>
      <c r="AA153" s="12"/>
      <c r="AB153" s="12"/>
      <c r="AC153" s="12"/>
      <c r="AD153" s="12"/>
      <c r="AE153" s="12"/>
      <c r="AR153" s="230" t="s">
        <v>179</v>
      </c>
      <c r="AT153" s="231" t="s">
        <v>75</v>
      </c>
      <c r="AU153" s="231" t="s">
        <v>76</v>
      </c>
      <c r="AY153" s="230" t="s">
        <v>171</v>
      </c>
      <c r="BK153" s="232">
        <f>SUM(BK154:BK157)</f>
        <v>0</v>
      </c>
    </row>
    <row r="154" spans="1:65" s="2" customFormat="1" ht="16.5" customHeight="1">
      <c r="A154" s="39"/>
      <c r="B154" s="40"/>
      <c r="C154" s="235" t="s">
        <v>362</v>
      </c>
      <c r="D154" s="235" t="s">
        <v>174</v>
      </c>
      <c r="E154" s="236" t="s">
        <v>214</v>
      </c>
      <c r="F154" s="237" t="s">
        <v>1232</v>
      </c>
      <c r="G154" s="238" t="s">
        <v>455</v>
      </c>
      <c r="H154" s="239">
        <v>1</v>
      </c>
      <c r="I154" s="240"/>
      <c r="J154" s="240"/>
      <c r="K154" s="241">
        <f>ROUND(P154*H154,2)</f>
        <v>0</v>
      </c>
      <c r="L154" s="237" t="s">
        <v>20</v>
      </c>
      <c r="M154" s="45"/>
      <c r="N154" s="242" t="s">
        <v>20</v>
      </c>
      <c r="O154" s="243" t="s">
        <v>45</v>
      </c>
      <c r="P154" s="244">
        <f>I154+J154</f>
        <v>0</v>
      </c>
      <c r="Q154" s="244">
        <f>ROUND(I154*H154,2)</f>
        <v>0</v>
      </c>
      <c r="R154" s="244">
        <f>ROUND(J154*H154,2)</f>
        <v>0</v>
      </c>
      <c r="S154" s="85"/>
      <c r="T154" s="245">
        <f>S154*H154</f>
        <v>0</v>
      </c>
      <c r="U154" s="245">
        <v>0</v>
      </c>
      <c r="V154" s="245">
        <f>U154*H154</f>
        <v>0</v>
      </c>
      <c r="W154" s="245">
        <v>0</v>
      </c>
      <c r="X154" s="246">
        <f>W154*H154</f>
        <v>0</v>
      </c>
      <c r="Y154" s="39"/>
      <c r="Z154" s="39"/>
      <c r="AA154" s="39"/>
      <c r="AB154" s="39"/>
      <c r="AC154" s="39"/>
      <c r="AD154" s="39"/>
      <c r="AE154" s="39"/>
      <c r="AR154" s="247" t="s">
        <v>1044</v>
      </c>
      <c r="AT154" s="247" t="s">
        <v>174</v>
      </c>
      <c r="AU154" s="247" t="s">
        <v>84</v>
      </c>
      <c r="AY154" s="18" t="s">
        <v>171</v>
      </c>
      <c r="BE154" s="248">
        <f>IF(O154="základní",K154,0)</f>
        <v>0</v>
      </c>
      <c r="BF154" s="248">
        <f>IF(O154="snížená",K154,0)</f>
        <v>0</v>
      </c>
      <c r="BG154" s="248">
        <f>IF(O154="zákl. přenesená",K154,0)</f>
        <v>0</v>
      </c>
      <c r="BH154" s="248">
        <f>IF(O154="sníž. přenesená",K154,0)</f>
        <v>0</v>
      </c>
      <c r="BI154" s="248">
        <f>IF(O154="nulová",K154,0)</f>
        <v>0</v>
      </c>
      <c r="BJ154" s="18" t="s">
        <v>84</v>
      </c>
      <c r="BK154" s="248">
        <f>ROUND(P154*H154,2)</f>
        <v>0</v>
      </c>
      <c r="BL154" s="18" t="s">
        <v>1044</v>
      </c>
      <c r="BM154" s="247" t="s">
        <v>1233</v>
      </c>
    </row>
    <row r="155" spans="1:47" s="2" customFormat="1" ht="12">
      <c r="A155" s="39"/>
      <c r="B155" s="40"/>
      <c r="C155" s="41"/>
      <c r="D155" s="249" t="s">
        <v>181</v>
      </c>
      <c r="E155" s="41"/>
      <c r="F155" s="250" t="s">
        <v>1232</v>
      </c>
      <c r="G155" s="41"/>
      <c r="H155" s="41"/>
      <c r="I155" s="150"/>
      <c r="J155" s="150"/>
      <c r="K155" s="41"/>
      <c r="L155" s="41"/>
      <c r="M155" s="45"/>
      <c r="N155" s="251"/>
      <c r="O155" s="252"/>
      <c r="P155" s="85"/>
      <c r="Q155" s="85"/>
      <c r="R155" s="85"/>
      <c r="S155" s="85"/>
      <c r="T155" s="85"/>
      <c r="U155" s="85"/>
      <c r="V155" s="85"/>
      <c r="W155" s="85"/>
      <c r="X155" s="86"/>
      <c r="Y155" s="39"/>
      <c r="Z155" s="39"/>
      <c r="AA155" s="39"/>
      <c r="AB155" s="39"/>
      <c r="AC155" s="39"/>
      <c r="AD155" s="39"/>
      <c r="AE155" s="39"/>
      <c r="AT155" s="18" t="s">
        <v>181</v>
      </c>
      <c r="AU155" s="18" t="s">
        <v>84</v>
      </c>
    </row>
    <row r="156" spans="1:65" s="2" customFormat="1" ht="16.5" customHeight="1">
      <c r="A156" s="39"/>
      <c r="B156" s="40"/>
      <c r="C156" s="235" t="s">
        <v>372</v>
      </c>
      <c r="D156" s="235" t="s">
        <v>174</v>
      </c>
      <c r="E156" s="236" t="s">
        <v>947</v>
      </c>
      <c r="F156" s="237" t="s">
        <v>1234</v>
      </c>
      <c r="G156" s="238" t="s">
        <v>466</v>
      </c>
      <c r="H156" s="239">
        <v>1</v>
      </c>
      <c r="I156" s="240"/>
      <c r="J156" s="240"/>
      <c r="K156" s="241">
        <f>ROUND(P156*H156,2)</f>
        <v>0</v>
      </c>
      <c r="L156" s="237" t="s">
        <v>20</v>
      </c>
      <c r="M156" s="45"/>
      <c r="N156" s="242" t="s">
        <v>20</v>
      </c>
      <c r="O156" s="243" t="s">
        <v>45</v>
      </c>
      <c r="P156" s="244">
        <f>I156+J156</f>
        <v>0</v>
      </c>
      <c r="Q156" s="244">
        <f>ROUND(I156*H156,2)</f>
        <v>0</v>
      </c>
      <c r="R156" s="244">
        <f>ROUND(J156*H156,2)</f>
        <v>0</v>
      </c>
      <c r="S156" s="85"/>
      <c r="T156" s="245">
        <f>S156*H156</f>
        <v>0</v>
      </c>
      <c r="U156" s="245">
        <v>0</v>
      </c>
      <c r="V156" s="245">
        <f>U156*H156</f>
        <v>0</v>
      </c>
      <c r="W156" s="245">
        <v>0</v>
      </c>
      <c r="X156" s="246">
        <f>W156*H156</f>
        <v>0</v>
      </c>
      <c r="Y156" s="39"/>
      <c r="Z156" s="39"/>
      <c r="AA156" s="39"/>
      <c r="AB156" s="39"/>
      <c r="AC156" s="39"/>
      <c r="AD156" s="39"/>
      <c r="AE156" s="39"/>
      <c r="AR156" s="247" t="s">
        <v>1044</v>
      </c>
      <c r="AT156" s="247" t="s">
        <v>174</v>
      </c>
      <c r="AU156" s="247" t="s">
        <v>84</v>
      </c>
      <c r="AY156" s="18" t="s">
        <v>171</v>
      </c>
      <c r="BE156" s="248">
        <f>IF(O156="základní",K156,0)</f>
        <v>0</v>
      </c>
      <c r="BF156" s="248">
        <f>IF(O156="snížená",K156,0)</f>
        <v>0</v>
      </c>
      <c r="BG156" s="248">
        <f>IF(O156="zákl. přenesená",K156,0)</f>
        <v>0</v>
      </c>
      <c r="BH156" s="248">
        <f>IF(O156="sníž. přenesená",K156,0)</f>
        <v>0</v>
      </c>
      <c r="BI156" s="248">
        <f>IF(O156="nulová",K156,0)</f>
        <v>0</v>
      </c>
      <c r="BJ156" s="18" t="s">
        <v>84</v>
      </c>
      <c r="BK156" s="248">
        <f>ROUND(P156*H156,2)</f>
        <v>0</v>
      </c>
      <c r="BL156" s="18" t="s">
        <v>1044</v>
      </c>
      <c r="BM156" s="247" t="s">
        <v>1235</v>
      </c>
    </row>
    <row r="157" spans="1:47" s="2" customFormat="1" ht="12">
      <c r="A157" s="39"/>
      <c r="B157" s="40"/>
      <c r="C157" s="41"/>
      <c r="D157" s="249" t="s">
        <v>181</v>
      </c>
      <c r="E157" s="41"/>
      <c r="F157" s="250" t="s">
        <v>1234</v>
      </c>
      <c r="G157" s="41"/>
      <c r="H157" s="41"/>
      <c r="I157" s="150"/>
      <c r="J157" s="150"/>
      <c r="K157" s="41"/>
      <c r="L157" s="41"/>
      <c r="M157" s="45"/>
      <c r="N157" s="275"/>
      <c r="O157" s="276"/>
      <c r="P157" s="277"/>
      <c r="Q157" s="277"/>
      <c r="R157" s="277"/>
      <c r="S157" s="277"/>
      <c r="T157" s="277"/>
      <c r="U157" s="277"/>
      <c r="V157" s="277"/>
      <c r="W157" s="277"/>
      <c r="X157" s="278"/>
      <c r="Y157" s="39"/>
      <c r="Z157" s="39"/>
      <c r="AA157" s="39"/>
      <c r="AB157" s="39"/>
      <c r="AC157" s="39"/>
      <c r="AD157" s="39"/>
      <c r="AE157" s="39"/>
      <c r="AT157" s="18" t="s">
        <v>181</v>
      </c>
      <c r="AU157" s="18" t="s">
        <v>84</v>
      </c>
    </row>
    <row r="158" spans="1:31" s="2" customFormat="1" ht="6.95" customHeight="1">
      <c r="A158" s="39"/>
      <c r="B158" s="60"/>
      <c r="C158" s="61"/>
      <c r="D158" s="61"/>
      <c r="E158" s="61"/>
      <c r="F158" s="61"/>
      <c r="G158" s="61"/>
      <c r="H158" s="61"/>
      <c r="I158" s="180"/>
      <c r="J158" s="180"/>
      <c r="K158" s="61"/>
      <c r="L158" s="61"/>
      <c r="M158" s="45"/>
      <c r="N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91:L157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0:H80"/>
    <mergeCell ref="E82:H82"/>
    <mergeCell ref="E84:H84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42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2"/>
      <c r="J2" s="1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119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5"/>
      <c r="K3" s="144"/>
      <c r="L3" s="144"/>
      <c r="M3" s="21"/>
      <c r="AT3" s="18" t="s">
        <v>86</v>
      </c>
    </row>
    <row r="4" spans="2:46" s="1" customFormat="1" ht="24.95" customHeight="1">
      <c r="B4" s="21"/>
      <c r="D4" s="146" t="s">
        <v>138</v>
      </c>
      <c r="I4" s="142"/>
      <c r="J4" s="142"/>
      <c r="M4" s="21"/>
      <c r="N4" s="147" t="s">
        <v>11</v>
      </c>
      <c r="AT4" s="18" t="s">
        <v>4</v>
      </c>
    </row>
    <row r="5" spans="2:13" s="1" customFormat="1" ht="6.95" customHeight="1">
      <c r="B5" s="21"/>
      <c r="I5" s="142"/>
      <c r="J5" s="142"/>
      <c r="M5" s="21"/>
    </row>
    <row r="6" spans="2:13" s="1" customFormat="1" ht="12" customHeight="1">
      <c r="B6" s="21"/>
      <c r="D6" s="148" t="s">
        <v>17</v>
      </c>
      <c r="I6" s="142"/>
      <c r="J6" s="142"/>
      <c r="M6" s="21"/>
    </row>
    <row r="7" spans="2:13" s="1" customFormat="1" ht="16.5" customHeight="1">
      <c r="B7" s="21"/>
      <c r="E7" s="149" t="str">
        <f>'Rekapitulace stavby'!K6</f>
        <v>Úpravy parkové plochy u č.p. 653, Horní Slavkov</v>
      </c>
      <c r="F7" s="148"/>
      <c r="G7" s="148"/>
      <c r="H7" s="148"/>
      <c r="I7" s="142"/>
      <c r="J7" s="142"/>
      <c r="M7" s="21"/>
    </row>
    <row r="8" spans="2:13" s="1" customFormat="1" ht="12" customHeight="1">
      <c r="B8" s="21"/>
      <c r="D8" s="148" t="s">
        <v>139</v>
      </c>
      <c r="I8" s="142"/>
      <c r="J8" s="142"/>
      <c r="M8" s="21"/>
    </row>
    <row r="9" spans="1:31" s="2" customFormat="1" ht="16.5" customHeight="1">
      <c r="A9" s="39"/>
      <c r="B9" s="45"/>
      <c r="C9" s="39"/>
      <c r="D9" s="39"/>
      <c r="E9" s="149" t="s">
        <v>1059</v>
      </c>
      <c r="F9" s="39"/>
      <c r="G9" s="39"/>
      <c r="H9" s="39"/>
      <c r="I9" s="150"/>
      <c r="J9" s="150"/>
      <c r="K9" s="39"/>
      <c r="L9" s="39"/>
      <c r="M9" s="15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8" t="s">
        <v>228</v>
      </c>
      <c r="E10" s="39"/>
      <c r="F10" s="39"/>
      <c r="G10" s="39"/>
      <c r="H10" s="39"/>
      <c r="I10" s="150"/>
      <c r="J10" s="150"/>
      <c r="K10" s="39"/>
      <c r="L10" s="39"/>
      <c r="M10" s="15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2" t="s">
        <v>1236</v>
      </c>
      <c r="F11" s="39"/>
      <c r="G11" s="39"/>
      <c r="H11" s="39"/>
      <c r="I11" s="150"/>
      <c r="J11" s="150"/>
      <c r="K11" s="39"/>
      <c r="L11" s="39"/>
      <c r="M11" s="15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0"/>
      <c r="J12" s="150"/>
      <c r="K12" s="39"/>
      <c r="L12" s="39"/>
      <c r="M12" s="15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8" t="s">
        <v>19</v>
      </c>
      <c r="E13" s="39"/>
      <c r="F13" s="137" t="s">
        <v>20</v>
      </c>
      <c r="G13" s="39"/>
      <c r="H13" s="39"/>
      <c r="I13" s="153" t="s">
        <v>21</v>
      </c>
      <c r="J13" s="154" t="s">
        <v>20</v>
      </c>
      <c r="K13" s="39"/>
      <c r="L13" s="39"/>
      <c r="M13" s="15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8" t="s">
        <v>22</v>
      </c>
      <c r="E14" s="39"/>
      <c r="F14" s="137" t="s">
        <v>23</v>
      </c>
      <c r="G14" s="39"/>
      <c r="H14" s="39"/>
      <c r="I14" s="153" t="s">
        <v>24</v>
      </c>
      <c r="J14" s="155" t="str">
        <f>'Rekapitulace stavby'!AN8</f>
        <v>19.4.2020</v>
      </c>
      <c r="K14" s="39"/>
      <c r="L14" s="39"/>
      <c r="M14" s="15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0"/>
      <c r="J15" s="150"/>
      <c r="K15" s="39"/>
      <c r="L15" s="39"/>
      <c r="M15" s="15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53" t="s">
        <v>27</v>
      </c>
      <c r="J16" s="154" t="s">
        <v>28</v>
      </c>
      <c r="K16" s="39"/>
      <c r="L16" s="39"/>
      <c r="M16" s="15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7" t="s">
        <v>29</v>
      </c>
      <c r="F17" s="39"/>
      <c r="G17" s="39"/>
      <c r="H17" s="39"/>
      <c r="I17" s="153" t="s">
        <v>30</v>
      </c>
      <c r="J17" s="154" t="s">
        <v>20</v>
      </c>
      <c r="K17" s="39"/>
      <c r="L17" s="39"/>
      <c r="M17" s="15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0"/>
      <c r="J18" s="150"/>
      <c r="K18" s="39"/>
      <c r="L18" s="39"/>
      <c r="M18" s="15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8" t="s">
        <v>31</v>
      </c>
      <c r="E19" s="39"/>
      <c r="F19" s="39"/>
      <c r="G19" s="39"/>
      <c r="H19" s="39"/>
      <c r="I19" s="153" t="s">
        <v>27</v>
      </c>
      <c r="J19" s="34" t="str">
        <f>'Rekapitulace stavby'!AN13</f>
        <v>Vyplň údaj</v>
      </c>
      <c r="K19" s="39"/>
      <c r="L19" s="39"/>
      <c r="M19" s="15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7"/>
      <c r="G20" s="137"/>
      <c r="H20" s="137"/>
      <c r="I20" s="153" t="s">
        <v>30</v>
      </c>
      <c r="J20" s="34" t="str">
        <f>'Rekapitulace stavby'!AN14</f>
        <v>Vyplň údaj</v>
      </c>
      <c r="K20" s="39"/>
      <c r="L20" s="39"/>
      <c r="M20" s="15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0"/>
      <c r="J21" s="150"/>
      <c r="K21" s="39"/>
      <c r="L21" s="39"/>
      <c r="M21" s="15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8" t="s">
        <v>33</v>
      </c>
      <c r="E22" s="39"/>
      <c r="F22" s="39"/>
      <c r="G22" s="39"/>
      <c r="H22" s="39"/>
      <c r="I22" s="153" t="s">
        <v>27</v>
      </c>
      <c r="J22" s="154" t="s">
        <v>20</v>
      </c>
      <c r="K22" s="39"/>
      <c r="L22" s="39"/>
      <c r="M22" s="15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7" t="s">
        <v>34</v>
      </c>
      <c r="F23" s="39"/>
      <c r="G23" s="39"/>
      <c r="H23" s="39"/>
      <c r="I23" s="153" t="s">
        <v>30</v>
      </c>
      <c r="J23" s="154" t="s">
        <v>20</v>
      </c>
      <c r="K23" s="39"/>
      <c r="L23" s="39"/>
      <c r="M23" s="15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0"/>
      <c r="J24" s="150"/>
      <c r="K24" s="39"/>
      <c r="L24" s="39"/>
      <c r="M24" s="15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8" t="s">
        <v>35</v>
      </c>
      <c r="E25" s="39"/>
      <c r="F25" s="39"/>
      <c r="G25" s="39"/>
      <c r="H25" s="39"/>
      <c r="I25" s="153" t="s">
        <v>27</v>
      </c>
      <c r="J25" s="154" t="s">
        <v>36</v>
      </c>
      <c r="K25" s="39"/>
      <c r="L25" s="39"/>
      <c r="M25" s="15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7" t="s">
        <v>37</v>
      </c>
      <c r="F26" s="39"/>
      <c r="G26" s="39"/>
      <c r="H26" s="39"/>
      <c r="I26" s="153" t="s">
        <v>30</v>
      </c>
      <c r="J26" s="154" t="s">
        <v>20</v>
      </c>
      <c r="K26" s="39"/>
      <c r="L26" s="39"/>
      <c r="M26" s="15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0"/>
      <c r="J27" s="150"/>
      <c r="K27" s="39"/>
      <c r="L27" s="39"/>
      <c r="M27" s="15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8" t="s">
        <v>38</v>
      </c>
      <c r="E28" s="39"/>
      <c r="F28" s="39"/>
      <c r="G28" s="39"/>
      <c r="H28" s="39"/>
      <c r="I28" s="150"/>
      <c r="J28" s="150"/>
      <c r="K28" s="39"/>
      <c r="L28" s="39"/>
      <c r="M28" s="15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20</v>
      </c>
      <c r="F29" s="158"/>
      <c r="G29" s="158"/>
      <c r="H29" s="158"/>
      <c r="I29" s="159"/>
      <c r="J29" s="159"/>
      <c r="K29" s="156"/>
      <c r="L29" s="156"/>
      <c r="M29" s="160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0"/>
      <c r="J30" s="150"/>
      <c r="K30" s="39"/>
      <c r="L30" s="39"/>
      <c r="M30" s="15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2"/>
      <c r="J31" s="162"/>
      <c r="K31" s="161"/>
      <c r="L31" s="161"/>
      <c r="M31" s="15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48" t="s">
        <v>141</v>
      </c>
      <c r="F32" s="39"/>
      <c r="G32" s="39"/>
      <c r="H32" s="39"/>
      <c r="I32" s="150"/>
      <c r="J32" s="150"/>
      <c r="K32" s="163">
        <f>I65</f>
        <v>0</v>
      </c>
      <c r="L32" s="39"/>
      <c r="M32" s="15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48" t="s">
        <v>142</v>
      </c>
      <c r="F33" s="39"/>
      <c r="G33" s="39"/>
      <c r="H33" s="39"/>
      <c r="I33" s="150"/>
      <c r="J33" s="150"/>
      <c r="K33" s="163">
        <f>J65</f>
        <v>0</v>
      </c>
      <c r="L33" s="39"/>
      <c r="M33" s="15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40</v>
      </c>
      <c r="E34" s="39"/>
      <c r="F34" s="39"/>
      <c r="G34" s="39"/>
      <c r="H34" s="39"/>
      <c r="I34" s="150"/>
      <c r="J34" s="150"/>
      <c r="K34" s="165">
        <f>ROUND(K93,2)</f>
        <v>0</v>
      </c>
      <c r="L34" s="39"/>
      <c r="M34" s="1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2"/>
      <c r="J35" s="162"/>
      <c r="K35" s="161"/>
      <c r="L35" s="161"/>
      <c r="M35" s="15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42</v>
      </c>
      <c r="G36" s="39"/>
      <c r="H36" s="39"/>
      <c r="I36" s="167" t="s">
        <v>41</v>
      </c>
      <c r="J36" s="150"/>
      <c r="K36" s="166" t="s">
        <v>43</v>
      </c>
      <c r="L36" s="39"/>
      <c r="M36" s="15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8" t="s">
        <v>44</v>
      </c>
      <c r="E37" s="148" t="s">
        <v>45</v>
      </c>
      <c r="F37" s="163">
        <f>ROUND((SUM(BE93:BE231)),2)</f>
        <v>0</v>
      </c>
      <c r="G37" s="39"/>
      <c r="H37" s="39"/>
      <c r="I37" s="169">
        <v>0.21</v>
      </c>
      <c r="J37" s="150"/>
      <c r="K37" s="163">
        <f>ROUND(((SUM(BE93:BE231))*I37),2)</f>
        <v>0</v>
      </c>
      <c r="L37" s="39"/>
      <c r="M37" s="1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8" t="s">
        <v>46</v>
      </c>
      <c r="F38" s="163">
        <f>ROUND((SUM(BF93:BF231)),2)</f>
        <v>0</v>
      </c>
      <c r="G38" s="39"/>
      <c r="H38" s="39"/>
      <c r="I38" s="169">
        <v>0.15</v>
      </c>
      <c r="J38" s="150"/>
      <c r="K38" s="163">
        <f>ROUND(((SUM(BF93:BF231))*I38),2)</f>
        <v>0</v>
      </c>
      <c r="L38" s="39"/>
      <c r="M38" s="15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8" t="s">
        <v>47</v>
      </c>
      <c r="F39" s="163">
        <f>ROUND((SUM(BG93:BG231)),2)</f>
        <v>0</v>
      </c>
      <c r="G39" s="39"/>
      <c r="H39" s="39"/>
      <c r="I39" s="169">
        <v>0.21</v>
      </c>
      <c r="J39" s="150"/>
      <c r="K39" s="163">
        <f>0</f>
        <v>0</v>
      </c>
      <c r="L39" s="39"/>
      <c r="M39" s="15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8" t="s">
        <v>48</v>
      </c>
      <c r="F40" s="163">
        <f>ROUND((SUM(BH93:BH231)),2)</f>
        <v>0</v>
      </c>
      <c r="G40" s="39"/>
      <c r="H40" s="39"/>
      <c r="I40" s="169">
        <v>0.15</v>
      </c>
      <c r="J40" s="150"/>
      <c r="K40" s="163">
        <f>0</f>
        <v>0</v>
      </c>
      <c r="L40" s="39"/>
      <c r="M40" s="15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8" t="s">
        <v>49</v>
      </c>
      <c r="F41" s="163">
        <f>ROUND((SUM(BI93:BI231)),2)</f>
        <v>0</v>
      </c>
      <c r="G41" s="39"/>
      <c r="H41" s="39"/>
      <c r="I41" s="169">
        <v>0</v>
      </c>
      <c r="J41" s="150"/>
      <c r="K41" s="163">
        <f>0</f>
        <v>0</v>
      </c>
      <c r="L41" s="39"/>
      <c r="M41" s="15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150"/>
      <c r="J42" s="150"/>
      <c r="K42" s="39"/>
      <c r="L42" s="39"/>
      <c r="M42" s="15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70"/>
      <c r="D43" s="171" t="s">
        <v>50</v>
      </c>
      <c r="E43" s="172"/>
      <c r="F43" s="172"/>
      <c r="G43" s="173" t="s">
        <v>51</v>
      </c>
      <c r="H43" s="174" t="s">
        <v>52</v>
      </c>
      <c r="I43" s="175"/>
      <c r="J43" s="175"/>
      <c r="K43" s="176">
        <f>SUM(K34:K41)</f>
        <v>0</v>
      </c>
      <c r="L43" s="177"/>
      <c r="M43" s="15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78"/>
      <c r="C44" s="179"/>
      <c r="D44" s="179"/>
      <c r="E44" s="179"/>
      <c r="F44" s="179"/>
      <c r="G44" s="179"/>
      <c r="H44" s="179"/>
      <c r="I44" s="180"/>
      <c r="J44" s="180"/>
      <c r="K44" s="179"/>
      <c r="L44" s="179"/>
      <c r="M44" s="15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81"/>
      <c r="C48" s="182"/>
      <c r="D48" s="182"/>
      <c r="E48" s="182"/>
      <c r="F48" s="182"/>
      <c r="G48" s="182"/>
      <c r="H48" s="182"/>
      <c r="I48" s="183"/>
      <c r="J48" s="183"/>
      <c r="K48" s="182"/>
      <c r="L48" s="182"/>
      <c r="M48" s="15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143</v>
      </c>
      <c r="D49" s="41"/>
      <c r="E49" s="41"/>
      <c r="F49" s="41"/>
      <c r="G49" s="41"/>
      <c r="H49" s="41"/>
      <c r="I49" s="150"/>
      <c r="J49" s="150"/>
      <c r="K49" s="41"/>
      <c r="L49" s="41"/>
      <c r="M49" s="15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150"/>
      <c r="J50" s="150"/>
      <c r="K50" s="41"/>
      <c r="L50" s="41"/>
      <c r="M50" s="15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150"/>
      <c r="J51" s="150"/>
      <c r="K51" s="41"/>
      <c r="L51" s="41"/>
      <c r="M51" s="15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84" t="str">
        <f>E7</f>
        <v>Úpravy parkové plochy u č.p. 653, Horní Slavkov</v>
      </c>
      <c r="F52" s="33"/>
      <c r="G52" s="33"/>
      <c r="H52" s="33"/>
      <c r="I52" s="150"/>
      <c r="J52" s="150"/>
      <c r="K52" s="41"/>
      <c r="L52" s="41"/>
      <c r="M52" s="15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3" s="1" customFormat="1" ht="12" customHeight="1">
      <c r="B53" s="22"/>
      <c r="C53" s="33" t="s">
        <v>139</v>
      </c>
      <c r="D53" s="23"/>
      <c r="E53" s="23"/>
      <c r="F53" s="23"/>
      <c r="G53" s="23"/>
      <c r="H53" s="23"/>
      <c r="I53" s="142"/>
      <c r="J53" s="142"/>
      <c r="K53" s="23"/>
      <c r="L53" s="23"/>
      <c r="M53" s="21"/>
    </row>
    <row r="54" spans="1:31" s="2" customFormat="1" ht="16.5" customHeight="1">
      <c r="A54" s="39"/>
      <c r="B54" s="40"/>
      <c r="C54" s="41"/>
      <c r="D54" s="41"/>
      <c r="E54" s="184" t="s">
        <v>1059</v>
      </c>
      <c r="F54" s="41"/>
      <c r="G54" s="41"/>
      <c r="H54" s="41"/>
      <c r="I54" s="150"/>
      <c r="J54" s="150"/>
      <c r="K54" s="41"/>
      <c r="L54" s="41"/>
      <c r="M54" s="15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2" customHeight="1">
      <c r="A55" s="39"/>
      <c r="B55" s="40"/>
      <c r="C55" s="33" t="s">
        <v>228</v>
      </c>
      <c r="D55" s="41"/>
      <c r="E55" s="41"/>
      <c r="F55" s="41"/>
      <c r="G55" s="41"/>
      <c r="H55" s="41"/>
      <c r="I55" s="150"/>
      <c r="J55" s="150"/>
      <c r="K55" s="41"/>
      <c r="L55" s="41"/>
      <c r="M55" s="15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6.5" customHeight="1">
      <c r="A56" s="39"/>
      <c r="B56" s="40"/>
      <c r="C56" s="41"/>
      <c r="D56" s="41"/>
      <c r="E56" s="70" t="str">
        <f>E11</f>
        <v>D.1.6.3 - SO 305 Vegetační úpravy - plán trvalkových záhonů</v>
      </c>
      <c r="F56" s="41"/>
      <c r="G56" s="41"/>
      <c r="H56" s="41"/>
      <c r="I56" s="150"/>
      <c r="J56" s="150"/>
      <c r="K56" s="41"/>
      <c r="L56" s="41"/>
      <c r="M56" s="15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50"/>
      <c r="J57" s="150"/>
      <c r="K57" s="41"/>
      <c r="L57" s="41"/>
      <c r="M57" s="15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2" customHeight="1">
      <c r="A58" s="39"/>
      <c r="B58" s="40"/>
      <c r="C58" s="33" t="s">
        <v>22</v>
      </c>
      <c r="D58" s="41"/>
      <c r="E58" s="41"/>
      <c r="F58" s="28" t="str">
        <f>F14</f>
        <v>Horní Slavkov</v>
      </c>
      <c r="G58" s="41"/>
      <c r="H58" s="41"/>
      <c r="I58" s="153" t="s">
        <v>24</v>
      </c>
      <c r="J58" s="155" t="str">
        <f>IF(J14="","",J14)</f>
        <v>19.4.2020</v>
      </c>
      <c r="K58" s="41"/>
      <c r="L58" s="41"/>
      <c r="M58" s="15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150"/>
      <c r="J59" s="150"/>
      <c r="K59" s="41"/>
      <c r="L59" s="41"/>
      <c r="M59" s="15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Horní Slavkov</v>
      </c>
      <c r="G60" s="41"/>
      <c r="H60" s="41"/>
      <c r="I60" s="153" t="s">
        <v>33</v>
      </c>
      <c r="J60" s="185" t="str">
        <f>E23</f>
        <v>Ing. Vladimír Dufek</v>
      </c>
      <c r="K60" s="41"/>
      <c r="L60" s="41"/>
      <c r="M60" s="15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15.15" customHeight="1">
      <c r="A61" s="39"/>
      <c r="B61" s="40"/>
      <c r="C61" s="33" t="s">
        <v>31</v>
      </c>
      <c r="D61" s="41"/>
      <c r="E61" s="41"/>
      <c r="F61" s="28" t="str">
        <f>IF(E20="","",E20)</f>
        <v>Vyplň údaj</v>
      </c>
      <c r="G61" s="41"/>
      <c r="H61" s="41"/>
      <c r="I61" s="153" t="s">
        <v>35</v>
      </c>
      <c r="J61" s="185" t="str">
        <f>E26</f>
        <v>Ing. Nikola Prinzová</v>
      </c>
      <c r="K61" s="41"/>
      <c r="L61" s="41"/>
      <c r="M61" s="15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50"/>
      <c r="J62" s="150"/>
      <c r="K62" s="41"/>
      <c r="L62" s="41"/>
      <c r="M62" s="15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29.25" customHeight="1">
      <c r="A63" s="39"/>
      <c r="B63" s="40"/>
      <c r="C63" s="186" t="s">
        <v>144</v>
      </c>
      <c r="D63" s="187"/>
      <c r="E63" s="187"/>
      <c r="F63" s="187"/>
      <c r="G63" s="187"/>
      <c r="H63" s="187"/>
      <c r="I63" s="188" t="s">
        <v>145</v>
      </c>
      <c r="J63" s="188" t="s">
        <v>146</v>
      </c>
      <c r="K63" s="189" t="s">
        <v>147</v>
      </c>
      <c r="L63" s="187"/>
      <c r="M63" s="15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150"/>
      <c r="J64" s="150"/>
      <c r="K64" s="41"/>
      <c r="L64" s="41"/>
      <c r="M64" s="15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47" s="2" customFormat="1" ht="22.8" customHeight="1">
      <c r="A65" s="39"/>
      <c r="B65" s="40"/>
      <c r="C65" s="190" t="s">
        <v>74</v>
      </c>
      <c r="D65" s="41"/>
      <c r="E65" s="41"/>
      <c r="F65" s="41"/>
      <c r="G65" s="41"/>
      <c r="H65" s="41"/>
      <c r="I65" s="191">
        <f>Q93</f>
        <v>0</v>
      </c>
      <c r="J65" s="191">
        <f>R93</f>
        <v>0</v>
      </c>
      <c r="K65" s="103">
        <f>K93</f>
        <v>0</v>
      </c>
      <c r="L65" s="41"/>
      <c r="M65" s="15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148</v>
      </c>
    </row>
    <row r="66" spans="1:31" s="9" customFormat="1" ht="24.95" customHeight="1">
      <c r="A66" s="9"/>
      <c r="B66" s="192"/>
      <c r="C66" s="193"/>
      <c r="D66" s="194" t="s">
        <v>149</v>
      </c>
      <c r="E66" s="195"/>
      <c r="F66" s="195"/>
      <c r="G66" s="195"/>
      <c r="H66" s="195"/>
      <c r="I66" s="196">
        <f>Q94</f>
        <v>0</v>
      </c>
      <c r="J66" s="196">
        <f>R94</f>
        <v>0</v>
      </c>
      <c r="K66" s="197">
        <f>K94</f>
        <v>0</v>
      </c>
      <c r="L66" s="193"/>
      <c r="M66" s="19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9"/>
      <c r="C67" s="129"/>
      <c r="D67" s="200" t="s">
        <v>150</v>
      </c>
      <c r="E67" s="201"/>
      <c r="F67" s="201"/>
      <c r="G67" s="201"/>
      <c r="H67" s="201"/>
      <c r="I67" s="202">
        <f>Q95</f>
        <v>0</v>
      </c>
      <c r="J67" s="202">
        <f>R95</f>
        <v>0</v>
      </c>
      <c r="K67" s="203">
        <f>K95</f>
        <v>0</v>
      </c>
      <c r="L67" s="129"/>
      <c r="M67" s="20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99"/>
      <c r="C68" s="129"/>
      <c r="D68" s="200" t="s">
        <v>1237</v>
      </c>
      <c r="E68" s="201"/>
      <c r="F68" s="201"/>
      <c r="G68" s="201"/>
      <c r="H68" s="201"/>
      <c r="I68" s="202">
        <f>Q142</f>
        <v>0</v>
      </c>
      <c r="J68" s="202">
        <f>R142</f>
        <v>0</v>
      </c>
      <c r="K68" s="203">
        <f>K142</f>
        <v>0</v>
      </c>
      <c r="L68" s="129"/>
      <c r="M68" s="20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9"/>
      <c r="C69" s="129"/>
      <c r="D69" s="200" t="s">
        <v>151</v>
      </c>
      <c r="E69" s="201"/>
      <c r="F69" s="201"/>
      <c r="G69" s="201"/>
      <c r="H69" s="201"/>
      <c r="I69" s="202">
        <f>Q155</f>
        <v>0</v>
      </c>
      <c r="J69" s="202">
        <f>R155</f>
        <v>0</v>
      </c>
      <c r="K69" s="203">
        <f>K155</f>
        <v>0</v>
      </c>
      <c r="L69" s="129"/>
      <c r="M69" s="20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92"/>
      <c r="C70" s="193"/>
      <c r="D70" s="194" t="s">
        <v>1061</v>
      </c>
      <c r="E70" s="195"/>
      <c r="F70" s="195"/>
      <c r="G70" s="195"/>
      <c r="H70" s="195"/>
      <c r="I70" s="196">
        <f>Q158</f>
        <v>0</v>
      </c>
      <c r="J70" s="196">
        <f>R158</f>
        <v>0</v>
      </c>
      <c r="K70" s="197">
        <f>K158</f>
        <v>0</v>
      </c>
      <c r="L70" s="193"/>
      <c r="M70" s="19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92"/>
      <c r="C71" s="193"/>
      <c r="D71" s="194" t="s">
        <v>1062</v>
      </c>
      <c r="E71" s="195"/>
      <c r="F71" s="195"/>
      <c r="G71" s="195"/>
      <c r="H71" s="195"/>
      <c r="I71" s="196">
        <f>Q229</f>
        <v>0</v>
      </c>
      <c r="J71" s="196">
        <f>R229</f>
        <v>0</v>
      </c>
      <c r="K71" s="197">
        <f>K229</f>
        <v>0</v>
      </c>
      <c r="L71" s="193"/>
      <c r="M71" s="19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150"/>
      <c r="J72" s="150"/>
      <c r="K72" s="41"/>
      <c r="L72" s="41"/>
      <c r="M72" s="15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180"/>
      <c r="J73" s="180"/>
      <c r="K73" s="61"/>
      <c r="L73" s="61"/>
      <c r="M73" s="15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183"/>
      <c r="J77" s="183"/>
      <c r="K77" s="63"/>
      <c r="L77" s="63"/>
      <c r="M77" s="15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152</v>
      </c>
      <c r="D78" s="41"/>
      <c r="E78" s="41"/>
      <c r="F78" s="41"/>
      <c r="G78" s="41"/>
      <c r="H78" s="41"/>
      <c r="I78" s="150"/>
      <c r="J78" s="150"/>
      <c r="K78" s="41"/>
      <c r="L78" s="41"/>
      <c r="M78" s="15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50"/>
      <c r="J79" s="150"/>
      <c r="K79" s="41"/>
      <c r="L79" s="41"/>
      <c r="M79" s="15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150"/>
      <c r="J80" s="150"/>
      <c r="K80" s="41"/>
      <c r="L80" s="41"/>
      <c r="M80" s="15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84" t="str">
        <f>E7</f>
        <v>Úpravy parkové plochy u č.p. 653, Horní Slavkov</v>
      </c>
      <c r="F81" s="33"/>
      <c r="G81" s="33"/>
      <c r="H81" s="33"/>
      <c r="I81" s="150"/>
      <c r="J81" s="150"/>
      <c r="K81" s="41"/>
      <c r="L81" s="41"/>
      <c r="M81" s="15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3" s="1" customFormat="1" ht="12" customHeight="1">
      <c r="B82" s="22"/>
      <c r="C82" s="33" t="s">
        <v>139</v>
      </c>
      <c r="D82" s="23"/>
      <c r="E82" s="23"/>
      <c r="F82" s="23"/>
      <c r="G82" s="23"/>
      <c r="H82" s="23"/>
      <c r="I82" s="142"/>
      <c r="J82" s="142"/>
      <c r="K82" s="23"/>
      <c r="L82" s="23"/>
      <c r="M82" s="21"/>
    </row>
    <row r="83" spans="1:31" s="2" customFormat="1" ht="16.5" customHeight="1">
      <c r="A83" s="39"/>
      <c r="B83" s="40"/>
      <c r="C83" s="41"/>
      <c r="D83" s="41"/>
      <c r="E83" s="184" t="s">
        <v>1059</v>
      </c>
      <c r="F83" s="41"/>
      <c r="G83" s="41"/>
      <c r="H83" s="41"/>
      <c r="I83" s="150"/>
      <c r="J83" s="150"/>
      <c r="K83" s="41"/>
      <c r="L83" s="41"/>
      <c r="M83" s="15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228</v>
      </c>
      <c r="D84" s="41"/>
      <c r="E84" s="41"/>
      <c r="F84" s="41"/>
      <c r="G84" s="41"/>
      <c r="H84" s="41"/>
      <c r="I84" s="150"/>
      <c r="J84" s="150"/>
      <c r="K84" s="41"/>
      <c r="L84" s="41"/>
      <c r="M84" s="15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D.1.6.3 - SO 305 Vegetační úpravy - plán trvalkových záhonů</v>
      </c>
      <c r="F85" s="41"/>
      <c r="G85" s="41"/>
      <c r="H85" s="41"/>
      <c r="I85" s="150"/>
      <c r="J85" s="150"/>
      <c r="K85" s="41"/>
      <c r="L85" s="41"/>
      <c r="M85" s="15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50"/>
      <c r="J86" s="150"/>
      <c r="K86" s="41"/>
      <c r="L86" s="41"/>
      <c r="M86" s="15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22</v>
      </c>
      <c r="D87" s="41"/>
      <c r="E87" s="41"/>
      <c r="F87" s="28" t="str">
        <f>F14</f>
        <v>Horní Slavkov</v>
      </c>
      <c r="G87" s="41"/>
      <c r="H87" s="41"/>
      <c r="I87" s="153" t="s">
        <v>24</v>
      </c>
      <c r="J87" s="155" t="str">
        <f>IF(J14="","",J14)</f>
        <v>19.4.2020</v>
      </c>
      <c r="K87" s="41"/>
      <c r="L87" s="41"/>
      <c r="M87" s="15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0"/>
      <c r="J88" s="150"/>
      <c r="K88" s="41"/>
      <c r="L88" s="41"/>
      <c r="M88" s="15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26</v>
      </c>
      <c r="D89" s="41"/>
      <c r="E89" s="41"/>
      <c r="F89" s="28" t="str">
        <f>E17</f>
        <v>Město Horní Slavkov</v>
      </c>
      <c r="G89" s="41"/>
      <c r="H89" s="41"/>
      <c r="I89" s="153" t="s">
        <v>33</v>
      </c>
      <c r="J89" s="185" t="str">
        <f>E23</f>
        <v>Ing. Vladimír Dufek</v>
      </c>
      <c r="K89" s="41"/>
      <c r="L89" s="41"/>
      <c r="M89" s="15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31</v>
      </c>
      <c r="D90" s="41"/>
      <c r="E90" s="41"/>
      <c r="F90" s="28" t="str">
        <f>IF(E20="","",E20)</f>
        <v>Vyplň údaj</v>
      </c>
      <c r="G90" s="41"/>
      <c r="H90" s="41"/>
      <c r="I90" s="153" t="s">
        <v>35</v>
      </c>
      <c r="J90" s="185" t="str">
        <f>E26</f>
        <v>Ing. Nikola Prinzová</v>
      </c>
      <c r="K90" s="41"/>
      <c r="L90" s="41"/>
      <c r="M90" s="15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50"/>
      <c r="J91" s="150"/>
      <c r="K91" s="41"/>
      <c r="L91" s="41"/>
      <c r="M91" s="151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205"/>
      <c r="B92" s="206"/>
      <c r="C92" s="207" t="s">
        <v>153</v>
      </c>
      <c r="D92" s="208" t="s">
        <v>59</v>
      </c>
      <c r="E92" s="208" t="s">
        <v>55</v>
      </c>
      <c r="F92" s="208" t="s">
        <v>56</v>
      </c>
      <c r="G92" s="208" t="s">
        <v>154</v>
      </c>
      <c r="H92" s="208" t="s">
        <v>155</v>
      </c>
      <c r="I92" s="209" t="s">
        <v>156</v>
      </c>
      <c r="J92" s="209" t="s">
        <v>157</v>
      </c>
      <c r="K92" s="208" t="s">
        <v>147</v>
      </c>
      <c r="L92" s="210" t="s">
        <v>158</v>
      </c>
      <c r="M92" s="211"/>
      <c r="N92" s="93" t="s">
        <v>20</v>
      </c>
      <c r="O92" s="94" t="s">
        <v>44</v>
      </c>
      <c r="P92" s="94" t="s">
        <v>159</v>
      </c>
      <c r="Q92" s="94" t="s">
        <v>160</v>
      </c>
      <c r="R92" s="94" t="s">
        <v>161</v>
      </c>
      <c r="S92" s="94" t="s">
        <v>162</v>
      </c>
      <c r="T92" s="94" t="s">
        <v>163</v>
      </c>
      <c r="U92" s="94" t="s">
        <v>164</v>
      </c>
      <c r="V92" s="94" t="s">
        <v>165</v>
      </c>
      <c r="W92" s="94" t="s">
        <v>166</v>
      </c>
      <c r="X92" s="95" t="s">
        <v>167</v>
      </c>
      <c r="Y92" s="205"/>
      <c r="Z92" s="205"/>
      <c r="AA92" s="205"/>
      <c r="AB92" s="205"/>
      <c r="AC92" s="205"/>
      <c r="AD92" s="205"/>
      <c r="AE92" s="205"/>
    </row>
    <row r="93" spans="1:63" s="2" customFormat="1" ht="22.8" customHeight="1">
      <c r="A93" s="39"/>
      <c r="B93" s="40"/>
      <c r="C93" s="100" t="s">
        <v>168</v>
      </c>
      <c r="D93" s="41"/>
      <c r="E93" s="41"/>
      <c r="F93" s="41"/>
      <c r="G93" s="41"/>
      <c r="H93" s="41"/>
      <c r="I93" s="150"/>
      <c r="J93" s="150"/>
      <c r="K93" s="212">
        <f>BK93</f>
        <v>0</v>
      </c>
      <c r="L93" s="41"/>
      <c r="M93" s="45"/>
      <c r="N93" s="96"/>
      <c r="O93" s="213"/>
      <c r="P93" s="97"/>
      <c r="Q93" s="214">
        <f>Q94+Q158+Q229</f>
        <v>0</v>
      </c>
      <c r="R93" s="214">
        <f>R94+R158+R229</f>
        <v>0</v>
      </c>
      <c r="S93" s="97"/>
      <c r="T93" s="215">
        <f>T94+T158+T229</f>
        <v>0</v>
      </c>
      <c r="U93" s="97"/>
      <c r="V93" s="215">
        <f>V94+V158+V229</f>
        <v>32.817384</v>
      </c>
      <c r="W93" s="97"/>
      <c r="X93" s="216">
        <f>X94+X158+X229</f>
        <v>0</v>
      </c>
      <c r="Y93" s="39"/>
      <c r="Z93" s="39"/>
      <c r="AA93" s="39"/>
      <c r="AB93" s="39"/>
      <c r="AC93" s="39"/>
      <c r="AD93" s="39"/>
      <c r="AE93" s="39"/>
      <c r="AT93" s="18" t="s">
        <v>75</v>
      </c>
      <c r="AU93" s="18" t="s">
        <v>148</v>
      </c>
      <c r="BK93" s="217">
        <f>BK94+BK158+BK229</f>
        <v>0</v>
      </c>
    </row>
    <row r="94" spans="1:63" s="12" customFormat="1" ht="25.9" customHeight="1">
      <c r="A94" s="12"/>
      <c r="B94" s="218"/>
      <c r="C94" s="219"/>
      <c r="D94" s="220" t="s">
        <v>75</v>
      </c>
      <c r="E94" s="221" t="s">
        <v>169</v>
      </c>
      <c r="F94" s="221" t="s">
        <v>170</v>
      </c>
      <c r="G94" s="219"/>
      <c r="H94" s="219"/>
      <c r="I94" s="222"/>
      <c r="J94" s="222"/>
      <c r="K94" s="223">
        <f>BK94</f>
        <v>0</v>
      </c>
      <c r="L94" s="219"/>
      <c r="M94" s="224"/>
      <c r="N94" s="225"/>
      <c r="O94" s="226"/>
      <c r="P94" s="226"/>
      <c r="Q94" s="227">
        <f>Q95+Q155</f>
        <v>0</v>
      </c>
      <c r="R94" s="227">
        <f>R95+R155</f>
        <v>0</v>
      </c>
      <c r="S94" s="226"/>
      <c r="T94" s="228">
        <f>T95+T155</f>
        <v>0</v>
      </c>
      <c r="U94" s="226"/>
      <c r="V94" s="228">
        <f>V95+V155</f>
        <v>32.817384</v>
      </c>
      <c r="W94" s="226"/>
      <c r="X94" s="229">
        <f>X95+X155</f>
        <v>0</v>
      </c>
      <c r="Y94" s="12"/>
      <c r="Z94" s="12"/>
      <c r="AA94" s="12"/>
      <c r="AB94" s="12"/>
      <c r="AC94" s="12"/>
      <c r="AD94" s="12"/>
      <c r="AE94" s="12"/>
      <c r="AR94" s="230" t="s">
        <v>84</v>
      </c>
      <c r="AT94" s="231" t="s">
        <v>75</v>
      </c>
      <c r="AU94" s="231" t="s">
        <v>76</v>
      </c>
      <c r="AY94" s="230" t="s">
        <v>171</v>
      </c>
      <c r="BK94" s="232">
        <f>BK95+BK155</f>
        <v>0</v>
      </c>
    </row>
    <row r="95" spans="1:63" s="12" customFormat="1" ht="22.8" customHeight="1">
      <c r="A95" s="12"/>
      <c r="B95" s="218"/>
      <c r="C95" s="219"/>
      <c r="D95" s="220" t="s">
        <v>75</v>
      </c>
      <c r="E95" s="233" t="s">
        <v>84</v>
      </c>
      <c r="F95" s="233" t="s">
        <v>172</v>
      </c>
      <c r="G95" s="219"/>
      <c r="H95" s="219"/>
      <c r="I95" s="222"/>
      <c r="J95" s="222"/>
      <c r="K95" s="234">
        <f>BK95</f>
        <v>0</v>
      </c>
      <c r="L95" s="219"/>
      <c r="M95" s="224"/>
      <c r="N95" s="225"/>
      <c r="O95" s="226"/>
      <c r="P95" s="226"/>
      <c r="Q95" s="227">
        <f>Q96+SUM(Q97:Q142)</f>
        <v>0</v>
      </c>
      <c r="R95" s="227">
        <f>R96+SUM(R97:R142)</f>
        <v>0</v>
      </c>
      <c r="S95" s="226"/>
      <c r="T95" s="228">
        <f>T96+SUM(T97:T142)</f>
        <v>0</v>
      </c>
      <c r="U95" s="226"/>
      <c r="V95" s="228">
        <f>V96+SUM(V97:V142)</f>
        <v>32.817384</v>
      </c>
      <c r="W95" s="226"/>
      <c r="X95" s="229">
        <f>X96+SUM(X97:X142)</f>
        <v>0</v>
      </c>
      <c r="Y95" s="12"/>
      <c r="Z95" s="12"/>
      <c r="AA95" s="12"/>
      <c r="AB95" s="12"/>
      <c r="AC95" s="12"/>
      <c r="AD95" s="12"/>
      <c r="AE95" s="12"/>
      <c r="AR95" s="230" t="s">
        <v>84</v>
      </c>
      <c r="AT95" s="231" t="s">
        <v>75</v>
      </c>
      <c r="AU95" s="231" t="s">
        <v>84</v>
      </c>
      <c r="AY95" s="230" t="s">
        <v>171</v>
      </c>
      <c r="BK95" s="232">
        <f>BK96+SUM(BK97:BK142)</f>
        <v>0</v>
      </c>
    </row>
    <row r="96" spans="1:65" s="2" customFormat="1" ht="21.75" customHeight="1">
      <c r="A96" s="39"/>
      <c r="B96" s="40"/>
      <c r="C96" s="235" t="s">
        <v>84</v>
      </c>
      <c r="D96" s="235" t="s">
        <v>174</v>
      </c>
      <c r="E96" s="236" t="s">
        <v>301</v>
      </c>
      <c r="F96" s="237" t="s">
        <v>302</v>
      </c>
      <c r="G96" s="238" t="s">
        <v>177</v>
      </c>
      <c r="H96" s="239">
        <v>287.2</v>
      </c>
      <c r="I96" s="240"/>
      <c r="J96" s="240"/>
      <c r="K96" s="241">
        <f>ROUND(P96*H96,2)</f>
        <v>0</v>
      </c>
      <c r="L96" s="237" t="s">
        <v>178</v>
      </c>
      <c r="M96" s="45"/>
      <c r="N96" s="242" t="s">
        <v>20</v>
      </c>
      <c r="O96" s="243" t="s">
        <v>45</v>
      </c>
      <c r="P96" s="244">
        <f>I96+J96</f>
        <v>0</v>
      </c>
      <c r="Q96" s="244">
        <f>ROUND(I96*H96,2)</f>
        <v>0</v>
      </c>
      <c r="R96" s="244">
        <f>ROUND(J96*H96,2)</f>
        <v>0</v>
      </c>
      <c r="S96" s="85"/>
      <c r="T96" s="245">
        <f>S96*H96</f>
        <v>0</v>
      </c>
      <c r="U96" s="245">
        <v>0</v>
      </c>
      <c r="V96" s="245">
        <f>U96*H96</f>
        <v>0</v>
      </c>
      <c r="W96" s="245">
        <v>0</v>
      </c>
      <c r="X96" s="246">
        <f>W96*H96</f>
        <v>0</v>
      </c>
      <c r="Y96" s="39"/>
      <c r="Z96" s="39"/>
      <c r="AA96" s="39"/>
      <c r="AB96" s="39"/>
      <c r="AC96" s="39"/>
      <c r="AD96" s="39"/>
      <c r="AE96" s="39"/>
      <c r="AR96" s="247" t="s">
        <v>179</v>
      </c>
      <c r="AT96" s="247" t="s">
        <v>174</v>
      </c>
      <c r="AU96" s="247" t="s">
        <v>86</v>
      </c>
      <c r="AY96" s="18" t="s">
        <v>171</v>
      </c>
      <c r="BE96" s="248">
        <f>IF(O96="základní",K96,0)</f>
        <v>0</v>
      </c>
      <c r="BF96" s="248">
        <f>IF(O96="snížená",K96,0)</f>
        <v>0</v>
      </c>
      <c r="BG96" s="248">
        <f>IF(O96="zákl. přenesená",K96,0)</f>
        <v>0</v>
      </c>
      <c r="BH96" s="248">
        <f>IF(O96="sníž. přenesená",K96,0)</f>
        <v>0</v>
      </c>
      <c r="BI96" s="248">
        <f>IF(O96="nulová",K96,0)</f>
        <v>0</v>
      </c>
      <c r="BJ96" s="18" t="s">
        <v>84</v>
      </c>
      <c r="BK96" s="248">
        <f>ROUND(P96*H96,2)</f>
        <v>0</v>
      </c>
      <c r="BL96" s="18" t="s">
        <v>179</v>
      </c>
      <c r="BM96" s="247" t="s">
        <v>1238</v>
      </c>
    </row>
    <row r="97" spans="1:47" s="2" customFormat="1" ht="12">
      <c r="A97" s="39"/>
      <c r="B97" s="40"/>
      <c r="C97" s="41"/>
      <c r="D97" s="249" t="s">
        <v>181</v>
      </c>
      <c r="E97" s="41"/>
      <c r="F97" s="250" t="s">
        <v>304</v>
      </c>
      <c r="G97" s="41"/>
      <c r="H97" s="41"/>
      <c r="I97" s="150"/>
      <c r="J97" s="150"/>
      <c r="K97" s="41"/>
      <c r="L97" s="41"/>
      <c r="M97" s="45"/>
      <c r="N97" s="251"/>
      <c r="O97" s="252"/>
      <c r="P97" s="85"/>
      <c r="Q97" s="85"/>
      <c r="R97" s="85"/>
      <c r="S97" s="85"/>
      <c r="T97" s="85"/>
      <c r="U97" s="85"/>
      <c r="V97" s="85"/>
      <c r="W97" s="85"/>
      <c r="X97" s="86"/>
      <c r="Y97" s="39"/>
      <c r="Z97" s="39"/>
      <c r="AA97" s="39"/>
      <c r="AB97" s="39"/>
      <c r="AC97" s="39"/>
      <c r="AD97" s="39"/>
      <c r="AE97" s="39"/>
      <c r="AT97" s="18" t="s">
        <v>181</v>
      </c>
      <c r="AU97" s="18" t="s">
        <v>86</v>
      </c>
    </row>
    <row r="98" spans="1:47" s="2" customFormat="1" ht="12">
      <c r="A98" s="39"/>
      <c r="B98" s="40"/>
      <c r="C98" s="41"/>
      <c r="D98" s="249" t="s">
        <v>217</v>
      </c>
      <c r="E98" s="41"/>
      <c r="F98" s="274" t="s">
        <v>1239</v>
      </c>
      <c r="G98" s="41"/>
      <c r="H98" s="41"/>
      <c r="I98" s="150"/>
      <c r="J98" s="150"/>
      <c r="K98" s="41"/>
      <c r="L98" s="41"/>
      <c r="M98" s="45"/>
      <c r="N98" s="251"/>
      <c r="O98" s="252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217</v>
      </c>
      <c r="AU98" s="18" t="s">
        <v>86</v>
      </c>
    </row>
    <row r="99" spans="1:65" s="2" customFormat="1" ht="21.75" customHeight="1">
      <c r="A99" s="39"/>
      <c r="B99" s="40"/>
      <c r="C99" s="264" t="s">
        <v>86</v>
      </c>
      <c r="D99" s="264" t="s">
        <v>186</v>
      </c>
      <c r="E99" s="265" t="s">
        <v>1071</v>
      </c>
      <c r="F99" s="266" t="s">
        <v>1072</v>
      </c>
      <c r="G99" s="267" t="s">
        <v>273</v>
      </c>
      <c r="H99" s="268">
        <v>28.72</v>
      </c>
      <c r="I99" s="269"/>
      <c r="J99" s="270"/>
      <c r="K99" s="271">
        <f>ROUND(P99*H99,2)</f>
        <v>0</v>
      </c>
      <c r="L99" s="266" t="s">
        <v>178</v>
      </c>
      <c r="M99" s="272"/>
      <c r="N99" s="273" t="s">
        <v>20</v>
      </c>
      <c r="O99" s="243" t="s">
        <v>45</v>
      </c>
      <c r="P99" s="244">
        <f>I99+J99</f>
        <v>0</v>
      </c>
      <c r="Q99" s="244">
        <f>ROUND(I99*H99,2)</f>
        <v>0</v>
      </c>
      <c r="R99" s="244">
        <f>ROUND(J99*H99,2)</f>
        <v>0</v>
      </c>
      <c r="S99" s="85"/>
      <c r="T99" s="245">
        <f>S99*H99</f>
        <v>0</v>
      </c>
      <c r="U99" s="245">
        <v>0.22</v>
      </c>
      <c r="V99" s="245">
        <f>U99*H99</f>
        <v>6.3184</v>
      </c>
      <c r="W99" s="245">
        <v>0</v>
      </c>
      <c r="X99" s="246">
        <f>W99*H99</f>
        <v>0</v>
      </c>
      <c r="Y99" s="39"/>
      <c r="Z99" s="39"/>
      <c r="AA99" s="39"/>
      <c r="AB99" s="39"/>
      <c r="AC99" s="39"/>
      <c r="AD99" s="39"/>
      <c r="AE99" s="39"/>
      <c r="AR99" s="247" t="s">
        <v>185</v>
      </c>
      <c r="AT99" s="247" t="s">
        <v>186</v>
      </c>
      <c r="AU99" s="247" t="s">
        <v>86</v>
      </c>
      <c r="AY99" s="18" t="s">
        <v>171</v>
      </c>
      <c r="BE99" s="248">
        <f>IF(O99="základní",K99,0)</f>
        <v>0</v>
      </c>
      <c r="BF99" s="248">
        <f>IF(O99="snížená",K99,0)</f>
        <v>0</v>
      </c>
      <c r="BG99" s="248">
        <f>IF(O99="zákl. přenesená",K99,0)</f>
        <v>0</v>
      </c>
      <c r="BH99" s="248">
        <f>IF(O99="sníž. přenesená",K99,0)</f>
        <v>0</v>
      </c>
      <c r="BI99" s="248">
        <f>IF(O99="nulová",K99,0)</f>
        <v>0</v>
      </c>
      <c r="BJ99" s="18" t="s">
        <v>84</v>
      </c>
      <c r="BK99" s="248">
        <f>ROUND(P99*H99,2)</f>
        <v>0</v>
      </c>
      <c r="BL99" s="18" t="s">
        <v>179</v>
      </c>
      <c r="BM99" s="247" t="s">
        <v>1240</v>
      </c>
    </row>
    <row r="100" spans="1:47" s="2" customFormat="1" ht="12">
      <c r="A100" s="39"/>
      <c r="B100" s="40"/>
      <c r="C100" s="41"/>
      <c r="D100" s="249" t="s">
        <v>181</v>
      </c>
      <c r="E100" s="41"/>
      <c r="F100" s="250" t="s">
        <v>1072</v>
      </c>
      <c r="G100" s="41"/>
      <c r="H100" s="41"/>
      <c r="I100" s="150"/>
      <c r="J100" s="150"/>
      <c r="K100" s="41"/>
      <c r="L100" s="41"/>
      <c r="M100" s="45"/>
      <c r="N100" s="251"/>
      <c r="O100" s="252"/>
      <c r="P100" s="85"/>
      <c r="Q100" s="85"/>
      <c r="R100" s="85"/>
      <c r="S100" s="85"/>
      <c r="T100" s="85"/>
      <c r="U100" s="85"/>
      <c r="V100" s="85"/>
      <c r="W100" s="85"/>
      <c r="X100" s="86"/>
      <c r="Y100" s="39"/>
      <c r="Z100" s="39"/>
      <c r="AA100" s="39"/>
      <c r="AB100" s="39"/>
      <c r="AC100" s="39"/>
      <c r="AD100" s="39"/>
      <c r="AE100" s="39"/>
      <c r="AT100" s="18" t="s">
        <v>181</v>
      </c>
      <c r="AU100" s="18" t="s">
        <v>86</v>
      </c>
    </row>
    <row r="101" spans="1:51" s="13" customFormat="1" ht="12">
      <c r="A101" s="13"/>
      <c r="B101" s="253"/>
      <c r="C101" s="254"/>
      <c r="D101" s="249" t="s">
        <v>183</v>
      </c>
      <c r="E101" s="255" t="s">
        <v>20</v>
      </c>
      <c r="F101" s="256" t="s">
        <v>1241</v>
      </c>
      <c r="G101" s="254"/>
      <c r="H101" s="257">
        <v>28.72</v>
      </c>
      <c r="I101" s="258"/>
      <c r="J101" s="258"/>
      <c r="K101" s="254"/>
      <c r="L101" s="254"/>
      <c r="M101" s="259"/>
      <c r="N101" s="260"/>
      <c r="O101" s="261"/>
      <c r="P101" s="261"/>
      <c r="Q101" s="261"/>
      <c r="R101" s="261"/>
      <c r="S101" s="261"/>
      <c r="T101" s="261"/>
      <c r="U101" s="261"/>
      <c r="V101" s="261"/>
      <c r="W101" s="261"/>
      <c r="X101" s="262"/>
      <c r="Y101" s="13"/>
      <c r="Z101" s="13"/>
      <c r="AA101" s="13"/>
      <c r="AB101" s="13"/>
      <c r="AC101" s="13"/>
      <c r="AD101" s="13"/>
      <c r="AE101" s="13"/>
      <c r="AT101" s="263" t="s">
        <v>183</v>
      </c>
      <c r="AU101" s="263" t="s">
        <v>86</v>
      </c>
      <c r="AV101" s="13" t="s">
        <v>86</v>
      </c>
      <c r="AW101" s="13" t="s">
        <v>5</v>
      </c>
      <c r="AX101" s="13" t="s">
        <v>84</v>
      </c>
      <c r="AY101" s="263" t="s">
        <v>171</v>
      </c>
    </row>
    <row r="102" spans="1:65" s="2" customFormat="1" ht="21.75" customHeight="1">
      <c r="A102" s="39"/>
      <c r="B102" s="40"/>
      <c r="C102" s="235" t="s">
        <v>250</v>
      </c>
      <c r="D102" s="235" t="s">
        <v>174</v>
      </c>
      <c r="E102" s="236" t="s">
        <v>1242</v>
      </c>
      <c r="F102" s="237" t="s">
        <v>1243</v>
      </c>
      <c r="G102" s="238" t="s">
        <v>195</v>
      </c>
      <c r="H102" s="239">
        <v>2136</v>
      </c>
      <c r="I102" s="240"/>
      <c r="J102" s="240"/>
      <c r="K102" s="241">
        <f>ROUND(P102*H102,2)</f>
        <v>0</v>
      </c>
      <c r="L102" s="237" t="s">
        <v>178</v>
      </c>
      <c r="M102" s="45"/>
      <c r="N102" s="242" t="s">
        <v>20</v>
      </c>
      <c r="O102" s="243" t="s">
        <v>45</v>
      </c>
      <c r="P102" s="244">
        <f>I102+J102</f>
        <v>0</v>
      </c>
      <c r="Q102" s="244">
        <f>ROUND(I102*H102,2)</f>
        <v>0</v>
      </c>
      <c r="R102" s="244">
        <f>ROUND(J102*H102,2)</f>
        <v>0</v>
      </c>
      <c r="S102" s="85"/>
      <c r="T102" s="245">
        <f>S102*H102</f>
        <v>0</v>
      </c>
      <c r="U102" s="245">
        <v>0</v>
      </c>
      <c r="V102" s="245">
        <f>U102*H102</f>
        <v>0</v>
      </c>
      <c r="W102" s="245">
        <v>0</v>
      </c>
      <c r="X102" s="246">
        <f>W102*H102</f>
        <v>0</v>
      </c>
      <c r="Y102" s="39"/>
      <c r="Z102" s="39"/>
      <c r="AA102" s="39"/>
      <c r="AB102" s="39"/>
      <c r="AC102" s="39"/>
      <c r="AD102" s="39"/>
      <c r="AE102" s="39"/>
      <c r="AR102" s="247" t="s">
        <v>179</v>
      </c>
      <c r="AT102" s="247" t="s">
        <v>174</v>
      </c>
      <c r="AU102" s="247" t="s">
        <v>86</v>
      </c>
      <c r="AY102" s="18" t="s">
        <v>171</v>
      </c>
      <c r="BE102" s="248">
        <f>IF(O102="základní",K102,0)</f>
        <v>0</v>
      </c>
      <c r="BF102" s="248">
        <f>IF(O102="snížená",K102,0)</f>
        <v>0</v>
      </c>
      <c r="BG102" s="248">
        <f>IF(O102="zákl. přenesená",K102,0)</f>
        <v>0</v>
      </c>
      <c r="BH102" s="248">
        <f>IF(O102="sníž. přenesená",K102,0)</f>
        <v>0</v>
      </c>
      <c r="BI102" s="248">
        <f>IF(O102="nulová",K102,0)</f>
        <v>0</v>
      </c>
      <c r="BJ102" s="18" t="s">
        <v>84</v>
      </c>
      <c r="BK102" s="248">
        <f>ROUND(P102*H102,2)</f>
        <v>0</v>
      </c>
      <c r="BL102" s="18" t="s">
        <v>179</v>
      </c>
      <c r="BM102" s="247" t="s">
        <v>1244</v>
      </c>
    </row>
    <row r="103" spans="1:47" s="2" customFormat="1" ht="12">
      <c r="A103" s="39"/>
      <c r="B103" s="40"/>
      <c r="C103" s="41"/>
      <c r="D103" s="249" t="s">
        <v>181</v>
      </c>
      <c r="E103" s="41"/>
      <c r="F103" s="250" t="s">
        <v>1245</v>
      </c>
      <c r="G103" s="41"/>
      <c r="H103" s="41"/>
      <c r="I103" s="150"/>
      <c r="J103" s="150"/>
      <c r="K103" s="41"/>
      <c r="L103" s="41"/>
      <c r="M103" s="45"/>
      <c r="N103" s="251"/>
      <c r="O103" s="252"/>
      <c r="P103" s="85"/>
      <c r="Q103" s="85"/>
      <c r="R103" s="85"/>
      <c r="S103" s="85"/>
      <c r="T103" s="85"/>
      <c r="U103" s="85"/>
      <c r="V103" s="85"/>
      <c r="W103" s="85"/>
      <c r="X103" s="86"/>
      <c r="Y103" s="39"/>
      <c r="Z103" s="39"/>
      <c r="AA103" s="39"/>
      <c r="AB103" s="39"/>
      <c r="AC103" s="39"/>
      <c r="AD103" s="39"/>
      <c r="AE103" s="39"/>
      <c r="AT103" s="18" t="s">
        <v>181</v>
      </c>
      <c r="AU103" s="18" t="s">
        <v>86</v>
      </c>
    </row>
    <row r="104" spans="1:65" s="2" customFormat="1" ht="21.75" customHeight="1">
      <c r="A104" s="39"/>
      <c r="B104" s="40"/>
      <c r="C104" s="235" t="s">
        <v>179</v>
      </c>
      <c r="D104" s="235" t="s">
        <v>174</v>
      </c>
      <c r="E104" s="236" t="s">
        <v>1246</v>
      </c>
      <c r="F104" s="237" t="s">
        <v>1247</v>
      </c>
      <c r="G104" s="238" t="s">
        <v>195</v>
      </c>
      <c r="H104" s="239">
        <v>81</v>
      </c>
      <c r="I104" s="240"/>
      <c r="J104" s="240"/>
      <c r="K104" s="241">
        <f>ROUND(P104*H104,2)</f>
        <v>0</v>
      </c>
      <c r="L104" s="237" t="s">
        <v>178</v>
      </c>
      <c r="M104" s="45"/>
      <c r="N104" s="242" t="s">
        <v>20</v>
      </c>
      <c r="O104" s="243" t="s">
        <v>45</v>
      </c>
      <c r="P104" s="244">
        <f>I104+J104</f>
        <v>0</v>
      </c>
      <c r="Q104" s="244">
        <f>ROUND(I104*H104,2)</f>
        <v>0</v>
      </c>
      <c r="R104" s="244">
        <f>ROUND(J104*H104,2)</f>
        <v>0</v>
      </c>
      <c r="S104" s="85"/>
      <c r="T104" s="245">
        <f>S104*H104</f>
        <v>0</v>
      </c>
      <c r="U104" s="245">
        <v>0</v>
      </c>
      <c r="V104" s="245">
        <f>U104*H104</f>
        <v>0</v>
      </c>
      <c r="W104" s="245">
        <v>0</v>
      </c>
      <c r="X104" s="246">
        <f>W104*H104</f>
        <v>0</v>
      </c>
      <c r="Y104" s="39"/>
      <c r="Z104" s="39"/>
      <c r="AA104" s="39"/>
      <c r="AB104" s="39"/>
      <c r="AC104" s="39"/>
      <c r="AD104" s="39"/>
      <c r="AE104" s="39"/>
      <c r="AR104" s="247" t="s">
        <v>179</v>
      </c>
      <c r="AT104" s="247" t="s">
        <v>174</v>
      </c>
      <c r="AU104" s="247" t="s">
        <v>86</v>
      </c>
      <c r="AY104" s="18" t="s">
        <v>171</v>
      </c>
      <c r="BE104" s="248">
        <f>IF(O104="základní",K104,0)</f>
        <v>0</v>
      </c>
      <c r="BF104" s="248">
        <f>IF(O104="snížená",K104,0)</f>
        <v>0</v>
      </c>
      <c r="BG104" s="248">
        <f>IF(O104="zákl. přenesená",K104,0)</f>
        <v>0</v>
      </c>
      <c r="BH104" s="248">
        <f>IF(O104="sníž. přenesená",K104,0)</f>
        <v>0</v>
      </c>
      <c r="BI104" s="248">
        <f>IF(O104="nulová",K104,0)</f>
        <v>0</v>
      </c>
      <c r="BJ104" s="18" t="s">
        <v>84</v>
      </c>
      <c r="BK104" s="248">
        <f>ROUND(P104*H104,2)</f>
        <v>0</v>
      </c>
      <c r="BL104" s="18" t="s">
        <v>179</v>
      </c>
      <c r="BM104" s="247" t="s">
        <v>1248</v>
      </c>
    </row>
    <row r="105" spans="1:47" s="2" customFormat="1" ht="12">
      <c r="A105" s="39"/>
      <c r="B105" s="40"/>
      <c r="C105" s="41"/>
      <c r="D105" s="249" t="s">
        <v>181</v>
      </c>
      <c r="E105" s="41"/>
      <c r="F105" s="250" t="s">
        <v>1249</v>
      </c>
      <c r="G105" s="41"/>
      <c r="H105" s="41"/>
      <c r="I105" s="150"/>
      <c r="J105" s="150"/>
      <c r="K105" s="41"/>
      <c r="L105" s="41"/>
      <c r="M105" s="45"/>
      <c r="N105" s="251"/>
      <c r="O105" s="252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181</v>
      </c>
      <c r="AU105" s="18" t="s">
        <v>86</v>
      </c>
    </row>
    <row r="106" spans="1:65" s="2" customFormat="1" ht="21.75" customHeight="1">
      <c r="A106" s="39"/>
      <c r="B106" s="40"/>
      <c r="C106" s="235" t="s">
        <v>259</v>
      </c>
      <c r="D106" s="235" t="s">
        <v>174</v>
      </c>
      <c r="E106" s="236" t="s">
        <v>1250</v>
      </c>
      <c r="F106" s="237" t="s">
        <v>1251</v>
      </c>
      <c r="G106" s="238" t="s">
        <v>177</v>
      </c>
      <c r="H106" s="239">
        <v>235.5</v>
      </c>
      <c r="I106" s="240"/>
      <c r="J106" s="240"/>
      <c r="K106" s="241">
        <f>ROUND(P106*H106,2)</f>
        <v>0</v>
      </c>
      <c r="L106" s="237" t="s">
        <v>178</v>
      </c>
      <c r="M106" s="45"/>
      <c r="N106" s="242" t="s">
        <v>20</v>
      </c>
      <c r="O106" s="243" t="s">
        <v>45</v>
      </c>
      <c r="P106" s="244">
        <f>I106+J106</f>
        <v>0</v>
      </c>
      <c r="Q106" s="244">
        <f>ROUND(I106*H106,2)</f>
        <v>0</v>
      </c>
      <c r="R106" s="244">
        <f>ROUND(J106*H106,2)</f>
        <v>0</v>
      </c>
      <c r="S106" s="85"/>
      <c r="T106" s="245">
        <f>S106*H106</f>
        <v>0</v>
      </c>
      <c r="U106" s="245">
        <v>0</v>
      </c>
      <c r="V106" s="245">
        <f>U106*H106</f>
        <v>0</v>
      </c>
      <c r="W106" s="245">
        <v>0</v>
      </c>
      <c r="X106" s="246">
        <f>W106*H106</f>
        <v>0</v>
      </c>
      <c r="Y106" s="39"/>
      <c r="Z106" s="39"/>
      <c r="AA106" s="39"/>
      <c r="AB106" s="39"/>
      <c r="AC106" s="39"/>
      <c r="AD106" s="39"/>
      <c r="AE106" s="39"/>
      <c r="AR106" s="247" t="s">
        <v>179</v>
      </c>
      <c r="AT106" s="247" t="s">
        <v>174</v>
      </c>
      <c r="AU106" s="247" t="s">
        <v>86</v>
      </c>
      <c r="AY106" s="18" t="s">
        <v>171</v>
      </c>
      <c r="BE106" s="248">
        <f>IF(O106="základní",K106,0)</f>
        <v>0</v>
      </c>
      <c r="BF106" s="248">
        <f>IF(O106="snížená",K106,0)</f>
        <v>0</v>
      </c>
      <c r="BG106" s="248">
        <f>IF(O106="zákl. přenesená",K106,0)</f>
        <v>0</v>
      </c>
      <c r="BH106" s="248">
        <f>IF(O106="sníž. přenesená",K106,0)</f>
        <v>0</v>
      </c>
      <c r="BI106" s="248">
        <f>IF(O106="nulová",K106,0)</f>
        <v>0</v>
      </c>
      <c r="BJ106" s="18" t="s">
        <v>84</v>
      </c>
      <c r="BK106" s="248">
        <f>ROUND(P106*H106,2)</f>
        <v>0</v>
      </c>
      <c r="BL106" s="18" t="s">
        <v>179</v>
      </c>
      <c r="BM106" s="247" t="s">
        <v>1252</v>
      </c>
    </row>
    <row r="107" spans="1:47" s="2" customFormat="1" ht="12">
      <c r="A107" s="39"/>
      <c r="B107" s="40"/>
      <c r="C107" s="41"/>
      <c r="D107" s="249" t="s">
        <v>181</v>
      </c>
      <c r="E107" s="41"/>
      <c r="F107" s="250" t="s">
        <v>1253</v>
      </c>
      <c r="G107" s="41"/>
      <c r="H107" s="41"/>
      <c r="I107" s="150"/>
      <c r="J107" s="150"/>
      <c r="K107" s="41"/>
      <c r="L107" s="41"/>
      <c r="M107" s="45"/>
      <c r="N107" s="251"/>
      <c r="O107" s="252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181</v>
      </c>
      <c r="AU107" s="18" t="s">
        <v>86</v>
      </c>
    </row>
    <row r="108" spans="1:51" s="13" customFormat="1" ht="12">
      <c r="A108" s="13"/>
      <c r="B108" s="253"/>
      <c r="C108" s="254"/>
      <c r="D108" s="249" t="s">
        <v>183</v>
      </c>
      <c r="E108" s="255" t="s">
        <v>20</v>
      </c>
      <c r="F108" s="256" t="s">
        <v>1254</v>
      </c>
      <c r="G108" s="254"/>
      <c r="H108" s="257">
        <v>235.5</v>
      </c>
      <c r="I108" s="258"/>
      <c r="J108" s="258"/>
      <c r="K108" s="254"/>
      <c r="L108" s="254"/>
      <c r="M108" s="259"/>
      <c r="N108" s="260"/>
      <c r="O108" s="261"/>
      <c r="P108" s="261"/>
      <c r="Q108" s="261"/>
      <c r="R108" s="261"/>
      <c r="S108" s="261"/>
      <c r="T108" s="261"/>
      <c r="U108" s="261"/>
      <c r="V108" s="261"/>
      <c r="W108" s="261"/>
      <c r="X108" s="262"/>
      <c r="Y108" s="13"/>
      <c r="Z108" s="13"/>
      <c r="AA108" s="13"/>
      <c r="AB108" s="13"/>
      <c r="AC108" s="13"/>
      <c r="AD108" s="13"/>
      <c r="AE108" s="13"/>
      <c r="AT108" s="263" t="s">
        <v>183</v>
      </c>
      <c r="AU108" s="263" t="s">
        <v>86</v>
      </c>
      <c r="AV108" s="13" t="s">
        <v>86</v>
      </c>
      <c r="AW108" s="13" t="s">
        <v>5</v>
      </c>
      <c r="AX108" s="13" t="s">
        <v>84</v>
      </c>
      <c r="AY108" s="263" t="s">
        <v>171</v>
      </c>
    </row>
    <row r="109" spans="1:65" s="2" customFormat="1" ht="21.75" customHeight="1">
      <c r="A109" s="39"/>
      <c r="B109" s="40"/>
      <c r="C109" s="235" t="s">
        <v>265</v>
      </c>
      <c r="D109" s="235" t="s">
        <v>174</v>
      </c>
      <c r="E109" s="236" t="s">
        <v>1255</v>
      </c>
      <c r="F109" s="237" t="s">
        <v>1256</v>
      </c>
      <c r="G109" s="238" t="s">
        <v>195</v>
      </c>
      <c r="H109" s="239">
        <v>2136</v>
      </c>
      <c r="I109" s="240"/>
      <c r="J109" s="240"/>
      <c r="K109" s="241">
        <f>ROUND(P109*H109,2)</f>
        <v>0</v>
      </c>
      <c r="L109" s="237" t="s">
        <v>178</v>
      </c>
      <c r="M109" s="45"/>
      <c r="N109" s="242" t="s">
        <v>20</v>
      </c>
      <c r="O109" s="243" t="s">
        <v>45</v>
      </c>
      <c r="P109" s="244">
        <f>I109+J109</f>
        <v>0</v>
      </c>
      <c r="Q109" s="244">
        <f>ROUND(I109*H109,2)</f>
        <v>0</v>
      </c>
      <c r="R109" s="244">
        <f>ROUND(J109*H109,2)</f>
        <v>0</v>
      </c>
      <c r="S109" s="85"/>
      <c r="T109" s="245">
        <f>S109*H109</f>
        <v>0</v>
      </c>
      <c r="U109" s="245">
        <v>0</v>
      </c>
      <c r="V109" s="245">
        <f>U109*H109</f>
        <v>0</v>
      </c>
      <c r="W109" s="245">
        <v>0</v>
      </c>
      <c r="X109" s="246">
        <f>W109*H109</f>
        <v>0</v>
      </c>
      <c r="Y109" s="39"/>
      <c r="Z109" s="39"/>
      <c r="AA109" s="39"/>
      <c r="AB109" s="39"/>
      <c r="AC109" s="39"/>
      <c r="AD109" s="39"/>
      <c r="AE109" s="39"/>
      <c r="AR109" s="247" t="s">
        <v>179</v>
      </c>
      <c r="AT109" s="247" t="s">
        <v>174</v>
      </c>
      <c r="AU109" s="247" t="s">
        <v>86</v>
      </c>
      <c r="AY109" s="18" t="s">
        <v>171</v>
      </c>
      <c r="BE109" s="248">
        <f>IF(O109="základní",K109,0)</f>
        <v>0</v>
      </c>
      <c r="BF109" s="248">
        <f>IF(O109="snížená",K109,0)</f>
        <v>0</v>
      </c>
      <c r="BG109" s="248">
        <f>IF(O109="zákl. přenesená",K109,0)</f>
        <v>0</v>
      </c>
      <c r="BH109" s="248">
        <f>IF(O109="sníž. přenesená",K109,0)</f>
        <v>0</v>
      </c>
      <c r="BI109" s="248">
        <f>IF(O109="nulová",K109,0)</f>
        <v>0</v>
      </c>
      <c r="BJ109" s="18" t="s">
        <v>84</v>
      </c>
      <c r="BK109" s="248">
        <f>ROUND(P109*H109,2)</f>
        <v>0</v>
      </c>
      <c r="BL109" s="18" t="s">
        <v>179</v>
      </c>
      <c r="BM109" s="247" t="s">
        <v>1257</v>
      </c>
    </row>
    <row r="110" spans="1:47" s="2" customFormat="1" ht="12">
      <c r="A110" s="39"/>
      <c r="B110" s="40"/>
      <c r="C110" s="41"/>
      <c r="D110" s="249" t="s">
        <v>181</v>
      </c>
      <c r="E110" s="41"/>
      <c r="F110" s="250" t="s">
        <v>1258</v>
      </c>
      <c r="G110" s="41"/>
      <c r="H110" s="41"/>
      <c r="I110" s="150"/>
      <c r="J110" s="150"/>
      <c r="K110" s="41"/>
      <c r="L110" s="41"/>
      <c r="M110" s="45"/>
      <c r="N110" s="251"/>
      <c r="O110" s="252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181</v>
      </c>
      <c r="AU110" s="18" t="s">
        <v>86</v>
      </c>
    </row>
    <row r="111" spans="1:65" s="2" customFormat="1" ht="21.75" customHeight="1">
      <c r="A111" s="39"/>
      <c r="B111" s="40"/>
      <c r="C111" s="235" t="s">
        <v>173</v>
      </c>
      <c r="D111" s="235" t="s">
        <v>174</v>
      </c>
      <c r="E111" s="236" t="s">
        <v>1259</v>
      </c>
      <c r="F111" s="237" t="s">
        <v>1260</v>
      </c>
      <c r="G111" s="238" t="s">
        <v>195</v>
      </c>
      <c r="H111" s="239">
        <v>81</v>
      </c>
      <c r="I111" s="240"/>
      <c r="J111" s="240"/>
      <c r="K111" s="241">
        <f>ROUND(P111*H111,2)</f>
        <v>0</v>
      </c>
      <c r="L111" s="237" t="s">
        <v>178</v>
      </c>
      <c r="M111" s="45"/>
      <c r="N111" s="242" t="s">
        <v>20</v>
      </c>
      <c r="O111" s="243" t="s">
        <v>45</v>
      </c>
      <c r="P111" s="244">
        <f>I111+J111</f>
        <v>0</v>
      </c>
      <c r="Q111" s="244">
        <f>ROUND(I111*H111,2)</f>
        <v>0</v>
      </c>
      <c r="R111" s="244">
        <f>ROUND(J111*H111,2)</f>
        <v>0</v>
      </c>
      <c r="S111" s="85"/>
      <c r="T111" s="245">
        <f>S111*H111</f>
        <v>0</v>
      </c>
      <c r="U111" s="245">
        <v>0</v>
      </c>
      <c r="V111" s="245">
        <f>U111*H111</f>
        <v>0</v>
      </c>
      <c r="W111" s="245">
        <v>0</v>
      </c>
      <c r="X111" s="246">
        <f>W111*H111</f>
        <v>0</v>
      </c>
      <c r="Y111" s="39"/>
      <c r="Z111" s="39"/>
      <c r="AA111" s="39"/>
      <c r="AB111" s="39"/>
      <c r="AC111" s="39"/>
      <c r="AD111" s="39"/>
      <c r="AE111" s="39"/>
      <c r="AR111" s="247" t="s">
        <v>179</v>
      </c>
      <c r="AT111" s="247" t="s">
        <v>174</v>
      </c>
      <c r="AU111" s="247" t="s">
        <v>86</v>
      </c>
      <c r="AY111" s="18" t="s">
        <v>171</v>
      </c>
      <c r="BE111" s="248">
        <f>IF(O111="základní",K111,0)</f>
        <v>0</v>
      </c>
      <c r="BF111" s="248">
        <f>IF(O111="snížená",K111,0)</f>
        <v>0</v>
      </c>
      <c r="BG111" s="248">
        <f>IF(O111="zákl. přenesená",K111,0)</f>
        <v>0</v>
      </c>
      <c r="BH111" s="248">
        <f>IF(O111="sníž. přenesená",K111,0)</f>
        <v>0</v>
      </c>
      <c r="BI111" s="248">
        <f>IF(O111="nulová",K111,0)</f>
        <v>0</v>
      </c>
      <c r="BJ111" s="18" t="s">
        <v>84</v>
      </c>
      <c r="BK111" s="248">
        <f>ROUND(P111*H111,2)</f>
        <v>0</v>
      </c>
      <c r="BL111" s="18" t="s">
        <v>179</v>
      </c>
      <c r="BM111" s="247" t="s">
        <v>1261</v>
      </c>
    </row>
    <row r="112" spans="1:47" s="2" customFormat="1" ht="12">
      <c r="A112" s="39"/>
      <c r="B112" s="40"/>
      <c r="C112" s="41"/>
      <c r="D112" s="249" t="s">
        <v>181</v>
      </c>
      <c r="E112" s="41"/>
      <c r="F112" s="250" t="s">
        <v>1262</v>
      </c>
      <c r="G112" s="41"/>
      <c r="H112" s="41"/>
      <c r="I112" s="150"/>
      <c r="J112" s="150"/>
      <c r="K112" s="41"/>
      <c r="L112" s="41"/>
      <c r="M112" s="45"/>
      <c r="N112" s="251"/>
      <c r="O112" s="252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181</v>
      </c>
      <c r="AU112" s="18" t="s">
        <v>86</v>
      </c>
    </row>
    <row r="113" spans="1:65" s="2" customFormat="1" ht="21.75" customHeight="1">
      <c r="A113" s="39"/>
      <c r="B113" s="40"/>
      <c r="C113" s="235" t="s">
        <v>185</v>
      </c>
      <c r="D113" s="235" t="s">
        <v>174</v>
      </c>
      <c r="E113" s="236" t="s">
        <v>1263</v>
      </c>
      <c r="F113" s="237" t="s">
        <v>1264</v>
      </c>
      <c r="G113" s="238" t="s">
        <v>177</v>
      </c>
      <c r="H113" s="239">
        <v>287.2</v>
      </c>
      <c r="I113" s="240"/>
      <c r="J113" s="240"/>
      <c r="K113" s="241">
        <f>ROUND(P113*H113,2)</f>
        <v>0</v>
      </c>
      <c r="L113" s="237" t="s">
        <v>178</v>
      </c>
      <c r="M113" s="45"/>
      <c r="N113" s="242" t="s">
        <v>20</v>
      </c>
      <c r="O113" s="243" t="s">
        <v>45</v>
      </c>
      <c r="P113" s="244">
        <f>I113+J113</f>
        <v>0</v>
      </c>
      <c r="Q113" s="244">
        <f>ROUND(I113*H113,2)</f>
        <v>0</v>
      </c>
      <c r="R113" s="244">
        <f>ROUND(J113*H113,2)</f>
        <v>0</v>
      </c>
      <c r="S113" s="85"/>
      <c r="T113" s="245">
        <f>S113*H113</f>
        <v>0</v>
      </c>
      <c r="U113" s="245">
        <v>0</v>
      </c>
      <c r="V113" s="245">
        <f>U113*H113</f>
        <v>0</v>
      </c>
      <c r="W113" s="245">
        <v>0</v>
      </c>
      <c r="X113" s="246">
        <f>W113*H113</f>
        <v>0</v>
      </c>
      <c r="Y113" s="39"/>
      <c r="Z113" s="39"/>
      <c r="AA113" s="39"/>
      <c r="AB113" s="39"/>
      <c r="AC113" s="39"/>
      <c r="AD113" s="39"/>
      <c r="AE113" s="39"/>
      <c r="AR113" s="247" t="s">
        <v>179</v>
      </c>
      <c r="AT113" s="247" t="s">
        <v>174</v>
      </c>
      <c r="AU113" s="247" t="s">
        <v>86</v>
      </c>
      <c r="AY113" s="18" t="s">
        <v>171</v>
      </c>
      <c r="BE113" s="248">
        <f>IF(O113="základní",K113,0)</f>
        <v>0</v>
      </c>
      <c r="BF113" s="248">
        <f>IF(O113="snížená",K113,0)</f>
        <v>0</v>
      </c>
      <c r="BG113" s="248">
        <f>IF(O113="zákl. přenesená",K113,0)</f>
        <v>0</v>
      </c>
      <c r="BH113" s="248">
        <f>IF(O113="sníž. přenesená",K113,0)</f>
        <v>0</v>
      </c>
      <c r="BI113" s="248">
        <f>IF(O113="nulová",K113,0)</f>
        <v>0</v>
      </c>
      <c r="BJ113" s="18" t="s">
        <v>84</v>
      </c>
      <c r="BK113" s="248">
        <f>ROUND(P113*H113,2)</f>
        <v>0</v>
      </c>
      <c r="BL113" s="18" t="s">
        <v>179</v>
      </c>
      <c r="BM113" s="247" t="s">
        <v>1265</v>
      </c>
    </row>
    <row r="114" spans="1:47" s="2" customFormat="1" ht="12">
      <c r="A114" s="39"/>
      <c r="B114" s="40"/>
      <c r="C114" s="41"/>
      <c r="D114" s="249" t="s">
        <v>181</v>
      </c>
      <c r="E114" s="41"/>
      <c r="F114" s="250" t="s">
        <v>1266</v>
      </c>
      <c r="G114" s="41"/>
      <c r="H114" s="41"/>
      <c r="I114" s="150"/>
      <c r="J114" s="150"/>
      <c r="K114" s="41"/>
      <c r="L114" s="41"/>
      <c r="M114" s="45"/>
      <c r="N114" s="251"/>
      <c r="O114" s="252"/>
      <c r="P114" s="85"/>
      <c r="Q114" s="85"/>
      <c r="R114" s="85"/>
      <c r="S114" s="85"/>
      <c r="T114" s="85"/>
      <c r="U114" s="85"/>
      <c r="V114" s="85"/>
      <c r="W114" s="85"/>
      <c r="X114" s="86"/>
      <c r="Y114" s="39"/>
      <c r="Z114" s="39"/>
      <c r="AA114" s="39"/>
      <c r="AB114" s="39"/>
      <c r="AC114" s="39"/>
      <c r="AD114" s="39"/>
      <c r="AE114" s="39"/>
      <c r="AT114" s="18" t="s">
        <v>181</v>
      </c>
      <c r="AU114" s="18" t="s">
        <v>86</v>
      </c>
    </row>
    <row r="115" spans="1:65" s="2" customFormat="1" ht="21.75" customHeight="1">
      <c r="A115" s="39"/>
      <c r="B115" s="40"/>
      <c r="C115" s="235" t="s">
        <v>192</v>
      </c>
      <c r="D115" s="235" t="s">
        <v>174</v>
      </c>
      <c r="E115" s="236" t="s">
        <v>1267</v>
      </c>
      <c r="F115" s="237" t="s">
        <v>1268</v>
      </c>
      <c r="G115" s="238" t="s">
        <v>177</v>
      </c>
      <c r="H115" s="239">
        <v>287.2</v>
      </c>
      <c r="I115" s="240"/>
      <c r="J115" s="240"/>
      <c r="K115" s="241">
        <f>ROUND(P115*H115,2)</f>
        <v>0</v>
      </c>
      <c r="L115" s="237" t="s">
        <v>178</v>
      </c>
      <c r="M115" s="45"/>
      <c r="N115" s="242" t="s">
        <v>20</v>
      </c>
      <c r="O115" s="243" t="s">
        <v>45</v>
      </c>
      <c r="P115" s="244">
        <f>I115+J115</f>
        <v>0</v>
      </c>
      <c r="Q115" s="244">
        <f>ROUND(I115*H115,2)</f>
        <v>0</v>
      </c>
      <c r="R115" s="244">
        <f>ROUND(J115*H115,2)</f>
        <v>0</v>
      </c>
      <c r="S115" s="85"/>
      <c r="T115" s="245">
        <f>S115*H115</f>
        <v>0</v>
      </c>
      <c r="U115" s="245">
        <v>0</v>
      </c>
      <c r="V115" s="245">
        <f>U115*H115</f>
        <v>0</v>
      </c>
      <c r="W115" s="245">
        <v>0</v>
      </c>
      <c r="X115" s="246">
        <f>W115*H115</f>
        <v>0</v>
      </c>
      <c r="Y115" s="39"/>
      <c r="Z115" s="39"/>
      <c r="AA115" s="39"/>
      <c r="AB115" s="39"/>
      <c r="AC115" s="39"/>
      <c r="AD115" s="39"/>
      <c r="AE115" s="39"/>
      <c r="AR115" s="247" t="s">
        <v>179</v>
      </c>
      <c r="AT115" s="247" t="s">
        <v>174</v>
      </c>
      <c r="AU115" s="247" t="s">
        <v>86</v>
      </c>
      <c r="AY115" s="18" t="s">
        <v>171</v>
      </c>
      <c r="BE115" s="248">
        <f>IF(O115="základní",K115,0)</f>
        <v>0</v>
      </c>
      <c r="BF115" s="248">
        <f>IF(O115="snížená",K115,0)</f>
        <v>0</v>
      </c>
      <c r="BG115" s="248">
        <f>IF(O115="zákl. přenesená",K115,0)</f>
        <v>0</v>
      </c>
      <c r="BH115" s="248">
        <f>IF(O115="sníž. přenesená",K115,0)</f>
        <v>0</v>
      </c>
      <c r="BI115" s="248">
        <f>IF(O115="nulová",K115,0)</f>
        <v>0</v>
      </c>
      <c r="BJ115" s="18" t="s">
        <v>84</v>
      </c>
      <c r="BK115" s="248">
        <f>ROUND(P115*H115,2)</f>
        <v>0</v>
      </c>
      <c r="BL115" s="18" t="s">
        <v>179</v>
      </c>
      <c r="BM115" s="247" t="s">
        <v>1269</v>
      </c>
    </row>
    <row r="116" spans="1:47" s="2" customFormat="1" ht="12">
      <c r="A116" s="39"/>
      <c r="B116" s="40"/>
      <c r="C116" s="41"/>
      <c r="D116" s="249" t="s">
        <v>181</v>
      </c>
      <c r="E116" s="41"/>
      <c r="F116" s="250" t="s">
        <v>1270</v>
      </c>
      <c r="G116" s="41"/>
      <c r="H116" s="41"/>
      <c r="I116" s="150"/>
      <c r="J116" s="150"/>
      <c r="K116" s="41"/>
      <c r="L116" s="41"/>
      <c r="M116" s="45"/>
      <c r="N116" s="251"/>
      <c r="O116" s="252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181</v>
      </c>
      <c r="AU116" s="18" t="s">
        <v>86</v>
      </c>
    </row>
    <row r="117" spans="1:65" s="2" customFormat="1" ht="21.75" customHeight="1">
      <c r="A117" s="39"/>
      <c r="B117" s="40"/>
      <c r="C117" s="235" t="s">
        <v>198</v>
      </c>
      <c r="D117" s="235" t="s">
        <v>174</v>
      </c>
      <c r="E117" s="236" t="s">
        <v>1271</v>
      </c>
      <c r="F117" s="237" t="s">
        <v>1272</v>
      </c>
      <c r="G117" s="238" t="s">
        <v>177</v>
      </c>
      <c r="H117" s="239">
        <v>184.2</v>
      </c>
      <c r="I117" s="240"/>
      <c r="J117" s="240"/>
      <c r="K117" s="241">
        <f>ROUND(P117*H117,2)</f>
        <v>0</v>
      </c>
      <c r="L117" s="237" t="s">
        <v>178</v>
      </c>
      <c r="M117" s="45"/>
      <c r="N117" s="242" t="s">
        <v>20</v>
      </c>
      <c r="O117" s="243" t="s">
        <v>45</v>
      </c>
      <c r="P117" s="244">
        <f>I117+J117</f>
        <v>0</v>
      </c>
      <c r="Q117" s="244">
        <f>ROUND(I117*H117,2)</f>
        <v>0</v>
      </c>
      <c r="R117" s="244">
        <f>ROUND(J117*H117,2)</f>
        <v>0</v>
      </c>
      <c r="S117" s="85"/>
      <c r="T117" s="245">
        <f>S117*H117</f>
        <v>0</v>
      </c>
      <c r="U117" s="245">
        <v>0</v>
      </c>
      <c r="V117" s="245">
        <f>U117*H117</f>
        <v>0</v>
      </c>
      <c r="W117" s="245">
        <v>0</v>
      </c>
      <c r="X117" s="246">
        <f>W117*H117</f>
        <v>0</v>
      </c>
      <c r="Y117" s="39"/>
      <c r="Z117" s="39"/>
      <c r="AA117" s="39"/>
      <c r="AB117" s="39"/>
      <c r="AC117" s="39"/>
      <c r="AD117" s="39"/>
      <c r="AE117" s="39"/>
      <c r="AR117" s="247" t="s">
        <v>179</v>
      </c>
      <c r="AT117" s="247" t="s">
        <v>174</v>
      </c>
      <c r="AU117" s="247" t="s">
        <v>86</v>
      </c>
      <c r="AY117" s="18" t="s">
        <v>171</v>
      </c>
      <c r="BE117" s="248">
        <f>IF(O117="základní",K117,0)</f>
        <v>0</v>
      </c>
      <c r="BF117" s="248">
        <f>IF(O117="snížená",K117,0)</f>
        <v>0</v>
      </c>
      <c r="BG117" s="248">
        <f>IF(O117="zákl. přenesená",K117,0)</f>
        <v>0</v>
      </c>
      <c r="BH117" s="248">
        <f>IF(O117="sníž. přenesená",K117,0)</f>
        <v>0</v>
      </c>
      <c r="BI117" s="248">
        <f>IF(O117="nulová",K117,0)</f>
        <v>0</v>
      </c>
      <c r="BJ117" s="18" t="s">
        <v>84</v>
      </c>
      <c r="BK117" s="248">
        <f>ROUND(P117*H117,2)</f>
        <v>0</v>
      </c>
      <c r="BL117" s="18" t="s">
        <v>179</v>
      </c>
      <c r="BM117" s="247" t="s">
        <v>1273</v>
      </c>
    </row>
    <row r="118" spans="1:47" s="2" customFormat="1" ht="12">
      <c r="A118" s="39"/>
      <c r="B118" s="40"/>
      <c r="C118" s="41"/>
      <c r="D118" s="249" t="s">
        <v>181</v>
      </c>
      <c r="E118" s="41"/>
      <c r="F118" s="250" t="s">
        <v>1274</v>
      </c>
      <c r="G118" s="41"/>
      <c r="H118" s="41"/>
      <c r="I118" s="150"/>
      <c r="J118" s="150"/>
      <c r="K118" s="41"/>
      <c r="L118" s="41"/>
      <c r="M118" s="45"/>
      <c r="N118" s="251"/>
      <c r="O118" s="252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181</v>
      </c>
      <c r="AU118" s="18" t="s">
        <v>86</v>
      </c>
    </row>
    <row r="119" spans="1:51" s="13" customFormat="1" ht="12">
      <c r="A119" s="13"/>
      <c r="B119" s="253"/>
      <c r="C119" s="254"/>
      <c r="D119" s="249" t="s">
        <v>183</v>
      </c>
      <c r="E119" s="255" t="s">
        <v>20</v>
      </c>
      <c r="F119" s="256" t="s">
        <v>1275</v>
      </c>
      <c r="G119" s="254"/>
      <c r="H119" s="257">
        <v>184.2</v>
      </c>
      <c r="I119" s="258"/>
      <c r="J119" s="258"/>
      <c r="K119" s="254"/>
      <c r="L119" s="254"/>
      <c r="M119" s="259"/>
      <c r="N119" s="260"/>
      <c r="O119" s="261"/>
      <c r="P119" s="261"/>
      <c r="Q119" s="261"/>
      <c r="R119" s="261"/>
      <c r="S119" s="261"/>
      <c r="T119" s="261"/>
      <c r="U119" s="261"/>
      <c r="V119" s="261"/>
      <c r="W119" s="261"/>
      <c r="X119" s="262"/>
      <c r="Y119" s="13"/>
      <c r="Z119" s="13"/>
      <c r="AA119" s="13"/>
      <c r="AB119" s="13"/>
      <c r="AC119" s="13"/>
      <c r="AD119" s="13"/>
      <c r="AE119" s="13"/>
      <c r="AT119" s="263" t="s">
        <v>183</v>
      </c>
      <c r="AU119" s="263" t="s">
        <v>86</v>
      </c>
      <c r="AV119" s="13" t="s">
        <v>86</v>
      </c>
      <c r="AW119" s="13" t="s">
        <v>5</v>
      </c>
      <c r="AX119" s="13" t="s">
        <v>84</v>
      </c>
      <c r="AY119" s="263" t="s">
        <v>171</v>
      </c>
    </row>
    <row r="120" spans="1:65" s="2" customFormat="1" ht="21.75" customHeight="1">
      <c r="A120" s="39"/>
      <c r="B120" s="40"/>
      <c r="C120" s="264" t="s">
        <v>203</v>
      </c>
      <c r="D120" s="264" t="s">
        <v>186</v>
      </c>
      <c r="E120" s="265" t="s">
        <v>913</v>
      </c>
      <c r="F120" s="266" t="s">
        <v>914</v>
      </c>
      <c r="G120" s="267" t="s">
        <v>224</v>
      </c>
      <c r="H120" s="268">
        <v>24.314</v>
      </c>
      <c r="I120" s="269"/>
      <c r="J120" s="270"/>
      <c r="K120" s="271">
        <f>ROUND(P120*H120,2)</f>
        <v>0</v>
      </c>
      <c r="L120" s="266" t="s">
        <v>178</v>
      </c>
      <c r="M120" s="272"/>
      <c r="N120" s="273" t="s">
        <v>20</v>
      </c>
      <c r="O120" s="243" t="s">
        <v>45</v>
      </c>
      <c r="P120" s="244">
        <f>I120+J120</f>
        <v>0</v>
      </c>
      <c r="Q120" s="244">
        <f>ROUND(I120*H120,2)</f>
        <v>0</v>
      </c>
      <c r="R120" s="244">
        <f>ROUND(J120*H120,2)</f>
        <v>0</v>
      </c>
      <c r="S120" s="85"/>
      <c r="T120" s="245">
        <f>S120*H120</f>
        <v>0</v>
      </c>
      <c r="U120" s="245">
        <v>1</v>
      </c>
      <c r="V120" s="245">
        <f>U120*H120</f>
        <v>24.314</v>
      </c>
      <c r="W120" s="245">
        <v>0</v>
      </c>
      <c r="X120" s="246">
        <f>W120*H120</f>
        <v>0</v>
      </c>
      <c r="Y120" s="39"/>
      <c r="Z120" s="39"/>
      <c r="AA120" s="39"/>
      <c r="AB120" s="39"/>
      <c r="AC120" s="39"/>
      <c r="AD120" s="39"/>
      <c r="AE120" s="39"/>
      <c r="AR120" s="247" t="s">
        <v>185</v>
      </c>
      <c r="AT120" s="247" t="s">
        <v>186</v>
      </c>
      <c r="AU120" s="247" t="s">
        <v>86</v>
      </c>
      <c r="AY120" s="18" t="s">
        <v>171</v>
      </c>
      <c r="BE120" s="248">
        <f>IF(O120="základní",K120,0)</f>
        <v>0</v>
      </c>
      <c r="BF120" s="248">
        <f>IF(O120="snížená",K120,0)</f>
        <v>0</v>
      </c>
      <c r="BG120" s="248">
        <f>IF(O120="zákl. přenesená",K120,0)</f>
        <v>0</v>
      </c>
      <c r="BH120" s="248">
        <f>IF(O120="sníž. přenesená",K120,0)</f>
        <v>0</v>
      </c>
      <c r="BI120" s="248">
        <f>IF(O120="nulová",K120,0)</f>
        <v>0</v>
      </c>
      <c r="BJ120" s="18" t="s">
        <v>84</v>
      </c>
      <c r="BK120" s="248">
        <f>ROUND(P120*H120,2)</f>
        <v>0</v>
      </c>
      <c r="BL120" s="18" t="s">
        <v>179</v>
      </c>
      <c r="BM120" s="247" t="s">
        <v>1276</v>
      </c>
    </row>
    <row r="121" spans="1:47" s="2" customFormat="1" ht="12">
      <c r="A121" s="39"/>
      <c r="B121" s="40"/>
      <c r="C121" s="41"/>
      <c r="D121" s="249" t="s">
        <v>181</v>
      </c>
      <c r="E121" s="41"/>
      <c r="F121" s="250" t="s">
        <v>914</v>
      </c>
      <c r="G121" s="41"/>
      <c r="H121" s="41"/>
      <c r="I121" s="150"/>
      <c r="J121" s="150"/>
      <c r="K121" s="41"/>
      <c r="L121" s="41"/>
      <c r="M121" s="45"/>
      <c r="N121" s="251"/>
      <c r="O121" s="252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181</v>
      </c>
      <c r="AU121" s="18" t="s">
        <v>86</v>
      </c>
    </row>
    <row r="122" spans="1:51" s="13" customFormat="1" ht="12">
      <c r="A122" s="13"/>
      <c r="B122" s="253"/>
      <c r="C122" s="254"/>
      <c r="D122" s="249" t="s">
        <v>183</v>
      </c>
      <c r="E122" s="255" t="s">
        <v>20</v>
      </c>
      <c r="F122" s="256" t="s">
        <v>1277</v>
      </c>
      <c r="G122" s="254"/>
      <c r="H122" s="257">
        <v>11.052</v>
      </c>
      <c r="I122" s="258"/>
      <c r="J122" s="258"/>
      <c r="K122" s="254"/>
      <c r="L122" s="254"/>
      <c r="M122" s="259"/>
      <c r="N122" s="260"/>
      <c r="O122" s="261"/>
      <c r="P122" s="261"/>
      <c r="Q122" s="261"/>
      <c r="R122" s="261"/>
      <c r="S122" s="261"/>
      <c r="T122" s="261"/>
      <c r="U122" s="261"/>
      <c r="V122" s="261"/>
      <c r="W122" s="261"/>
      <c r="X122" s="262"/>
      <c r="Y122" s="13"/>
      <c r="Z122" s="13"/>
      <c r="AA122" s="13"/>
      <c r="AB122" s="13"/>
      <c r="AC122" s="13"/>
      <c r="AD122" s="13"/>
      <c r="AE122" s="13"/>
      <c r="AT122" s="263" t="s">
        <v>183</v>
      </c>
      <c r="AU122" s="263" t="s">
        <v>86</v>
      </c>
      <c r="AV122" s="13" t="s">
        <v>86</v>
      </c>
      <c r="AW122" s="13" t="s">
        <v>5</v>
      </c>
      <c r="AX122" s="13" t="s">
        <v>76</v>
      </c>
      <c r="AY122" s="263" t="s">
        <v>171</v>
      </c>
    </row>
    <row r="123" spans="1:51" s="14" customFormat="1" ht="12">
      <c r="A123" s="14"/>
      <c r="B123" s="279"/>
      <c r="C123" s="280"/>
      <c r="D123" s="249" t="s">
        <v>183</v>
      </c>
      <c r="E123" s="281" t="s">
        <v>20</v>
      </c>
      <c r="F123" s="282" t="s">
        <v>249</v>
      </c>
      <c r="G123" s="280"/>
      <c r="H123" s="283">
        <v>11.052</v>
      </c>
      <c r="I123" s="284"/>
      <c r="J123" s="284"/>
      <c r="K123" s="280"/>
      <c r="L123" s="280"/>
      <c r="M123" s="285"/>
      <c r="N123" s="286"/>
      <c r="O123" s="287"/>
      <c r="P123" s="287"/>
      <c r="Q123" s="287"/>
      <c r="R123" s="287"/>
      <c r="S123" s="287"/>
      <c r="T123" s="287"/>
      <c r="U123" s="287"/>
      <c r="V123" s="287"/>
      <c r="W123" s="287"/>
      <c r="X123" s="288"/>
      <c r="Y123" s="14"/>
      <c r="Z123" s="14"/>
      <c r="AA123" s="14"/>
      <c r="AB123" s="14"/>
      <c r="AC123" s="14"/>
      <c r="AD123" s="14"/>
      <c r="AE123" s="14"/>
      <c r="AT123" s="289" t="s">
        <v>183</v>
      </c>
      <c r="AU123" s="289" t="s">
        <v>86</v>
      </c>
      <c r="AV123" s="14" t="s">
        <v>179</v>
      </c>
      <c r="AW123" s="14" t="s">
        <v>5</v>
      </c>
      <c r="AX123" s="14" t="s">
        <v>84</v>
      </c>
      <c r="AY123" s="289" t="s">
        <v>171</v>
      </c>
    </row>
    <row r="124" spans="1:51" s="13" customFormat="1" ht="12">
      <c r="A124" s="13"/>
      <c r="B124" s="253"/>
      <c r="C124" s="254"/>
      <c r="D124" s="249" t="s">
        <v>183</v>
      </c>
      <c r="E124" s="254"/>
      <c r="F124" s="256" t="s">
        <v>1278</v>
      </c>
      <c r="G124" s="254"/>
      <c r="H124" s="257">
        <v>24.314</v>
      </c>
      <c r="I124" s="258"/>
      <c r="J124" s="258"/>
      <c r="K124" s="254"/>
      <c r="L124" s="254"/>
      <c r="M124" s="259"/>
      <c r="N124" s="260"/>
      <c r="O124" s="261"/>
      <c r="P124" s="261"/>
      <c r="Q124" s="261"/>
      <c r="R124" s="261"/>
      <c r="S124" s="261"/>
      <c r="T124" s="261"/>
      <c r="U124" s="261"/>
      <c r="V124" s="261"/>
      <c r="W124" s="261"/>
      <c r="X124" s="262"/>
      <c r="Y124" s="13"/>
      <c r="Z124" s="13"/>
      <c r="AA124" s="13"/>
      <c r="AB124" s="13"/>
      <c r="AC124" s="13"/>
      <c r="AD124" s="13"/>
      <c r="AE124" s="13"/>
      <c r="AT124" s="263" t="s">
        <v>183</v>
      </c>
      <c r="AU124" s="263" t="s">
        <v>86</v>
      </c>
      <c r="AV124" s="13" t="s">
        <v>86</v>
      </c>
      <c r="AW124" s="13" t="s">
        <v>4</v>
      </c>
      <c r="AX124" s="13" t="s">
        <v>84</v>
      </c>
      <c r="AY124" s="263" t="s">
        <v>171</v>
      </c>
    </row>
    <row r="125" spans="1:65" s="2" customFormat="1" ht="21.75" customHeight="1">
      <c r="A125" s="39"/>
      <c r="B125" s="40"/>
      <c r="C125" s="235" t="s">
        <v>208</v>
      </c>
      <c r="D125" s="235" t="s">
        <v>174</v>
      </c>
      <c r="E125" s="236" t="s">
        <v>1279</v>
      </c>
      <c r="F125" s="237" t="s">
        <v>1280</v>
      </c>
      <c r="G125" s="238" t="s">
        <v>177</v>
      </c>
      <c r="H125" s="239">
        <v>287.2</v>
      </c>
      <c r="I125" s="240"/>
      <c r="J125" s="240"/>
      <c r="K125" s="241">
        <f>ROUND(P125*H125,2)</f>
        <v>0</v>
      </c>
      <c r="L125" s="237" t="s">
        <v>178</v>
      </c>
      <c r="M125" s="45"/>
      <c r="N125" s="242" t="s">
        <v>20</v>
      </c>
      <c r="O125" s="243" t="s">
        <v>45</v>
      </c>
      <c r="P125" s="244">
        <f>I125+J125</f>
        <v>0</v>
      </c>
      <c r="Q125" s="244">
        <f>ROUND(I125*H125,2)</f>
        <v>0</v>
      </c>
      <c r="R125" s="244">
        <f>ROUND(J125*H125,2)</f>
        <v>0</v>
      </c>
      <c r="S125" s="85"/>
      <c r="T125" s="245">
        <f>S125*H125</f>
        <v>0</v>
      </c>
      <c r="U125" s="245">
        <v>0</v>
      </c>
      <c r="V125" s="245">
        <f>U125*H125</f>
        <v>0</v>
      </c>
      <c r="W125" s="245">
        <v>0</v>
      </c>
      <c r="X125" s="246">
        <f>W125*H125</f>
        <v>0</v>
      </c>
      <c r="Y125" s="39"/>
      <c r="Z125" s="39"/>
      <c r="AA125" s="39"/>
      <c r="AB125" s="39"/>
      <c r="AC125" s="39"/>
      <c r="AD125" s="39"/>
      <c r="AE125" s="39"/>
      <c r="AR125" s="247" t="s">
        <v>179</v>
      </c>
      <c r="AT125" s="247" t="s">
        <v>174</v>
      </c>
      <c r="AU125" s="247" t="s">
        <v>86</v>
      </c>
      <c r="AY125" s="18" t="s">
        <v>171</v>
      </c>
      <c r="BE125" s="248">
        <f>IF(O125="základní",K125,0)</f>
        <v>0</v>
      </c>
      <c r="BF125" s="248">
        <f>IF(O125="snížená",K125,0)</f>
        <v>0</v>
      </c>
      <c r="BG125" s="248">
        <f>IF(O125="zákl. přenesená",K125,0)</f>
        <v>0</v>
      </c>
      <c r="BH125" s="248">
        <f>IF(O125="sníž. přenesená",K125,0)</f>
        <v>0</v>
      </c>
      <c r="BI125" s="248">
        <f>IF(O125="nulová",K125,0)</f>
        <v>0</v>
      </c>
      <c r="BJ125" s="18" t="s">
        <v>84</v>
      </c>
      <c r="BK125" s="248">
        <f>ROUND(P125*H125,2)</f>
        <v>0</v>
      </c>
      <c r="BL125" s="18" t="s">
        <v>179</v>
      </c>
      <c r="BM125" s="247" t="s">
        <v>1281</v>
      </c>
    </row>
    <row r="126" spans="1:47" s="2" customFormat="1" ht="12">
      <c r="A126" s="39"/>
      <c r="B126" s="40"/>
      <c r="C126" s="41"/>
      <c r="D126" s="249" t="s">
        <v>181</v>
      </c>
      <c r="E126" s="41"/>
      <c r="F126" s="250" t="s">
        <v>1282</v>
      </c>
      <c r="G126" s="41"/>
      <c r="H126" s="41"/>
      <c r="I126" s="150"/>
      <c r="J126" s="150"/>
      <c r="K126" s="41"/>
      <c r="L126" s="41"/>
      <c r="M126" s="45"/>
      <c r="N126" s="251"/>
      <c r="O126" s="252"/>
      <c r="P126" s="85"/>
      <c r="Q126" s="85"/>
      <c r="R126" s="85"/>
      <c r="S126" s="85"/>
      <c r="T126" s="85"/>
      <c r="U126" s="85"/>
      <c r="V126" s="85"/>
      <c r="W126" s="85"/>
      <c r="X126" s="86"/>
      <c r="Y126" s="39"/>
      <c r="Z126" s="39"/>
      <c r="AA126" s="39"/>
      <c r="AB126" s="39"/>
      <c r="AC126" s="39"/>
      <c r="AD126" s="39"/>
      <c r="AE126" s="39"/>
      <c r="AT126" s="18" t="s">
        <v>181</v>
      </c>
      <c r="AU126" s="18" t="s">
        <v>86</v>
      </c>
    </row>
    <row r="127" spans="1:65" s="2" customFormat="1" ht="21.75" customHeight="1">
      <c r="A127" s="39"/>
      <c r="B127" s="40"/>
      <c r="C127" s="264" t="s">
        <v>213</v>
      </c>
      <c r="D127" s="264" t="s">
        <v>186</v>
      </c>
      <c r="E127" s="265" t="s">
        <v>1283</v>
      </c>
      <c r="F127" s="266" t="s">
        <v>1284</v>
      </c>
      <c r="G127" s="267" t="s">
        <v>177</v>
      </c>
      <c r="H127" s="268">
        <v>315.92</v>
      </c>
      <c r="I127" s="269"/>
      <c r="J127" s="270"/>
      <c r="K127" s="271">
        <f>ROUND(P127*H127,2)</f>
        <v>0</v>
      </c>
      <c r="L127" s="266" t="s">
        <v>178</v>
      </c>
      <c r="M127" s="272"/>
      <c r="N127" s="273" t="s">
        <v>20</v>
      </c>
      <c r="O127" s="243" t="s">
        <v>45</v>
      </c>
      <c r="P127" s="244">
        <f>I127+J127</f>
        <v>0</v>
      </c>
      <c r="Q127" s="244">
        <f>ROUND(I127*H127,2)</f>
        <v>0</v>
      </c>
      <c r="R127" s="244">
        <f>ROUND(J127*H127,2)</f>
        <v>0</v>
      </c>
      <c r="S127" s="85"/>
      <c r="T127" s="245">
        <f>S127*H127</f>
        <v>0</v>
      </c>
      <c r="U127" s="245">
        <v>0.0002</v>
      </c>
      <c r="V127" s="245">
        <f>U127*H127</f>
        <v>0.063184</v>
      </c>
      <c r="W127" s="245">
        <v>0</v>
      </c>
      <c r="X127" s="246">
        <f>W127*H127</f>
        <v>0</v>
      </c>
      <c r="Y127" s="39"/>
      <c r="Z127" s="39"/>
      <c r="AA127" s="39"/>
      <c r="AB127" s="39"/>
      <c r="AC127" s="39"/>
      <c r="AD127" s="39"/>
      <c r="AE127" s="39"/>
      <c r="AR127" s="247" t="s">
        <v>185</v>
      </c>
      <c r="AT127" s="247" t="s">
        <v>186</v>
      </c>
      <c r="AU127" s="247" t="s">
        <v>86</v>
      </c>
      <c r="AY127" s="18" t="s">
        <v>171</v>
      </c>
      <c r="BE127" s="248">
        <f>IF(O127="základní",K127,0)</f>
        <v>0</v>
      </c>
      <c r="BF127" s="248">
        <f>IF(O127="snížená",K127,0)</f>
        <v>0</v>
      </c>
      <c r="BG127" s="248">
        <f>IF(O127="zákl. přenesená",K127,0)</f>
        <v>0</v>
      </c>
      <c r="BH127" s="248">
        <f>IF(O127="sníž. přenesená",K127,0)</f>
        <v>0</v>
      </c>
      <c r="BI127" s="248">
        <f>IF(O127="nulová",K127,0)</f>
        <v>0</v>
      </c>
      <c r="BJ127" s="18" t="s">
        <v>84</v>
      </c>
      <c r="BK127" s="248">
        <f>ROUND(P127*H127,2)</f>
        <v>0</v>
      </c>
      <c r="BL127" s="18" t="s">
        <v>179</v>
      </c>
      <c r="BM127" s="247" t="s">
        <v>1285</v>
      </c>
    </row>
    <row r="128" spans="1:47" s="2" customFormat="1" ht="12">
      <c r="A128" s="39"/>
      <c r="B128" s="40"/>
      <c r="C128" s="41"/>
      <c r="D128" s="249" t="s">
        <v>181</v>
      </c>
      <c r="E128" s="41"/>
      <c r="F128" s="250" t="s">
        <v>1284</v>
      </c>
      <c r="G128" s="41"/>
      <c r="H128" s="41"/>
      <c r="I128" s="150"/>
      <c r="J128" s="150"/>
      <c r="K128" s="41"/>
      <c r="L128" s="41"/>
      <c r="M128" s="45"/>
      <c r="N128" s="251"/>
      <c r="O128" s="252"/>
      <c r="P128" s="85"/>
      <c r="Q128" s="85"/>
      <c r="R128" s="85"/>
      <c r="S128" s="85"/>
      <c r="T128" s="85"/>
      <c r="U128" s="85"/>
      <c r="V128" s="85"/>
      <c r="W128" s="85"/>
      <c r="X128" s="86"/>
      <c r="Y128" s="39"/>
      <c r="Z128" s="39"/>
      <c r="AA128" s="39"/>
      <c r="AB128" s="39"/>
      <c r="AC128" s="39"/>
      <c r="AD128" s="39"/>
      <c r="AE128" s="39"/>
      <c r="AT128" s="18" t="s">
        <v>181</v>
      </c>
      <c r="AU128" s="18" t="s">
        <v>86</v>
      </c>
    </row>
    <row r="129" spans="1:51" s="13" customFormat="1" ht="12">
      <c r="A129" s="13"/>
      <c r="B129" s="253"/>
      <c r="C129" s="254"/>
      <c r="D129" s="249" t="s">
        <v>183</v>
      </c>
      <c r="E129" s="254"/>
      <c r="F129" s="256" t="s">
        <v>1286</v>
      </c>
      <c r="G129" s="254"/>
      <c r="H129" s="257">
        <v>315.92</v>
      </c>
      <c r="I129" s="258"/>
      <c r="J129" s="258"/>
      <c r="K129" s="254"/>
      <c r="L129" s="254"/>
      <c r="M129" s="259"/>
      <c r="N129" s="260"/>
      <c r="O129" s="261"/>
      <c r="P129" s="261"/>
      <c r="Q129" s="261"/>
      <c r="R129" s="261"/>
      <c r="S129" s="261"/>
      <c r="T129" s="261"/>
      <c r="U129" s="261"/>
      <c r="V129" s="261"/>
      <c r="W129" s="261"/>
      <c r="X129" s="262"/>
      <c r="Y129" s="13"/>
      <c r="Z129" s="13"/>
      <c r="AA129" s="13"/>
      <c r="AB129" s="13"/>
      <c r="AC129" s="13"/>
      <c r="AD129" s="13"/>
      <c r="AE129" s="13"/>
      <c r="AT129" s="263" t="s">
        <v>183</v>
      </c>
      <c r="AU129" s="263" t="s">
        <v>86</v>
      </c>
      <c r="AV129" s="13" t="s">
        <v>86</v>
      </c>
      <c r="AW129" s="13" t="s">
        <v>4</v>
      </c>
      <c r="AX129" s="13" t="s">
        <v>84</v>
      </c>
      <c r="AY129" s="263" t="s">
        <v>171</v>
      </c>
    </row>
    <row r="130" spans="1:65" s="2" customFormat="1" ht="21.75" customHeight="1">
      <c r="A130" s="39"/>
      <c r="B130" s="40"/>
      <c r="C130" s="235" t="s">
        <v>221</v>
      </c>
      <c r="D130" s="235" t="s">
        <v>174</v>
      </c>
      <c r="E130" s="236" t="s">
        <v>1113</v>
      </c>
      <c r="F130" s="237" t="s">
        <v>1114</v>
      </c>
      <c r="G130" s="238" t="s">
        <v>177</v>
      </c>
      <c r="H130" s="239">
        <v>103</v>
      </c>
      <c r="I130" s="240"/>
      <c r="J130" s="240"/>
      <c r="K130" s="241">
        <f>ROUND(P130*H130,2)</f>
        <v>0</v>
      </c>
      <c r="L130" s="237" t="s">
        <v>178</v>
      </c>
      <c r="M130" s="45"/>
      <c r="N130" s="242" t="s">
        <v>20</v>
      </c>
      <c r="O130" s="243" t="s">
        <v>45</v>
      </c>
      <c r="P130" s="244">
        <f>I130+J130</f>
        <v>0</v>
      </c>
      <c r="Q130" s="244">
        <f>ROUND(I130*H130,2)</f>
        <v>0</v>
      </c>
      <c r="R130" s="244">
        <f>ROUND(J130*H130,2)</f>
        <v>0</v>
      </c>
      <c r="S130" s="85"/>
      <c r="T130" s="245">
        <f>S130*H130</f>
        <v>0</v>
      </c>
      <c r="U130" s="245">
        <v>0</v>
      </c>
      <c r="V130" s="245">
        <f>U130*H130</f>
        <v>0</v>
      </c>
      <c r="W130" s="245">
        <v>0</v>
      </c>
      <c r="X130" s="246">
        <f>W130*H130</f>
        <v>0</v>
      </c>
      <c r="Y130" s="39"/>
      <c r="Z130" s="39"/>
      <c r="AA130" s="39"/>
      <c r="AB130" s="39"/>
      <c r="AC130" s="39"/>
      <c r="AD130" s="39"/>
      <c r="AE130" s="39"/>
      <c r="AR130" s="247" t="s">
        <v>179</v>
      </c>
      <c r="AT130" s="247" t="s">
        <v>174</v>
      </c>
      <c r="AU130" s="247" t="s">
        <v>86</v>
      </c>
      <c r="AY130" s="18" t="s">
        <v>171</v>
      </c>
      <c r="BE130" s="248">
        <f>IF(O130="základní",K130,0)</f>
        <v>0</v>
      </c>
      <c r="BF130" s="248">
        <f>IF(O130="snížená",K130,0)</f>
        <v>0</v>
      </c>
      <c r="BG130" s="248">
        <f>IF(O130="zákl. přenesená",K130,0)</f>
        <v>0</v>
      </c>
      <c r="BH130" s="248">
        <f>IF(O130="sníž. přenesená",K130,0)</f>
        <v>0</v>
      </c>
      <c r="BI130" s="248">
        <f>IF(O130="nulová",K130,0)</f>
        <v>0</v>
      </c>
      <c r="BJ130" s="18" t="s">
        <v>84</v>
      </c>
      <c r="BK130" s="248">
        <f>ROUND(P130*H130,2)</f>
        <v>0</v>
      </c>
      <c r="BL130" s="18" t="s">
        <v>179</v>
      </c>
      <c r="BM130" s="247" t="s">
        <v>1287</v>
      </c>
    </row>
    <row r="131" spans="1:47" s="2" customFormat="1" ht="12">
      <c r="A131" s="39"/>
      <c r="B131" s="40"/>
      <c r="C131" s="41"/>
      <c r="D131" s="249" t="s">
        <v>181</v>
      </c>
      <c r="E131" s="41"/>
      <c r="F131" s="250" t="s">
        <v>1116</v>
      </c>
      <c r="G131" s="41"/>
      <c r="H131" s="41"/>
      <c r="I131" s="150"/>
      <c r="J131" s="150"/>
      <c r="K131" s="41"/>
      <c r="L131" s="41"/>
      <c r="M131" s="45"/>
      <c r="N131" s="251"/>
      <c r="O131" s="252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181</v>
      </c>
      <c r="AU131" s="18" t="s">
        <v>86</v>
      </c>
    </row>
    <row r="132" spans="1:51" s="13" customFormat="1" ht="12">
      <c r="A132" s="13"/>
      <c r="B132" s="253"/>
      <c r="C132" s="254"/>
      <c r="D132" s="249" t="s">
        <v>183</v>
      </c>
      <c r="E132" s="255" t="s">
        <v>20</v>
      </c>
      <c r="F132" s="256" t="s">
        <v>1288</v>
      </c>
      <c r="G132" s="254"/>
      <c r="H132" s="257">
        <v>103</v>
      </c>
      <c r="I132" s="258"/>
      <c r="J132" s="258"/>
      <c r="K132" s="254"/>
      <c r="L132" s="254"/>
      <c r="M132" s="259"/>
      <c r="N132" s="260"/>
      <c r="O132" s="261"/>
      <c r="P132" s="261"/>
      <c r="Q132" s="261"/>
      <c r="R132" s="261"/>
      <c r="S132" s="261"/>
      <c r="T132" s="261"/>
      <c r="U132" s="261"/>
      <c r="V132" s="261"/>
      <c r="W132" s="261"/>
      <c r="X132" s="262"/>
      <c r="Y132" s="13"/>
      <c r="Z132" s="13"/>
      <c r="AA132" s="13"/>
      <c r="AB132" s="13"/>
      <c r="AC132" s="13"/>
      <c r="AD132" s="13"/>
      <c r="AE132" s="13"/>
      <c r="AT132" s="263" t="s">
        <v>183</v>
      </c>
      <c r="AU132" s="263" t="s">
        <v>86</v>
      </c>
      <c r="AV132" s="13" t="s">
        <v>86</v>
      </c>
      <c r="AW132" s="13" t="s">
        <v>5</v>
      </c>
      <c r="AX132" s="13" t="s">
        <v>84</v>
      </c>
      <c r="AY132" s="263" t="s">
        <v>171</v>
      </c>
    </row>
    <row r="133" spans="1:65" s="2" customFormat="1" ht="21.75" customHeight="1">
      <c r="A133" s="39"/>
      <c r="B133" s="40"/>
      <c r="C133" s="264" t="s">
        <v>9</v>
      </c>
      <c r="D133" s="264" t="s">
        <v>186</v>
      </c>
      <c r="E133" s="265" t="s">
        <v>1117</v>
      </c>
      <c r="F133" s="266" t="s">
        <v>1118</v>
      </c>
      <c r="G133" s="267" t="s">
        <v>273</v>
      </c>
      <c r="H133" s="268">
        <v>10.609</v>
      </c>
      <c r="I133" s="269"/>
      <c r="J133" s="270"/>
      <c r="K133" s="271">
        <f>ROUND(P133*H133,2)</f>
        <v>0</v>
      </c>
      <c r="L133" s="266" t="s">
        <v>178</v>
      </c>
      <c r="M133" s="272"/>
      <c r="N133" s="273" t="s">
        <v>20</v>
      </c>
      <c r="O133" s="243" t="s">
        <v>45</v>
      </c>
      <c r="P133" s="244">
        <f>I133+J133</f>
        <v>0</v>
      </c>
      <c r="Q133" s="244">
        <f>ROUND(I133*H133,2)</f>
        <v>0</v>
      </c>
      <c r="R133" s="244">
        <f>ROUND(J133*H133,2)</f>
        <v>0</v>
      </c>
      <c r="S133" s="85"/>
      <c r="T133" s="245">
        <f>S133*H133</f>
        <v>0</v>
      </c>
      <c r="U133" s="245">
        <v>0.2</v>
      </c>
      <c r="V133" s="245">
        <f>U133*H133</f>
        <v>2.1218</v>
      </c>
      <c r="W133" s="245">
        <v>0</v>
      </c>
      <c r="X133" s="246">
        <f>W133*H133</f>
        <v>0</v>
      </c>
      <c r="Y133" s="39"/>
      <c r="Z133" s="39"/>
      <c r="AA133" s="39"/>
      <c r="AB133" s="39"/>
      <c r="AC133" s="39"/>
      <c r="AD133" s="39"/>
      <c r="AE133" s="39"/>
      <c r="AR133" s="247" t="s">
        <v>185</v>
      </c>
      <c r="AT133" s="247" t="s">
        <v>186</v>
      </c>
      <c r="AU133" s="247" t="s">
        <v>86</v>
      </c>
      <c r="AY133" s="18" t="s">
        <v>171</v>
      </c>
      <c r="BE133" s="248">
        <f>IF(O133="základní",K133,0)</f>
        <v>0</v>
      </c>
      <c r="BF133" s="248">
        <f>IF(O133="snížená",K133,0)</f>
        <v>0</v>
      </c>
      <c r="BG133" s="248">
        <f>IF(O133="zákl. přenesená",K133,0)</f>
        <v>0</v>
      </c>
      <c r="BH133" s="248">
        <f>IF(O133="sníž. přenesená",K133,0)</f>
        <v>0</v>
      </c>
      <c r="BI133" s="248">
        <f>IF(O133="nulová",K133,0)</f>
        <v>0</v>
      </c>
      <c r="BJ133" s="18" t="s">
        <v>84</v>
      </c>
      <c r="BK133" s="248">
        <f>ROUND(P133*H133,2)</f>
        <v>0</v>
      </c>
      <c r="BL133" s="18" t="s">
        <v>179</v>
      </c>
      <c r="BM133" s="247" t="s">
        <v>1289</v>
      </c>
    </row>
    <row r="134" spans="1:47" s="2" customFormat="1" ht="12">
      <c r="A134" s="39"/>
      <c r="B134" s="40"/>
      <c r="C134" s="41"/>
      <c r="D134" s="249" t="s">
        <v>181</v>
      </c>
      <c r="E134" s="41"/>
      <c r="F134" s="250" t="s">
        <v>1118</v>
      </c>
      <c r="G134" s="41"/>
      <c r="H134" s="41"/>
      <c r="I134" s="150"/>
      <c r="J134" s="150"/>
      <c r="K134" s="41"/>
      <c r="L134" s="41"/>
      <c r="M134" s="45"/>
      <c r="N134" s="251"/>
      <c r="O134" s="252"/>
      <c r="P134" s="85"/>
      <c r="Q134" s="85"/>
      <c r="R134" s="85"/>
      <c r="S134" s="85"/>
      <c r="T134" s="85"/>
      <c r="U134" s="85"/>
      <c r="V134" s="85"/>
      <c r="W134" s="85"/>
      <c r="X134" s="86"/>
      <c r="Y134" s="39"/>
      <c r="Z134" s="39"/>
      <c r="AA134" s="39"/>
      <c r="AB134" s="39"/>
      <c r="AC134" s="39"/>
      <c r="AD134" s="39"/>
      <c r="AE134" s="39"/>
      <c r="AT134" s="18" t="s">
        <v>181</v>
      </c>
      <c r="AU134" s="18" t="s">
        <v>86</v>
      </c>
    </row>
    <row r="135" spans="1:51" s="13" customFormat="1" ht="12">
      <c r="A135" s="13"/>
      <c r="B135" s="253"/>
      <c r="C135" s="254"/>
      <c r="D135" s="249" t="s">
        <v>183</v>
      </c>
      <c r="E135" s="254"/>
      <c r="F135" s="256" t="s">
        <v>1290</v>
      </c>
      <c r="G135" s="254"/>
      <c r="H135" s="257">
        <v>10.609</v>
      </c>
      <c r="I135" s="258"/>
      <c r="J135" s="258"/>
      <c r="K135" s="254"/>
      <c r="L135" s="254"/>
      <c r="M135" s="259"/>
      <c r="N135" s="260"/>
      <c r="O135" s="261"/>
      <c r="P135" s="261"/>
      <c r="Q135" s="261"/>
      <c r="R135" s="261"/>
      <c r="S135" s="261"/>
      <c r="T135" s="261"/>
      <c r="U135" s="261"/>
      <c r="V135" s="261"/>
      <c r="W135" s="261"/>
      <c r="X135" s="262"/>
      <c r="Y135" s="13"/>
      <c r="Z135" s="13"/>
      <c r="AA135" s="13"/>
      <c r="AB135" s="13"/>
      <c r="AC135" s="13"/>
      <c r="AD135" s="13"/>
      <c r="AE135" s="13"/>
      <c r="AT135" s="263" t="s">
        <v>183</v>
      </c>
      <c r="AU135" s="263" t="s">
        <v>86</v>
      </c>
      <c r="AV135" s="13" t="s">
        <v>86</v>
      </c>
      <c r="AW135" s="13" t="s">
        <v>4</v>
      </c>
      <c r="AX135" s="13" t="s">
        <v>84</v>
      </c>
      <c r="AY135" s="263" t="s">
        <v>171</v>
      </c>
    </row>
    <row r="136" spans="1:65" s="2" customFormat="1" ht="21.75" customHeight="1">
      <c r="A136" s="39"/>
      <c r="B136" s="40"/>
      <c r="C136" s="235" t="s">
        <v>313</v>
      </c>
      <c r="D136" s="235" t="s">
        <v>174</v>
      </c>
      <c r="E136" s="236" t="s">
        <v>1291</v>
      </c>
      <c r="F136" s="237" t="s">
        <v>1292</v>
      </c>
      <c r="G136" s="238" t="s">
        <v>273</v>
      </c>
      <c r="H136" s="239">
        <v>0.912</v>
      </c>
      <c r="I136" s="240"/>
      <c r="J136" s="240"/>
      <c r="K136" s="241">
        <f>ROUND(P136*H136,2)</f>
        <v>0</v>
      </c>
      <c r="L136" s="237" t="s">
        <v>178</v>
      </c>
      <c r="M136" s="45"/>
      <c r="N136" s="242" t="s">
        <v>20</v>
      </c>
      <c r="O136" s="243" t="s">
        <v>45</v>
      </c>
      <c r="P136" s="244">
        <f>I136+J136</f>
        <v>0</v>
      </c>
      <c r="Q136" s="244">
        <f>ROUND(I136*H136,2)</f>
        <v>0</v>
      </c>
      <c r="R136" s="244">
        <f>ROUND(J136*H136,2)</f>
        <v>0</v>
      </c>
      <c r="S136" s="85"/>
      <c r="T136" s="245">
        <f>S136*H136</f>
        <v>0</v>
      </c>
      <c r="U136" s="245">
        <v>0</v>
      </c>
      <c r="V136" s="245">
        <f>U136*H136</f>
        <v>0</v>
      </c>
      <c r="W136" s="245">
        <v>0</v>
      </c>
      <c r="X136" s="246">
        <f>W136*H136</f>
        <v>0</v>
      </c>
      <c r="Y136" s="39"/>
      <c r="Z136" s="39"/>
      <c r="AA136" s="39"/>
      <c r="AB136" s="39"/>
      <c r="AC136" s="39"/>
      <c r="AD136" s="39"/>
      <c r="AE136" s="39"/>
      <c r="AR136" s="247" t="s">
        <v>179</v>
      </c>
      <c r="AT136" s="247" t="s">
        <v>174</v>
      </c>
      <c r="AU136" s="247" t="s">
        <v>86</v>
      </c>
      <c r="AY136" s="18" t="s">
        <v>171</v>
      </c>
      <c r="BE136" s="248">
        <f>IF(O136="základní",K136,0)</f>
        <v>0</v>
      </c>
      <c r="BF136" s="248">
        <f>IF(O136="snížená",K136,0)</f>
        <v>0</v>
      </c>
      <c r="BG136" s="248">
        <f>IF(O136="zákl. přenesená",K136,0)</f>
        <v>0</v>
      </c>
      <c r="BH136" s="248">
        <f>IF(O136="sníž. přenesená",K136,0)</f>
        <v>0</v>
      </c>
      <c r="BI136" s="248">
        <f>IF(O136="nulová",K136,0)</f>
        <v>0</v>
      </c>
      <c r="BJ136" s="18" t="s">
        <v>84</v>
      </c>
      <c r="BK136" s="248">
        <f>ROUND(P136*H136,2)</f>
        <v>0</v>
      </c>
      <c r="BL136" s="18" t="s">
        <v>179</v>
      </c>
      <c r="BM136" s="247" t="s">
        <v>1293</v>
      </c>
    </row>
    <row r="137" spans="1:47" s="2" customFormat="1" ht="12">
      <c r="A137" s="39"/>
      <c r="B137" s="40"/>
      <c r="C137" s="41"/>
      <c r="D137" s="249" t="s">
        <v>181</v>
      </c>
      <c r="E137" s="41"/>
      <c r="F137" s="250" t="s">
        <v>1294</v>
      </c>
      <c r="G137" s="41"/>
      <c r="H137" s="41"/>
      <c r="I137" s="150"/>
      <c r="J137" s="150"/>
      <c r="K137" s="41"/>
      <c r="L137" s="41"/>
      <c r="M137" s="45"/>
      <c r="N137" s="251"/>
      <c r="O137" s="252"/>
      <c r="P137" s="85"/>
      <c r="Q137" s="85"/>
      <c r="R137" s="85"/>
      <c r="S137" s="85"/>
      <c r="T137" s="85"/>
      <c r="U137" s="85"/>
      <c r="V137" s="85"/>
      <c r="W137" s="85"/>
      <c r="X137" s="86"/>
      <c r="Y137" s="39"/>
      <c r="Z137" s="39"/>
      <c r="AA137" s="39"/>
      <c r="AB137" s="39"/>
      <c r="AC137" s="39"/>
      <c r="AD137" s="39"/>
      <c r="AE137" s="39"/>
      <c r="AT137" s="18" t="s">
        <v>181</v>
      </c>
      <c r="AU137" s="18" t="s">
        <v>86</v>
      </c>
    </row>
    <row r="138" spans="1:51" s="13" customFormat="1" ht="12">
      <c r="A138" s="13"/>
      <c r="B138" s="253"/>
      <c r="C138" s="254"/>
      <c r="D138" s="249" t="s">
        <v>183</v>
      </c>
      <c r="E138" s="255" t="s">
        <v>20</v>
      </c>
      <c r="F138" s="256" t="s">
        <v>1295</v>
      </c>
      <c r="G138" s="254"/>
      <c r="H138" s="257">
        <v>0.912</v>
      </c>
      <c r="I138" s="258"/>
      <c r="J138" s="258"/>
      <c r="K138" s="254"/>
      <c r="L138" s="254"/>
      <c r="M138" s="259"/>
      <c r="N138" s="260"/>
      <c r="O138" s="261"/>
      <c r="P138" s="261"/>
      <c r="Q138" s="261"/>
      <c r="R138" s="261"/>
      <c r="S138" s="261"/>
      <c r="T138" s="261"/>
      <c r="U138" s="261"/>
      <c r="V138" s="261"/>
      <c r="W138" s="261"/>
      <c r="X138" s="262"/>
      <c r="Y138" s="13"/>
      <c r="Z138" s="13"/>
      <c r="AA138" s="13"/>
      <c r="AB138" s="13"/>
      <c r="AC138" s="13"/>
      <c r="AD138" s="13"/>
      <c r="AE138" s="13"/>
      <c r="AT138" s="263" t="s">
        <v>183</v>
      </c>
      <c r="AU138" s="263" t="s">
        <v>86</v>
      </c>
      <c r="AV138" s="13" t="s">
        <v>86</v>
      </c>
      <c r="AW138" s="13" t="s">
        <v>5</v>
      </c>
      <c r="AX138" s="13" t="s">
        <v>84</v>
      </c>
      <c r="AY138" s="263" t="s">
        <v>171</v>
      </c>
    </row>
    <row r="139" spans="1:65" s="2" customFormat="1" ht="21.75" customHeight="1">
      <c r="A139" s="39"/>
      <c r="B139" s="40"/>
      <c r="C139" s="235" t="s">
        <v>319</v>
      </c>
      <c r="D139" s="235" t="s">
        <v>174</v>
      </c>
      <c r="E139" s="236" t="s">
        <v>1296</v>
      </c>
      <c r="F139" s="237" t="s">
        <v>1297</v>
      </c>
      <c r="G139" s="238" t="s">
        <v>273</v>
      </c>
      <c r="H139" s="239">
        <v>1.96</v>
      </c>
      <c r="I139" s="240"/>
      <c r="J139" s="240"/>
      <c r="K139" s="241">
        <f>ROUND(P139*H139,2)</f>
        <v>0</v>
      </c>
      <c r="L139" s="237" t="s">
        <v>178</v>
      </c>
      <c r="M139" s="45"/>
      <c r="N139" s="242" t="s">
        <v>20</v>
      </c>
      <c r="O139" s="243" t="s">
        <v>45</v>
      </c>
      <c r="P139" s="244">
        <f>I139+J139</f>
        <v>0</v>
      </c>
      <c r="Q139" s="244">
        <f>ROUND(I139*H139,2)</f>
        <v>0</v>
      </c>
      <c r="R139" s="244">
        <f>ROUND(J139*H139,2)</f>
        <v>0</v>
      </c>
      <c r="S139" s="85"/>
      <c r="T139" s="245">
        <f>S139*H139</f>
        <v>0</v>
      </c>
      <c r="U139" s="245">
        <v>0</v>
      </c>
      <c r="V139" s="245">
        <f>U139*H139</f>
        <v>0</v>
      </c>
      <c r="W139" s="245">
        <v>0</v>
      </c>
      <c r="X139" s="246">
        <f>W139*H139</f>
        <v>0</v>
      </c>
      <c r="Y139" s="39"/>
      <c r="Z139" s="39"/>
      <c r="AA139" s="39"/>
      <c r="AB139" s="39"/>
      <c r="AC139" s="39"/>
      <c r="AD139" s="39"/>
      <c r="AE139" s="39"/>
      <c r="AR139" s="247" t="s">
        <v>179</v>
      </c>
      <c r="AT139" s="247" t="s">
        <v>174</v>
      </c>
      <c r="AU139" s="247" t="s">
        <v>86</v>
      </c>
      <c r="AY139" s="18" t="s">
        <v>171</v>
      </c>
      <c r="BE139" s="248">
        <f>IF(O139="základní",K139,0)</f>
        <v>0</v>
      </c>
      <c r="BF139" s="248">
        <f>IF(O139="snížená",K139,0)</f>
        <v>0</v>
      </c>
      <c r="BG139" s="248">
        <f>IF(O139="zákl. přenesená",K139,0)</f>
        <v>0</v>
      </c>
      <c r="BH139" s="248">
        <f>IF(O139="sníž. přenesená",K139,0)</f>
        <v>0</v>
      </c>
      <c r="BI139" s="248">
        <f>IF(O139="nulová",K139,0)</f>
        <v>0</v>
      </c>
      <c r="BJ139" s="18" t="s">
        <v>84</v>
      </c>
      <c r="BK139" s="248">
        <f>ROUND(P139*H139,2)</f>
        <v>0</v>
      </c>
      <c r="BL139" s="18" t="s">
        <v>179</v>
      </c>
      <c r="BM139" s="247" t="s">
        <v>1298</v>
      </c>
    </row>
    <row r="140" spans="1:47" s="2" customFormat="1" ht="12">
      <c r="A140" s="39"/>
      <c r="B140" s="40"/>
      <c r="C140" s="41"/>
      <c r="D140" s="249" t="s">
        <v>181</v>
      </c>
      <c r="E140" s="41"/>
      <c r="F140" s="250" t="s">
        <v>1299</v>
      </c>
      <c r="G140" s="41"/>
      <c r="H140" s="41"/>
      <c r="I140" s="150"/>
      <c r="J140" s="150"/>
      <c r="K140" s="41"/>
      <c r="L140" s="41"/>
      <c r="M140" s="45"/>
      <c r="N140" s="251"/>
      <c r="O140" s="252"/>
      <c r="P140" s="85"/>
      <c r="Q140" s="85"/>
      <c r="R140" s="85"/>
      <c r="S140" s="85"/>
      <c r="T140" s="85"/>
      <c r="U140" s="85"/>
      <c r="V140" s="85"/>
      <c r="W140" s="85"/>
      <c r="X140" s="86"/>
      <c r="Y140" s="39"/>
      <c r="Z140" s="39"/>
      <c r="AA140" s="39"/>
      <c r="AB140" s="39"/>
      <c r="AC140" s="39"/>
      <c r="AD140" s="39"/>
      <c r="AE140" s="39"/>
      <c r="AT140" s="18" t="s">
        <v>181</v>
      </c>
      <c r="AU140" s="18" t="s">
        <v>86</v>
      </c>
    </row>
    <row r="141" spans="1:51" s="13" customFormat="1" ht="12">
      <c r="A141" s="13"/>
      <c r="B141" s="253"/>
      <c r="C141" s="254"/>
      <c r="D141" s="249" t="s">
        <v>183</v>
      </c>
      <c r="E141" s="255" t="s">
        <v>20</v>
      </c>
      <c r="F141" s="256" t="s">
        <v>1300</v>
      </c>
      <c r="G141" s="254"/>
      <c r="H141" s="257">
        <v>1.96</v>
      </c>
      <c r="I141" s="258"/>
      <c r="J141" s="258"/>
      <c r="K141" s="254"/>
      <c r="L141" s="254"/>
      <c r="M141" s="259"/>
      <c r="N141" s="260"/>
      <c r="O141" s="261"/>
      <c r="P141" s="261"/>
      <c r="Q141" s="261"/>
      <c r="R141" s="261"/>
      <c r="S141" s="261"/>
      <c r="T141" s="261"/>
      <c r="U141" s="261"/>
      <c r="V141" s="261"/>
      <c r="W141" s="261"/>
      <c r="X141" s="262"/>
      <c r="Y141" s="13"/>
      <c r="Z141" s="13"/>
      <c r="AA141" s="13"/>
      <c r="AB141" s="13"/>
      <c r="AC141" s="13"/>
      <c r="AD141" s="13"/>
      <c r="AE141" s="13"/>
      <c r="AT141" s="263" t="s">
        <v>183</v>
      </c>
      <c r="AU141" s="263" t="s">
        <v>86</v>
      </c>
      <c r="AV141" s="13" t="s">
        <v>86</v>
      </c>
      <c r="AW141" s="13" t="s">
        <v>5</v>
      </c>
      <c r="AX141" s="13" t="s">
        <v>84</v>
      </c>
      <c r="AY141" s="263" t="s">
        <v>171</v>
      </c>
    </row>
    <row r="142" spans="1:63" s="12" customFormat="1" ht="20.85" customHeight="1">
      <c r="A142" s="12"/>
      <c r="B142" s="218"/>
      <c r="C142" s="219"/>
      <c r="D142" s="220" t="s">
        <v>75</v>
      </c>
      <c r="E142" s="233" t="s">
        <v>1301</v>
      </c>
      <c r="F142" s="233" t="s">
        <v>1302</v>
      </c>
      <c r="G142" s="219"/>
      <c r="H142" s="219"/>
      <c r="I142" s="222"/>
      <c r="J142" s="222"/>
      <c r="K142" s="234">
        <f>BK142</f>
        <v>0</v>
      </c>
      <c r="L142" s="219"/>
      <c r="M142" s="224"/>
      <c r="N142" s="225"/>
      <c r="O142" s="226"/>
      <c r="P142" s="226"/>
      <c r="Q142" s="227">
        <f>SUM(Q143:Q154)</f>
        <v>0</v>
      </c>
      <c r="R142" s="227">
        <f>SUM(R143:R154)</f>
        <v>0</v>
      </c>
      <c r="S142" s="226"/>
      <c r="T142" s="228">
        <f>SUM(T143:T154)</f>
        <v>0</v>
      </c>
      <c r="U142" s="226"/>
      <c r="V142" s="228">
        <f>SUM(V143:V154)</f>
        <v>0</v>
      </c>
      <c r="W142" s="226"/>
      <c r="X142" s="229">
        <f>SUM(X143:X154)</f>
        <v>0</v>
      </c>
      <c r="Y142" s="12"/>
      <c r="Z142" s="12"/>
      <c r="AA142" s="12"/>
      <c r="AB142" s="12"/>
      <c r="AC142" s="12"/>
      <c r="AD142" s="12"/>
      <c r="AE142" s="12"/>
      <c r="AR142" s="230" t="s">
        <v>179</v>
      </c>
      <c r="AT142" s="231" t="s">
        <v>75</v>
      </c>
      <c r="AU142" s="231" t="s">
        <v>86</v>
      </c>
      <c r="AY142" s="230" t="s">
        <v>171</v>
      </c>
      <c r="BK142" s="232">
        <f>SUM(BK143:BK154)</f>
        <v>0</v>
      </c>
    </row>
    <row r="143" spans="1:65" s="2" customFormat="1" ht="21.75" customHeight="1">
      <c r="A143" s="39"/>
      <c r="B143" s="40"/>
      <c r="C143" s="235" t="s">
        <v>325</v>
      </c>
      <c r="D143" s="235" t="s">
        <v>174</v>
      </c>
      <c r="E143" s="236" t="s">
        <v>1189</v>
      </c>
      <c r="F143" s="237" t="s">
        <v>1303</v>
      </c>
      <c r="G143" s="238" t="s">
        <v>262</v>
      </c>
      <c r="H143" s="239">
        <v>88.35</v>
      </c>
      <c r="I143" s="240"/>
      <c r="J143" s="240"/>
      <c r="K143" s="241">
        <f>ROUND(P143*H143,2)</f>
        <v>0</v>
      </c>
      <c r="L143" s="237" t="s">
        <v>20</v>
      </c>
      <c r="M143" s="45"/>
      <c r="N143" s="242" t="s">
        <v>20</v>
      </c>
      <c r="O143" s="243" t="s">
        <v>45</v>
      </c>
      <c r="P143" s="244">
        <f>I143+J143</f>
        <v>0</v>
      </c>
      <c r="Q143" s="244">
        <f>ROUND(I143*H143,2)</f>
        <v>0</v>
      </c>
      <c r="R143" s="244">
        <f>ROUND(J143*H143,2)</f>
        <v>0</v>
      </c>
      <c r="S143" s="85"/>
      <c r="T143" s="245">
        <f>S143*H143</f>
        <v>0</v>
      </c>
      <c r="U143" s="245">
        <v>0</v>
      </c>
      <c r="V143" s="245">
        <f>U143*H143</f>
        <v>0</v>
      </c>
      <c r="W143" s="245">
        <v>0</v>
      </c>
      <c r="X143" s="246">
        <f>W143*H143</f>
        <v>0</v>
      </c>
      <c r="Y143" s="39"/>
      <c r="Z143" s="39"/>
      <c r="AA143" s="39"/>
      <c r="AB143" s="39"/>
      <c r="AC143" s="39"/>
      <c r="AD143" s="39"/>
      <c r="AE143" s="39"/>
      <c r="AR143" s="247" t="s">
        <v>179</v>
      </c>
      <c r="AT143" s="247" t="s">
        <v>174</v>
      </c>
      <c r="AU143" s="247" t="s">
        <v>250</v>
      </c>
      <c r="AY143" s="18" t="s">
        <v>171</v>
      </c>
      <c r="BE143" s="248">
        <f>IF(O143="základní",K143,0)</f>
        <v>0</v>
      </c>
      <c r="BF143" s="248">
        <f>IF(O143="snížená",K143,0)</f>
        <v>0</v>
      </c>
      <c r="BG143" s="248">
        <f>IF(O143="zákl. přenesená",K143,0)</f>
        <v>0</v>
      </c>
      <c r="BH143" s="248">
        <f>IF(O143="sníž. přenesená",K143,0)</f>
        <v>0</v>
      </c>
      <c r="BI143" s="248">
        <f>IF(O143="nulová",K143,0)</f>
        <v>0</v>
      </c>
      <c r="BJ143" s="18" t="s">
        <v>84</v>
      </c>
      <c r="BK143" s="248">
        <f>ROUND(P143*H143,2)</f>
        <v>0</v>
      </c>
      <c r="BL143" s="18" t="s">
        <v>179</v>
      </c>
      <c r="BM143" s="247" t="s">
        <v>1304</v>
      </c>
    </row>
    <row r="144" spans="1:47" s="2" customFormat="1" ht="12">
      <c r="A144" s="39"/>
      <c r="B144" s="40"/>
      <c r="C144" s="41"/>
      <c r="D144" s="249" t="s">
        <v>181</v>
      </c>
      <c r="E144" s="41"/>
      <c r="F144" s="250" t="s">
        <v>1303</v>
      </c>
      <c r="G144" s="41"/>
      <c r="H144" s="41"/>
      <c r="I144" s="150"/>
      <c r="J144" s="150"/>
      <c r="K144" s="41"/>
      <c r="L144" s="41"/>
      <c r="M144" s="45"/>
      <c r="N144" s="251"/>
      <c r="O144" s="252"/>
      <c r="P144" s="85"/>
      <c r="Q144" s="85"/>
      <c r="R144" s="85"/>
      <c r="S144" s="85"/>
      <c r="T144" s="85"/>
      <c r="U144" s="85"/>
      <c r="V144" s="85"/>
      <c r="W144" s="85"/>
      <c r="X144" s="86"/>
      <c r="Y144" s="39"/>
      <c r="Z144" s="39"/>
      <c r="AA144" s="39"/>
      <c r="AB144" s="39"/>
      <c r="AC144" s="39"/>
      <c r="AD144" s="39"/>
      <c r="AE144" s="39"/>
      <c r="AT144" s="18" t="s">
        <v>181</v>
      </c>
      <c r="AU144" s="18" t="s">
        <v>250</v>
      </c>
    </row>
    <row r="145" spans="1:65" s="2" customFormat="1" ht="21.75" customHeight="1">
      <c r="A145" s="39"/>
      <c r="B145" s="40"/>
      <c r="C145" s="264" t="s">
        <v>331</v>
      </c>
      <c r="D145" s="264" t="s">
        <v>186</v>
      </c>
      <c r="E145" s="265" t="s">
        <v>1305</v>
      </c>
      <c r="F145" s="266" t="s">
        <v>1306</v>
      </c>
      <c r="G145" s="267" t="s">
        <v>262</v>
      </c>
      <c r="H145" s="268">
        <v>92.768</v>
      </c>
      <c r="I145" s="269"/>
      <c r="J145" s="270"/>
      <c r="K145" s="271">
        <f>ROUND(P145*H145,2)</f>
        <v>0</v>
      </c>
      <c r="L145" s="266" t="s">
        <v>20</v>
      </c>
      <c r="M145" s="272"/>
      <c r="N145" s="273" t="s">
        <v>20</v>
      </c>
      <c r="O145" s="243" t="s">
        <v>45</v>
      </c>
      <c r="P145" s="244">
        <f>I145+J145</f>
        <v>0</v>
      </c>
      <c r="Q145" s="244">
        <f>ROUND(I145*H145,2)</f>
        <v>0</v>
      </c>
      <c r="R145" s="244">
        <f>ROUND(J145*H145,2)</f>
        <v>0</v>
      </c>
      <c r="S145" s="85"/>
      <c r="T145" s="245">
        <f>S145*H145</f>
        <v>0</v>
      </c>
      <c r="U145" s="245">
        <v>0</v>
      </c>
      <c r="V145" s="245">
        <f>U145*H145</f>
        <v>0</v>
      </c>
      <c r="W145" s="245">
        <v>0</v>
      </c>
      <c r="X145" s="246">
        <f>W145*H145</f>
        <v>0</v>
      </c>
      <c r="Y145" s="39"/>
      <c r="Z145" s="39"/>
      <c r="AA145" s="39"/>
      <c r="AB145" s="39"/>
      <c r="AC145" s="39"/>
      <c r="AD145" s="39"/>
      <c r="AE145" s="39"/>
      <c r="AR145" s="247" t="s">
        <v>185</v>
      </c>
      <c r="AT145" s="247" t="s">
        <v>186</v>
      </c>
      <c r="AU145" s="247" t="s">
        <v>250</v>
      </c>
      <c r="AY145" s="18" t="s">
        <v>171</v>
      </c>
      <c r="BE145" s="248">
        <f>IF(O145="základní",K145,0)</f>
        <v>0</v>
      </c>
      <c r="BF145" s="248">
        <f>IF(O145="snížená",K145,0)</f>
        <v>0</v>
      </c>
      <c r="BG145" s="248">
        <f>IF(O145="zákl. přenesená",K145,0)</f>
        <v>0</v>
      </c>
      <c r="BH145" s="248">
        <f>IF(O145="sníž. přenesená",K145,0)</f>
        <v>0</v>
      </c>
      <c r="BI145" s="248">
        <f>IF(O145="nulová",K145,0)</f>
        <v>0</v>
      </c>
      <c r="BJ145" s="18" t="s">
        <v>84</v>
      </c>
      <c r="BK145" s="248">
        <f>ROUND(P145*H145,2)</f>
        <v>0</v>
      </c>
      <c r="BL145" s="18" t="s">
        <v>179</v>
      </c>
      <c r="BM145" s="247" t="s">
        <v>1307</v>
      </c>
    </row>
    <row r="146" spans="1:47" s="2" customFormat="1" ht="12">
      <c r="A146" s="39"/>
      <c r="B146" s="40"/>
      <c r="C146" s="41"/>
      <c r="D146" s="249" t="s">
        <v>181</v>
      </c>
      <c r="E146" s="41"/>
      <c r="F146" s="250" t="s">
        <v>1306</v>
      </c>
      <c r="G146" s="41"/>
      <c r="H146" s="41"/>
      <c r="I146" s="150"/>
      <c r="J146" s="150"/>
      <c r="K146" s="41"/>
      <c r="L146" s="41"/>
      <c r="M146" s="45"/>
      <c r="N146" s="251"/>
      <c r="O146" s="252"/>
      <c r="P146" s="85"/>
      <c r="Q146" s="85"/>
      <c r="R146" s="85"/>
      <c r="S146" s="85"/>
      <c r="T146" s="85"/>
      <c r="U146" s="85"/>
      <c r="V146" s="85"/>
      <c r="W146" s="85"/>
      <c r="X146" s="86"/>
      <c r="Y146" s="39"/>
      <c r="Z146" s="39"/>
      <c r="AA146" s="39"/>
      <c r="AB146" s="39"/>
      <c r="AC146" s="39"/>
      <c r="AD146" s="39"/>
      <c r="AE146" s="39"/>
      <c r="AT146" s="18" t="s">
        <v>181</v>
      </c>
      <c r="AU146" s="18" t="s">
        <v>250</v>
      </c>
    </row>
    <row r="147" spans="1:47" s="2" customFormat="1" ht="12">
      <c r="A147" s="39"/>
      <c r="B147" s="40"/>
      <c r="C147" s="41"/>
      <c r="D147" s="249" t="s">
        <v>217</v>
      </c>
      <c r="E147" s="41"/>
      <c r="F147" s="274" t="s">
        <v>1308</v>
      </c>
      <c r="G147" s="41"/>
      <c r="H147" s="41"/>
      <c r="I147" s="150"/>
      <c r="J147" s="150"/>
      <c r="K147" s="41"/>
      <c r="L147" s="41"/>
      <c r="M147" s="45"/>
      <c r="N147" s="251"/>
      <c r="O147" s="252"/>
      <c r="P147" s="85"/>
      <c r="Q147" s="85"/>
      <c r="R147" s="85"/>
      <c r="S147" s="85"/>
      <c r="T147" s="85"/>
      <c r="U147" s="85"/>
      <c r="V147" s="85"/>
      <c r="W147" s="85"/>
      <c r="X147" s="86"/>
      <c r="Y147" s="39"/>
      <c r="Z147" s="39"/>
      <c r="AA147" s="39"/>
      <c r="AB147" s="39"/>
      <c r="AC147" s="39"/>
      <c r="AD147" s="39"/>
      <c r="AE147" s="39"/>
      <c r="AT147" s="18" t="s">
        <v>217</v>
      </c>
      <c r="AU147" s="18" t="s">
        <v>250</v>
      </c>
    </row>
    <row r="148" spans="1:51" s="13" customFormat="1" ht="12">
      <c r="A148" s="13"/>
      <c r="B148" s="253"/>
      <c r="C148" s="254"/>
      <c r="D148" s="249" t="s">
        <v>183</v>
      </c>
      <c r="E148" s="254"/>
      <c r="F148" s="256" t="s">
        <v>1309</v>
      </c>
      <c r="G148" s="254"/>
      <c r="H148" s="257">
        <v>92.768</v>
      </c>
      <c r="I148" s="258"/>
      <c r="J148" s="258"/>
      <c r="K148" s="254"/>
      <c r="L148" s="254"/>
      <c r="M148" s="259"/>
      <c r="N148" s="260"/>
      <c r="O148" s="261"/>
      <c r="P148" s="261"/>
      <c r="Q148" s="261"/>
      <c r="R148" s="261"/>
      <c r="S148" s="261"/>
      <c r="T148" s="261"/>
      <c r="U148" s="261"/>
      <c r="V148" s="261"/>
      <c r="W148" s="261"/>
      <c r="X148" s="262"/>
      <c r="Y148" s="13"/>
      <c r="Z148" s="13"/>
      <c r="AA148" s="13"/>
      <c r="AB148" s="13"/>
      <c r="AC148" s="13"/>
      <c r="AD148" s="13"/>
      <c r="AE148" s="13"/>
      <c r="AT148" s="263" t="s">
        <v>183</v>
      </c>
      <c r="AU148" s="263" t="s">
        <v>250</v>
      </c>
      <c r="AV148" s="13" t="s">
        <v>86</v>
      </c>
      <c r="AW148" s="13" t="s">
        <v>4</v>
      </c>
      <c r="AX148" s="13" t="s">
        <v>84</v>
      </c>
      <c r="AY148" s="263" t="s">
        <v>171</v>
      </c>
    </row>
    <row r="149" spans="1:65" s="2" customFormat="1" ht="21.75" customHeight="1">
      <c r="A149" s="39"/>
      <c r="B149" s="40"/>
      <c r="C149" s="264" t="s">
        <v>335</v>
      </c>
      <c r="D149" s="264" t="s">
        <v>186</v>
      </c>
      <c r="E149" s="265" t="s">
        <v>1310</v>
      </c>
      <c r="F149" s="266" t="s">
        <v>1311</v>
      </c>
      <c r="G149" s="267" t="s">
        <v>262</v>
      </c>
      <c r="H149" s="268">
        <v>91.306</v>
      </c>
      <c r="I149" s="269"/>
      <c r="J149" s="270"/>
      <c r="K149" s="271">
        <f>ROUND(P149*H149,2)</f>
        <v>0</v>
      </c>
      <c r="L149" s="266" t="s">
        <v>20</v>
      </c>
      <c r="M149" s="272"/>
      <c r="N149" s="273" t="s">
        <v>20</v>
      </c>
      <c r="O149" s="243" t="s">
        <v>45</v>
      </c>
      <c r="P149" s="244">
        <f>I149+J149</f>
        <v>0</v>
      </c>
      <c r="Q149" s="244">
        <f>ROUND(I149*H149,2)</f>
        <v>0</v>
      </c>
      <c r="R149" s="244">
        <f>ROUND(J149*H149,2)</f>
        <v>0</v>
      </c>
      <c r="S149" s="85"/>
      <c r="T149" s="245">
        <f>S149*H149</f>
        <v>0</v>
      </c>
      <c r="U149" s="245">
        <v>0</v>
      </c>
      <c r="V149" s="245">
        <f>U149*H149</f>
        <v>0</v>
      </c>
      <c r="W149" s="245">
        <v>0</v>
      </c>
      <c r="X149" s="246">
        <f>W149*H149</f>
        <v>0</v>
      </c>
      <c r="Y149" s="39"/>
      <c r="Z149" s="39"/>
      <c r="AA149" s="39"/>
      <c r="AB149" s="39"/>
      <c r="AC149" s="39"/>
      <c r="AD149" s="39"/>
      <c r="AE149" s="39"/>
      <c r="AR149" s="247" t="s">
        <v>185</v>
      </c>
      <c r="AT149" s="247" t="s">
        <v>186</v>
      </c>
      <c r="AU149" s="247" t="s">
        <v>250</v>
      </c>
      <c r="AY149" s="18" t="s">
        <v>171</v>
      </c>
      <c r="BE149" s="248">
        <f>IF(O149="základní",K149,0)</f>
        <v>0</v>
      </c>
      <c r="BF149" s="248">
        <f>IF(O149="snížená",K149,0)</f>
        <v>0</v>
      </c>
      <c r="BG149" s="248">
        <f>IF(O149="zákl. přenesená",K149,0)</f>
        <v>0</v>
      </c>
      <c r="BH149" s="248">
        <f>IF(O149="sníž. přenesená",K149,0)</f>
        <v>0</v>
      </c>
      <c r="BI149" s="248">
        <f>IF(O149="nulová",K149,0)</f>
        <v>0</v>
      </c>
      <c r="BJ149" s="18" t="s">
        <v>84</v>
      </c>
      <c r="BK149" s="248">
        <f>ROUND(P149*H149,2)</f>
        <v>0</v>
      </c>
      <c r="BL149" s="18" t="s">
        <v>179</v>
      </c>
      <c r="BM149" s="247" t="s">
        <v>1312</v>
      </c>
    </row>
    <row r="150" spans="1:47" s="2" customFormat="1" ht="12">
      <c r="A150" s="39"/>
      <c r="B150" s="40"/>
      <c r="C150" s="41"/>
      <c r="D150" s="249" t="s">
        <v>181</v>
      </c>
      <c r="E150" s="41"/>
      <c r="F150" s="250" t="s">
        <v>1311</v>
      </c>
      <c r="G150" s="41"/>
      <c r="H150" s="41"/>
      <c r="I150" s="150"/>
      <c r="J150" s="150"/>
      <c r="K150" s="41"/>
      <c r="L150" s="41"/>
      <c r="M150" s="45"/>
      <c r="N150" s="251"/>
      <c r="O150" s="252"/>
      <c r="P150" s="85"/>
      <c r="Q150" s="85"/>
      <c r="R150" s="85"/>
      <c r="S150" s="85"/>
      <c r="T150" s="85"/>
      <c r="U150" s="85"/>
      <c r="V150" s="85"/>
      <c r="W150" s="85"/>
      <c r="X150" s="86"/>
      <c r="Y150" s="39"/>
      <c r="Z150" s="39"/>
      <c r="AA150" s="39"/>
      <c r="AB150" s="39"/>
      <c r="AC150" s="39"/>
      <c r="AD150" s="39"/>
      <c r="AE150" s="39"/>
      <c r="AT150" s="18" t="s">
        <v>181</v>
      </c>
      <c r="AU150" s="18" t="s">
        <v>250</v>
      </c>
    </row>
    <row r="151" spans="1:51" s="13" customFormat="1" ht="12">
      <c r="A151" s="13"/>
      <c r="B151" s="253"/>
      <c r="C151" s="254"/>
      <c r="D151" s="249" t="s">
        <v>183</v>
      </c>
      <c r="E151" s="255" t="s">
        <v>20</v>
      </c>
      <c r="F151" s="256" t="s">
        <v>1313</v>
      </c>
      <c r="G151" s="254"/>
      <c r="H151" s="257">
        <v>91.306</v>
      </c>
      <c r="I151" s="258"/>
      <c r="J151" s="258"/>
      <c r="K151" s="254"/>
      <c r="L151" s="254"/>
      <c r="M151" s="259"/>
      <c r="N151" s="260"/>
      <c r="O151" s="261"/>
      <c r="P151" s="261"/>
      <c r="Q151" s="261"/>
      <c r="R151" s="261"/>
      <c r="S151" s="261"/>
      <c r="T151" s="261"/>
      <c r="U151" s="261"/>
      <c r="V151" s="261"/>
      <c r="W151" s="261"/>
      <c r="X151" s="262"/>
      <c r="Y151" s="13"/>
      <c r="Z151" s="13"/>
      <c r="AA151" s="13"/>
      <c r="AB151" s="13"/>
      <c r="AC151" s="13"/>
      <c r="AD151" s="13"/>
      <c r="AE151" s="13"/>
      <c r="AT151" s="263" t="s">
        <v>183</v>
      </c>
      <c r="AU151" s="263" t="s">
        <v>250</v>
      </c>
      <c r="AV151" s="13" t="s">
        <v>86</v>
      </c>
      <c r="AW151" s="13" t="s">
        <v>5</v>
      </c>
      <c r="AX151" s="13" t="s">
        <v>84</v>
      </c>
      <c r="AY151" s="263" t="s">
        <v>171</v>
      </c>
    </row>
    <row r="152" spans="1:65" s="2" customFormat="1" ht="16.5" customHeight="1">
      <c r="A152" s="39"/>
      <c r="B152" s="40"/>
      <c r="C152" s="235" t="s">
        <v>8</v>
      </c>
      <c r="D152" s="235" t="s">
        <v>174</v>
      </c>
      <c r="E152" s="236" t="s">
        <v>1193</v>
      </c>
      <c r="F152" s="237" t="s">
        <v>1314</v>
      </c>
      <c r="G152" s="238" t="s">
        <v>195</v>
      </c>
      <c r="H152" s="239">
        <v>130.438</v>
      </c>
      <c r="I152" s="240"/>
      <c r="J152" s="240"/>
      <c r="K152" s="241">
        <f>ROUND(P152*H152,2)</f>
        <v>0</v>
      </c>
      <c r="L152" s="237" t="s">
        <v>20</v>
      </c>
      <c r="M152" s="45"/>
      <c r="N152" s="242" t="s">
        <v>20</v>
      </c>
      <c r="O152" s="243" t="s">
        <v>45</v>
      </c>
      <c r="P152" s="244">
        <f>I152+J152</f>
        <v>0</v>
      </c>
      <c r="Q152" s="244">
        <f>ROUND(I152*H152,2)</f>
        <v>0</v>
      </c>
      <c r="R152" s="244">
        <f>ROUND(J152*H152,2)</f>
        <v>0</v>
      </c>
      <c r="S152" s="85"/>
      <c r="T152" s="245">
        <f>S152*H152</f>
        <v>0</v>
      </c>
      <c r="U152" s="245">
        <v>0</v>
      </c>
      <c r="V152" s="245">
        <f>U152*H152</f>
        <v>0</v>
      </c>
      <c r="W152" s="245">
        <v>0</v>
      </c>
      <c r="X152" s="246">
        <f>W152*H152</f>
        <v>0</v>
      </c>
      <c r="Y152" s="39"/>
      <c r="Z152" s="39"/>
      <c r="AA152" s="39"/>
      <c r="AB152" s="39"/>
      <c r="AC152" s="39"/>
      <c r="AD152" s="39"/>
      <c r="AE152" s="39"/>
      <c r="AR152" s="247" t="s">
        <v>179</v>
      </c>
      <c r="AT152" s="247" t="s">
        <v>174</v>
      </c>
      <c r="AU152" s="247" t="s">
        <v>250</v>
      </c>
      <c r="AY152" s="18" t="s">
        <v>171</v>
      </c>
      <c r="BE152" s="248">
        <f>IF(O152="základní",K152,0)</f>
        <v>0</v>
      </c>
      <c r="BF152" s="248">
        <f>IF(O152="snížená",K152,0)</f>
        <v>0</v>
      </c>
      <c r="BG152" s="248">
        <f>IF(O152="zákl. přenesená",K152,0)</f>
        <v>0</v>
      </c>
      <c r="BH152" s="248">
        <f>IF(O152="sníž. přenesená",K152,0)</f>
        <v>0</v>
      </c>
      <c r="BI152" s="248">
        <f>IF(O152="nulová",K152,0)</f>
        <v>0</v>
      </c>
      <c r="BJ152" s="18" t="s">
        <v>84</v>
      </c>
      <c r="BK152" s="248">
        <f>ROUND(P152*H152,2)</f>
        <v>0</v>
      </c>
      <c r="BL152" s="18" t="s">
        <v>179</v>
      </c>
      <c r="BM152" s="247" t="s">
        <v>1315</v>
      </c>
    </row>
    <row r="153" spans="1:47" s="2" customFormat="1" ht="12">
      <c r="A153" s="39"/>
      <c r="B153" s="40"/>
      <c r="C153" s="41"/>
      <c r="D153" s="249" t="s">
        <v>181</v>
      </c>
      <c r="E153" s="41"/>
      <c r="F153" s="250" t="s">
        <v>1314</v>
      </c>
      <c r="G153" s="41"/>
      <c r="H153" s="41"/>
      <c r="I153" s="150"/>
      <c r="J153" s="150"/>
      <c r="K153" s="41"/>
      <c r="L153" s="41"/>
      <c r="M153" s="45"/>
      <c r="N153" s="251"/>
      <c r="O153" s="252"/>
      <c r="P153" s="85"/>
      <c r="Q153" s="85"/>
      <c r="R153" s="85"/>
      <c r="S153" s="85"/>
      <c r="T153" s="85"/>
      <c r="U153" s="85"/>
      <c r="V153" s="85"/>
      <c r="W153" s="85"/>
      <c r="X153" s="86"/>
      <c r="Y153" s="39"/>
      <c r="Z153" s="39"/>
      <c r="AA153" s="39"/>
      <c r="AB153" s="39"/>
      <c r="AC153" s="39"/>
      <c r="AD153" s="39"/>
      <c r="AE153" s="39"/>
      <c r="AT153" s="18" t="s">
        <v>181</v>
      </c>
      <c r="AU153" s="18" t="s">
        <v>250</v>
      </c>
    </row>
    <row r="154" spans="1:51" s="13" customFormat="1" ht="12">
      <c r="A154" s="13"/>
      <c r="B154" s="253"/>
      <c r="C154" s="254"/>
      <c r="D154" s="249" t="s">
        <v>183</v>
      </c>
      <c r="E154" s="255" t="s">
        <v>20</v>
      </c>
      <c r="F154" s="256" t="s">
        <v>1316</v>
      </c>
      <c r="G154" s="254"/>
      <c r="H154" s="257">
        <v>130.438</v>
      </c>
      <c r="I154" s="258"/>
      <c r="J154" s="258"/>
      <c r="K154" s="254"/>
      <c r="L154" s="254"/>
      <c r="M154" s="259"/>
      <c r="N154" s="260"/>
      <c r="O154" s="261"/>
      <c r="P154" s="261"/>
      <c r="Q154" s="261"/>
      <c r="R154" s="261"/>
      <c r="S154" s="261"/>
      <c r="T154" s="261"/>
      <c r="U154" s="261"/>
      <c r="V154" s="261"/>
      <c r="W154" s="261"/>
      <c r="X154" s="262"/>
      <c r="Y154" s="13"/>
      <c r="Z154" s="13"/>
      <c r="AA154" s="13"/>
      <c r="AB154" s="13"/>
      <c r="AC154" s="13"/>
      <c r="AD154" s="13"/>
      <c r="AE154" s="13"/>
      <c r="AT154" s="263" t="s">
        <v>183</v>
      </c>
      <c r="AU154" s="263" t="s">
        <v>250</v>
      </c>
      <c r="AV154" s="13" t="s">
        <v>86</v>
      </c>
      <c r="AW154" s="13" t="s">
        <v>5</v>
      </c>
      <c r="AX154" s="13" t="s">
        <v>84</v>
      </c>
      <c r="AY154" s="263" t="s">
        <v>171</v>
      </c>
    </row>
    <row r="155" spans="1:63" s="12" customFormat="1" ht="22.8" customHeight="1">
      <c r="A155" s="12"/>
      <c r="B155" s="218"/>
      <c r="C155" s="219"/>
      <c r="D155" s="220" t="s">
        <v>75</v>
      </c>
      <c r="E155" s="233" t="s">
        <v>219</v>
      </c>
      <c r="F155" s="233" t="s">
        <v>220</v>
      </c>
      <c r="G155" s="219"/>
      <c r="H155" s="219"/>
      <c r="I155" s="222"/>
      <c r="J155" s="222"/>
      <c r="K155" s="234">
        <f>BK155</f>
        <v>0</v>
      </c>
      <c r="L155" s="219"/>
      <c r="M155" s="224"/>
      <c r="N155" s="225"/>
      <c r="O155" s="226"/>
      <c r="P155" s="226"/>
      <c r="Q155" s="227">
        <f>SUM(Q156:Q157)</f>
        <v>0</v>
      </c>
      <c r="R155" s="227">
        <f>SUM(R156:R157)</f>
        <v>0</v>
      </c>
      <c r="S155" s="226"/>
      <c r="T155" s="228">
        <f>SUM(T156:T157)</f>
        <v>0</v>
      </c>
      <c r="U155" s="226"/>
      <c r="V155" s="228">
        <f>SUM(V156:V157)</f>
        <v>0</v>
      </c>
      <c r="W155" s="226"/>
      <c r="X155" s="229">
        <f>SUM(X156:X157)</f>
        <v>0</v>
      </c>
      <c r="Y155" s="12"/>
      <c r="Z155" s="12"/>
      <c r="AA155" s="12"/>
      <c r="AB155" s="12"/>
      <c r="AC155" s="12"/>
      <c r="AD155" s="12"/>
      <c r="AE155" s="12"/>
      <c r="AR155" s="230" t="s">
        <v>84</v>
      </c>
      <c r="AT155" s="231" t="s">
        <v>75</v>
      </c>
      <c r="AU155" s="231" t="s">
        <v>84</v>
      </c>
      <c r="AY155" s="230" t="s">
        <v>171</v>
      </c>
      <c r="BK155" s="232">
        <f>SUM(BK156:BK157)</f>
        <v>0</v>
      </c>
    </row>
    <row r="156" spans="1:65" s="2" customFormat="1" ht="21.75" customHeight="1">
      <c r="A156" s="39"/>
      <c r="B156" s="40"/>
      <c r="C156" s="235" t="s">
        <v>343</v>
      </c>
      <c r="D156" s="235" t="s">
        <v>174</v>
      </c>
      <c r="E156" s="236" t="s">
        <v>222</v>
      </c>
      <c r="F156" s="237" t="s">
        <v>223</v>
      </c>
      <c r="G156" s="238" t="s">
        <v>224</v>
      </c>
      <c r="H156" s="239">
        <v>32.817</v>
      </c>
      <c r="I156" s="240"/>
      <c r="J156" s="240"/>
      <c r="K156" s="241">
        <f>ROUND(P156*H156,2)</f>
        <v>0</v>
      </c>
      <c r="L156" s="237" t="s">
        <v>178</v>
      </c>
      <c r="M156" s="45"/>
      <c r="N156" s="242" t="s">
        <v>20</v>
      </c>
      <c r="O156" s="243" t="s">
        <v>45</v>
      </c>
      <c r="P156" s="244">
        <f>I156+J156</f>
        <v>0</v>
      </c>
      <c r="Q156" s="244">
        <f>ROUND(I156*H156,2)</f>
        <v>0</v>
      </c>
      <c r="R156" s="244">
        <f>ROUND(J156*H156,2)</f>
        <v>0</v>
      </c>
      <c r="S156" s="85"/>
      <c r="T156" s="245">
        <f>S156*H156</f>
        <v>0</v>
      </c>
      <c r="U156" s="245">
        <v>0</v>
      </c>
      <c r="V156" s="245">
        <f>U156*H156</f>
        <v>0</v>
      </c>
      <c r="W156" s="245">
        <v>0</v>
      </c>
      <c r="X156" s="246">
        <f>W156*H156</f>
        <v>0</v>
      </c>
      <c r="Y156" s="39"/>
      <c r="Z156" s="39"/>
      <c r="AA156" s="39"/>
      <c r="AB156" s="39"/>
      <c r="AC156" s="39"/>
      <c r="AD156" s="39"/>
      <c r="AE156" s="39"/>
      <c r="AR156" s="247" t="s">
        <v>179</v>
      </c>
      <c r="AT156" s="247" t="s">
        <v>174</v>
      </c>
      <c r="AU156" s="247" t="s">
        <v>86</v>
      </c>
      <c r="AY156" s="18" t="s">
        <v>171</v>
      </c>
      <c r="BE156" s="248">
        <f>IF(O156="základní",K156,0)</f>
        <v>0</v>
      </c>
      <c r="BF156" s="248">
        <f>IF(O156="snížená",K156,0)</f>
        <v>0</v>
      </c>
      <c r="BG156" s="248">
        <f>IF(O156="zákl. přenesená",K156,0)</f>
        <v>0</v>
      </c>
      <c r="BH156" s="248">
        <f>IF(O156="sníž. přenesená",K156,0)</f>
        <v>0</v>
      </c>
      <c r="BI156" s="248">
        <f>IF(O156="nulová",K156,0)</f>
        <v>0</v>
      </c>
      <c r="BJ156" s="18" t="s">
        <v>84</v>
      </c>
      <c r="BK156" s="248">
        <f>ROUND(P156*H156,2)</f>
        <v>0</v>
      </c>
      <c r="BL156" s="18" t="s">
        <v>179</v>
      </c>
      <c r="BM156" s="247" t="s">
        <v>1317</v>
      </c>
    </row>
    <row r="157" spans="1:47" s="2" customFormat="1" ht="12">
      <c r="A157" s="39"/>
      <c r="B157" s="40"/>
      <c r="C157" s="41"/>
      <c r="D157" s="249" t="s">
        <v>181</v>
      </c>
      <c r="E157" s="41"/>
      <c r="F157" s="250" t="s">
        <v>226</v>
      </c>
      <c r="G157" s="41"/>
      <c r="H157" s="41"/>
      <c r="I157" s="150"/>
      <c r="J157" s="150"/>
      <c r="K157" s="41"/>
      <c r="L157" s="41"/>
      <c r="M157" s="45"/>
      <c r="N157" s="251"/>
      <c r="O157" s="252"/>
      <c r="P157" s="85"/>
      <c r="Q157" s="85"/>
      <c r="R157" s="85"/>
      <c r="S157" s="85"/>
      <c r="T157" s="85"/>
      <c r="U157" s="85"/>
      <c r="V157" s="85"/>
      <c r="W157" s="85"/>
      <c r="X157" s="86"/>
      <c r="Y157" s="39"/>
      <c r="Z157" s="39"/>
      <c r="AA157" s="39"/>
      <c r="AB157" s="39"/>
      <c r="AC157" s="39"/>
      <c r="AD157" s="39"/>
      <c r="AE157" s="39"/>
      <c r="AT157" s="18" t="s">
        <v>181</v>
      </c>
      <c r="AU157" s="18" t="s">
        <v>86</v>
      </c>
    </row>
    <row r="158" spans="1:63" s="12" customFormat="1" ht="25.9" customHeight="1">
      <c r="A158" s="12"/>
      <c r="B158" s="218"/>
      <c r="C158" s="219"/>
      <c r="D158" s="220" t="s">
        <v>75</v>
      </c>
      <c r="E158" s="221" t="s">
        <v>1122</v>
      </c>
      <c r="F158" s="221" t="s">
        <v>1123</v>
      </c>
      <c r="G158" s="219"/>
      <c r="H158" s="219"/>
      <c r="I158" s="222"/>
      <c r="J158" s="222"/>
      <c r="K158" s="223">
        <f>BK158</f>
        <v>0</v>
      </c>
      <c r="L158" s="219"/>
      <c r="M158" s="224"/>
      <c r="N158" s="225"/>
      <c r="O158" s="226"/>
      <c r="P158" s="226"/>
      <c r="Q158" s="227">
        <f>SUM(Q159:Q228)</f>
        <v>0</v>
      </c>
      <c r="R158" s="227">
        <f>SUM(R159:R228)</f>
        <v>0</v>
      </c>
      <c r="S158" s="226"/>
      <c r="T158" s="228">
        <f>SUM(T159:T228)</f>
        <v>0</v>
      </c>
      <c r="U158" s="226"/>
      <c r="V158" s="228">
        <f>SUM(V159:V228)</f>
        <v>0</v>
      </c>
      <c r="W158" s="226"/>
      <c r="X158" s="229">
        <f>SUM(X159:X228)</f>
        <v>0</v>
      </c>
      <c r="Y158" s="12"/>
      <c r="Z158" s="12"/>
      <c r="AA158" s="12"/>
      <c r="AB158" s="12"/>
      <c r="AC158" s="12"/>
      <c r="AD158" s="12"/>
      <c r="AE158" s="12"/>
      <c r="AR158" s="230" t="s">
        <v>250</v>
      </c>
      <c r="AT158" s="231" t="s">
        <v>75</v>
      </c>
      <c r="AU158" s="231" t="s">
        <v>76</v>
      </c>
      <c r="AY158" s="230" t="s">
        <v>171</v>
      </c>
      <c r="BK158" s="232">
        <f>SUM(BK159:BK228)</f>
        <v>0</v>
      </c>
    </row>
    <row r="159" spans="1:65" s="2" customFormat="1" ht="16.5" customHeight="1">
      <c r="A159" s="39"/>
      <c r="B159" s="40"/>
      <c r="C159" s="264" t="s">
        <v>347</v>
      </c>
      <c r="D159" s="264" t="s">
        <v>186</v>
      </c>
      <c r="E159" s="265" t="s">
        <v>1318</v>
      </c>
      <c r="F159" s="266" t="s">
        <v>1319</v>
      </c>
      <c r="G159" s="267" t="s">
        <v>195</v>
      </c>
      <c r="H159" s="268">
        <v>49</v>
      </c>
      <c r="I159" s="269"/>
      <c r="J159" s="270"/>
      <c r="K159" s="271">
        <f>ROUND(P159*H159,2)</f>
        <v>0</v>
      </c>
      <c r="L159" s="266" t="s">
        <v>20</v>
      </c>
      <c r="M159" s="272"/>
      <c r="N159" s="273" t="s">
        <v>20</v>
      </c>
      <c r="O159" s="243" t="s">
        <v>45</v>
      </c>
      <c r="P159" s="244">
        <f>I159+J159</f>
        <v>0</v>
      </c>
      <c r="Q159" s="244">
        <f>ROUND(I159*H159,2)</f>
        <v>0</v>
      </c>
      <c r="R159" s="244">
        <f>ROUND(J159*H159,2)</f>
        <v>0</v>
      </c>
      <c r="S159" s="85"/>
      <c r="T159" s="245">
        <f>S159*H159</f>
        <v>0</v>
      </c>
      <c r="U159" s="245">
        <v>0</v>
      </c>
      <c r="V159" s="245">
        <f>U159*H159</f>
        <v>0</v>
      </c>
      <c r="W159" s="245">
        <v>0</v>
      </c>
      <c r="X159" s="246">
        <f>W159*H159</f>
        <v>0</v>
      </c>
      <c r="Y159" s="39"/>
      <c r="Z159" s="39"/>
      <c r="AA159" s="39"/>
      <c r="AB159" s="39"/>
      <c r="AC159" s="39"/>
      <c r="AD159" s="39"/>
      <c r="AE159" s="39"/>
      <c r="AR159" s="247" t="s">
        <v>492</v>
      </c>
      <c r="AT159" s="247" t="s">
        <v>186</v>
      </c>
      <c r="AU159" s="247" t="s">
        <v>84</v>
      </c>
      <c r="AY159" s="18" t="s">
        <v>171</v>
      </c>
      <c r="BE159" s="248">
        <f>IF(O159="základní",K159,0)</f>
        <v>0</v>
      </c>
      <c r="BF159" s="248">
        <f>IF(O159="snížená",K159,0)</f>
        <v>0</v>
      </c>
      <c r="BG159" s="248">
        <f>IF(O159="zákl. přenesená",K159,0)</f>
        <v>0</v>
      </c>
      <c r="BH159" s="248">
        <f>IF(O159="sníž. přenesená",K159,0)</f>
        <v>0</v>
      </c>
      <c r="BI159" s="248">
        <f>IF(O159="nulová",K159,0)</f>
        <v>0</v>
      </c>
      <c r="BJ159" s="18" t="s">
        <v>84</v>
      </c>
      <c r="BK159" s="248">
        <f>ROUND(P159*H159,2)</f>
        <v>0</v>
      </c>
      <c r="BL159" s="18" t="s">
        <v>493</v>
      </c>
      <c r="BM159" s="247" t="s">
        <v>1320</v>
      </c>
    </row>
    <row r="160" spans="1:47" s="2" customFormat="1" ht="12">
      <c r="A160" s="39"/>
      <c r="B160" s="40"/>
      <c r="C160" s="41"/>
      <c r="D160" s="249" t="s">
        <v>181</v>
      </c>
      <c r="E160" s="41"/>
      <c r="F160" s="250" t="s">
        <v>1319</v>
      </c>
      <c r="G160" s="41"/>
      <c r="H160" s="41"/>
      <c r="I160" s="150"/>
      <c r="J160" s="150"/>
      <c r="K160" s="41"/>
      <c r="L160" s="41"/>
      <c r="M160" s="45"/>
      <c r="N160" s="251"/>
      <c r="O160" s="252"/>
      <c r="P160" s="85"/>
      <c r="Q160" s="85"/>
      <c r="R160" s="85"/>
      <c r="S160" s="85"/>
      <c r="T160" s="85"/>
      <c r="U160" s="85"/>
      <c r="V160" s="85"/>
      <c r="W160" s="85"/>
      <c r="X160" s="86"/>
      <c r="Y160" s="39"/>
      <c r="Z160" s="39"/>
      <c r="AA160" s="39"/>
      <c r="AB160" s="39"/>
      <c r="AC160" s="39"/>
      <c r="AD160" s="39"/>
      <c r="AE160" s="39"/>
      <c r="AT160" s="18" t="s">
        <v>181</v>
      </c>
      <c r="AU160" s="18" t="s">
        <v>84</v>
      </c>
    </row>
    <row r="161" spans="1:65" s="2" customFormat="1" ht="16.5" customHeight="1">
      <c r="A161" s="39"/>
      <c r="B161" s="40"/>
      <c r="C161" s="264" t="s">
        <v>352</v>
      </c>
      <c r="D161" s="264" t="s">
        <v>186</v>
      </c>
      <c r="E161" s="265" t="s">
        <v>1321</v>
      </c>
      <c r="F161" s="266" t="s">
        <v>1322</v>
      </c>
      <c r="G161" s="267" t="s">
        <v>195</v>
      </c>
      <c r="H161" s="268">
        <v>150</v>
      </c>
      <c r="I161" s="269"/>
      <c r="J161" s="270"/>
      <c r="K161" s="271">
        <f>ROUND(P161*H161,2)</f>
        <v>0</v>
      </c>
      <c r="L161" s="266" t="s">
        <v>20</v>
      </c>
      <c r="M161" s="272"/>
      <c r="N161" s="273" t="s">
        <v>20</v>
      </c>
      <c r="O161" s="243" t="s">
        <v>45</v>
      </c>
      <c r="P161" s="244">
        <f>I161+J161</f>
        <v>0</v>
      </c>
      <c r="Q161" s="244">
        <f>ROUND(I161*H161,2)</f>
        <v>0</v>
      </c>
      <c r="R161" s="244">
        <f>ROUND(J161*H161,2)</f>
        <v>0</v>
      </c>
      <c r="S161" s="85"/>
      <c r="T161" s="245">
        <f>S161*H161</f>
        <v>0</v>
      </c>
      <c r="U161" s="245">
        <v>0</v>
      </c>
      <c r="V161" s="245">
        <f>U161*H161</f>
        <v>0</v>
      </c>
      <c r="W161" s="245">
        <v>0</v>
      </c>
      <c r="X161" s="246">
        <f>W161*H161</f>
        <v>0</v>
      </c>
      <c r="Y161" s="39"/>
      <c r="Z161" s="39"/>
      <c r="AA161" s="39"/>
      <c r="AB161" s="39"/>
      <c r="AC161" s="39"/>
      <c r="AD161" s="39"/>
      <c r="AE161" s="39"/>
      <c r="AR161" s="247" t="s">
        <v>492</v>
      </c>
      <c r="AT161" s="247" t="s">
        <v>186</v>
      </c>
      <c r="AU161" s="247" t="s">
        <v>84</v>
      </c>
      <c r="AY161" s="18" t="s">
        <v>171</v>
      </c>
      <c r="BE161" s="248">
        <f>IF(O161="základní",K161,0)</f>
        <v>0</v>
      </c>
      <c r="BF161" s="248">
        <f>IF(O161="snížená",K161,0)</f>
        <v>0</v>
      </c>
      <c r="BG161" s="248">
        <f>IF(O161="zákl. přenesená",K161,0)</f>
        <v>0</v>
      </c>
      <c r="BH161" s="248">
        <f>IF(O161="sníž. přenesená",K161,0)</f>
        <v>0</v>
      </c>
      <c r="BI161" s="248">
        <f>IF(O161="nulová",K161,0)</f>
        <v>0</v>
      </c>
      <c r="BJ161" s="18" t="s">
        <v>84</v>
      </c>
      <c r="BK161" s="248">
        <f>ROUND(P161*H161,2)</f>
        <v>0</v>
      </c>
      <c r="BL161" s="18" t="s">
        <v>493</v>
      </c>
      <c r="BM161" s="247" t="s">
        <v>1323</v>
      </c>
    </row>
    <row r="162" spans="1:47" s="2" customFormat="1" ht="12">
      <c r="A162" s="39"/>
      <c r="B162" s="40"/>
      <c r="C162" s="41"/>
      <c r="D162" s="249" t="s">
        <v>181</v>
      </c>
      <c r="E162" s="41"/>
      <c r="F162" s="250" t="s">
        <v>1322</v>
      </c>
      <c r="G162" s="41"/>
      <c r="H162" s="41"/>
      <c r="I162" s="150"/>
      <c r="J162" s="150"/>
      <c r="K162" s="41"/>
      <c r="L162" s="41"/>
      <c r="M162" s="45"/>
      <c r="N162" s="251"/>
      <c r="O162" s="252"/>
      <c r="P162" s="85"/>
      <c r="Q162" s="85"/>
      <c r="R162" s="85"/>
      <c r="S162" s="85"/>
      <c r="T162" s="85"/>
      <c r="U162" s="85"/>
      <c r="V162" s="85"/>
      <c r="W162" s="85"/>
      <c r="X162" s="86"/>
      <c r="Y162" s="39"/>
      <c r="Z162" s="39"/>
      <c r="AA162" s="39"/>
      <c r="AB162" s="39"/>
      <c r="AC162" s="39"/>
      <c r="AD162" s="39"/>
      <c r="AE162" s="39"/>
      <c r="AT162" s="18" t="s">
        <v>181</v>
      </c>
      <c r="AU162" s="18" t="s">
        <v>84</v>
      </c>
    </row>
    <row r="163" spans="1:65" s="2" customFormat="1" ht="16.5" customHeight="1">
      <c r="A163" s="39"/>
      <c r="B163" s="40"/>
      <c r="C163" s="264" t="s">
        <v>357</v>
      </c>
      <c r="D163" s="264" t="s">
        <v>186</v>
      </c>
      <c r="E163" s="265" t="s">
        <v>1324</v>
      </c>
      <c r="F163" s="266" t="s">
        <v>1325</v>
      </c>
      <c r="G163" s="267" t="s">
        <v>195</v>
      </c>
      <c r="H163" s="268">
        <v>14</v>
      </c>
      <c r="I163" s="269"/>
      <c r="J163" s="270"/>
      <c r="K163" s="271">
        <f>ROUND(P163*H163,2)</f>
        <v>0</v>
      </c>
      <c r="L163" s="266" t="s">
        <v>20</v>
      </c>
      <c r="M163" s="272"/>
      <c r="N163" s="273" t="s">
        <v>20</v>
      </c>
      <c r="O163" s="243" t="s">
        <v>45</v>
      </c>
      <c r="P163" s="244">
        <f>I163+J163</f>
        <v>0</v>
      </c>
      <c r="Q163" s="244">
        <f>ROUND(I163*H163,2)</f>
        <v>0</v>
      </c>
      <c r="R163" s="244">
        <f>ROUND(J163*H163,2)</f>
        <v>0</v>
      </c>
      <c r="S163" s="85"/>
      <c r="T163" s="245">
        <f>S163*H163</f>
        <v>0</v>
      </c>
      <c r="U163" s="245">
        <v>0</v>
      </c>
      <c r="V163" s="245">
        <f>U163*H163</f>
        <v>0</v>
      </c>
      <c r="W163" s="245">
        <v>0</v>
      </c>
      <c r="X163" s="246">
        <f>W163*H163</f>
        <v>0</v>
      </c>
      <c r="Y163" s="39"/>
      <c r="Z163" s="39"/>
      <c r="AA163" s="39"/>
      <c r="AB163" s="39"/>
      <c r="AC163" s="39"/>
      <c r="AD163" s="39"/>
      <c r="AE163" s="39"/>
      <c r="AR163" s="247" t="s">
        <v>492</v>
      </c>
      <c r="AT163" s="247" t="s">
        <v>186</v>
      </c>
      <c r="AU163" s="247" t="s">
        <v>84</v>
      </c>
      <c r="AY163" s="18" t="s">
        <v>171</v>
      </c>
      <c r="BE163" s="248">
        <f>IF(O163="základní",K163,0)</f>
        <v>0</v>
      </c>
      <c r="BF163" s="248">
        <f>IF(O163="snížená",K163,0)</f>
        <v>0</v>
      </c>
      <c r="BG163" s="248">
        <f>IF(O163="zákl. přenesená",K163,0)</f>
        <v>0</v>
      </c>
      <c r="BH163" s="248">
        <f>IF(O163="sníž. přenesená",K163,0)</f>
        <v>0</v>
      </c>
      <c r="BI163" s="248">
        <f>IF(O163="nulová",K163,0)</f>
        <v>0</v>
      </c>
      <c r="BJ163" s="18" t="s">
        <v>84</v>
      </c>
      <c r="BK163" s="248">
        <f>ROUND(P163*H163,2)</f>
        <v>0</v>
      </c>
      <c r="BL163" s="18" t="s">
        <v>493</v>
      </c>
      <c r="BM163" s="247" t="s">
        <v>1326</v>
      </c>
    </row>
    <row r="164" spans="1:47" s="2" customFormat="1" ht="12">
      <c r="A164" s="39"/>
      <c r="B164" s="40"/>
      <c r="C164" s="41"/>
      <c r="D164" s="249" t="s">
        <v>181</v>
      </c>
      <c r="E164" s="41"/>
      <c r="F164" s="250" t="s">
        <v>1325</v>
      </c>
      <c r="G164" s="41"/>
      <c r="H164" s="41"/>
      <c r="I164" s="150"/>
      <c r="J164" s="150"/>
      <c r="K164" s="41"/>
      <c r="L164" s="41"/>
      <c r="M164" s="45"/>
      <c r="N164" s="251"/>
      <c r="O164" s="252"/>
      <c r="P164" s="85"/>
      <c r="Q164" s="85"/>
      <c r="R164" s="85"/>
      <c r="S164" s="85"/>
      <c r="T164" s="85"/>
      <c r="U164" s="85"/>
      <c r="V164" s="85"/>
      <c r="W164" s="85"/>
      <c r="X164" s="86"/>
      <c r="Y164" s="39"/>
      <c r="Z164" s="39"/>
      <c r="AA164" s="39"/>
      <c r="AB164" s="39"/>
      <c r="AC164" s="39"/>
      <c r="AD164" s="39"/>
      <c r="AE164" s="39"/>
      <c r="AT164" s="18" t="s">
        <v>181</v>
      </c>
      <c r="AU164" s="18" t="s">
        <v>84</v>
      </c>
    </row>
    <row r="165" spans="1:65" s="2" customFormat="1" ht="16.5" customHeight="1">
      <c r="A165" s="39"/>
      <c r="B165" s="40"/>
      <c r="C165" s="264" t="s">
        <v>362</v>
      </c>
      <c r="D165" s="264" t="s">
        <v>186</v>
      </c>
      <c r="E165" s="265" t="s">
        <v>1327</v>
      </c>
      <c r="F165" s="266" t="s">
        <v>1328</v>
      </c>
      <c r="G165" s="267" t="s">
        <v>195</v>
      </c>
      <c r="H165" s="268">
        <v>23</v>
      </c>
      <c r="I165" s="269"/>
      <c r="J165" s="270"/>
      <c r="K165" s="271">
        <f>ROUND(P165*H165,2)</f>
        <v>0</v>
      </c>
      <c r="L165" s="266" t="s">
        <v>20</v>
      </c>
      <c r="M165" s="272"/>
      <c r="N165" s="273" t="s">
        <v>20</v>
      </c>
      <c r="O165" s="243" t="s">
        <v>45</v>
      </c>
      <c r="P165" s="244">
        <f>I165+J165</f>
        <v>0</v>
      </c>
      <c r="Q165" s="244">
        <f>ROUND(I165*H165,2)</f>
        <v>0</v>
      </c>
      <c r="R165" s="244">
        <f>ROUND(J165*H165,2)</f>
        <v>0</v>
      </c>
      <c r="S165" s="85"/>
      <c r="T165" s="245">
        <f>S165*H165</f>
        <v>0</v>
      </c>
      <c r="U165" s="245">
        <v>0</v>
      </c>
      <c r="V165" s="245">
        <f>U165*H165</f>
        <v>0</v>
      </c>
      <c r="W165" s="245">
        <v>0</v>
      </c>
      <c r="X165" s="246">
        <f>W165*H165</f>
        <v>0</v>
      </c>
      <c r="Y165" s="39"/>
      <c r="Z165" s="39"/>
      <c r="AA165" s="39"/>
      <c r="AB165" s="39"/>
      <c r="AC165" s="39"/>
      <c r="AD165" s="39"/>
      <c r="AE165" s="39"/>
      <c r="AR165" s="247" t="s">
        <v>492</v>
      </c>
      <c r="AT165" s="247" t="s">
        <v>186</v>
      </c>
      <c r="AU165" s="247" t="s">
        <v>84</v>
      </c>
      <c r="AY165" s="18" t="s">
        <v>171</v>
      </c>
      <c r="BE165" s="248">
        <f>IF(O165="základní",K165,0)</f>
        <v>0</v>
      </c>
      <c r="BF165" s="248">
        <f>IF(O165="snížená",K165,0)</f>
        <v>0</v>
      </c>
      <c r="BG165" s="248">
        <f>IF(O165="zákl. přenesená",K165,0)</f>
        <v>0</v>
      </c>
      <c r="BH165" s="248">
        <f>IF(O165="sníž. přenesená",K165,0)</f>
        <v>0</v>
      </c>
      <c r="BI165" s="248">
        <f>IF(O165="nulová",K165,0)</f>
        <v>0</v>
      </c>
      <c r="BJ165" s="18" t="s">
        <v>84</v>
      </c>
      <c r="BK165" s="248">
        <f>ROUND(P165*H165,2)</f>
        <v>0</v>
      </c>
      <c r="BL165" s="18" t="s">
        <v>493</v>
      </c>
      <c r="BM165" s="247" t="s">
        <v>1329</v>
      </c>
    </row>
    <row r="166" spans="1:47" s="2" customFormat="1" ht="12">
      <c r="A166" s="39"/>
      <c r="B166" s="40"/>
      <c r="C166" s="41"/>
      <c r="D166" s="249" t="s">
        <v>181</v>
      </c>
      <c r="E166" s="41"/>
      <c r="F166" s="250" t="s">
        <v>1328</v>
      </c>
      <c r="G166" s="41"/>
      <c r="H166" s="41"/>
      <c r="I166" s="150"/>
      <c r="J166" s="150"/>
      <c r="K166" s="41"/>
      <c r="L166" s="41"/>
      <c r="M166" s="45"/>
      <c r="N166" s="251"/>
      <c r="O166" s="252"/>
      <c r="P166" s="85"/>
      <c r="Q166" s="85"/>
      <c r="R166" s="85"/>
      <c r="S166" s="85"/>
      <c r="T166" s="85"/>
      <c r="U166" s="85"/>
      <c r="V166" s="85"/>
      <c r="W166" s="85"/>
      <c r="X166" s="86"/>
      <c r="Y166" s="39"/>
      <c r="Z166" s="39"/>
      <c r="AA166" s="39"/>
      <c r="AB166" s="39"/>
      <c r="AC166" s="39"/>
      <c r="AD166" s="39"/>
      <c r="AE166" s="39"/>
      <c r="AT166" s="18" t="s">
        <v>181</v>
      </c>
      <c r="AU166" s="18" t="s">
        <v>84</v>
      </c>
    </row>
    <row r="167" spans="1:65" s="2" customFormat="1" ht="16.5" customHeight="1">
      <c r="A167" s="39"/>
      <c r="B167" s="40"/>
      <c r="C167" s="264" t="s">
        <v>372</v>
      </c>
      <c r="D167" s="264" t="s">
        <v>186</v>
      </c>
      <c r="E167" s="265" t="s">
        <v>1330</v>
      </c>
      <c r="F167" s="266" t="s">
        <v>1331</v>
      </c>
      <c r="G167" s="267" t="s">
        <v>195</v>
      </c>
      <c r="H167" s="268">
        <v>75</v>
      </c>
      <c r="I167" s="269"/>
      <c r="J167" s="270"/>
      <c r="K167" s="271">
        <f>ROUND(P167*H167,2)</f>
        <v>0</v>
      </c>
      <c r="L167" s="266" t="s">
        <v>20</v>
      </c>
      <c r="M167" s="272"/>
      <c r="N167" s="273" t="s">
        <v>20</v>
      </c>
      <c r="O167" s="243" t="s">
        <v>45</v>
      </c>
      <c r="P167" s="244">
        <f>I167+J167</f>
        <v>0</v>
      </c>
      <c r="Q167" s="244">
        <f>ROUND(I167*H167,2)</f>
        <v>0</v>
      </c>
      <c r="R167" s="244">
        <f>ROUND(J167*H167,2)</f>
        <v>0</v>
      </c>
      <c r="S167" s="85"/>
      <c r="T167" s="245">
        <f>S167*H167</f>
        <v>0</v>
      </c>
      <c r="U167" s="245">
        <v>0</v>
      </c>
      <c r="V167" s="245">
        <f>U167*H167</f>
        <v>0</v>
      </c>
      <c r="W167" s="245">
        <v>0</v>
      </c>
      <c r="X167" s="246">
        <f>W167*H167</f>
        <v>0</v>
      </c>
      <c r="Y167" s="39"/>
      <c r="Z167" s="39"/>
      <c r="AA167" s="39"/>
      <c r="AB167" s="39"/>
      <c r="AC167" s="39"/>
      <c r="AD167" s="39"/>
      <c r="AE167" s="39"/>
      <c r="AR167" s="247" t="s">
        <v>492</v>
      </c>
      <c r="AT167" s="247" t="s">
        <v>186</v>
      </c>
      <c r="AU167" s="247" t="s">
        <v>84</v>
      </c>
      <c r="AY167" s="18" t="s">
        <v>171</v>
      </c>
      <c r="BE167" s="248">
        <f>IF(O167="základní",K167,0)</f>
        <v>0</v>
      </c>
      <c r="BF167" s="248">
        <f>IF(O167="snížená",K167,0)</f>
        <v>0</v>
      </c>
      <c r="BG167" s="248">
        <f>IF(O167="zákl. přenesená",K167,0)</f>
        <v>0</v>
      </c>
      <c r="BH167" s="248">
        <f>IF(O167="sníž. přenesená",K167,0)</f>
        <v>0</v>
      </c>
      <c r="BI167" s="248">
        <f>IF(O167="nulová",K167,0)</f>
        <v>0</v>
      </c>
      <c r="BJ167" s="18" t="s">
        <v>84</v>
      </c>
      <c r="BK167" s="248">
        <f>ROUND(P167*H167,2)</f>
        <v>0</v>
      </c>
      <c r="BL167" s="18" t="s">
        <v>493</v>
      </c>
      <c r="BM167" s="247" t="s">
        <v>1332</v>
      </c>
    </row>
    <row r="168" spans="1:47" s="2" customFormat="1" ht="12">
      <c r="A168" s="39"/>
      <c r="B168" s="40"/>
      <c r="C168" s="41"/>
      <c r="D168" s="249" t="s">
        <v>181</v>
      </c>
      <c r="E168" s="41"/>
      <c r="F168" s="250" t="s">
        <v>1331</v>
      </c>
      <c r="G168" s="41"/>
      <c r="H168" s="41"/>
      <c r="I168" s="150"/>
      <c r="J168" s="150"/>
      <c r="K168" s="41"/>
      <c r="L168" s="41"/>
      <c r="M168" s="45"/>
      <c r="N168" s="251"/>
      <c r="O168" s="252"/>
      <c r="P168" s="85"/>
      <c r="Q168" s="85"/>
      <c r="R168" s="85"/>
      <c r="S168" s="85"/>
      <c r="T168" s="85"/>
      <c r="U168" s="85"/>
      <c r="V168" s="85"/>
      <c r="W168" s="85"/>
      <c r="X168" s="86"/>
      <c r="Y168" s="39"/>
      <c r="Z168" s="39"/>
      <c r="AA168" s="39"/>
      <c r="AB168" s="39"/>
      <c r="AC168" s="39"/>
      <c r="AD168" s="39"/>
      <c r="AE168" s="39"/>
      <c r="AT168" s="18" t="s">
        <v>181</v>
      </c>
      <c r="AU168" s="18" t="s">
        <v>84</v>
      </c>
    </row>
    <row r="169" spans="1:65" s="2" customFormat="1" ht="16.5" customHeight="1">
      <c r="A169" s="39"/>
      <c r="B169" s="40"/>
      <c r="C169" s="264" t="s">
        <v>378</v>
      </c>
      <c r="D169" s="264" t="s">
        <v>186</v>
      </c>
      <c r="E169" s="265" t="s">
        <v>1333</v>
      </c>
      <c r="F169" s="266" t="s">
        <v>1334</v>
      </c>
      <c r="G169" s="267" t="s">
        <v>195</v>
      </c>
      <c r="H169" s="268">
        <v>69</v>
      </c>
      <c r="I169" s="269"/>
      <c r="J169" s="270"/>
      <c r="K169" s="271">
        <f>ROUND(P169*H169,2)</f>
        <v>0</v>
      </c>
      <c r="L169" s="266" t="s">
        <v>20</v>
      </c>
      <c r="M169" s="272"/>
      <c r="N169" s="273" t="s">
        <v>20</v>
      </c>
      <c r="O169" s="243" t="s">
        <v>45</v>
      </c>
      <c r="P169" s="244">
        <f>I169+J169</f>
        <v>0</v>
      </c>
      <c r="Q169" s="244">
        <f>ROUND(I169*H169,2)</f>
        <v>0</v>
      </c>
      <c r="R169" s="244">
        <f>ROUND(J169*H169,2)</f>
        <v>0</v>
      </c>
      <c r="S169" s="85"/>
      <c r="T169" s="245">
        <f>S169*H169</f>
        <v>0</v>
      </c>
      <c r="U169" s="245">
        <v>0</v>
      </c>
      <c r="V169" s="245">
        <f>U169*H169</f>
        <v>0</v>
      </c>
      <c r="W169" s="245">
        <v>0</v>
      </c>
      <c r="X169" s="246">
        <f>W169*H169</f>
        <v>0</v>
      </c>
      <c r="Y169" s="39"/>
      <c r="Z169" s="39"/>
      <c r="AA169" s="39"/>
      <c r="AB169" s="39"/>
      <c r="AC169" s="39"/>
      <c r="AD169" s="39"/>
      <c r="AE169" s="39"/>
      <c r="AR169" s="247" t="s">
        <v>492</v>
      </c>
      <c r="AT169" s="247" t="s">
        <v>186</v>
      </c>
      <c r="AU169" s="247" t="s">
        <v>84</v>
      </c>
      <c r="AY169" s="18" t="s">
        <v>171</v>
      </c>
      <c r="BE169" s="248">
        <f>IF(O169="základní",K169,0)</f>
        <v>0</v>
      </c>
      <c r="BF169" s="248">
        <f>IF(O169="snížená",K169,0)</f>
        <v>0</v>
      </c>
      <c r="BG169" s="248">
        <f>IF(O169="zákl. přenesená",K169,0)</f>
        <v>0</v>
      </c>
      <c r="BH169" s="248">
        <f>IF(O169="sníž. přenesená",K169,0)</f>
        <v>0</v>
      </c>
      <c r="BI169" s="248">
        <f>IF(O169="nulová",K169,0)</f>
        <v>0</v>
      </c>
      <c r="BJ169" s="18" t="s">
        <v>84</v>
      </c>
      <c r="BK169" s="248">
        <f>ROUND(P169*H169,2)</f>
        <v>0</v>
      </c>
      <c r="BL169" s="18" t="s">
        <v>493</v>
      </c>
      <c r="BM169" s="247" t="s">
        <v>1335</v>
      </c>
    </row>
    <row r="170" spans="1:47" s="2" customFormat="1" ht="12">
      <c r="A170" s="39"/>
      <c r="B170" s="40"/>
      <c r="C170" s="41"/>
      <c r="D170" s="249" t="s">
        <v>181</v>
      </c>
      <c r="E170" s="41"/>
      <c r="F170" s="250" t="s">
        <v>1334</v>
      </c>
      <c r="G170" s="41"/>
      <c r="H170" s="41"/>
      <c r="I170" s="150"/>
      <c r="J170" s="150"/>
      <c r="K170" s="41"/>
      <c r="L170" s="41"/>
      <c r="M170" s="45"/>
      <c r="N170" s="251"/>
      <c r="O170" s="252"/>
      <c r="P170" s="85"/>
      <c r="Q170" s="85"/>
      <c r="R170" s="85"/>
      <c r="S170" s="85"/>
      <c r="T170" s="85"/>
      <c r="U170" s="85"/>
      <c r="V170" s="85"/>
      <c r="W170" s="85"/>
      <c r="X170" s="86"/>
      <c r="Y170" s="39"/>
      <c r="Z170" s="39"/>
      <c r="AA170" s="39"/>
      <c r="AB170" s="39"/>
      <c r="AC170" s="39"/>
      <c r="AD170" s="39"/>
      <c r="AE170" s="39"/>
      <c r="AT170" s="18" t="s">
        <v>181</v>
      </c>
      <c r="AU170" s="18" t="s">
        <v>84</v>
      </c>
    </row>
    <row r="171" spans="1:65" s="2" customFormat="1" ht="16.5" customHeight="1">
      <c r="A171" s="39"/>
      <c r="B171" s="40"/>
      <c r="C171" s="264" t="s">
        <v>384</v>
      </c>
      <c r="D171" s="264" t="s">
        <v>186</v>
      </c>
      <c r="E171" s="265" t="s">
        <v>1336</v>
      </c>
      <c r="F171" s="266" t="s">
        <v>1337</v>
      </c>
      <c r="G171" s="267" t="s">
        <v>195</v>
      </c>
      <c r="H171" s="268">
        <v>28</v>
      </c>
      <c r="I171" s="269"/>
      <c r="J171" s="270"/>
      <c r="K171" s="271">
        <f>ROUND(P171*H171,2)</f>
        <v>0</v>
      </c>
      <c r="L171" s="266" t="s">
        <v>20</v>
      </c>
      <c r="M171" s="272"/>
      <c r="N171" s="273" t="s">
        <v>20</v>
      </c>
      <c r="O171" s="243" t="s">
        <v>45</v>
      </c>
      <c r="P171" s="244">
        <f>I171+J171</f>
        <v>0</v>
      </c>
      <c r="Q171" s="244">
        <f>ROUND(I171*H171,2)</f>
        <v>0</v>
      </c>
      <c r="R171" s="244">
        <f>ROUND(J171*H171,2)</f>
        <v>0</v>
      </c>
      <c r="S171" s="85"/>
      <c r="T171" s="245">
        <f>S171*H171</f>
        <v>0</v>
      </c>
      <c r="U171" s="245">
        <v>0</v>
      </c>
      <c r="V171" s="245">
        <f>U171*H171</f>
        <v>0</v>
      </c>
      <c r="W171" s="245">
        <v>0</v>
      </c>
      <c r="X171" s="246">
        <f>W171*H171</f>
        <v>0</v>
      </c>
      <c r="Y171" s="39"/>
      <c r="Z171" s="39"/>
      <c r="AA171" s="39"/>
      <c r="AB171" s="39"/>
      <c r="AC171" s="39"/>
      <c r="AD171" s="39"/>
      <c r="AE171" s="39"/>
      <c r="AR171" s="247" t="s">
        <v>492</v>
      </c>
      <c r="AT171" s="247" t="s">
        <v>186</v>
      </c>
      <c r="AU171" s="247" t="s">
        <v>84</v>
      </c>
      <c r="AY171" s="18" t="s">
        <v>171</v>
      </c>
      <c r="BE171" s="248">
        <f>IF(O171="základní",K171,0)</f>
        <v>0</v>
      </c>
      <c r="BF171" s="248">
        <f>IF(O171="snížená",K171,0)</f>
        <v>0</v>
      </c>
      <c r="BG171" s="248">
        <f>IF(O171="zákl. přenesená",K171,0)</f>
        <v>0</v>
      </c>
      <c r="BH171" s="248">
        <f>IF(O171="sníž. přenesená",K171,0)</f>
        <v>0</v>
      </c>
      <c r="BI171" s="248">
        <f>IF(O171="nulová",K171,0)</f>
        <v>0</v>
      </c>
      <c r="BJ171" s="18" t="s">
        <v>84</v>
      </c>
      <c r="BK171" s="248">
        <f>ROUND(P171*H171,2)</f>
        <v>0</v>
      </c>
      <c r="BL171" s="18" t="s">
        <v>493</v>
      </c>
      <c r="BM171" s="247" t="s">
        <v>1338</v>
      </c>
    </row>
    <row r="172" spans="1:47" s="2" customFormat="1" ht="12">
      <c r="A172" s="39"/>
      <c r="B172" s="40"/>
      <c r="C172" s="41"/>
      <c r="D172" s="249" t="s">
        <v>181</v>
      </c>
      <c r="E172" s="41"/>
      <c r="F172" s="250" t="s">
        <v>1337</v>
      </c>
      <c r="G172" s="41"/>
      <c r="H172" s="41"/>
      <c r="I172" s="150"/>
      <c r="J172" s="150"/>
      <c r="K172" s="41"/>
      <c r="L172" s="41"/>
      <c r="M172" s="45"/>
      <c r="N172" s="251"/>
      <c r="O172" s="252"/>
      <c r="P172" s="85"/>
      <c r="Q172" s="85"/>
      <c r="R172" s="85"/>
      <c r="S172" s="85"/>
      <c r="T172" s="85"/>
      <c r="U172" s="85"/>
      <c r="V172" s="85"/>
      <c r="W172" s="85"/>
      <c r="X172" s="86"/>
      <c r="Y172" s="39"/>
      <c r="Z172" s="39"/>
      <c r="AA172" s="39"/>
      <c r="AB172" s="39"/>
      <c r="AC172" s="39"/>
      <c r="AD172" s="39"/>
      <c r="AE172" s="39"/>
      <c r="AT172" s="18" t="s">
        <v>181</v>
      </c>
      <c r="AU172" s="18" t="s">
        <v>84</v>
      </c>
    </row>
    <row r="173" spans="1:65" s="2" customFormat="1" ht="16.5" customHeight="1">
      <c r="A173" s="39"/>
      <c r="B173" s="40"/>
      <c r="C173" s="264" t="s">
        <v>390</v>
      </c>
      <c r="D173" s="264" t="s">
        <v>186</v>
      </c>
      <c r="E173" s="265" t="s">
        <v>1339</v>
      </c>
      <c r="F173" s="266" t="s">
        <v>1340</v>
      </c>
      <c r="G173" s="267" t="s">
        <v>195</v>
      </c>
      <c r="H173" s="268">
        <v>77</v>
      </c>
      <c r="I173" s="269"/>
      <c r="J173" s="270"/>
      <c r="K173" s="271">
        <f>ROUND(P173*H173,2)</f>
        <v>0</v>
      </c>
      <c r="L173" s="266" t="s">
        <v>20</v>
      </c>
      <c r="M173" s="272"/>
      <c r="N173" s="273" t="s">
        <v>20</v>
      </c>
      <c r="O173" s="243" t="s">
        <v>45</v>
      </c>
      <c r="P173" s="244">
        <f>I173+J173</f>
        <v>0</v>
      </c>
      <c r="Q173" s="244">
        <f>ROUND(I173*H173,2)</f>
        <v>0</v>
      </c>
      <c r="R173" s="244">
        <f>ROUND(J173*H173,2)</f>
        <v>0</v>
      </c>
      <c r="S173" s="85"/>
      <c r="T173" s="245">
        <f>S173*H173</f>
        <v>0</v>
      </c>
      <c r="U173" s="245">
        <v>0</v>
      </c>
      <c r="V173" s="245">
        <f>U173*H173</f>
        <v>0</v>
      </c>
      <c r="W173" s="245">
        <v>0</v>
      </c>
      <c r="X173" s="246">
        <f>W173*H173</f>
        <v>0</v>
      </c>
      <c r="Y173" s="39"/>
      <c r="Z173" s="39"/>
      <c r="AA173" s="39"/>
      <c r="AB173" s="39"/>
      <c r="AC173" s="39"/>
      <c r="AD173" s="39"/>
      <c r="AE173" s="39"/>
      <c r="AR173" s="247" t="s">
        <v>492</v>
      </c>
      <c r="AT173" s="247" t="s">
        <v>186</v>
      </c>
      <c r="AU173" s="247" t="s">
        <v>84</v>
      </c>
      <c r="AY173" s="18" t="s">
        <v>171</v>
      </c>
      <c r="BE173" s="248">
        <f>IF(O173="základní",K173,0)</f>
        <v>0</v>
      </c>
      <c r="BF173" s="248">
        <f>IF(O173="snížená",K173,0)</f>
        <v>0</v>
      </c>
      <c r="BG173" s="248">
        <f>IF(O173="zákl. přenesená",K173,0)</f>
        <v>0</v>
      </c>
      <c r="BH173" s="248">
        <f>IF(O173="sníž. přenesená",K173,0)</f>
        <v>0</v>
      </c>
      <c r="BI173" s="248">
        <f>IF(O173="nulová",K173,0)</f>
        <v>0</v>
      </c>
      <c r="BJ173" s="18" t="s">
        <v>84</v>
      </c>
      <c r="BK173" s="248">
        <f>ROUND(P173*H173,2)</f>
        <v>0</v>
      </c>
      <c r="BL173" s="18" t="s">
        <v>493</v>
      </c>
      <c r="BM173" s="247" t="s">
        <v>1341</v>
      </c>
    </row>
    <row r="174" spans="1:47" s="2" customFormat="1" ht="12">
      <c r="A174" s="39"/>
      <c r="B174" s="40"/>
      <c r="C174" s="41"/>
      <c r="D174" s="249" t="s">
        <v>181</v>
      </c>
      <c r="E174" s="41"/>
      <c r="F174" s="250" t="s">
        <v>1340</v>
      </c>
      <c r="G174" s="41"/>
      <c r="H174" s="41"/>
      <c r="I174" s="150"/>
      <c r="J174" s="150"/>
      <c r="K174" s="41"/>
      <c r="L174" s="41"/>
      <c r="M174" s="45"/>
      <c r="N174" s="251"/>
      <c r="O174" s="252"/>
      <c r="P174" s="85"/>
      <c r="Q174" s="85"/>
      <c r="R174" s="85"/>
      <c r="S174" s="85"/>
      <c r="T174" s="85"/>
      <c r="U174" s="85"/>
      <c r="V174" s="85"/>
      <c r="W174" s="85"/>
      <c r="X174" s="86"/>
      <c r="Y174" s="39"/>
      <c r="Z174" s="39"/>
      <c r="AA174" s="39"/>
      <c r="AB174" s="39"/>
      <c r="AC174" s="39"/>
      <c r="AD174" s="39"/>
      <c r="AE174" s="39"/>
      <c r="AT174" s="18" t="s">
        <v>181</v>
      </c>
      <c r="AU174" s="18" t="s">
        <v>84</v>
      </c>
    </row>
    <row r="175" spans="1:65" s="2" customFormat="1" ht="16.5" customHeight="1">
      <c r="A175" s="39"/>
      <c r="B175" s="40"/>
      <c r="C175" s="264" t="s">
        <v>395</v>
      </c>
      <c r="D175" s="264" t="s">
        <v>186</v>
      </c>
      <c r="E175" s="265" t="s">
        <v>1342</v>
      </c>
      <c r="F175" s="266" t="s">
        <v>1343</v>
      </c>
      <c r="G175" s="267" t="s">
        <v>195</v>
      </c>
      <c r="H175" s="268">
        <v>42</v>
      </c>
      <c r="I175" s="269"/>
      <c r="J175" s="270"/>
      <c r="K175" s="271">
        <f>ROUND(P175*H175,2)</f>
        <v>0</v>
      </c>
      <c r="L175" s="266" t="s">
        <v>20</v>
      </c>
      <c r="M175" s="272"/>
      <c r="N175" s="273" t="s">
        <v>20</v>
      </c>
      <c r="O175" s="243" t="s">
        <v>45</v>
      </c>
      <c r="P175" s="244">
        <f>I175+J175</f>
        <v>0</v>
      </c>
      <c r="Q175" s="244">
        <f>ROUND(I175*H175,2)</f>
        <v>0</v>
      </c>
      <c r="R175" s="244">
        <f>ROUND(J175*H175,2)</f>
        <v>0</v>
      </c>
      <c r="S175" s="85"/>
      <c r="T175" s="245">
        <f>S175*H175</f>
        <v>0</v>
      </c>
      <c r="U175" s="245">
        <v>0</v>
      </c>
      <c r="V175" s="245">
        <f>U175*H175</f>
        <v>0</v>
      </c>
      <c r="W175" s="245">
        <v>0</v>
      </c>
      <c r="X175" s="246">
        <f>W175*H175</f>
        <v>0</v>
      </c>
      <c r="Y175" s="39"/>
      <c r="Z175" s="39"/>
      <c r="AA175" s="39"/>
      <c r="AB175" s="39"/>
      <c r="AC175" s="39"/>
      <c r="AD175" s="39"/>
      <c r="AE175" s="39"/>
      <c r="AR175" s="247" t="s">
        <v>492</v>
      </c>
      <c r="AT175" s="247" t="s">
        <v>186</v>
      </c>
      <c r="AU175" s="247" t="s">
        <v>84</v>
      </c>
      <c r="AY175" s="18" t="s">
        <v>171</v>
      </c>
      <c r="BE175" s="248">
        <f>IF(O175="základní",K175,0)</f>
        <v>0</v>
      </c>
      <c r="BF175" s="248">
        <f>IF(O175="snížená",K175,0)</f>
        <v>0</v>
      </c>
      <c r="BG175" s="248">
        <f>IF(O175="zákl. přenesená",K175,0)</f>
        <v>0</v>
      </c>
      <c r="BH175" s="248">
        <f>IF(O175="sníž. přenesená",K175,0)</f>
        <v>0</v>
      </c>
      <c r="BI175" s="248">
        <f>IF(O175="nulová",K175,0)</f>
        <v>0</v>
      </c>
      <c r="BJ175" s="18" t="s">
        <v>84</v>
      </c>
      <c r="BK175" s="248">
        <f>ROUND(P175*H175,2)</f>
        <v>0</v>
      </c>
      <c r="BL175" s="18" t="s">
        <v>493</v>
      </c>
      <c r="BM175" s="247" t="s">
        <v>1344</v>
      </c>
    </row>
    <row r="176" spans="1:47" s="2" customFormat="1" ht="12">
      <c r="A176" s="39"/>
      <c r="B176" s="40"/>
      <c r="C176" s="41"/>
      <c r="D176" s="249" t="s">
        <v>181</v>
      </c>
      <c r="E176" s="41"/>
      <c r="F176" s="250" t="s">
        <v>1343</v>
      </c>
      <c r="G176" s="41"/>
      <c r="H176" s="41"/>
      <c r="I176" s="150"/>
      <c r="J176" s="150"/>
      <c r="K176" s="41"/>
      <c r="L176" s="41"/>
      <c r="M176" s="45"/>
      <c r="N176" s="251"/>
      <c r="O176" s="252"/>
      <c r="P176" s="85"/>
      <c r="Q176" s="85"/>
      <c r="R176" s="85"/>
      <c r="S176" s="85"/>
      <c r="T176" s="85"/>
      <c r="U176" s="85"/>
      <c r="V176" s="85"/>
      <c r="W176" s="85"/>
      <c r="X176" s="86"/>
      <c r="Y176" s="39"/>
      <c r="Z176" s="39"/>
      <c r="AA176" s="39"/>
      <c r="AB176" s="39"/>
      <c r="AC176" s="39"/>
      <c r="AD176" s="39"/>
      <c r="AE176" s="39"/>
      <c r="AT176" s="18" t="s">
        <v>181</v>
      </c>
      <c r="AU176" s="18" t="s">
        <v>84</v>
      </c>
    </row>
    <row r="177" spans="1:65" s="2" customFormat="1" ht="16.5" customHeight="1">
      <c r="A177" s="39"/>
      <c r="B177" s="40"/>
      <c r="C177" s="264" t="s">
        <v>401</v>
      </c>
      <c r="D177" s="264" t="s">
        <v>186</v>
      </c>
      <c r="E177" s="265" t="s">
        <v>1345</v>
      </c>
      <c r="F177" s="266" t="s">
        <v>1346</v>
      </c>
      <c r="G177" s="267" t="s">
        <v>195</v>
      </c>
      <c r="H177" s="268">
        <v>9</v>
      </c>
      <c r="I177" s="269"/>
      <c r="J177" s="270"/>
      <c r="K177" s="271">
        <f>ROUND(P177*H177,2)</f>
        <v>0</v>
      </c>
      <c r="L177" s="266" t="s">
        <v>20</v>
      </c>
      <c r="M177" s="272"/>
      <c r="N177" s="273" t="s">
        <v>20</v>
      </c>
      <c r="O177" s="243" t="s">
        <v>45</v>
      </c>
      <c r="P177" s="244">
        <f>I177+J177</f>
        <v>0</v>
      </c>
      <c r="Q177" s="244">
        <f>ROUND(I177*H177,2)</f>
        <v>0</v>
      </c>
      <c r="R177" s="244">
        <f>ROUND(J177*H177,2)</f>
        <v>0</v>
      </c>
      <c r="S177" s="85"/>
      <c r="T177" s="245">
        <f>S177*H177</f>
        <v>0</v>
      </c>
      <c r="U177" s="245">
        <v>0</v>
      </c>
      <c r="V177" s="245">
        <f>U177*H177</f>
        <v>0</v>
      </c>
      <c r="W177" s="245">
        <v>0</v>
      </c>
      <c r="X177" s="246">
        <f>W177*H177</f>
        <v>0</v>
      </c>
      <c r="Y177" s="39"/>
      <c r="Z177" s="39"/>
      <c r="AA177" s="39"/>
      <c r="AB177" s="39"/>
      <c r="AC177" s="39"/>
      <c r="AD177" s="39"/>
      <c r="AE177" s="39"/>
      <c r="AR177" s="247" t="s">
        <v>492</v>
      </c>
      <c r="AT177" s="247" t="s">
        <v>186</v>
      </c>
      <c r="AU177" s="247" t="s">
        <v>84</v>
      </c>
      <c r="AY177" s="18" t="s">
        <v>171</v>
      </c>
      <c r="BE177" s="248">
        <f>IF(O177="základní",K177,0)</f>
        <v>0</v>
      </c>
      <c r="BF177" s="248">
        <f>IF(O177="snížená",K177,0)</f>
        <v>0</v>
      </c>
      <c r="BG177" s="248">
        <f>IF(O177="zákl. přenesená",K177,0)</f>
        <v>0</v>
      </c>
      <c r="BH177" s="248">
        <f>IF(O177="sníž. přenesená",K177,0)</f>
        <v>0</v>
      </c>
      <c r="BI177" s="248">
        <f>IF(O177="nulová",K177,0)</f>
        <v>0</v>
      </c>
      <c r="BJ177" s="18" t="s">
        <v>84</v>
      </c>
      <c r="BK177" s="248">
        <f>ROUND(P177*H177,2)</f>
        <v>0</v>
      </c>
      <c r="BL177" s="18" t="s">
        <v>493</v>
      </c>
      <c r="BM177" s="247" t="s">
        <v>1347</v>
      </c>
    </row>
    <row r="178" spans="1:47" s="2" customFormat="1" ht="12">
      <c r="A178" s="39"/>
      <c r="B178" s="40"/>
      <c r="C178" s="41"/>
      <c r="D178" s="249" t="s">
        <v>181</v>
      </c>
      <c r="E178" s="41"/>
      <c r="F178" s="250" t="s">
        <v>1346</v>
      </c>
      <c r="G178" s="41"/>
      <c r="H178" s="41"/>
      <c r="I178" s="150"/>
      <c r="J178" s="150"/>
      <c r="K178" s="41"/>
      <c r="L178" s="41"/>
      <c r="M178" s="45"/>
      <c r="N178" s="251"/>
      <c r="O178" s="252"/>
      <c r="P178" s="85"/>
      <c r="Q178" s="85"/>
      <c r="R178" s="85"/>
      <c r="S178" s="85"/>
      <c r="T178" s="85"/>
      <c r="U178" s="85"/>
      <c r="V178" s="85"/>
      <c r="W178" s="85"/>
      <c r="X178" s="86"/>
      <c r="Y178" s="39"/>
      <c r="Z178" s="39"/>
      <c r="AA178" s="39"/>
      <c r="AB178" s="39"/>
      <c r="AC178" s="39"/>
      <c r="AD178" s="39"/>
      <c r="AE178" s="39"/>
      <c r="AT178" s="18" t="s">
        <v>181</v>
      </c>
      <c r="AU178" s="18" t="s">
        <v>84</v>
      </c>
    </row>
    <row r="179" spans="1:65" s="2" customFormat="1" ht="16.5" customHeight="1">
      <c r="A179" s="39"/>
      <c r="B179" s="40"/>
      <c r="C179" s="264" t="s">
        <v>408</v>
      </c>
      <c r="D179" s="264" t="s">
        <v>186</v>
      </c>
      <c r="E179" s="265" t="s">
        <v>1348</v>
      </c>
      <c r="F179" s="266" t="s">
        <v>1349</v>
      </c>
      <c r="G179" s="267" t="s">
        <v>195</v>
      </c>
      <c r="H179" s="268">
        <v>14</v>
      </c>
      <c r="I179" s="269"/>
      <c r="J179" s="270"/>
      <c r="K179" s="271">
        <f>ROUND(P179*H179,2)</f>
        <v>0</v>
      </c>
      <c r="L179" s="266" t="s">
        <v>20</v>
      </c>
      <c r="M179" s="272"/>
      <c r="N179" s="273" t="s">
        <v>20</v>
      </c>
      <c r="O179" s="243" t="s">
        <v>45</v>
      </c>
      <c r="P179" s="244">
        <f>I179+J179</f>
        <v>0</v>
      </c>
      <c r="Q179" s="244">
        <f>ROUND(I179*H179,2)</f>
        <v>0</v>
      </c>
      <c r="R179" s="244">
        <f>ROUND(J179*H179,2)</f>
        <v>0</v>
      </c>
      <c r="S179" s="85"/>
      <c r="T179" s="245">
        <f>S179*H179</f>
        <v>0</v>
      </c>
      <c r="U179" s="245">
        <v>0</v>
      </c>
      <c r="V179" s="245">
        <f>U179*H179</f>
        <v>0</v>
      </c>
      <c r="W179" s="245">
        <v>0</v>
      </c>
      <c r="X179" s="246">
        <f>W179*H179</f>
        <v>0</v>
      </c>
      <c r="Y179" s="39"/>
      <c r="Z179" s="39"/>
      <c r="AA179" s="39"/>
      <c r="AB179" s="39"/>
      <c r="AC179" s="39"/>
      <c r="AD179" s="39"/>
      <c r="AE179" s="39"/>
      <c r="AR179" s="247" t="s">
        <v>492</v>
      </c>
      <c r="AT179" s="247" t="s">
        <v>186</v>
      </c>
      <c r="AU179" s="247" t="s">
        <v>84</v>
      </c>
      <c r="AY179" s="18" t="s">
        <v>171</v>
      </c>
      <c r="BE179" s="248">
        <f>IF(O179="základní",K179,0)</f>
        <v>0</v>
      </c>
      <c r="BF179" s="248">
        <f>IF(O179="snížená",K179,0)</f>
        <v>0</v>
      </c>
      <c r="BG179" s="248">
        <f>IF(O179="zákl. přenesená",K179,0)</f>
        <v>0</v>
      </c>
      <c r="BH179" s="248">
        <f>IF(O179="sníž. přenesená",K179,0)</f>
        <v>0</v>
      </c>
      <c r="BI179" s="248">
        <f>IF(O179="nulová",K179,0)</f>
        <v>0</v>
      </c>
      <c r="BJ179" s="18" t="s">
        <v>84</v>
      </c>
      <c r="BK179" s="248">
        <f>ROUND(P179*H179,2)</f>
        <v>0</v>
      </c>
      <c r="BL179" s="18" t="s">
        <v>493</v>
      </c>
      <c r="BM179" s="247" t="s">
        <v>1350</v>
      </c>
    </row>
    <row r="180" spans="1:47" s="2" customFormat="1" ht="12">
      <c r="A180" s="39"/>
      <c r="B180" s="40"/>
      <c r="C180" s="41"/>
      <c r="D180" s="249" t="s">
        <v>181</v>
      </c>
      <c r="E180" s="41"/>
      <c r="F180" s="250" t="s">
        <v>1349</v>
      </c>
      <c r="G180" s="41"/>
      <c r="H180" s="41"/>
      <c r="I180" s="150"/>
      <c r="J180" s="150"/>
      <c r="K180" s="41"/>
      <c r="L180" s="41"/>
      <c r="M180" s="45"/>
      <c r="N180" s="251"/>
      <c r="O180" s="252"/>
      <c r="P180" s="85"/>
      <c r="Q180" s="85"/>
      <c r="R180" s="85"/>
      <c r="S180" s="85"/>
      <c r="T180" s="85"/>
      <c r="U180" s="85"/>
      <c r="V180" s="85"/>
      <c r="W180" s="85"/>
      <c r="X180" s="86"/>
      <c r="Y180" s="39"/>
      <c r="Z180" s="39"/>
      <c r="AA180" s="39"/>
      <c r="AB180" s="39"/>
      <c r="AC180" s="39"/>
      <c r="AD180" s="39"/>
      <c r="AE180" s="39"/>
      <c r="AT180" s="18" t="s">
        <v>181</v>
      </c>
      <c r="AU180" s="18" t="s">
        <v>84</v>
      </c>
    </row>
    <row r="181" spans="1:65" s="2" customFormat="1" ht="16.5" customHeight="1">
      <c r="A181" s="39"/>
      <c r="B181" s="40"/>
      <c r="C181" s="264" t="s">
        <v>414</v>
      </c>
      <c r="D181" s="264" t="s">
        <v>186</v>
      </c>
      <c r="E181" s="265" t="s">
        <v>1351</v>
      </c>
      <c r="F181" s="266" t="s">
        <v>1352</v>
      </c>
      <c r="G181" s="267" t="s">
        <v>195</v>
      </c>
      <c r="H181" s="268">
        <v>32</v>
      </c>
      <c r="I181" s="269"/>
      <c r="J181" s="270"/>
      <c r="K181" s="271">
        <f>ROUND(P181*H181,2)</f>
        <v>0</v>
      </c>
      <c r="L181" s="266" t="s">
        <v>20</v>
      </c>
      <c r="M181" s="272"/>
      <c r="N181" s="273" t="s">
        <v>20</v>
      </c>
      <c r="O181" s="243" t="s">
        <v>45</v>
      </c>
      <c r="P181" s="244">
        <f>I181+J181</f>
        <v>0</v>
      </c>
      <c r="Q181" s="244">
        <f>ROUND(I181*H181,2)</f>
        <v>0</v>
      </c>
      <c r="R181" s="244">
        <f>ROUND(J181*H181,2)</f>
        <v>0</v>
      </c>
      <c r="S181" s="85"/>
      <c r="T181" s="245">
        <f>S181*H181</f>
        <v>0</v>
      </c>
      <c r="U181" s="245">
        <v>0</v>
      </c>
      <c r="V181" s="245">
        <f>U181*H181</f>
        <v>0</v>
      </c>
      <c r="W181" s="245">
        <v>0</v>
      </c>
      <c r="X181" s="246">
        <f>W181*H181</f>
        <v>0</v>
      </c>
      <c r="Y181" s="39"/>
      <c r="Z181" s="39"/>
      <c r="AA181" s="39"/>
      <c r="AB181" s="39"/>
      <c r="AC181" s="39"/>
      <c r="AD181" s="39"/>
      <c r="AE181" s="39"/>
      <c r="AR181" s="247" t="s">
        <v>492</v>
      </c>
      <c r="AT181" s="247" t="s">
        <v>186</v>
      </c>
      <c r="AU181" s="247" t="s">
        <v>84</v>
      </c>
      <c r="AY181" s="18" t="s">
        <v>171</v>
      </c>
      <c r="BE181" s="248">
        <f>IF(O181="základní",K181,0)</f>
        <v>0</v>
      </c>
      <c r="BF181" s="248">
        <f>IF(O181="snížená",K181,0)</f>
        <v>0</v>
      </c>
      <c r="BG181" s="248">
        <f>IF(O181="zákl. přenesená",K181,0)</f>
        <v>0</v>
      </c>
      <c r="BH181" s="248">
        <f>IF(O181="sníž. přenesená",K181,0)</f>
        <v>0</v>
      </c>
      <c r="BI181" s="248">
        <f>IF(O181="nulová",K181,0)</f>
        <v>0</v>
      </c>
      <c r="BJ181" s="18" t="s">
        <v>84</v>
      </c>
      <c r="BK181" s="248">
        <f>ROUND(P181*H181,2)</f>
        <v>0</v>
      </c>
      <c r="BL181" s="18" t="s">
        <v>493</v>
      </c>
      <c r="BM181" s="247" t="s">
        <v>1353</v>
      </c>
    </row>
    <row r="182" spans="1:47" s="2" customFormat="1" ht="12">
      <c r="A182" s="39"/>
      <c r="B182" s="40"/>
      <c r="C182" s="41"/>
      <c r="D182" s="249" t="s">
        <v>181</v>
      </c>
      <c r="E182" s="41"/>
      <c r="F182" s="250" t="s">
        <v>1352</v>
      </c>
      <c r="G182" s="41"/>
      <c r="H182" s="41"/>
      <c r="I182" s="150"/>
      <c r="J182" s="150"/>
      <c r="K182" s="41"/>
      <c r="L182" s="41"/>
      <c r="M182" s="45"/>
      <c r="N182" s="251"/>
      <c r="O182" s="252"/>
      <c r="P182" s="85"/>
      <c r="Q182" s="85"/>
      <c r="R182" s="85"/>
      <c r="S182" s="85"/>
      <c r="T182" s="85"/>
      <c r="U182" s="85"/>
      <c r="V182" s="85"/>
      <c r="W182" s="85"/>
      <c r="X182" s="86"/>
      <c r="Y182" s="39"/>
      <c r="Z182" s="39"/>
      <c r="AA182" s="39"/>
      <c r="AB182" s="39"/>
      <c r="AC182" s="39"/>
      <c r="AD182" s="39"/>
      <c r="AE182" s="39"/>
      <c r="AT182" s="18" t="s">
        <v>181</v>
      </c>
      <c r="AU182" s="18" t="s">
        <v>84</v>
      </c>
    </row>
    <row r="183" spans="1:65" s="2" customFormat="1" ht="16.5" customHeight="1">
      <c r="A183" s="39"/>
      <c r="B183" s="40"/>
      <c r="C183" s="264" t="s">
        <v>421</v>
      </c>
      <c r="D183" s="264" t="s">
        <v>186</v>
      </c>
      <c r="E183" s="265" t="s">
        <v>1354</v>
      </c>
      <c r="F183" s="266" t="s">
        <v>1355</v>
      </c>
      <c r="G183" s="267" t="s">
        <v>195</v>
      </c>
      <c r="H183" s="268">
        <v>50</v>
      </c>
      <c r="I183" s="269"/>
      <c r="J183" s="270"/>
      <c r="K183" s="271">
        <f>ROUND(P183*H183,2)</f>
        <v>0</v>
      </c>
      <c r="L183" s="266" t="s">
        <v>20</v>
      </c>
      <c r="M183" s="272"/>
      <c r="N183" s="273" t="s">
        <v>20</v>
      </c>
      <c r="O183" s="243" t="s">
        <v>45</v>
      </c>
      <c r="P183" s="244">
        <f>I183+J183</f>
        <v>0</v>
      </c>
      <c r="Q183" s="244">
        <f>ROUND(I183*H183,2)</f>
        <v>0</v>
      </c>
      <c r="R183" s="244">
        <f>ROUND(J183*H183,2)</f>
        <v>0</v>
      </c>
      <c r="S183" s="85"/>
      <c r="T183" s="245">
        <f>S183*H183</f>
        <v>0</v>
      </c>
      <c r="U183" s="245">
        <v>0</v>
      </c>
      <c r="V183" s="245">
        <f>U183*H183</f>
        <v>0</v>
      </c>
      <c r="W183" s="245">
        <v>0</v>
      </c>
      <c r="X183" s="246">
        <f>W183*H183</f>
        <v>0</v>
      </c>
      <c r="Y183" s="39"/>
      <c r="Z183" s="39"/>
      <c r="AA183" s="39"/>
      <c r="AB183" s="39"/>
      <c r="AC183" s="39"/>
      <c r="AD183" s="39"/>
      <c r="AE183" s="39"/>
      <c r="AR183" s="247" t="s">
        <v>492</v>
      </c>
      <c r="AT183" s="247" t="s">
        <v>186</v>
      </c>
      <c r="AU183" s="247" t="s">
        <v>84</v>
      </c>
      <c r="AY183" s="18" t="s">
        <v>171</v>
      </c>
      <c r="BE183" s="248">
        <f>IF(O183="základní",K183,0)</f>
        <v>0</v>
      </c>
      <c r="BF183" s="248">
        <f>IF(O183="snížená",K183,0)</f>
        <v>0</v>
      </c>
      <c r="BG183" s="248">
        <f>IF(O183="zákl. přenesená",K183,0)</f>
        <v>0</v>
      </c>
      <c r="BH183" s="248">
        <f>IF(O183="sníž. přenesená",K183,0)</f>
        <v>0</v>
      </c>
      <c r="BI183" s="248">
        <f>IF(O183="nulová",K183,0)</f>
        <v>0</v>
      </c>
      <c r="BJ183" s="18" t="s">
        <v>84</v>
      </c>
      <c r="BK183" s="248">
        <f>ROUND(P183*H183,2)</f>
        <v>0</v>
      </c>
      <c r="BL183" s="18" t="s">
        <v>493</v>
      </c>
      <c r="BM183" s="247" t="s">
        <v>1356</v>
      </c>
    </row>
    <row r="184" spans="1:47" s="2" customFormat="1" ht="12">
      <c r="A184" s="39"/>
      <c r="B184" s="40"/>
      <c r="C184" s="41"/>
      <c r="D184" s="249" t="s">
        <v>181</v>
      </c>
      <c r="E184" s="41"/>
      <c r="F184" s="250" t="s">
        <v>1355</v>
      </c>
      <c r="G184" s="41"/>
      <c r="H184" s="41"/>
      <c r="I184" s="150"/>
      <c r="J184" s="150"/>
      <c r="K184" s="41"/>
      <c r="L184" s="41"/>
      <c r="M184" s="45"/>
      <c r="N184" s="251"/>
      <c r="O184" s="252"/>
      <c r="P184" s="85"/>
      <c r="Q184" s="85"/>
      <c r="R184" s="85"/>
      <c r="S184" s="85"/>
      <c r="T184" s="85"/>
      <c r="U184" s="85"/>
      <c r="V184" s="85"/>
      <c r="W184" s="85"/>
      <c r="X184" s="86"/>
      <c r="Y184" s="39"/>
      <c r="Z184" s="39"/>
      <c r="AA184" s="39"/>
      <c r="AB184" s="39"/>
      <c r="AC184" s="39"/>
      <c r="AD184" s="39"/>
      <c r="AE184" s="39"/>
      <c r="AT184" s="18" t="s">
        <v>181</v>
      </c>
      <c r="AU184" s="18" t="s">
        <v>84</v>
      </c>
    </row>
    <row r="185" spans="1:65" s="2" customFormat="1" ht="16.5" customHeight="1">
      <c r="A185" s="39"/>
      <c r="B185" s="40"/>
      <c r="C185" s="264" t="s">
        <v>426</v>
      </c>
      <c r="D185" s="264" t="s">
        <v>186</v>
      </c>
      <c r="E185" s="265" t="s">
        <v>1357</v>
      </c>
      <c r="F185" s="266" t="s">
        <v>1358</v>
      </c>
      <c r="G185" s="267" t="s">
        <v>195</v>
      </c>
      <c r="H185" s="268">
        <v>45</v>
      </c>
      <c r="I185" s="269"/>
      <c r="J185" s="270"/>
      <c r="K185" s="271">
        <f>ROUND(P185*H185,2)</f>
        <v>0</v>
      </c>
      <c r="L185" s="266" t="s">
        <v>20</v>
      </c>
      <c r="M185" s="272"/>
      <c r="N185" s="273" t="s">
        <v>20</v>
      </c>
      <c r="O185" s="243" t="s">
        <v>45</v>
      </c>
      <c r="P185" s="244">
        <f>I185+J185</f>
        <v>0</v>
      </c>
      <c r="Q185" s="244">
        <f>ROUND(I185*H185,2)</f>
        <v>0</v>
      </c>
      <c r="R185" s="244">
        <f>ROUND(J185*H185,2)</f>
        <v>0</v>
      </c>
      <c r="S185" s="85"/>
      <c r="T185" s="245">
        <f>S185*H185</f>
        <v>0</v>
      </c>
      <c r="U185" s="245">
        <v>0</v>
      </c>
      <c r="V185" s="245">
        <f>U185*H185</f>
        <v>0</v>
      </c>
      <c r="W185" s="245">
        <v>0</v>
      </c>
      <c r="X185" s="246">
        <f>W185*H185</f>
        <v>0</v>
      </c>
      <c r="Y185" s="39"/>
      <c r="Z185" s="39"/>
      <c r="AA185" s="39"/>
      <c r="AB185" s="39"/>
      <c r="AC185" s="39"/>
      <c r="AD185" s="39"/>
      <c r="AE185" s="39"/>
      <c r="AR185" s="247" t="s">
        <v>492</v>
      </c>
      <c r="AT185" s="247" t="s">
        <v>186</v>
      </c>
      <c r="AU185" s="247" t="s">
        <v>84</v>
      </c>
      <c r="AY185" s="18" t="s">
        <v>171</v>
      </c>
      <c r="BE185" s="248">
        <f>IF(O185="základní",K185,0)</f>
        <v>0</v>
      </c>
      <c r="BF185" s="248">
        <f>IF(O185="snížená",K185,0)</f>
        <v>0</v>
      </c>
      <c r="BG185" s="248">
        <f>IF(O185="zákl. přenesená",K185,0)</f>
        <v>0</v>
      </c>
      <c r="BH185" s="248">
        <f>IF(O185="sníž. přenesená",K185,0)</f>
        <v>0</v>
      </c>
      <c r="BI185" s="248">
        <f>IF(O185="nulová",K185,0)</f>
        <v>0</v>
      </c>
      <c r="BJ185" s="18" t="s">
        <v>84</v>
      </c>
      <c r="BK185" s="248">
        <f>ROUND(P185*H185,2)</f>
        <v>0</v>
      </c>
      <c r="BL185" s="18" t="s">
        <v>493</v>
      </c>
      <c r="BM185" s="247" t="s">
        <v>1359</v>
      </c>
    </row>
    <row r="186" spans="1:47" s="2" customFormat="1" ht="12">
      <c r="A186" s="39"/>
      <c r="B186" s="40"/>
      <c r="C186" s="41"/>
      <c r="D186" s="249" t="s">
        <v>181</v>
      </c>
      <c r="E186" s="41"/>
      <c r="F186" s="250" t="s">
        <v>1358</v>
      </c>
      <c r="G186" s="41"/>
      <c r="H186" s="41"/>
      <c r="I186" s="150"/>
      <c r="J186" s="150"/>
      <c r="K186" s="41"/>
      <c r="L186" s="41"/>
      <c r="M186" s="45"/>
      <c r="N186" s="251"/>
      <c r="O186" s="252"/>
      <c r="P186" s="85"/>
      <c r="Q186" s="85"/>
      <c r="R186" s="85"/>
      <c r="S186" s="85"/>
      <c r="T186" s="85"/>
      <c r="U186" s="85"/>
      <c r="V186" s="85"/>
      <c r="W186" s="85"/>
      <c r="X186" s="86"/>
      <c r="Y186" s="39"/>
      <c r="Z186" s="39"/>
      <c r="AA186" s="39"/>
      <c r="AB186" s="39"/>
      <c r="AC186" s="39"/>
      <c r="AD186" s="39"/>
      <c r="AE186" s="39"/>
      <c r="AT186" s="18" t="s">
        <v>181</v>
      </c>
      <c r="AU186" s="18" t="s">
        <v>84</v>
      </c>
    </row>
    <row r="187" spans="1:65" s="2" customFormat="1" ht="16.5" customHeight="1">
      <c r="A187" s="39"/>
      <c r="B187" s="40"/>
      <c r="C187" s="264" t="s">
        <v>430</v>
      </c>
      <c r="D187" s="264" t="s">
        <v>186</v>
      </c>
      <c r="E187" s="265" t="s">
        <v>1360</v>
      </c>
      <c r="F187" s="266" t="s">
        <v>1361</v>
      </c>
      <c r="G187" s="267" t="s">
        <v>195</v>
      </c>
      <c r="H187" s="268">
        <v>197</v>
      </c>
      <c r="I187" s="269"/>
      <c r="J187" s="270"/>
      <c r="K187" s="271">
        <f>ROUND(P187*H187,2)</f>
        <v>0</v>
      </c>
      <c r="L187" s="266" t="s">
        <v>20</v>
      </c>
      <c r="M187" s="272"/>
      <c r="N187" s="273" t="s">
        <v>20</v>
      </c>
      <c r="O187" s="243" t="s">
        <v>45</v>
      </c>
      <c r="P187" s="244">
        <f>I187+J187</f>
        <v>0</v>
      </c>
      <c r="Q187" s="244">
        <f>ROUND(I187*H187,2)</f>
        <v>0</v>
      </c>
      <c r="R187" s="244">
        <f>ROUND(J187*H187,2)</f>
        <v>0</v>
      </c>
      <c r="S187" s="85"/>
      <c r="T187" s="245">
        <f>S187*H187</f>
        <v>0</v>
      </c>
      <c r="U187" s="245">
        <v>0</v>
      </c>
      <c r="V187" s="245">
        <f>U187*H187</f>
        <v>0</v>
      </c>
      <c r="W187" s="245">
        <v>0</v>
      </c>
      <c r="X187" s="246">
        <f>W187*H187</f>
        <v>0</v>
      </c>
      <c r="Y187" s="39"/>
      <c r="Z187" s="39"/>
      <c r="AA187" s="39"/>
      <c r="AB187" s="39"/>
      <c r="AC187" s="39"/>
      <c r="AD187" s="39"/>
      <c r="AE187" s="39"/>
      <c r="AR187" s="247" t="s">
        <v>492</v>
      </c>
      <c r="AT187" s="247" t="s">
        <v>186</v>
      </c>
      <c r="AU187" s="247" t="s">
        <v>84</v>
      </c>
      <c r="AY187" s="18" t="s">
        <v>171</v>
      </c>
      <c r="BE187" s="248">
        <f>IF(O187="základní",K187,0)</f>
        <v>0</v>
      </c>
      <c r="BF187" s="248">
        <f>IF(O187="snížená",K187,0)</f>
        <v>0</v>
      </c>
      <c r="BG187" s="248">
        <f>IF(O187="zákl. přenesená",K187,0)</f>
        <v>0</v>
      </c>
      <c r="BH187" s="248">
        <f>IF(O187="sníž. přenesená",K187,0)</f>
        <v>0</v>
      </c>
      <c r="BI187" s="248">
        <f>IF(O187="nulová",K187,0)</f>
        <v>0</v>
      </c>
      <c r="BJ187" s="18" t="s">
        <v>84</v>
      </c>
      <c r="BK187" s="248">
        <f>ROUND(P187*H187,2)</f>
        <v>0</v>
      </c>
      <c r="BL187" s="18" t="s">
        <v>493</v>
      </c>
      <c r="BM187" s="247" t="s">
        <v>1362</v>
      </c>
    </row>
    <row r="188" spans="1:47" s="2" customFormat="1" ht="12">
      <c r="A188" s="39"/>
      <c r="B188" s="40"/>
      <c r="C188" s="41"/>
      <c r="D188" s="249" t="s">
        <v>181</v>
      </c>
      <c r="E188" s="41"/>
      <c r="F188" s="250" t="s">
        <v>1361</v>
      </c>
      <c r="G188" s="41"/>
      <c r="H188" s="41"/>
      <c r="I188" s="150"/>
      <c r="J188" s="150"/>
      <c r="K188" s="41"/>
      <c r="L188" s="41"/>
      <c r="M188" s="45"/>
      <c r="N188" s="251"/>
      <c r="O188" s="252"/>
      <c r="P188" s="85"/>
      <c r="Q188" s="85"/>
      <c r="R188" s="85"/>
      <c r="S188" s="85"/>
      <c r="T188" s="85"/>
      <c r="U188" s="85"/>
      <c r="V188" s="85"/>
      <c r="W188" s="85"/>
      <c r="X188" s="86"/>
      <c r="Y188" s="39"/>
      <c r="Z188" s="39"/>
      <c r="AA188" s="39"/>
      <c r="AB188" s="39"/>
      <c r="AC188" s="39"/>
      <c r="AD188" s="39"/>
      <c r="AE188" s="39"/>
      <c r="AT188" s="18" t="s">
        <v>181</v>
      </c>
      <c r="AU188" s="18" t="s">
        <v>84</v>
      </c>
    </row>
    <row r="189" spans="1:65" s="2" customFormat="1" ht="16.5" customHeight="1">
      <c r="A189" s="39"/>
      <c r="B189" s="40"/>
      <c r="C189" s="264" t="s">
        <v>436</v>
      </c>
      <c r="D189" s="264" t="s">
        <v>186</v>
      </c>
      <c r="E189" s="265" t="s">
        <v>1363</v>
      </c>
      <c r="F189" s="266" t="s">
        <v>1364</v>
      </c>
      <c r="G189" s="267" t="s">
        <v>195</v>
      </c>
      <c r="H189" s="268">
        <v>20</v>
      </c>
      <c r="I189" s="269"/>
      <c r="J189" s="270"/>
      <c r="K189" s="271">
        <f>ROUND(P189*H189,2)</f>
        <v>0</v>
      </c>
      <c r="L189" s="266" t="s">
        <v>20</v>
      </c>
      <c r="M189" s="272"/>
      <c r="N189" s="273" t="s">
        <v>20</v>
      </c>
      <c r="O189" s="243" t="s">
        <v>45</v>
      </c>
      <c r="P189" s="244">
        <f>I189+J189</f>
        <v>0</v>
      </c>
      <c r="Q189" s="244">
        <f>ROUND(I189*H189,2)</f>
        <v>0</v>
      </c>
      <c r="R189" s="244">
        <f>ROUND(J189*H189,2)</f>
        <v>0</v>
      </c>
      <c r="S189" s="85"/>
      <c r="T189" s="245">
        <f>S189*H189</f>
        <v>0</v>
      </c>
      <c r="U189" s="245">
        <v>0</v>
      </c>
      <c r="V189" s="245">
        <f>U189*H189</f>
        <v>0</v>
      </c>
      <c r="W189" s="245">
        <v>0</v>
      </c>
      <c r="X189" s="246">
        <f>W189*H189</f>
        <v>0</v>
      </c>
      <c r="Y189" s="39"/>
      <c r="Z189" s="39"/>
      <c r="AA189" s="39"/>
      <c r="AB189" s="39"/>
      <c r="AC189" s="39"/>
      <c r="AD189" s="39"/>
      <c r="AE189" s="39"/>
      <c r="AR189" s="247" t="s">
        <v>492</v>
      </c>
      <c r="AT189" s="247" t="s">
        <v>186</v>
      </c>
      <c r="AU189" s="247" t="s">
        <v>84</v>
      </c>
      <c r="AY189" s="18" t="s">
        <v>171</v>
      </c>
      <c r="BE189" s="248">
        <f>IF(O189="základní",K189,0)</f>
        <v>0</v>
      </c>
      <c r="BF189" s="248">
        <f>IF(O189="snížená",K189,0)</f>
        <v>0</v>
      </c>
      <c r="BG189" s="248">
        <f>IF(O189="zákl. přenesená",K189,0)</f>
        <v>0</v>
      </c>
      <c r="BH189" s="248">
        <f>IF(O189="sníž. přenesená",K189,0)</f>
        <v>0</v>
      </c>
      <c r="BI189" s="248">
        <f>IF(O189="nulová",K189,0)</f>
        <v>0</v>
      </c>
      <c r="BJ189" s="18" t="s">
        <v>84</v>
      </c>
      <c r="BK189" s="248">
        <f>ROUND(P189*H189,2)</f>
        <v>0</v>
      </c>
      <c r="BL189" s="18" t="s">
        <v>493</v>
      </c>
      <c r="BM189" s="247" t="s">
        <v>1365</v>
      </c>
    </row>
    <row r="190" spans="1:47" s="2" customFormat="1" ht="12">
      <c r="A190" s="39"/>
      <c r="B190" s="40"/>
      <c r="C190" s="41"/>
      <c r="D190" s="249" t="s">
        <v>181</v>
      </c>
      <c r="E190" s="41"/>
      <c r="F190" s="250" t="s">
        <v>1364</v>
      </c>
      <c r="G190" s="41"/>
      <c r="H190" s="41"/>
      <c r="I190" s="150"/>
      <c r="J190" s="150"/>
      <c r="K190" s="41"/>
      <c r="L190" s="41"/>
      <c r="M190" s="45"/>
      <c r="N190" s="251"/>
      <c r="O190" s="252"/>
      <c r="P190" s="85"/>
      <c r="Q190" s="85"/>
      <c r="R190" s="85"/>
      <c r="S190" s="85"/>
      <c r="T190" s="85"/>
      <c r="U190" s="85"/>
      <c r="V190" s="85"/>
      <c r="W190" s="85"/>
      <c r="X190" s="86"/>
      <c r="Y190" s="39"/>
      <c r="Z190" s="39"/>
      <c r="AA190" s="39"/>
      <c r="AB190" s="39"/>
      <c r="AC190" s="39"/>
      <c r="AD190" s="39"/>
      <c r="AE190" s="39"/>
      <c r="AT190" s="18" t="s">
        <v>181</v>
      </c>
      <c r="AU190" s="18" t="s">
        <v>84</v>
      </c>
    </row>
    <row r="191" spans="1:65" s="2" customFormat="1" ht="16.5" customHeight="1">
      <c r="A191" s="39"/>
      <c r="B191" s="40"/>
      <c r="C191" s="264" t="s">
        <v>441</v>
      </c>
      <c r="D191" s="264" t="s">
        <v>186</v>
      </c>
      <c r="E191" s="265" t="s">
        <v>1366</v>
      </c>
      <c r="F191" s="266" t="s">
        <v>1367</v>
      </c>
      <c r="G191" s="267" t="s">
        <v>195</v>
      </c>
      <c r="H191" s="268">
        <v>85</v>
      </c>
      <c r="I191" s="269"/>
      <c r="J191" s="270"/>
      <c r="K191" s="271">
        <f>ROUND(P191*H191,2)</f>
        <v>0</v>
      </c>
      <c r="L191" s="266" t="s">
        <v>20</v>
      </c>
      <c r="M191" s="272"/>
      <c r="N191" s="273" t="s">
        <v>20</v>
      </c>
      <c r="O191" s="243" t="s">
        <v>45</v>
      </c>
      <c r="P191" s="244">
        <f>I191+J191</f>
        <v>0</v>
      </c>
      <c r="Q191" s="244">
        <f>ROUND(I191*H191,2)</f>
        <v>0</v>
      </c>
      <c r="R191" s="244">
        <f>ROUND(J191*H191,2)</f>
        <v>0</v>
      </c>
      <c r="S191" s="85"/>
      <c r="T191" s="245">
        <f>S191*H191</f>
        <v>0</v>
      </c>
      <c r="U191" s="245">
        <v>0</v>
      </c>
      <c r="V191" s="245">
        <f>U191*H191</f>
        <v>0</v>
      </c>
      <c r="W191" s="245">
        <v>0</v>
      </c>
      <c r="X191" s="246">
        <f>W191*H191</f>
        <v>0</v>
      </c>
      <c r="Y191" s="39"/>
      <c r="Z191" s="39"/>
      <c r="AA191" s="39"/>
      <c r="AB191" s="39"/>
      <c r="AC191" s="39"/>
      <c r="AD191" s="39"/>
      <c r="AE191" s="39"/>
      <c r="AR191" s="247" t="s">
        <v>492</v>
      </c>
      <c r="AT191" s="247" t="s">
        <v>186</v>
      </c>
      <c r="AU191" s="247" t="s">
        <v>84</v>
      </c>
      <c r="AY191" s="18" t="s">
        <v>171</v>
      </c>
      <c r="BE191" s="248">
        <f>IF(O191="základní",K191,0)</f>
        <v>0</v>
      </c>
      <c r="BF191" s="248">
        <f>IF(O191="snížená",K191,0)</f>
        <v>0</v>
      </c>
      <c r="BG191" s="248">
        <f>IF(O191="zákl. přenesená",K191,0)</f>
        <v>0</v>
      </c>
      <c r="BH191" s="248">
        <f>IF(O191="sníž. přenesená",K191,0)</f>
        <v>0</v>
      </c>
      <c r="BI191" s="248">
        <f>IF(O191="nulová",K191,0)</f>
        <v>0</v>
      </c>
      <c r="BJ191" s="18" t="s">
        <v>84</v>
      </c>
      <c r="BK191" s="248">
        <f>ROUND(P191*H191,2)</f>
        <v>0</v>
      </c>
      <c r="BL191" s="18" t="s">
        <v>493</v>
      </c>
      <c r="BM191" s="247" t="s">
        <v>1368</v>
      </c>
    </row>
    <row r="192" spans="1:47" s="2" customFormat="1" ht="12">
      <c r="A192" s="39"/>
      <c r="B192" s="40"/>
      <c r="C192" s="41"/>
      <c r="D192" s="249" t="s">
        <v>181</v>
      </c>
      <c r="E192" s="41"/>
      <c r="F192" s="250" t="s">
        <v>1367</v>
      </c>
      <c r="G192" s="41"/>
      <c r="H192" s="41"/>
      <c r="I192" s="150"/>
      <c r="J192" s="150"/>
      <c r="K192" s="41"/>
      <c r="L192" s="41"/>
      <c r="M192" s="45"/>
      <c r="N192" s="251"/>
      <c r="O192" s="252"/>
      <c r="P192" s="85"/>
      <c r="Q192" s="85"/>
      <c r="R192" s="85"/>
      <c r="S192" s="85"/>
      <c r="T192" s="85"/>
      <c r="U192" s="85"/>
      <c r="V192" s="85"/>
      <c r="W192" s="85"/>
      <c r="X192" s="86"/>
      <c r="Y192" s="39"/>
      <c r="Z192" s="39"/>
      <c r="AA192" s="39"/>
      <c r="AB192" s="39"/>
      <c r="AC192" s="39"/>
      <c r="AD192" s="39"/>
      <c r="AE192" s="39"/>
      <c r="AT192" s="18" t="s">
        <v>181</v>
      </c>
      <c r="AU192" s="18" t="s">
        <v>84</v>
      </c>
    </row>
    <row r="193" spans="1:65" s="2" customFormat="1" ht="16.5" customHeight="1">
      <c r="A193" s="39"/>
      <c r="B193" s="40"/>
      <c r="C193" s="264" t="s">
        <v>446</v>
      </c>
      <c r="D193" s="264" t="s">
        <v>186</v>
      </c>
      <c r="E193" s="265" t="s">
        <v>1369</v>
      </c>
      <c r="F193" s="266" t="s">
        <v>1370</v>
      </c>
      <c r="G193" s="267" t="s">
        <v>195</v>
      </c>
      <c r="H193" s="268">
        <v>61</v>
      </c>
      <c r="I193" s="269"/>
      <c r="J193" s="270"/>
      <c r="K193" s="271">
        <f>ROUND(P193*H193,2)</f>
        <v>0</v>
      </c>
      <c r="L193" s="266" t="s">
        <v>20</v>
      </c>
      <c r="M193" s="272"/>
      <c r="N193" s="273" t="s">
        <v>20</v>
      </c>
      <c r="O193" s="243" t="s">
        <v>45</v>
      </c>
      <c r="P193" s="244">
        <f>I193+J193</f>
        <v>0</v>
      </c>
      <c r="Q193" s="244">
        <f>ROUND(I193*H193,2)</f>
        <v>0</v>
      </c>
      <c r="R193" s="244">
        <f>ROUND(J193*H193,2)</f>
        <v>0</v>
      </c>
      <c r="S193" s="85"/>
      <c r="T193" s="245">
        <f>S193*H193</f>
        <v>0</v>
      </c>
      <c r="U193" s="245">
        <v>0</v>
      </c>
      <c r="V193" s="245">
        <f>U193*H193</f>
        <v>0</v>
      </c>
      <c r="W193" s="245">
        <v>0</v>
      </c>
      <c r="X193" s="246">
        <f>W193*H193</f>
        <v>0</v>
      </c>
      <c r="Y193" s="39"/>
      <c r="Z193" s="39"/>
      <c r="AA193" s="39"/>
      <c r="AB193" s="39"/>
      <c r="AC193" s="39"/>
      <c r="AD193" s="39"/>
      <c r="AE193" s="39"/>
      <c r="AR193" s="247" t="s">
        <v>492</v>
      </c>
      <c r="AT193" s="247" t="s">
        <v>186</v>
      </c>
      <c r="AU193" s="247" t="s">
        <v>84</v>
      </c>
      <c r="AY193" s="18" t="s">
        <v>171</v>
      </c>
      <c r="BE193" s="248">
        <f>IF(O193="základní",K193,0)</f>
        <v>0</v>
      </c>
      <c r="BF193" s="248">
        <f>IF(O193="snížená",K193,0)</f>
        <v>0</v>
      </c>
      <c r="BG193" s="248">
        <f>IF(O193="zákl. přenesená",K193,0)</f>
        <v>0</v>
      </c>
      <c r="BH193" s="248">
        <f>IF(O193="sníž. přenesená",K193,0)</f>
        <v>0</v>
      </c>
      <c r="BI193" s="248">
        <f>IF(O193="nulová",K193,0)</f>
        <v>0</v>
      </c>
      <c r="BJ193" s="18" t="s">
        <v>84</v>
      </c>
      <c r="BK193" s="248">
        <f>ROUND(P193*H193,2)</f>
        <v>0</v>
      </c>
      <c r="BL193" s="18" t="s">
        <v>493</v>
      </c>
      <c r="BM193" s="247" t="s">
        <v>1371</v>
      </c>
    </row>
    <row r="194" spans="1:47" s="2" customFormat="1" ht="12">
      <c r="A194" s="39"/>
      <c r="B194" s="40"/>
      <c r="C194" s="41"/>
      <c r="D194" s="249" t="s">
        <v>181</v>
      </c>
      <c r="E194" s="41"/>
      <c r="F194" s="250" t="s">
        <v>1370</v>
      </c>
      <c r="G194" s="41"/>
      <c r="H194" s="41"/>
      <c r="I194" s="150"/>
      <c r="J194" s="150"/>
      <c r="K194" s="41"/>
      <c r="L194" s="41"/>
      <c r="M194" s="45"/>
      <c r="N194" s="251"/>
      <c r="O194" s="252"/>
      <c r="P194" s="85"/>
      <c r="Q194" s="85"/>
      <c r="R194" s="85"/>
      <c r="S194" s="85"/>
      <c r="T194" s="85"/>
      <c r="U194" s="85"/>
      <c r="V194" s="85"/>
      <c r="W194" s="85"/>
      <c r="X194" s="86"/>
      <c r="Y194" s="39"/>
      <c r="Z194" s="39"/>
      <c r="AA194" s="39"/>
      <c r="AB194" s="39"/>
      <c r="AC194" s="39"/>
      <c r="AD194" s="39"/>
      <c r="AE194" s="39"/>
      <c r="AT194" s="18" t="s">
        <v>181</v>
      </c>
      <c r="AU194" s="18" t="s">
        <v>84</v>
      </c>
    </row>
    <row r="195" spans="1:65" s="2" customFormat="1" ht="16.5" customHeight="1">
      <c r="A195" s="39"/>
      <c r="B195" s="40"/>
      <c r="C195" s="264" t="s">
        <v>452</v>
      </c>
      <c r="D195" s="264" t="s">
        <v>186</v>
      </c>
      <c r="E195" s="265" t="s">
        <v>1372</v>
      </c>
      <c r="F195" s="266" t="s">
        <v>1373</v>
      </c>
      <c r="G195" s="267" t="s">
        <v>195</v>
      </c>
      <c r="H195" s="268">
        <v>118</v>
      </c>
      <c r="I195" s="269"/>
      <c r="J195" s="270"/>
      <c r="K195" s="271">
        <f>ROUND(P195*H195,2)</f>
        <v>0</v>
      </c>
      <c r="L195" s="266" t="s">
        <v>20</v>
      </c>
      <c r="M195" s="272"/>
      <c r="N195" s="273" t="s">
        <v>20</v>
      </c>
      <c r="O195" s="243" t="s">
        <v>45</v>
      </c>
      <c r="P195" s="244">
        <f>I195+J195</f>
        <v>0</v>
      </c>
      <c r="Q195" s="244">
        <f>ROUND(I195*H195,2)</f>
        <v>0</v>
      </c>
      <c r="R195" s="244">
        <f>ROUND(J195*H195,2)</f>
        <v>0</v>
      </c>
      <c r="S195" s="85"/>
      <c r="T195" s="245">
        <f>S195*H195</f>
        <v>0</v>
      </c>
      <c r="U195" s="245">
        <v>0</v>
      </c>
      <c r="V195" s="245">
        <f>U195*H195</f>
        <v>0</v>
      </c>
      <c r="W195" s="245">
        <v>0</v>
      </c>
      <c r="X195" s="246">
        <f>W195*H195</f>
        <v>0</v>
      </c>
      <c r="Y195" s="39"/>
      <c r="Z195" s="39"/>
      <c r="AA195" s="39"/>
      <c r="AB195" s="39"/>
      <c r="AC195" s="39"/>
      <c r="AD195" s="39"/>
      <c r="AE195" s="39"/>
      <c r="AR195" s="247" t="s">
        <v>492</v>
      </c>
      <c r="AT195" s="247" t="s">
        <v>186</v>
      </c>
      <c r="AU195" s="247" t="s">
        <v>84</v>
      </c>
      <c r="AY195" s="18" t="s">
        <v>171</v>
      </c>
      <c r="BE195" s="248">
        <f>IF(O195="základní",K195,0)</f>
        <v>0</v>
      </c>
      <c r="BF195" s="248">
        <f>IF(O195="snížená",K195,0)</f>
        <v>0</v>
      </c>
      <c r="BG195" s="248">
        <f>IF(O195="zákl. přenesená",K195,0)</f>
        <v>0</v>
      </c>
      <c r="BH195" s="248">
        <f>IF(O195="sníž. přenesená",K195,0)</f>
        <v>0</v>
      </c>
      <c r="BI195" s="248">
        <f>IF(O195="nulová",K195,0)</f>
        <v>0</v>
      </c>
      <c r="BJ195" s="18" t="s">
        <v>84</v>
      </c>
      <c r="BK195" s="248">
        <f>ROUND(P195*H195,2)</f>
        <v>0</v>
      </c>
      <c r="BL195" s="18" t="s">
        <v>493</v>
      </c>
      <c r="BM195" s="247" t="s">
        <v>1374</v>
      </c>
    </row>
    <row r="196" spans="1:47" s="2" customFormat="1" ht="12">
      <c r="A196" s="39"/>
      <c r="B196" s="40"/>
      <c r="C196" s="41"/>
      <c r="D196" s="249" t="s">
        <v>181</v>
      </c>
      <c r="E196" s="41"/>
      <c r="F196" s="250" t="s">
        <v>1373</v>
      </c>
      <c r="G196" s="41"/>
      <c r="H196" s="41"/>
      <c r="I196" s="150"/>
      <c r="J196" s="150"/>
      <c r="K196" s="41"/>
      <c r="L196" s="41"/>
      <c r="M196" s="45"/>
      <c r="N196" s="251"/>
      <c r="O196" s="252"/>
      <c r="P196" s="85"/>
      <c r="Q196" s="85"/>
      <c r="R196" s="85"/>
      <c r="S196" s="85"/>
      <c r="T196" s="85"/>
      <c r="U196" s="85"/>
      <c r="V196" s="85"/>
      <c r="W196" s="85"/>
      <c r="X196" s="86"/>
      <c r="Y196" s="39"/>
      <c r="Z196" s="39"/>
      <c r="AA196" s="39"/>
      <c r="AB196" s="39"/>
      <c r="AC196" s="39"/>
      <c r="AD196" s="39"/>
      <c r="AE196" s="39"/>
      <c r="AT196" s="18" t="s">
        <v>181</v>
      </c>
      <c r="AU196" s="18" t="s">
        <v>84</v>
      </c>
    </row>
    <row r="197" spans="1:65" s="2" customFormat="1" ht="16.5" customHeight="1">
      <c r="A197" s="39"/>
      <c r="B197" s="40"/>
      <c r="C197" s="264" t="s">
        <v>458</v>
      </c>
      <c r="D197" s="264" t="s">
        <v>186</v>
      </c>
      <c r="E197" s="265" t="s">
        <v>1375</v>
      </c>
      <c r="F197" s="266" t="s">
        <v>1376</v>
      </c>
      <c r="G197" s="267" t="s">
        <v>195</v>
      </c>
      <c r="H197" s="268">
        <v>7</v>
      </c>
      <c r="I197" s="269"/>
      <c r="J197" s="270"/>
      <c r="K197" s="271">
        <f>ROUND(P197*H197,2)</f>
        <v>0</v>
      </c>
      <c r="L197" s="266" t="s">
        <v>20</v>
      </c>
      <c r="M197" s="272"/>
      <c r="N197" s="273" t="s">
        <v>20</v>
      </c>
      <c r="O197" s="243" t="s">
        <v>45</v>
      </c>
      <c r="P197" s="244">
        <f>I197+J197</f>
        <v>0</v>
      </c>
      <c r="Q197" s="244">
        <f>ROUND(I197*H197,2)</f>
        <v>0</v>
      </c>
      <c r="R197" s="244">
        <f>ROUND(J197*H197,2)</f>
        <v>0</v>
      </c>
      <c r="S197" s="85"/>
      <c r="T197" s="245">
        <f>S197*H197</f>
        <v>0</v>
      </c>
      <c r="U197" s="245">
        <v>0</v>
      </c>
      <c r="V197" s="245">
        <f>U197*H197</f>
        <v>0</v>
      </c>
      <c r="W197" s="245">
        <v>0</v>
      </c>
      <c r="X197" s="246">
        <f>W197*H197</f>
        <v>0</v>
      </c>
      <c r="Y197" s="39"/>
      <c r="Z197" s="39"/>
      <c r="AA197" s="39"/>
      <c r="AB197" s="39"/>
      <c r="AC197" s="39"/>
      <c r="AD197" s="39"/>
      <c r="AE197" s="39"/>
      <c r="AR197" s="247" t="s">
        <v>492</v>
      </c>
      <c r="AT197" s="247" t="s">
        <v>186</v>
      </c>
      <c r="AU197" s="247" t="s">
        <v>84</v>
      </c>
      <c r="AY197" s="18" t="s">
        <v>171</v>
      </c>
      <c r="BE197" s="248">
        <f>IF(O197="základní",K197,0)</f>
        <v>0</v>
      </c>
      <c r="BF197" s="248">
        <f>IF(O197="snížená",K197,0)</f>
        <v>0</v>
      </c>
      <c r="BG197" s="248">
        <f>IF(O197="zákl. přenesená",K197,0)</f>
        <v>0</v>
      </c>
      <c r="BH197" s="248">
        <f>IF(O197="sníž. přenesená",K197,0)</f>
        <v>0</v>
      </c>
      <c r="BI197" s="248">
        <f>IF(O197="nulová",K197,0)</f>
        <v>0</v>
      </c>
      <c r="BJ197" s="18" t="s">
        <v>84</v>
      </c>
      <c r="BK197" s="248">
        <f>ROUND(P197*H197,2)</f>
        <v>0</v>
      </c>
      <c r="BL197" s="18" t="s">
        <v>493</v>
      </c>
      <c r="BM197" s="247" t="s">
        <v>1377</v>
      </c>
    </row>
    <row r="198" spans="1:47" s="2" customFormat="1" ht="12">
      <c r="A198" s="39"/>
      <c r="B198" s="40"/>
      <c r="C198" s="41"/>
      <c r="D198" s="249" t="s">
        <v>181</v>
      </c>
      <c r="E198" s="41"/>
      <c r="F198" s="250" t="s">
        <v>1376</v>
      </c>
      <c r="G198" s="41"/>
      <c r="H198" s="41"/>
      <c r="I198" s="150"/>
      <c r="J198" s="150"/>
      <c r="K198" s="41"/>
      <c r="L198" s="41"/>
      <c r="M198" s="45"/>
      <c r="N198" s="251"/>
      <c r="O198" s="252"/>
      <c r="P198" s="85"/>
      <c r="Q198" s="85"/>
      <c r="R198" s="85"/>
      <c r="S198" s="85"/>
      <c r="T198" s="85"/>
      <c r="U198" s="85"/>
      <c r="V198" s="85"/>
      <c r="W198" s="85"/>
      <c r="X198" s="86"/>
      <c r="Y198" s="39"/>
      <c r="Z198" s="39"/>
      <c r="AA198" s="39"/>
      <c r="AB198" s="39"/>
      <c r="AC198" s="39"/>
      <c r="AD198" s="39"/>
      <c r="AE198" s="39"/>
      <c r="AT198" s="18" t="s">
        <v>181</v>
      </c>
      <c r="AU198" s="18" t="s">
        <v>84</v>
      </c>
    </row>
    <row r="199" spans="1:65" s="2" customFormat="1" ht="16.5" customHeight="1">
      <c r="A199" s="39"/>
      <c r="B199" s="40"/>
      <c r="C199" s="264" t="s">
        <v>463</v>
      </c>
      <c r="D199" s="264" t="s">
        <v>186</v>
      </c>
      <c r="E199" s="265" t="s">
        <v>1378</v>
      </c>
      <c r="F199" s="266" t="s">
        <v>1379</v>
      </c>
      <c r="G199" s="267" t="s">
        <v>195</v>
      </c>
      <c r="H199" s="268">
        <v>216</v>
      </c>
      <c r="I199" s="269"/>
      <c r="J199" s="270"/>
      <c r="K199" s="271">
        <f>ROUND(P199*H199,2)</f>
        <v>0</v>
      </c>
      <c r="L199" s="266" t="s">
        <v>20</v>
      </c>
      <c r="M199" s="272"/>
      <c r="N199" s="273" t="s">
        <v>20</v>
      </c>
      <c r="O199" s="243" t="s">
        <v>45</v>
      </c>
      <c r="P199" s="244">
        <f>I199+J199</f>
        <v>0</v>
      </c>
      <c r="Q199" s="244">
        <f>ROUND(I199*H199,2)</f>
        <v>0</v>
      </c>
      <c r="R199" s="244">
        <f>ROUND(J199*H199,2)</f>
        <v>0</v>
      </c>
      <c r="S199" s="85"/>
      <c r="T199" s="245">
        <f>S199*H199</f>
        <v>0</v>
      </c>
      <c r="U199" s="245">
        <v>0</v>
      </c>
      <c r="V199" s="245">
        <f>U199*H199</f>
        <v>0</v>
      </c>
      <c r="W199" s="245">
        <v>0</v>
      </c>
      <c r="X199" s="246">
        <f>W199*H199</f>
        <v>0</v>
      </c>
      <c r="Y199" s="39"/>
      <c r="Z199" s="39"/>
      <c r="AA199" s="39"/>
      <c r="AB199" s="39"/>
      <c r="AC199" s="39"/>
      <c r="AD199" s="39"/>
      <c r="AE199" s="39"/>
      <c r="AR199" s="247" t="s">
        <v>492</v>
      </c>
      <c r="AT199" s="247" t="s">
        <v>186</v>
      </c>
      <c r="AU199" s="247" t="s">
        <v>84</v>
      </c>
      <c r="AY199" s="18" t="s">
        <v>171</v>
      </c>
      <c r="BE199" s="248">
        <f>IF(O199="základní",K199,0)</f>
        <v>0</v>
      </c>
      <c r="BF199" s="248">
        <f>IF(O199="snížená",K199,0)</f>
        <v>0</v>
      </c>
      <c r="BG199" s="248">
        <f>IF(O199="zákl. přenesená",K199,0)</f>
        <v>0</v>
      </c>
      <c r="BH199" s="248">
        <f>IF(O199="sníž. přenesená",K199,0)</f>
        <v>0</v>
      </c>
      <c r="BI199" s="248">
        <f>IF(O199="nulová",K199,0)</f>
        <v>0</v>
      </c>
      <c r="BJ199" s="18" t="s">
        <v>84</v>
      </c>
      <c r="BK199" s="248">
        <f>ROUND(P199*H199,2)</f>
        <v>0</v>
      </c>
      <c r="BL199" s="18" t="s">
        <v>493</v>
      </c>
      <c r="BM199" s="247" t="s">
        <v>1380</v>
      </c>
    </row>
    <row r="200" spans="1:47" s="2" customFormat="1" ht="12">
      <c r="A200" s="39"/>
      <c r="B200" s="40"/>
      <c r="C200" s="41"/>
      <c r="D200" s="249" t="s">
        <v>181</v>
      </c>
      <c r="E200" s="41"/>
      <c r="F200" s="250" t="s">
        <v>1379</v>
      </c>
      <c r="G200" s="41"/>
      <c r="H200" s="41"/>
      <c r="I200" s="150"/>
      <c r="J200" s="150"/>
      <c r="K200" s="41"/>
      <c r="L200" s="41"/>
      <c r="M200" s="45"/>
      <c r="N200" s="251"/>
      <c r="O200" s="252"/>
      <c r="P200" s="85"/>
      <c r="Q200" s="85"/>
      <c r="R200" s="85"/>
      <c r="S200" s="85"/>
      <c r="T200" s="85"/>
      <c r="U200" s="85"/>
      <c r="V200" s="85"/>
      <c r="W200" s="85"/>
      <c r="X200" s="86"/>
      <c r="Y200" s="39"/>
      <c r="Z200" s="39"/>
      <c r="AA200" s="39"/>
      <c r="AB200" s="39"/>
      <c r="AC200" s="39"/>
      <c r="AD200" s="39"/>
      <c r="AE200" s="39"/>
      <c r="AT200" s="18" t="s">
        <v>181</v>
      </c>
      <c r="AU200" s="18" t="s">
        <v>84</v>
      </c>
    </row>
    <row r="201" spans="1:65" s="2" customFormat="1" ht="16.5" customHeight="1">
      <c r="A201" s="39"/>
      <c r="B201" s="40"/>
      <c r="C201" s="264" t="s">
        <v>470</v>
      </c>
      <c r="D201" s="264" t="s">
        <v>186</v>
      </c>
      <c r="E201" s="265" t="s">
        <v>1381</v>
      </c>
      <c r="F201" s="266" t="s">
        <v>1382</v>
      </c>
      <c r="G201" s="267" t="s">
        <v>195</v>
      </c>
      <c r="H201" s="268">
        <v>65</v>
      </c>
      <c r="I201" s="269"/>
      <c r="J201" s="270"/>
      <c r="K201" s="271">
        <f>ROUND(P201*H201,2)</f>
        <v>0</v>
      </c>
      <c r="L201" s="266" t="s">
        <v>20</v>
      </c>
      <c r="M201" s="272"/>
      <c r="N201" s="273" t="s">
        <v>20</v>
      </c>
      <c r="O201" s="243" t="s">
        <v>45</v>
      </c>
      <c r="P201" s="244">
        <f>I201+J201</f>
        <v>0</v>
      </c>
      <c r="Q201" s="244">
        <f>ROUND(I201*H201,2)</f>
        <v>0</v>
      </c>
      <c r="R201" s="244">
        <f>ROUND(J201*H201,2)</f>
        <v>0</v>
      </c>
      <c r="S201" s="85"/>
      <c r="T201" s="245">
        <f>S201*H201</f>
        <v>0</v>
      </c>
      <c r="U201" s="245">
        <v>0</v>
      </c>
      <c r="V201" s="245">
        <f>U201*H201</f>
        <v>0</v>
      </c>
      <c r="W201" s="245">
        <v>0</v>
      </c>
      <c r="X201" s="246">
        <f>W201*H201</f>
        <v>0</v>
      </c>
      <c r="Y201" s="39"/>
      <c r="Z201" s="39"/>
      <c r="AA201" s="39"/>
      <c r="AB201" s="39"/>
      <c r="AC201" s="39"/>
      <c r="AD201" s="39"/>
      <c r="AE201" s="39"/>
      <c r="AR201" s="247" t="s">
        <v>492</v>
      </c>
      <c r="AT201" s="247" t="s">
        <v>186</v>
      </c>
      <c r="AU201" s="247" t="s">
        <v>84</v>
      </c>
      <c r="AY201" s="18" t="s">
        <v>171</v>
      </c>
      <c r="BE201" s="248">
        <f>IF(O201="základní",K201,0)</f>
        <v>0</v>
      </c>
      <c r="BF201" s="248">
        <f>IF(O201="snížená",K201,0)</f>
        <v>0</v>
      </c>
      <c r="BG201" s="248">
        <f>IF(O201="zákl. přenesená",K201,0)</f>
        <v>0</v>
      </c>
      <c r="BH201" s="248">
        <f>IF(O201="sníž. přenesená",K201,0)</f>
        <v>0</v>
      </c>
      <c r="BI201" s="248">
        <f>IF(O201="nulová",K201,0)</f>
        <v>0</v>
      </c>
      <c r="BJ201" s="18" t="s">
        <v>84</v>
      </c>
      <c r="BK201" s="248">
        <f>ROUND(P201*H201,2)</f>
        <v>0</v>
      </c>
      <c r="BL201" s="18" t="s">
        <v>493</v>
      </c>
      <c r="BM201" s="247" t="s">
        <v>1383</v>
      </c>
    </row>
    <row r="202" spans="1:47" s="2" customFormat="1" ht="12">
      <c r="A202" s="39"/>
      <c r="B202" s="40"/>
      <c r="C202" s="41"/>
      <c r="D202" s="249" t="s">
        <v>181</v>
      </c>
      <c r="E202" s="41"/>
      <c r="F202" s="250" t="s">
        <v>1382</v>
      </c>
      <c r="G202" s="41"/>
      <c r="H202" s="41"/>
      <c r="I202" s="150"/>
      <c r="J202" s="150"/>
      <c r="K202" s="41"/>
      <c r="L202" s="41"/>
      <c r="M202" s="45"/>
      <c r="N202" s="251"/>
      <c r="O202" s="252"/>
      <c r="P202" s="85"/>
      <c r="Q202" s="85"/>
      <c r="R202" s="85"/>
      <c r="S202" s="85"/>
      <c r="T202" s="85"/>
      <c r="U202" s="85"/>
      <c r="V202" s="85"/>
      <c r="W202" s="85"/>
      <c r="X202" s="86"/>
      <c r="Y202" s="39"/>
      <c r="Z202" s="39"/>
      <c r="AA202" s="39"/>
      <c r="AB202" s="39"/>
      <c r="AC202" s="39"/>
      <c r="AD202" s="39"/>
      <c r="AE202" s="39"/>
      <c r="AT202" s="18" t="s">
        <v>181</v>
      </c>
      <c r="AU202" s="18" t="s">
        <v>84</v>
      </c>
    </row>
    <row r="203" spans="1:65" s="2" customFormat="1" ht="16.5" customHeight="1">
      <c r="A203" s="39"/>
      <c r="B203" s="40"/>
      <c r="C203" s="264" t="s">
        <v>481</v>
      </c>
      <c r="D203" s="264" t="s">
        <v>186</v>
      </c>
      <c r="E203" s="265" t="s">
        <v>1384</v>
      </c>
      <c r="F203" s="266" t="s">
        <v>1385</v>
      </c>
      <c r="G203" s="267" t="s">
        <v>195</v>
      </c>
      <c r="H203" s="268">
        <v>44</v>
      </c>
      <c r="I203" s="269"/>
      <c r="J203" s="270"/>
      <c r="K203" s="271">
        <f>ROUND(P203*H203,2)</f>
        <v>0</v>
      </c>
      <c r="L203" s="266" t="s">
        <v>20</v>
      </c>
      <c r="M203" s="272"/>
      <c r="N203" s="273" t="s">
        <v>20</v>
      </c>
      <c r="O203" s="243" t="s">
        <v>45</v>
      </c>
      <c r="P203" s="244">
        <f>I203+J203</f>
        <v>0</v>
      </c>
      <c r="Q203" s="244">
        <f>ROUND(I203*H203,2)</f>
        <v>0</v>
      </c>
      <c r="R203" s="244">
        <f>ROUND(J203*H203,2)</f>
        <v>0</v>
      </c>
      <c r="S203" s="85"/>
      <c r="T203" s="245">
        <f>S203*H203</f>
        <v>0</v>
      </c>
      <c r="U203" s="245">
        <v>0</v>
      </c>
      <c r="V203" s="245">
        <f>U203*H203</f>
        <v>0</v>
      </c>
      <c r="W203" s="245">
        <v>0</v>
      </c>
      <c r="X203" s="246">
        <f>W203*H203</f>
        <v>0</v>
      </c>
      <c r="Y203" s="39"/>
      <c r="Z203" s="39"/>
      <c r="AA203" s="39"/>
      <c r="AB203" s="39"/>
      <c r="AC203" s="39"/>
      <c r="AD203" s="39"/>
      <c r="AE203" s="39"/>
      <c r="AR203" s="247" t="s">
        <v>492</v>
      </c>
      <c r="AT203" s="247" t="s">
        <v>186</v>
      </c>
      <c r="AU203" s="247" t="s">
        <v>84</v>
      </c>
      <c r="AY203" s="18" t="s">
        <v>171</v>
      </c>
      <c r="BE203" s="248">
        <f>IF(O203="základní",K203,0)</f>
        <v>0</v>
      </c>
      <c r="BF203" s="248">
        <f>IF(O203="snížená",K203,0)</f>
        <v>0</v>
      </c>
      <c r="BG203" s="248">
        <f>IF(O203="zákl. přenesená",K203,0)</f>
        <v>0</v>
      </c>
      <c r="BH203" s="248">
        <f>IF(O203="sníž. přenesená",K203,0)</f>
        <v>0</v>
      </c>
      <c r="BI203" s="248">
        <f>IF(O203="nulová",K203,0)</f>
        <v>0</v>
      </c>
      <c r="BJ203" s="18" t="s">
        <v>84</v>
      </c>
      <c r="BK203" s="248">
        <f>ROUND(P203*H203,2)</f>
        <v>0</v>
      </c>
      <c r="BL203" s="18" t="s">
        <v>493</v>
      </c>
      <c r="BM203" s="247" t="s">
        <v>1386</v>
      </c>
    </row>
    <row r="204" spans="1:47" s="2" customFormat="1" ht="12">
      <c r="A204" s="39"/>
      <c r="B204" s="40"/>
      <c r="C204" s="41"/>
      <c r="D204" s="249" t="s">
        <v>181</v>
      </c>
      <c r="E204" s="41"/>
      <c r="F204" s="250" t="s">
        <v>1385</v>
      </c>
      <c r="G204" s="41"/>
      <c r="H204" s="41"/>
      <c r="I204" s="150"/>
      <c r="J204" s="150"/>
      <c r="K204" s="41"/>
      <c r="L204" s="41"/>
      <c r="M204" s="45"/>
      <c r="N204" s="251"/>
      <c r="O204" s="252"/>
      <c r="P204" s="85"/>
      <c r="Q204" s="85"/>
      <c r="R204" s="85"/>
      <c r="S204" s="85"/>
      <c r="T204" s="85"/>
      <c r="U204" s="85"/>
      <c r="V204" s="85"/>
      <c r="W204" s="85"/>
      <c r="X204" s="86"/>
      <c r="Y204" s="39"/>
      <c r="Z204" s="39"/>
      <c r="AA204" s="39"/>
      <c r="AB204" s="39"/>
      <c r="AC204" s="39"/>
      <c r="AD204" s="39"/>
      <c r="AE204" s="39"/>
      <c r="AT204" s="18" t="s">
        <v>181</v>
      </c>
      <c r="AU204" s="18" t="s">
        <v>84</v>
      </c>
    </row>
    <row r="205" spans="1:65" s="2" customFormat="1" ht="16.5" customHeight="1">
      <c r="A205" s="39"/>
      <c r="B205" s="40"/>
      <c r="C205" s="264" t="s">
        <v>630</v>
      </c>
      <c r="D205" s="264" t="s">
        <v>186</v>
      </c>
      <c r="E205" s="265" t="s">
        <v>1387</v>
      </c>
      <c r="F205" s="266" t="s">
        <v>1388</v>
      </c>
      <c r="G205" s="267" t="s">
        <v>195</v>
      </c>
      <c r="H205" s="268">
        <v>34</v>
      </c>
      <c r="I205" s="269"/>
      <c r="J205" s="270"/>
      <c r="K205" s="271">
        <f>ROUND(P205*H205,2)</f>
        <v>0</v>
      </c>
      <c r="L205" s="266" t="s">
        <v>20</v>
      </c>
      <c r="M205" s="272"/>
      <c r="N205" s="273" t="s">
        <v>20</v>
      </c>
      <c r="O205" s="243" t="s">
        <v>45</v>
      </c>
      <c r="P205" s="244">
        <f>I205+J205</f>
        <v>0</v>
      </c>
      <c r="Q205" s="244">
        <f>ROUND(I205*H205,2)</f>
        <v>0</v>
      </c>
      <c r="R205" s="244">
        <f>ROUND(J205*H205,2)</f>
        <v>0</v>
      </c>
      <c r="S205" s="85"/>
      <c r="T205" s="245">
        <f>S205*H205</f>
        <v>0</v>
      </c>
      <c r="U205" s="245">
        <v>0</v>
      </c>
      <c r="V205" s="245">
        <f>U205*H205</f>
        <v>0</v>
      </c>
      <c r="W205" s="245">
        <v>0</v>
      </c>
      <c r="X205" s="246">
        <f>W205*H205</f>
        <v>0</v>
      </c>
      <c r="Y205" s="39"/>
      <c r="Z205" s="39"/>
      <c r="AA205" s="39"/>
      <c r="AB205" s="39"/>
      <c r="AC205" s="39"/>
      <c r="AD205" s="39"/>
      <c r="AE205" s="39"/>
      <c r="AR205" s="247" t="s">
        <v>492</v>
      </c>
      <c r="AT205" s="247" t="s">
        <v>186</v>
      </c>
      <c r="AU205" s="247" t="s">
        <v>84</v>
      </c>
      <c r="AY205" s="18" t="s">
        <v>171</v>
      </c>
      <c r="BE205" s="248">
        <f>IF(O205="základní",K205,0)</f>
        <v>0</v>
      </c>
      <c r="BF205" s="248">
        <f>IF(O205="snížená",K205,0)</f>
        <v>0</v>
      </c>
      <c r="BG205" s="248">
        <f>IF(O205="zákl. přenesená",K205,0)</f>
        <v>0</v>
      </c>
      <c r="BH205" s="248">
        <f>IF(O205="sníž. přenesená",K205,0)</f>
        <v>0</v>
      </c>
      <c r="BI205" s="248">
        <f>IF(O205="nulová",K205,0)</f>
        <v>0</v>
      </c>
      <c r="BJ205" s="18" t="s">
        <v>84</v>
      </c>
      <c r="BK205" s="248">
        <f>ROUND(P205*H205,2)</f>
        <v>0</v>
      </c>
      <c r="BL205" s="18" t="s">
        <v>493</v>
      </c>
      <c r="BM205" s="247" t="s">
        <v>1389</v>
      </c>
    </row>
    <row r="206" spans="1:47" s="2" customFormat="1" ht="12">
      <c r="A206" s="39"/>
      <c r="B206" s="40"/>
      <c r="C206" s="41"/>
      <c r="D206" s="249" t="s">
        <v>181</v>
      </c>
      <c r="E206" s="41"/>
      <c r="F206" s="250" t="s">
        <v>1388</v>
      </c>
      <c r="G206" s="41"/>
      <c r="H206" s="41"/>
      <c r="I206" s="150"/>
      <c r="J206" s="150"/>
      <c r="K206" s="41"/>
      <c r="L206" s="41"/>
      <c r="M206" s="45"/>
      <c r="N206" s="251"/>
      <c r="O206" s="252"/>
      <c r="P206" s="85"/>
      <c r="Q206" s="85"/>
      <c r="R206" s="85"/>
      <c r="S206" s="85"/>
      <c r="T206" s="85"/>
      <c r="U206" s="85"/>
      <c r="V206" s="85"/>
      <c r="W206" s="85"/>
      <c r="X206" s="86"/>
      <c r="Y206" s="39"/>
      <c r="Z206" s="39"/>
      <c r="AA206" s="39"/>
      <c r="AB206" s="39"/>
      <c r="AC206" s="39"/>
      <c r="AD206" s="39"/>
      <c r="AE206" s="39"/>
      <c r="AT206" s="18" t="s">
        <v>181</v>
      </c>
      <c r="AU206" s="18" t="s">
        <v>84</v>
      </c>
    </row>
    <row r="207" spans="1:65" s="2" customFormat="1" ht="16.5" customHeight="1">
      <c r="A207" s="39"/>
      <c r="B207" s="40"/>
      <c r="C207" s="264" t="s">
        <v>634</v>
      </c>
      <c r="D207" s="264" t="s">
        <v>186</v>
      </c>
      <c r="E207" s="265" t="s">
        <v>1390</v>
      </c>
      <c r="F207" s="266" t="s">
        <v>1391</v>
      </c>
      <c r="G207" s="267" t="s">
        <v>195</v>
      </c>
      <c r="H207" s="268">
        <v>16</v>
      </c>
      <c r="I207" s="269"/>
      <c r="J207" s="270"/>
      <c r="K207" s="271">
        <f>ROUND(P207*H207,2)</f>
        <v>0</v>
      </c>
      <c r="L207" s="266" t="s">
        <v>20</v>
      </c>
      <c r="M207" s="272"/>
      <c r="N207" s="273" t="s">
        <v>20</v>
      </c>
      <c r="O207" s="243" t="s">
        <v>45</v>
      </c>
      <c r="P207" s="244">
        <f>I207+J207</f>
        <v>0</v>
      </c>
      <c r="Q207" s="244">
        <f>ROUND(I207*H207,2)</f>
        <v>0</v>
      </c>
      <c r="R207" s="244">
        <f>ROUND(J207*H207,2)</f>
        <v>0</v>
      </c>
      <c r="S207" s="85"/>
      <c r="T207" s="245">
        <f>S207*H207</f>
        <v>0</v>
      </c>
      <c r="U207" s="245">
        <v>0</v>
      </c>
      <c r="V207" s="245">
        <f>U207*H207</f>
        <v>0</v>
      </c>
      <c r="W207" s="245">
        <v>0</v>
      </c>
      <c r="X207" s="246">
        <f>W207*H207</f>
        <v>0</v>
      </c>
      <c r="Y207" s="39"/>
      <c r="Z207" s="39"/>
      <c r="AA207" s="39"/>
      <c r="AB207" s="39"/>
      <c r="AC207" s="39"/>
      <c r="AD207" s="39"/>
      <c r="AE207" s="39"/>
      <c r="AR207" s="247" t="s">
        <v>492</v>
      </c>
      <c r="AT207" s="247" t="s">
        <v>186</v>
      </c>
      <c r="AU207" s="247" t="s">
        <v>84</v>
      </c>
      <c r="AY207" s="18" t="s">
        <v>171</v>
      </c>
      <c r="BE207" s="248">
        <f>IF(O207="základní",K207,0)</f>
        <v>0</v>
      </c>
      <c r="BF207" s="248">
        <f>IF(O207="snížená",K207,0)</f>
        <v>0</v>
      </c>
      <c r="BG207" s="248">
        <f>IF(O207="zákl. přenesená",K207,0)</f>
        <v>0</v>
      </c>
      <c r="BH207" s="248">
        <f>IF(O207="sníž. přenesená",K207,0)</f>
        <v>0</v>
      </c>
      <c r="BI207" s="248">
        <f>IF(O207="nulová",K207,0)</f>
        <v>0</v>
      </c>
      <c r="BJ207" s="18" t="s">
        <v>84</v>
      </c>
      <c r="BK207" s="248">
        <f>ROUND(P207*H207,2)</f>
        <v>0</v>
      </c>
      <c r="BL207" s="18" t="s">
        <v>493</v>
      </c>
      <c r="BM207" s="247" t="s">
        <v>1392</v>
      </c>
    </row>
    <row r="208" spans="1:47" s="2" customFormat="1" ht="12">
      <c r="A208" s="39"/>
      <c r="B208" s="40"/>
      <c r="C208" s="41"/>
      <c r="D208" s="249" t="s">
        <v>181</v>
      </c>
      <c r="E208" s="41"/>
      <c r="F208" s="250" t="s">
        <v>1391</v>
      </c>
      <c r="G208" s="41"/>
      <c r="H208" s="41"/>
      <c r="I208" s="150"/>
      <c r="J208" s="150"/>
      <c r="K208" s="41"/>
      <c r="L208" s="41"/>
      <c r="M208" s="45"/>
      <c r="N208" s="251"/>
      <c r="O208" s="252"/>
      <c r="P208" s="85"/>
      <c r="Q208" s="85"/>
      <c r="R208" s="85"/>
      <c r="S208" s="85"/>
      <c r="T208" s="85"/>
      <c r="U208" s="85"/>
      <c r="V208" s="85"/>
      <c r="W208" s="85"/>
      <c r="X208" s="86"/>
      <c r="Y208" s="39"/>
      <c r="Z208" s="39"/>
      <c r="AA208" s="39"/>
      <c r="AB208" s="39"/>
      <c r="AC208" s="39"/>
      <c r="AD208" s="39"/>
      <c r="AE208" s="39"/>
      <c r="AT208" s="18" t="s">
        <v>181</v>
      </c>
      <c r="AU208" s="18" t="s">
        <v>84</v>
      </c>
    </row>
    <row r="209" spans="1:65" s="2" customFormat="1" ht="16.5" customHeight="1">
      <c r="A209" s="39"/>
      <c r="B209" s="40"/>
      <c r="C209" s="264" t="s">
        <v>435</v>
      </c>
      <c r="D209" s="264" t="s">
        <v>186</v>
      </c>
      <c r="E209" s="265" t="s">
        <v>1393</v>
      </c>
      <c r="F209" s="266" t="s">
        <v>1394</v>
      </c>
      <c r="G209" s="267" t="s">
        <v>195</v>
      </c>
      <c r="H209" s="268">
        <v>136</v>
      </c>
      <c r="I209" s="269"/>
      <c r="J209" s="270"/>
      <c r="K209" s="271">
        <f>ROUND(P209*H209,2)</f>
        <v>0</v>
      </c>
      <c r="L209" s="266" t="s">
        <v>20</v>
      </c>
      <c r="M209" s="272"/>
      <c r="N209" s="273" t="s">
        <v>20</v>
      </c>
      <c r="O209" s="243" t="s">
        <v>45</v>
      </c>
      <c r="P209" s="244">
        <f>I209+J209</f>
        <v>0</v>
      </c>
      <c r="Q209" s="244">
        <f>ROUND(I209*H209,2)</f>
        <v>0</v>
      </c>
      <c r="R209" s="244">
        <f>ROUND(J209*H209,2)</f>
        <v>0</v>
      </c>
      <c r="S209" s="85"/>
      <c r="T209" s="245">
        <f>S209*H209</f>
        <v>0</v>
      </c>
      <c r="U209" s="245">
        <v>0</v>
      </c>
      <c r="V209" s="245">
        <f>U209*H209</f>
        <v>0</v>
      </c>
      <c r="W209" s="245">
        <v>0</v>
      </c>
      <c r="X209" s="246">
        <f>W209*H209</f>
        <v>0</v>
      </c>
      <c r="Y209" s="39"/>
      <c r="Z209" s="39"/>
      <c r="AA209" s="39"/>
      <c r="AB209" s="39"/>
      <c r="AC209" s="39"/>
      <c r="AD209" s="39"/>
      <c r="AE209" s="39"/>
      <c r="AR209" s="247" t="s">
        <v>492</v>
      </c>
      <c r="AT209" s="247" t="s">
        <v>186</v>
      </c>
      <c r="AU209" s="247" t="s">
        <v>84</v>
      </c>
      <c r="AY209" s="18" t="s">
        <v>171</v>
      </c>
      <c r="BE209" s="248">
        <f>IF(O209="základní",K209,0)</f>
        <v>0</v>
      </c>
      <c r="BF209" s="248">
        <f>IF(O209="snížená",K209,0)</f>
        <v>0</v>
      </c>
      <c r="BG209" s="248">
        <f>IF(O209="zákl. přenesená",K209,0)</f>
        <v>0</v>
      </c>
      <c r="BH209" s="248">
        <f>IF(O209="sníž. přenesená",K209,0)</f>
        <v>0</v>
      </c>
      <c r="BI209" s="248">
        <f>IF(O209="nulová",K209,0)</f>
        <v>0</v>
      </c>
      <c r="BJ209" s="18" t="s">
        <v>84</v>
      </c>
      <c r="BK209" s="248">
        <f>ROUND(P209*H209,2)</f>
        <v>0</v>
      </c>
      <c r="BL209" s="18" t="s">
        <v>493</v>
      </c>
      <c r="BM209" s="247" t="s">
        <v>1395</v>
      </c>
    </row>
    <row r="210" spans="1:47" s="2" customFormat="1" ht="12">
      <c r="A210" s="39"/>
      <c r="B210" s="40"/>
      <c r="C210" s="41"/>
      <c r="D210" s="249" t="s">
        <v>181</v>
      </c>
      <c r="E210" s="41"/>
      <c r="F210" s="250" t="s">
        <v>1394</v>
      </c>
      <c r="G210" s="41"/>
      <c r="H210" s="41"/>
      <c r="I210" s="150"/>
      <c r="J210" s="150"/>
      <c r="K210" s="41"/>
      <c r="L210" s="41"/>
      <c r="M210" s="45"/>
      <c r="N210" s="251"/>
      <c r="O210" s="252"/>
      <c r="P210" s="85"/>
      <c r="Q210" s="85"/>
      <c r="R210" s="85"/>
      <c r="S210" s="85"/>
      <c r="T210" s="85"/>
      <c r="U210" s="85"/>
      <c r="V210" s="85"/>
      <c r="W210" s="85"/>
      <c r="X210" s="86"/>
      <c r="Y210" s="39"/>
      <c r="Z210" s="39"/>
      <c r="AA210" s="39"/>
      <c r="AB210" s="39"/>
      <c r="AC210" s="39"/>
      <c r="AD210" s="39"/>
      <c r="AE210" s="39"/>
      <c r="AT210" s="18" t="s">
        <v>181</v>
      </c>
      <c r="AU210" s="18" t="s">
        <v>84</v>
      </c>
    </row>
    <row r="211" spans="1:65" s="2" customFormat="1" ht="16.5" customHeight="1">
      <c r="A211" s="39"/>
      <c r="B211" s="40"/>
      <c r="C211" s="264" t="s">
        <v>641</v>
      </c>
      <c r="D211" s="264" t="s">
        <v>186</v>
      </c>
      <c r="E211" s="265" t="s">
        <v>1396</v>
      </c>
      <c r="F211" s="266" t="s">
        <v>1397</v>
      </c>
      <c r="G211" s="267" t="s">
        <v>195</v>
      </c>
      <c r="H211" s="268">
        <v>13</v>
      </c>
      <c r="I211" s="269"/>
      <c r="J211" s="270"/>
      <c r="K211" s="271">
        <f>ROUND(P211*H211,2)</f>
        <v>0</v>
      </c>
      <c r="L211" s="266" t="s">
        <v>20</v>
      </c>
      <c r="M211" s="272"/>
      <c r="N211" s="273" t="s">
        <v>20</v>
      </c>
      <c r="O211" s="243" t="s">
        <v>45</v>
      </c>
      <c r="P211" s="244">
        <f>I211+J211</f>
        <v>0</v>
      </c>
      <c r="Q211" s="244">
        <f>ROUND(I211*H211,2)</f>
        <v>0</v>
      </c>
      <c r="R211" s="244">
        <f>ROUND(J211*H211,2)</f>
        <v>0</v>
      </c>
      <c r="S211" s="85"/>
      <c r="T211" s="245">
        <f>S211*H211</f>
        <v>0</v>
      </c>
      <c r="U211" s="245">
        <v>0</v>
      </c>
      <c r="V211" s="245">
        <f>U211*H211</f>
        <v>0</v>
      </c>
      <c r="W211" s="245">
        <v>0</v>
      </c>
      <c r="X211" s="246">
        <f>W211*H211</f>
        <v>0</v>
      </c>
      <c r="Y211" s="39"/>
      <c r="Z211" s="39"/>
      <c r="AA211" s="39"/>
      <c r="AB211" s="39"/>
      <c r="AC211" s="39"/>
      <c r="AD211" s="39"/>
      <c r="AE211" s="39"/>
      <c r="AR211" s="247" t="s">
        <v>492</v>
      </c>
      <c r="AT211" s="247" t="s">
        <v>186</v>
      </c>
      <c r="AU211" s="247" t="s">
        <v>84</v>
      </c>
      <c r="AY211" s="18" t="s">
        <v>171</v>
      </c>
      <c r="BE211" s="248">
        <f>IF(O211="základní",K211,0)</f>
        <v>0</v>
      </c>
      <c r="BF211" s="248">
        <f>IF(O211="snížená",K211,0)</f>
        <v>0</v>
      </c>
      <c r="BG211" s="248">
        <f>IF(O211="zákl. přenesená",K211,0)</f>
        <v>0</v>
      </c>
      <c r="BH211" s="248">
        <f>IF(O211="sníž. přenesená",K211,0)</f>
        <v>0</v>
      </c>
      <c r="BI211" s="248">
        <f>IF(O211="nulová",K211,0)</f>
        <v>0</v>
      </c>
      <c r="BJ211" s="18" t="s">
        <v>84</v>
      </c>
      <c r="BK211" s="248">
        <f>ROUND(P211*H211,2)</f>
        <v>0</v>
      </c>
      <c r="BL211" s="18" t="s">
        <v>493</v>
      </c>
      <c r="BM211" s="247" t="s">
        <v>1398</v>
      </c>
    </row>
    <row r="212" spans="1:47" s="2" customFormat="1" ht="12">
      <c r="A212" s="39"/>
      <c r="B212" s="40"/>
      <c r="C212" s="41"/>
      <c r="D212" s="249" t="s">
        <v>181</v>
      </c>
      <c r="E212" s="41"/>
      <c r="F212" s="250" t="s">
        <v>1397</v>
      </c>
      <c r="G212" s="41"/>
      <c r="H212" s="41"/>
      <c r="I212" s="150"/>
      <c r="J212" s="150"/>
      <c r="K212" s="41"/>
      <c r="L212" s="41"/>
      <c r="M212" s="45"/>
      <c r="N212" s="251"/>
      <c r="O212" s="252"/>
      <c r="P212" s="85"/>
      <c r="Q212" s="85"/>
      <c r="R212" s="85"/>
      <c r="S212" s="85"/>
      <c r="T212" s="85"/>
      <c r="U212" s="85"/>
      <c r="V212" s="85"/>
      <c r="W212" s="85"/>
      <c r="X212" s="86"/>
      <c r="Y212" s="39"/>
      <c r="Z212" s="39"/>
      <c r="AA212" s="39"/>
      <c r="AB212" s="39"/>
      <c r="AC212" s="39"/>
      <c r="AD212" s="39"/>
      <c r="AE212" s="39"/>
      <c r="AT212" s="18" t="s">
        <v>181</v>
      </c>
      <c r="AU212" s="18" t="s">
        <v>84</v>
      </c>
    </row>
    <row r="213" spans="1:65" s="2" customFormat="1" ht="16.5" customHeight="1">
      <c r="A213" s="39"/>
      <c r="B213" s="40"/>
      <c r="C213" s="264" t="s">
        <v>645</v>
      </c>
      <c r="D213" s="264" t="s">
        <v>186</v>
      </c>
      <c r="E213" s="265" t="s">
        <v>1399</v>
      </c>
      <c r="F213" s="266" t="s">
        <v>1400</v>
      </c>
      <c r="G213" s="267" t="s">
        <v>195</v>
      </c>
      <c r="H213" s="268">
        <v>28</v>
      </c>
      <c r="I213" s="269"/>
      <c r="J213" s="270"/>
      <c r="K213" s="271">
        <f>ROUND(P213*H213,2)</f>
        <v>0</v>
      </c>
      <c r="L213" s="266" t="s">
        <v>20</v>
      </c>
      <c r="M213" s="272"/>
      <c r="N213" s="273" t="s">
        <v>20</v>
      </c>
      <c r="O213" s="243" t="s">
        <v>45</v>
      </c>
      <c r="P213" s="244">
        <f>I213+J213</f>
        <v>0</v>
      </c>
      <c r="Q213" s="244">
        <f>ROUND(I213*H213,2)</f>
        <v>0</v>
      </c>
      <c r="R213" s="244">
        <f>ROUND(J213*H213,2)</f>
        <v>0</v>
      </c>
      <c r="S213" s="85"/>
      <c r="T213" s="245">
        <f>S213*H213</f>
        <v>0</v>
      </c>
      <c r="U213" s="245">
        <v>0</v>
      </c>
      <c r="V213" s="245">
        <f>U213*H213</f>
        <v>0</v>
      </c>
      <c r="W213" s="245">
        <v>0</v>
      </c>
      <c r="X213" s="246">
        <f>W213*H213</f>
        <v>0</v>
      </c>
      <c r="Y213" s="39"/>
      <c r="Z213" s="39"/>
      <c r="AA213" s="39"/>
      <c r="AB213" s="39"/>
      <c r="AC213" s="39"/>
      <c r="AD213" s="39"/>
      <c r="AE213" s="39"/>
      <c r="AR213" s="247" t="s">
        <v>492</v>
      </c>
      <c r="AT213" s="247" t="s">
        <v>186</v>
      </c>
      <c r="AU213" s="247" t="s">
        <v>84</v>
      </c>
      <c r="AY213" s="18" t="s">
        <v>171</v>
      </c>
      <c r="BE213" s="248">
        <f>IF(O213="základní",K213,0)</f>
        <v>0</v>
      </c>
      <c r="BF213" s="248">
        <f>IF(O213="snížená",K213,0)</f>
        <v>0</v>
      </c>
      <c r="BG213" s="248">
        <f>IF(O213="zákl. přenesená",K213,0)</f>
        <v>0</v>
      </c>
      <c r="BH213" s="248">
        <f>IF(O213="sníž. přenesená",K213,0)</f>
        <v>0</v>
      </c>
      <c r="BI213" s="248">
        <f>IF(O213="nulová",K213,0)</f>
        <v>0</v>
      </c>
      <c r="BJ213" s="18" t="s">
        <v>84</v>
      </c>
      <c r="BK213" s="248">
        <f>ROUND(P213*H213,2)</f>
        <v>0</v>
      </c>
      <c r="BL213" s="18" t="s">
        <v>493</v>
      </c>
      <c r="BM213" s="247" t="s">
        <v>1401</v>
      </c>
    </row>
    <row r="214" spans="1:47" s="2" customFormat="1" ht="12">
      <c r="A214" s="39"/>
      <c r="B214" s="40"/>
      <c r="C214" s="41"/>
      <c r="D214" s="249" t="s">
        <v>181</v>
      </c>
      <c r="E214" s="41"/>
      <c r="F214" s="250" t="s">
        <v>1400</v>
      </c>
      <c r="G214" s="41"/>
      <c r="H214" s="41"/>
      <c r="I214" s="150"/>
      <c r="J214" s="150"/>
      <c r="K214" s="41"/>
      <c r="L214" s="41"/>
      <c r="M214" s="45"/>
      <c r="N214" s="251"/>
      <c r="O214" s="252"/>
      <c r="P214" s="85"/>
      <c r="Q214" s="85"/>
      <c r="R214" s="85"/>
      <c r="S214" s="85"/>
      <c r="T214" s="85"/>
      <c r="U214" s="85"/>
      <c r="V214" s="85"/>
      <c r="W214" s="85"/>
      <c r="X214" s="86"/>
      <c r="Y214" s="39"/>
      <c r="Z214" s="39"/>
      <c r="AA214" s="39"/>
      <c r="AB214" s="39"/>
      <c r="AC214" s="39"/>
      <c r="AD214" s="39"/>
      <c r="AE214" s="39"/>
      <c r="AT214" s="18" t="s">
        <v>181</v>
      </c>
      <c r="AU214" s="18" t="s">
        <v>84</v>
      </c>
    </row>
    <row r="215" spans="1:65" s="2" customFormat="1" ht="16.5" customHeight="1">
      <c r="A215" s="39"/>
      <c r="B215" s="40"/>
      <c r="C215" s="264" t="s">
        <v>649</v>
      </c>
      <c r="D215" s="264" t="s">
        <v>186</v>
      </c>
      <c r="E215" s="265" t="s">
        <v>1402</v>
      </c>
      <c r="F215" s="266" t="s">
        <v>1403</v>
      </c>
      <c r="G215" s="267" t="s">
        <v>195</v>
      </c>
      <c r="H215" s="268">
        <v>38</v>
      </c>
      <c r="I215" s="269"/>
      <c r="J215" s="270"/>
      <c r="K215" s="271">
        <f>ROUND(P215*H215,2)</f>
        <v>0</v>
      </c>
      <c r="L215" s="266" t="s">
        <v>20</v>
      </c>
      <c r="M215" s="272"/>
      <c r="N215" s="273" t="s">
        <v>20</v>
      </c>
      <c r="O215" s="243" t="s">
        <v>45</v>
      </c>
      <c r="P215" s="244">
        <f>I215+J215</f>
        <v>0</v>
      </c>
      <c r="Q215" s="244">
        <f>ROUND(I215*H215,2)</f>
        <v>0</v>
      </c>
      <c r="R215" s="244">
        <f>ROUND(J215*H215,2)</f>
        <v>0</v>
      </c>
      <c r="S215" s="85"/>
      <c r="T215" s="245">
        <f>S215*H215</f>
        <v>0</v>
      </c>
      <c r="U215" s="245">
        <v>0</v>
      </c>
      <c r="V215" s="245">
        <f>U215*H215</f>
        <v>0</v>
      </c>
      <c r="W215" s="245">
        <v>0</v>
      </c>
      <c r="X215" s="246">
        <f>W215*H215</f>
        <v>0</v>
      </c>
      <c r="Y215" s="39"/>
      <c r="Z215" s="39"/>
      <c r="AA215" s="39"/>
      <c r="AB215" s="39"/>
      <c r="AC215" s="39"/>
      <c r="AD215" s="39"/>
      <c r="AE215" s="39"/>
      <c r="AR215" s="247" t="s">
        <v>492</v>
      </c>
      <c r="AT215" s="247" t="s">
        <v>186</v>
      </c>
      <c r="AU215" s="247" t="s">
        <v>84</v>
      </c>
      <c r="AY215" s="18" t="s">
        <v>171</v>
      </c>
      <c r="BE215" s="248">
        <f>IF(O215="základní",K215,0)</f>
        <v>0</v>
      </c>
      <c r="BF215" s="248">
        <f>IF(O215="snížená",K215,0)</f>
        <v>0</v>
      </c>
      <c r="BG215" s="248">
        <f>IF(O215="zákl. přenesená",K215,0)</f>
        <v>0</v>
      </c>
      <c r="BH215" s="248">
        <f>IF(O215="sníž. přenesená",K215,0)</f>
        <v>0</v>
      </c>
      <c r="BI215" s="248">
        <f>IF(O215="nulová",K215,0)</f>
        <v>0</v>
      </c>
      <c r="BJ215" s="18" t="s">
        <v>84</v>
      </c>
      <c r="BK215" s="248">
        <f>ROUND(P215*H215,2)</f>
        <v>0</v>
      </c>
      <c r="BL215" s="18" t="s">
        <v>493</v>
      </c>
      <c r="BM215" s="247" t="s">
        <v>1404</v>
      </c>
    </row>
    <row r="216" spans="1:47" s="2" customFormat="1" ht="12">
      <c r="A216" s="39"/>
      <c r="B216" s="40"/>
      <c r="C216" s="41"/>
      <c r="D216" s="249" t="s">
        <v>181</v>
      </c>
      <c r="E216" s="41"/>
      <c r="F216" s="250" t="s">
        <v>1403</v>
      </c>
      <c r="G216" s="41"/>
      <c r="H216" s="41"/>
      <c r="I216" s="150"/>
      <c r="J216" s="150"/>
      <c r="K216" s="41"/>
      <c r="L216" s="41"/>
      <c r="M216" s="45"/>
      <c r="N216" s="251"/>
      <c r="O216" s="252"/>
      <c r="P216" s="85"/>
      <c r="Q216" s="85"/>
      <c r="R216" s="85"/>
      <c r="S216" s="85"/>
      <c r="T216" s="85"/>
      <c r="U216" s="85"/>
      <c r="V216" s="85"/>
      <c r="W216" s="85"/>
      <c r="X216" s="86"/>
      <c r="Y216" s="39"/>
      <c r="Z216" s="39"/>
      <c r="AA216" s="39"/>
      <c r="AB216" s="39"/>
      <c r="AC216" s="39"/>
      <c r="AD216" s="39"/>
      <c r="AE216" s="39"/>
      <c r="AT216" s="18" t="s">
        <v>181</v>
      </c>
      <c r="AU216" s="18" t="s">
        <v>84</v>
      </c>
    </row>
    <row r="217" spans="1:65" s="2" customFormat="1" ht="16.5" customHeight="1">
      <c r="A217" s="39"/>
      <c r="B217" s="40"/>
      <c r="C217" s="264" t="s">
        <v>653</v>
      </c>
      <c r="D217" s="264" t="s">
        <v>186</v>
      </c>
      <c r="E217" s="265" t="s">
        <v>1405</v>
      </c>
      <c r="F217" s="266" t="s">
        <v>1406</v>
      </c>
      <c r="G217" s="267" t="s">
        <v>195</v>
      </c>
      <c r="H217" s="268">
        <v>9</v>
      </c>
      <c r="I217" s="269"/>
      <c r="J217" s="270"/>
      <c r="K217" s="271">
        <f>ROUND(P217*H217,2)</f>
        <v>0</v>
      </c>
      <c r="L217" s="266" t="s">
        <v>20</v>
      </c>
      <c r="M217" s="272"/>
      <c r="N217" s="273" t="s">
        <v>20</v>
      </c>
      <c r="O217" s="243" t="s">
        <v>45</v>
      </c>
      <c r="P217" s="244">
        <f>I217+J217</f>
        <v>0</v>
      </c>
      <c r="Q217" s="244">
        <f>ROUND(I217*H217,2)</f>
        <v>0</v>
      </c>
      <c r="R217" s="244">
        <f>ROUND(J217*H217,2)</f>
        <v>0</v>
      </c>
      <c r="S217" s="85"/>
      <c r="T217" s="245">
        <f>S217*H217</f>
        <v>0</v>
      </c>
      <c r="U217" s="245">
        <v>0</v>
      </c>
      <c r="V217" s="245">
        <f>U217*H217</f>
        <v>0</v>
      </c>
      <c r="W217" s="245">
        <v>0</v>
      </c>
      <c r="X217" s="246">
        <f>W217*H217</f>
        <v>0</v>
      </c>
      <c r="Y217" s="39"/>
      <c r="Z217" s="39"/>
      <c r="AA217" s="39"/>
      <c r="AB217" s="39"/>
      <c r="AC217" s="39"/>
      <c r="AD217" s="39"/>
      <c r="AE217" s="39"/>
      <c r="AR217" s="247" t="s">
        <v>492</v>
      </c>
      <c r="AT217" s="247" t="s">
        <v>186</v>
      </c>
      <c r="AU217" s="247" t="s">
        <v>84</v>
      </c>
      <c r="AY217" s="18" t="s">
        <v>171</v>
      </c>
      <c r="BE217" s="248">
        <f>IF(O217="základní",K217,0)</f>
        <v>0</v>
      </c>
      <c r="BF217" s="248">
        <f>IF(O217="snížená",K217,0)</f>
        <v>0</v>
      </c>
      <c r="BG217" s="248">
        <f>IF(O217="zákl. přenesená",K217,0)</f>
        <v>0</v>
      </c>
      <c r="BH217" s="248">
        <f>IF(O217="sníž. přenesená",K217,0)</f>
        <v>0</v>
      </c>
      <c r="BI217" s="248">
        <f>IF(O217="nulová",K217,0)</f>
        <v>0</v>
      </c>
      <c r="BJ217" s="18" t="s">
        <v>84</v>
      </c>
      <c r="BK217" s="248">
        <f>ROUND(P217*H217,2)</f>
        <v>0</v>
      </c>
      <c r="BL217" s="18" t="s">
        <v>493</v>
      </c>
      <c r="BM217" s="247" t="s">
        <v>1407</v>
      </c>
    </row>
    <row r="218" spans="1:47" s="2" customFormat="1" ht="12">
      <c r="A218" s="39"/>
      <c r="B218" s="40"/>
      <c r="C218" s="41"/>
      <c r="D218" s="249" t="s">
        <v>181</v>
      </c>
      <c r="E218" s="41"/>
      <c r="F218" s="250" t="s">
        <v>1406</v>
      </c>
      <c r="G218" s="41"/>
      <c r="H218" s="41"/>
      <c r="I218" s="150"/>
      <c r="J218" s="150"/>
      <c r="K218" s="41"/>
      <c r="L218" s="41"/>
      <c r="M218" s="45"/>
      <c r="N218" s="251"/>
      <c r="O218" s="252"/>
      <c r="P218" s="85"/>
      <c r="Q218" s="85"/>
      <c r="R218" s="85"/>
      <c r="S218" s="85"/>
      <c r="T218" s="85"/>
      <c r="U218" s="85"/>
      <c r="V218" s="85"/>
      <c r="W218" s="85"/>
      <c r="X218" s="86"/>
      <c r="Y218" s="39"/>
      <c r="Z218" s="39"/>
      <c r="AA218" s="39"/>
      <c r="AB218" s="39"/>
      <c r="AC218" s="39"/>
      <c r="AD218" s="39"/>
      <c r="AE218" s="39"/>
      <c r="AT218" s="18" t="s">
        <v>181</v>
      </c>
      <c r="AU218" s="18" t="s">
        <v>84</v>
      </c>
    </row>
    <row r="219" spans="1:65" s="2" customFormat="1" ht="16.5" customHeight="1">
      <c r="A219" s="39"/>
      <c r="B219" s="40"/>
      <c r="C219" s="264" t="s">
        <v>657</v>
      </c>
      <c r="D219" s="264" t="s">
        <v>186</v>
      </c>
      <c r="E219" s="265" t="s">
        <v>1408</v>
      </c>
      <c r="F219" s="266" t="s">
        <v>1409</v>
      </c>
      <c r="G219" s="267" t="s">
        <v>195</v>
      </c>
      <c r="H219" s="268">
        <v>12</v>
      </c>
      <c r="I219" s="269"/>
      <c r="J219" s="270"/>
      <c r="K219" s="271">
        <f>ROUND(P219*H219,2)</f>
        <v>0</v>
      </c>
      <c r="L219" s="266" t="s">
        <v>20</v>
      </c>
      <c r="M219" s="272"/>
      <c r="N219" s="273" t="s">
        <v>20</v>
      </c>
      <c r="O219" s="243" t="s">
        <v>45</v>
      </c>
      <c r="P219" s="244">
        <f>I219+J219</f>
        <v>0</v>
      </c>
      <c r="Q219" s="244">
        <f>ROUND(I219*H219,2)</f>
        <v>0</v>
      </c>
      <c r="R219" s="244">
        <f>ROUND(J219*H219,2)</f>
        <v>0</v>
      </c>
      <c r="S219" s="85"/>
      <c r="T219" s="245">
        <f>S219*H219</f>
        <v>0</v>
      </c>
      <c r="U219" s="245">
        <v>0</v>
      </c>
      <c r="V219" s="245">
        <f>U219*H219</f>
        <v>0</v>
      </c>
      <c r="W219" s="245">
        <v>0</v>
      </c>
      <c r="X219" s="246">
        <f>W219*H219</f>
        <v>0</v>
      </c>
      <c r="Y219" s="39"/>
      <c r="Z219" s="39"/>
      <c r="AA219" s="39"/>
      <c r="AB219" s="39"/>
      <c r="AC219" s="39"/>
      <c r="AD219" s="39"/>
      <c r="AE219" s="39"/>
      <c r="AR219" s="247" t="s">
        <v>492</v>
      </c>
      <c r="AT219" s="247" t="s">
        <v>186</v>
      </c>
      <c r="AU219" s="247" t="s">
        <v>84</v>
      </c>
      <c r="AY219" s="18" t="s">
        <v>171</v>
      </c>
      <c r="BE219" s="248">
        <f>IF(O219="základní",K219,0)</f>
        <v>0</v>
      </c>
      <c r="BF219" s="248">
        <f>IF(O219="snížená",K219,0)</f>
        <v>0</v>
      </c>
      <c r="BG219" s="248">
        <f>IF(O219="zákl. přenesená",K219,0)</f>
        <v>0</v>
      </c>
      <c r="BH219" s="248">
        <f>IF(O219="sníž. přenesená",K219,0)</f>
        <v>0</v>
      </c>
      <c r="BI219" s="248">
        <f>IF(O219="nulová",K219,0)</f>
        <v>0</v>
      </c>
      <c r="BJ219" s="18" t="s">
        <v>84</v>
      </c>
      <c r="BK219" s="248">
        <f>ROUND(P219*H219,2)</f>
        <v>0</v>
      </c>
      <c r="BL219" s="18" t="s">
        <v>493</v>
      </c>
      <c r="BM219" s="247" t="s">
        <v>1410</v>
      </c>
    </row>
    <row r="220" spans="1:47" s="2" customFormat="1" ht="12">
      <c r="A220" s="39"/>
      <c r="B220" s="40"/>
      <c r="C220" s="41"/>
      <c r="D220" s="249" t="s">
        <v>181</v>
      </c>
      <c r="E220" s="41"/>
      <c r="F220" s="250" t="s">
        <v>1409</v>
      </c>
      <c r="G220" s="41"/>
      <c r="H220" s="41"/>
      <c r="I220" s="150"/>
      <c r="J220" s="150"/>
      <c r="K220" s="41"/>
      <c r="L220" s="41"/>
      <c r="M220" s="45"/>
      <c r="N220" s="251"/>
      <c r="O220" s="252"/>
      <c r="P220" s="85"/>
      <c r="Q220" s="85"/>
      <c r="R220" s="85"/>
      <c r="S220" s="85"/>
      <c r="T220" s="85"/>
      <c r="U220" s="85"/>
      <c r="V220" s="85"/>
      <c r="W220" s="85"/>
      <c r="X220" s="86"/>
      <c r="Y220" s="39"/>
      <c r="Z220" s="39"/>
      <c r="AA220" s="39"/>
      <c r="AB220" s="39"/>
      <c r="AC220" s="39"/>
      <c r="AD220" s="39"/>
      <c r="AE220" s="39"/>
      <c r="AT220" s="18" t="s">
        <v>181</v>
      </c>
      <c r="AU220" s="18" t="s">
        <v>84</v>
      </c>
    </row>
    <row r="221" spans="1:65" s="2" customFormat="1" ht="16.5" customHeight="1">
      <c r="A221" s="39"/>
      <c r="B221" s="40"/>
      <c r="C221" s="264" t="s">
        <v>661</v>
      </c>
      <c r="D221" s="264" t="s">
        <v>186</v>
      </c>
      <c r="E221" s="265" t="s">
        <v>1411</v>
      </c>
      <c r="F221" s="266" t="s">
        <v>1412</v>
      </c>
      <c r="G221" s="267" t="s">
        <v>195</v>
      </c>
      <c r="H221" s="268">
        <v>16</v>
      </c>
      <c r="I221" s="269"/>
      <c r="J221" s="270"/>
      <c r="K221" s="271">
        <f>ROUND(P221*H221,2)</f>
        <v>0</v>
      </c>
      <c r="L221" s="266" t="s">
        <v>20</v>
      </c>
      <c r="M221" s="272"/>
      <c r="N221" s="273" t="s">
        <v>20</v>
      </c>
      <c r="O221" s="243" t="s">
        <v>45</v>
      </c>
      <c r="P221" s="244">
        <f>I221+J221</f>
        <v>0</v>
      </c>
      <c r="Q221" s="244">
        <f>ROUND(I221*H221,2)</f>
        <v>0</v>
      </c>
      <c r="R221" s="244">
        <f>ROUND(J221*H221,2)</f>
        <v>0</v>
      </c>
      <c r="S221" s="85"/>
      <c r="T221" s="245">
        <f>S221*H221</f>
        <v>0</v>
      </c>
      <c r="U221" s="245">
        <v>0</v>
      </c>
      <c r="V221" s="245">
        <f>U221*H221</f>
        <v>0</v>
      </c>
      <c r="W221" s="245">
        <v>0</v>
      </c>
      <c r="X221" s="246">
        <f>W221*H221</f>
        <v>0</v>
      </c>
      <c r="Y221" s="39"/>
      <c r="Z221" s="39"/>
      <c r="AA221" s="39"/>
      <c r="AB221" s="39"/>
      <c r="AC221" s="39"/>
      <c r="AD221" s="39"/>
      <c r="AE221" s="39"/>
      <c r="AR221" s="247" t="s">
        <v>492</v>
      </c>
      <c r="AT221" s="247" t="s">
        <v>186</v>
      </c>
      <c r="AU221" s="247" t="s">
        <v>84</v>
      </c>
      <c r="AY221" s="18" t="s">
        <v>171</v>
      </c>
      <c r="BE221" s="248">
        <f>IF(O221="základní",K221,0)</f>
        <v>0</v>
      </c>
      <c r="BF221" s="248">
        <f>IF(O221="snížená",K221,0)</f>
        <v>0</v>
      </c>
      <c r="BG221" s="248">
        <f>IF(O221="zákl. přenesená",K221,0)</f>
        <v>0</v>
      </c>
      <c r="BH221" s="248">
        <f>IF(O221="sníž. přenesená",K221,0)</f>
        <v>0</v>
      </c>
      <c r="BI221" s="248">
        <f>IF(O221="nulová",K221,0)</f>
        <v>0</v>
      </c>
      <c r="BJ221" s="18" t="s">
        <v>84</v>
      </c>
      <c r="BK221" s="248">
        <f>ROUND(P221*H221,2)</f>
        <v>0</v>
      </c>
      <c r="BL221" s="18" t="s">
        <v>493</v>
      </c>
      <c r="BM221" s="247" t="s">
        <v>1413</v>
      </c>
    </row>
    <row r="222" spans="1:47" s="2" customFormat="1" ht="12">
      <c r="A222" s="39"/>
      <c r="B222" s="40"/>
      <c r="C222" s="41"/>
      <c r="D222" s="249" t="s">
        <v>181</v>
      </c>
      <c r="E222" s="41"/>
      <c r="F222" s="250" t="s">
        <v>1412</v>
      </c>
      <c r="G222" s="41"/>
      <c r="H222" s="41"/>
      <c r="I222" s="150"/>
      <c r="J222" s="150"/>
      <c r="K222" s="41"/>
      <c r="L222" s="41"/>
      <c r="M222" s="45"/>
      <c r="N222" s="251"/>
      <c r="O222" s="252"/>
      <c r="P222" s="85"/>
      <c r="Q222" s="85"/>
      <c r="R222" s="85"/>
      <c r="S222" s="85"/>
      <c r="T222" s="85"/>
      <c r="U222" s="85"/>
      <c r="V222" s="85"/>
      <c r="W222" s="85"/>
      <c r="X222" s="86"/>
      <c r="Y222" s="39"/>
      <c r="Z222" s="39"/>
      <c r="AA222" s="39"/>
      <c r="AB222" s="39"/>
      <c r="AC222" s="39"/>
      <c r="AD222" s="39"/>
      <c r="AE222" s="39"/>
      <c r="AT222" s="18" t="s">
        <v>181</v>
      </c>
      <c r="AU222" s="18" t="s">
        <v>84</v>
      </c>
    </row>
    <row r="223" spans="1:65" s="2" customFormat="1" ht="16.5" customHeight="1">
      <c r="A223" s="39"/>
      <c r="B223" s="40"/>
      <c r="C223" s="264" t="s">
        <v>665</v>
      </c>
      <c r="D223" s="264" t="s">
        <v>186</v>
      </c>
      <c r="E223" s="265" t="s">
        <v>1414</v>
      </c>
      <c r="F223" s="266" t="s">
        <v>1415</v>
      </c>
      <c r="G223" s="267" t="s">
        <v>195</v>
      </c>
      <c r="H223" s="268">
        <v>15</v>
      </c>
      <c r="I223" s="269"/>
      <c r="J223" s="270"/>
      <c r="K223" s="271">
        <f>ROUND(P223*H223,2)</f>
        <v>0</v>
      </c>
      <c r="L223" s="266" t="s">
        <v>20</v>
      </c>
      <c r="M223" s="272"/>
      <c r="N223" s="273" t="s">
        <v>20</v>
      </c>
      <c r="O223" s="243" t="s">
        <v>45</v>
      </c>
      <c r="P223" s="244">
        <f>I223+J223</f>
        <v>0</v>
      </c>
      <c r="Q223" s="244">
        <f>ROUND(I223*H223,2)</f>
        <v>0</v>
      </c>
      <c r="R223" s="244">
        <f>ROUND(J223*H223,2)</f>
        <v>0</v>
      </c>
      <c r="S223" s="85"/>
      <c r="T223" s="245">
        <f>S223*H223</f>
        <v>0</v>
      </c>
      <c r="U223" s="245">
        <v>0</v>
      </c>
      <c r="V223" s="245">
        <f>U223*H223</f>
        <v>0</v>
      </c>
      <c r="W223" s="245">
        <v>0</v>
      </c>
      <c r="X223" s="246">
        <f>W223*H223</f>
        <v>0</v>
      </c>
      <c r="Y223" s="39"/>
      <c r="Z223" s="39"/>
      <c r="AA223" s="39"/>
      <c r="AB223" s="39"/>
      <c r="AC223" s="39"/>
      <c r="AD223" s="39"/>
      <c r="AE223" s="39"/>
      <c r="AR223" s="247" t="s">
        <v>492</v>
      </c>
      <c r="AT223" s="247" t="s">
        <v>186</v>
      </c>
      <c r="AU223" s="247" t="s">
        <v>84</v>
      </c>
      <c r="AY223" s="18" t="s">
        <v>171</v>
      </c>
      <c r="BE223" s="248">
        <f>IF(O223="základní",K223,0)</f>
        <v>0</v>
      </c>
      <c r="BF223" s="248">
        <f>IF(O223="snížená",K223,0)</f>
        <v>0</v>
      </c>
      <c r="BG223" s="248">
        <f>IF(O223="zákl. přenesená",K223,0)</f>
        <v>0</v>
      </c>
      <c r="BH223" s="248">
        <f>IF(O223="sníž. přenesená",K223,0)</f>
        <v>0</v>
      </c>
      <c r="BI223" s="248">
        <f>IF(O223="nulová",K223,0)</f>
        <v>0</v>
      </c>
      <c r="BJ223" s="18" t="s">
        <v>84</v>
      </c>
      <c r="BK223" s="248">
        <f>ROUND(P223*H223,2)</f>
        <v>0</v>
      </c>
      <c r="BL223" s="18" t="s">
        <v>493</v>
      </c>
      <c r="BM223" s="247" t="s">
        <v>1416</v>
      </c>
    </row>
    <row r="224" spans="1:47" s="2" customFormat="1" ht="12">
      <c r="A224" s="39"/>
      <c r="B224" s="40"/>
      <c r="C224" s="41"/>
      <c r="D224" s="249" t="s">
        <v>181</v>
      </c>
      <c r="E224" s="41"/>
      <c r="F224" s="250" t="s">
        <v>1415</v>
      </c>
      <c r="G224" s="41"/>
      <c r="H224" s="41"/>
      <c r="I224" s="150"/>
      <c r="J224" s="150"/>
      <c r="K224" s="41"/>
      <c r="L224" s="41"/>
      <c r="M224" s="45"/>
      <c r="N224" s="251"/>
      <c r="O224" s="252"/>
      <c r="P224" s="85"/>
      <c r="Q224" s="85"/>
      <c r="R224" s="85"/>
      <c r="S224" s="85"/>
      <c r="T224" s="85"/>
      <c r="U224" s="85"/>
      <c r="V224" s="85"/>
      <c r="W224" s="85"/>
      <c r="X224" s="86"/>
      <c r="Y224" s="39"/>
      <c r="Z224" s="39"/>
      <c r="AA224" s="39"/>
      <c r="AB224" s="39"/>
      <c r="AC224" s="39"/>
      <c r="AD224" s="39"/>
      <c r="AE224" s="39"/>
      <c r="AT224" s="18" t="s">
        <v>181</v>
      </c>
      <c r="AU224" s="18" t="s">
        <v>84</v>
      </c>
    </row>
    <row r="225" spans="1:65" s="2" customFormat="1" ht="16.5" customHeight="1">
      <c r="A225" s="39"/>
      <c r="B225" s="40"/>
      <c r="C225" s="264" t="s">
        <v>669</v>
      </c>
      <c r="D225" s="264" t="s">
        <v>186</v>
      </c>
      <c r="E225" s="265" t="s">
        <v>1417</v>
      </c>
      <c r="F225" s="266" t="s">
        <v>1418</v>
      </c>
      <c r="G225" s="267" t="s">
        <v>195</v>
      </c>
      <c r="H225" s="268">
        <v>9</v>
      </c>
      <c r="I225" s="269"/>
      <c r="J225" s="270"/>
      <c r="K225" s="271">
        <f>ROUND(P225*H225,2)</f>
        <v>0</v>
      </c>
      <c r="L225" s="266" t="s">
        <v>20</v>
      </c>
      <c r="M225" s="272"/>
      <c r="N225" s="273" t="s">
        <v>20</v>
      </c>
      <c r="O225" s="243" t="s">
        <v>45</v>
      </c>
      <c r="P225" s="244">
        <f>I225+J225</f>
        <v>0</v>
      </c>
      <c r="Q225" s="244">
        <f>ROUND(I225*H225,2)</f>
        <v>0</v>
      </c>
      <c r="R225" s="244">
        <f>ROUND(J225*H225,2)</f>
        <v>0</v>
      </c>
      <c r="S225" s="85"/>
      <c r="T225" s="245">
        <f>S225*H225</f>
        <v>0</v>
      </c>
      <c r="U225" s="245">
        <v>0</v>
      </c>
      <c r="V225" s="245">
        <f>U225*H225</f>
        <v>0</v>
      </c>
      <c r="W225" s="245">
        <v>0</v>
      </c>
      <c r="X225" s="246">
        <f>W225*H225</f>
        <v>0</v>
      </c>
      <c r="Y225" s="39"/>
      <c r="Z225" s="39"/>
      <c r="AA225" s="39"/>
      <c r="AB225" s="39"/>
      <c r="AC225" s="39"/>
      <c r="AD225" s="39"/>
      <c r="AE225" s="39"/>
      <c r="AR225" s="247" t="s">
        <v>492</v>
      </c>
      <c r="AT225" s="247" t="s">
        <v>186</v>
      </c>
      <c r="AU225" s="247" t="s">
        <v>84</v>
      </c>
      <c r="AY225" s="18" t="s">
        <v>171</v>
      </c>
      <c r="BE225" s="248">
        <f>IF(O225="základní",K225,0)</f>
        <v>0</v>
      </c>
      <c r="BF225" s="248">
        <f>IF(O225="snížená",K225,0)</f>
        <v>0</v>
      </c>
      <c r="BG225" s="248">
        <f>IF(O225="zákl. přenesená",K225,0)</f>
        <v>0</v>
      </c>
      <c r="BH225" s="248">
        <f>IF(O225="sníž. přenesená",K225,0)</f>
        <v>0</v>
      </c>
      <c r="BI225" s="248">
        <f>IF(O225="nulová",K225,0)</f>
        <v>0</v>
      </c>
      <c r="BJ225" s="18" t="s">
        <v>84</v>
      </c>
      <c r="BK225" s="248">
        <f>ROUND(P225*H225,2)</f>
        <v>0</v>
      </c>
      <c r="BL225" s="18" t="s">
        <v>493</v>
      </c>
      <c r="BM225" s="247" t="s">
        <v>1419</v>
      </c>
    </row>
    <row r="226" spans="1:47" s="2" customFormat="1" ht="12">
      <c r="A226" s="39"/>
      <c r="B226" s="40"/>
      <c r="C226" s="41"/>
      <c r="D226" s="249" t="s">
        <v>181</v>
      </c>
      <c r="E226" s="41"/>
      <c r="F226" s="250" t="s">
        <v>1418</v>
      </c>
      <c r="G226" s="41"/>
      <c r="H226" s="41"/>
      <c r="I226" s="150"/>
      <c r="J226" s="150"/>
      <c r="K226" s="41"/>
      <c r="L226" s="41"/>
      <c r="M226" s="45"/>
      <c r="N226" s="251"/>
      <c r="O226" s="252"/>
      <c r="P226" s="85"/>
      <c r="Q226" s="85"/>
      <c r="R226" s="85"/>
      <c r="S226" s="85"/>
      <c r="T226" s="85"/>
      <c r="U226" s="85"/>
      <c r="V226" s="85"/>
      <c r="W226" s="85"/>
      <c r="X226" s="86"/>
      <c r="Y226" s="39"/>
      <c r="Z226" s="39"/>
      <c r="AA226" s="39"/>
      <c r="AB226" s="39"/>
      <c r="AC226" s="39"/>
      <c r="AD226" s="39"/>
      <c r="AE226" s="39"/>
      <c r="AT226" s="18" t="s">
        <v>181</v>
      </c>
      <c r="AU226" s="18" t="s">
        <v>84</v>
      </c>
    </row>
    <row r="227" spans="1:65" s="2" customFormat="1" ht="16.5" customHeight="1">
      <c r="A227" s="39"/>
      <c r="B227" s="40"/>
      <c r="C227" s="264" t="s">
        <v>673</v>
      </c>
      <c r="D227" s="264" t="s">
        <v>186</v>
      </c>
      <c r="E227" s="265" t="s">
        <v>1420</v>
      </c>
      <c r="F227" s="266" t="s">
        <v>1421</v>
      </c>
      <c r="G227" s="267" t="s">
        <v>195</v>
      </c>
      <c r="H227" s="268">
        <v>281</v>
      </c>
      <c r="I227" s="269"/>
      <c r="J227" s="270"/>
      <c r="K227" s="271">
        <f>ROUND(P227*H227,2)</f>
        <v>0</v>
      </c>
      <c r="L227" s="266" t="s">
        <v>20</v>
      </c>
      <c r="M227" s="272"/>
      <c r="N227" s="273" t="s">
        <v>20</v>
      </c>
      <c r="O227" s="243" t="s">
        <v>45</v>
      </c>
      <c r="P227" s="244">
        <f>I227+J227</f>
        <v>0</v>
      </c>
      <c r="Q227" s="244">
        <f>ROUND(I227*H227,2)</f>
        <v>0</v>
      </c>
      <c r="R227" s="244">
        <f>ROUND(J227*H227,2)</f>
        <v>0</v>
      </c>
      <c r="S227" s="85"/>
      <c r="T227" s="245">
        <f>S227*H227</f>
        <v>0</v>
      </c>
      <c r="U227" s="245">
        <v>0</v>
      </c>
      <c r="V227" s="245">
        <f>U227*H227</f>
        <v>0</v>
      </c>
      <c r="W227" s="245">
        <v>0</v>
      </c>
      <c r="X227" s="246">
        <f>W227*H227</f>
        <v>0</v>
      </c>
      <c r="Y227" s="39"/>
      <c r="Z227" s="39"/>
      <c r="AA227" s="39"/>
      <c r="AB227" s="39"/>
      <c r="AC227" s="39"/>
      <c r="AD227" s="39"/>
      <c r="AE227" s="39"/>
      <c r="AR227" s="247" t="s">
        <v>492</v>
      </c>
      <c r="AT227" s="247" t="s">
        <v>186</v>
      </c>
      <c r="AU227" s="247" t="s">
        <v>84</v>
      </c>
      <c r="AY227" s="18" t="s">
        <v>171</v>
      </c>
      <c r="BE227" s="248">
        <f>IF(O227="základní",K227,0)</f>
        <v>0</v>
      </c>
      <c r="BF227" s="248">
        <f>IF(O227="snížená",K227,0)</f>
        <v>0</v>
      </c>
      <c r="BG227" s="248">
        <f>IF(O227="zákl. přenesená",K227,0)</f>
        <v>0</v>
      </c>
      <c r="BH227" s="248">
        <f>IF(O227="sníž. přenesená",K227,0)</f>
        <v>0</v>
      </c>
      <c r="BI227" s="248">
        <f>IF(O227="nulová",K227,0)</f>
        <v>0</v>
      </c>
      <c r="BJ227" s="18" t="s">
        <v>84</v>
      </c>
      <c r="BK227" s="248">
        <f>ROUND(P227*H227,2)</f>
        <v>0</v>
      </c>
      <c r="BL227" s="18" t="s">
        <v>493</v>
      </c>
      <c r="BM227" s="247" t="s">
        <v>1422</v>
      </c>
    </row>
    <row r="228" spans="1:47" s="2" customFormat="1" ht="12">
      <c r="A228" s="39"/>
      <c r="B228" s="40"/>
      <c r="C228" s="41"/>
      <c r="D228" s="249" t="s">
        <v>181</v>
      </c>
      <c r="E228" s="41"/>
      <c r="F228" s="250" t="s">
        <v>1421</v>
      </c>
      <c r="G228" s="41"/>
      <c r="H228" s="41"/>
      <c r="I228" s="150"/>
      <c r="J228" s="150"/>
      <c r="K228" s="41"/>
      <c r="L228" s="41"/>
      <c r="M228" s="45"/>
      <c r="N228" s="251"/>
      <c r="O228" s="252"/>
      <c r="P228" s="85"/>
      <c r="Q228" s="85"/>
      <c r="R228" s="85"/>
      <c r="S228" s="85"/>
      <c r="T228" s="85"/>
      <c r="U228" s="85"/>
      <c r="V228" s="85"/>
      <c r="W228" s="85"/>
      <c r="X228" s="86"/>
      <c r="Y228" s="39"/>
      <c r="Z228" s="39"/>
      <c r="AA228" s="39"/>
      <c r="AB228" s="39"/>
      <c r="AC228" s="39"/>
      <c r="AD228" s="39"/>
      <c r="AE228" s="39"/>
      <c r="AT228" s="18" t="s">
        <v>181</v>
      </c>
      <c r="AU228" s="18" t="s">
        <v>84</v>
      </c>
    </row>
    <row r="229" spans="1:63" s="12" customFormat="1" ht="25.9" customHeight="1">
      <c r="A229" s="12"/>
      <c r="B229" s="218"/>
      <c r="C229" s="219"/>
      <c r="D229" s="220" t="s">
        <v>75</v>
      </c>
      <c r="E229" s="221" t="s">
        <v>1145</v>
      </c>
      <c r="F229" s="221" t="s">
        <v>1146</v>
      </c>
      <c r="G229" s="219"/>
      <c r="H229" s="219"/>
      <c r="I229" s="222"/>
      <c r="J229" s="222"/>
      <c r="K229" s="223">
        <f>BK229</f>
        <v>0</v>
      </c>
      <c r="L229" s="219"/>
      <c r="M229" s="224"/>
      <c r="N229" s="225"/>
      <c r="O229" s="226"/>
      <c r="P229" s="226"/>
      <c r="Q229" s="227">
        <f>SUM(Q230:Q231)</f>
        <v>0</v>
      </c>
      <c r="R229" s="227">
        <f>SUM(R230:R231)</f>
        <v>0</v>
      </c>
      <c r="S229" s="226"/>
      <c r="T229" s="228">
        <f>SUM(T230:T231)</f>
        <v>0</v>
      </c>
      <c r="U229" s="226"/>
      <c r="V229" s="228">
        <f>SUM(V230:V231)</f>
        <v>0</v>
      </c>
      <c r="W229" s="226"/>
      <c r="X229" s="229">
        <f>SUM(X230:X231)</f>
        <v>0</v>
      </c>
      <c r="Y229" s="12"/>
      <c r="Z229" s="12"/>
      <c r="AA229" s="12"/>
      <c r="AB229" s="12"/>
      <c r="AC229" s="12"/>
      <c r="AD229" s="12"/>
      <c r="AE229" s="12"/>
      <c r="AR229" s="230" t="s">
        <v>179</v>
      </c>
      <c r="AT229" s="231" t="s">
        <v>75</v>
      </c>
      <c r="AU229" s="231" t="s">
        <v>76</v>
      </c>
      <c r="AY229" s="230" t="s">
        <v>171</v>
      </c>
      <c r="BK229" s="232">
        <f>SUM(BK230:BK231)</f>
        <v>0</v>
      </c>
    </row>
    <row r="230" spans="1:65" s="2" customFormat="1" ht="16.5" customHeight="1">
      <c r="A230" s="39"/>
      <c r="B230" s="40"/>
      <c r="C230" s="235" t="s">
        <v>677</v>
      </c>
      <c r="D230" s="235" t="s">
        <v>174</v>
      </c>
      <c r="E230" s="236" t="s">
        <v>214</v>
      </c>
      <c r="F230" s="237" t="s">
        <v>1148</v>
      </c>
      <c r="G230" s="238" t="s">
        <v>466</v>
      </c>
      <c r="H230" s="239">
        <v>1</v>
      </c>
      <c r="I230" s="240"/>
      <c r="J230" s="240"/>
      <c r="K230" s="241">
        <f>ROUND(P230*H230,2)</f>
        <v>0</v>
      </c>
      <c r="L230" s="237" t="s">
        <v>20</v>
      </c>
      <c r="M230" s="45"/>
      <c r="N230" s="242" t="s">
        <v>20</v>
      </c>
      <c r="O230" s="243" t="s">
        <v>45</v>
      </c>
      <c r="P230" s="244">
        <f>I230+J230</f>
        <v>0</v>
      </c>
      <c r="Q230" s="244">
        <f>ROUND(I230*H230,2)</f>
        <v>0</v>
      </c>
      <c r="R230" s="244">
        <f>ROUND(J230*H230,2)</f>
        <v>0</v>
      </c>
      <c r="S230" s="85"/>
      <c r="T230" s="245">
        <f>S230*H230</f>
        <v>0</v>
      </c>
      <c r="U230" s="245">
        <v>0</v>
      </c>
      <c r="V230" s="245">
        <f>U230*H230</f>
        <v>0</v>
      </c>
      <c r="W230" s="245">
        <v>0</v>
      </c>
      <c r="X230" s="246">
        <f>W230*H230</f>
        <v>0</v>
      </c>
      <c r="Y230" s="39"/>
      <c r="Z230" s="39"/>
      <c r="AA230" s="39"/>
      <c r="AB230" s="39"/>
      <c r="AC230" s="39"/>
      <c r="AD230" s="39"/>
      <c r="AE230" s="39"/>
      <c r="AR230" s="247" t="s">
        <v>1044</v>
      </c>
      <c r="AT230" s="247" t="s">
        <v>174</v>
      </c>
      <c r="AU230" s="247" t="s">
        <v>84</v>
      </c>
      <c r="AY230" s="18" t="s">
        <v>171</v>
      </c>
      <c r="BE230" s="248">
        <f>IF(O230="základní",K230,0)</f>
        <v>0</v>
      </c>
      <c r="BF230" s="248">
        <f>IF(O230="snížená",K230,0)</f>
        <v>0</v>
      </c>
      <c r="BG230" s="248">
        <f>IF(O230="zákl. přenesená",K230,0)</f>
        <v>0</v>
      </c>
      <c r="BH230" s="248">
        <f>IF(O230="sníž. přenesená",K230,0)</f>
        <v>0</v>
      </c>
      <c r="BI230" s="248">
        <f>IF(O230="nulová",K230,0)</f>
        <v>0</v>
      </c>
      <c r="BJ230" s="18" t="s">
        <v>84</v>
      </c>
      <c r="BK230" s="248">
        <f>ROUND(P230*H230,2)</f>
        <v>0</v>
      </c>
      <c r="BL230" s="18" t="s">
        <v>1044</v>
      </c>
      <c r="BM230" s="247" t="s">
        <v>1423</v>
      </c>
    </row>
    <row r="231" spans="1:47" s="2" customFormat="1" ht="12">
      <c r="A231" s="39"/>
      <c r="B231" s="40"/>
      <c r="C231" s="41"/>
      <c r="D231" s="249" t="s">
        <v>181</v>
      </c>
      <c r="E231" s="41"/>
      <c r="F231" s="250" t="s">
        <v>1148</v>
      </c>
      <c r="G231" s="41"/>
      <c r="H231" s="41"/>
      <c r="I231" s="150"/>
      <c r="J231" s="150"/>
      <c r="K231" s="41"/>
      <c r="L231" s="41"/>
      <c r="M231" s="45"/>
      <c r="N231" s="275"/>
      <c r="O231" s="276"/>
      <c r="P231" s="277"/>
      <c r="Q231" s="277"/>
      <c r="R231" s="277"/>
      <c r="S231" s="277"/>
      <c r="T231" s="277"/>
      <c r="U231" s="277"/>
      <c r="V231" s="277"/>
      <c r="W231" s="277"/>
      <c r="X231" s="278"/>
      <c r="Y231" s="39"/>
      <c r="Z231" s="39"/>
      <c r="AA231" s="39"/>
      <c r="AB231" s="39"/>
      <c r="AC231" s="39"/>
      <c r="AD231" s="39"/>
      <c r="AE231" s="39"/>
      <c r="AT231" s="18" t="s">
        <v>181</v>
      </c>
      <c r="AU231" s="18" t="s">
        <v>84</v>
      </c>
    </row>
    <row r="232" spans="1:31" s="2" customFormat="1" ht="6.95" customHeight="1">
      <c r="A232" s="39"/>
      <c r="B232" s="60"/>
      <c r="C232" s="61"/>
      <c r="D232" s="61"/>
      <c r="E232" s="61"/>
      <c r="F232" s="61"/>
      <c r="G232" s="61"/>
      <c r="H232" s="61"/>
      <c r="I232" s="180"/>
      <c r="J232" s="180"/>
      <c r="K232" s="61"/>
      <c r="L232" s="61"/>
      <c r="M232" s="45"/>
      <c r="N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</sheetData>
  <sheetProtection password="CC35" sheet="1" objects="1" scenarios="1" formatColumns="0" formatRows="0" autoFilter="0"/>
  <autoFilter ref="C92:L231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Prinzová</dc:creator>
  <cp:keywords/>
  <dc:description/>
  <cp:lastModifiedBy>Nikola Prinzová</cp:lastModifiedBy>
  <dcterms:created xsi:type="dcterms:W3CDTF">2020-05-05T11:06:47Z</dcterms:created>
  <dcterms:modified xsi:type="dcterms:W3CDTF">2020-05-05T11:07:08Z</dcterms:modified>
  <cp:category/>
  <cp:version/>
  <cp:contentType/>
  <cp:contentStatus/>
</cp:coreProperties>
</file>