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bookViews>
    <workbookView xWindow="28680" yWindow="63721" windowWidth="29040" windowHeight="15840" activeTab="0"/>
  </bookViews>
  <sheets>
    <sheet name="Rekapitulace stavby" sheetId="1" r:id="rId1"/>
    <sheet name="A - Hřiště" sheetId="2" r:id="rId2"/>
    <sheet name="B - Vodovodní přípojka" sheetId="3" r:id="rId3"/>
    <sheet name="C - Vedlejší náklady stavby" sheetId="4" r:id="rId4"/>
    <sheet name="Pokyny pro vyplnění" sheetId="5" r:id="rId5"/>
  </sheets>
  <definedNames>
    <definedName name="_xlnm._FilterDatabase" localSheetId="1" hidden="1">'A - Hřiště'!$C$89:$K$550</definedName>
    <definedName name="_xlnm._FilterDatabase" localSheetId="2" hidden="1">'B - Vodovodní přípojka'!$C$85:$K$242</definedName>
    <definedName name="_xlnm._FilterDatabase" localSheetId="3" hidden="1">'C - Vedlejší náklady stavby'!$C$81:$K$99</definedName>
    <definedName name="_xlnm.Print_Area" localSheetId="1">'A - Hřiště'!$C$4:$J$39,'A - Hřiště'!$C$45:$J$71,'A - Hřiště'!$C$77:$K$550</definedName>
    <definedName name="_xlnm.Print_Area" localSheetId="2">'B - Vodovodní přípojka'!$C$4:$J$39,'B - Vodovodní přípojka'!$C$45:$J$67,'B - Vodovodní přípojka'!$C$73:$K$242</definedName>
    <definedName name="_xlnm.Print_Area" localSheetId="3">'C - Vedlejší náklady stavby'!$C$4:$J$39,'C - Vedlejší náklady stavby'!$C$45:$J$63,'C - Vedlejší náklady stavby'!$C$69:$K$99</definedName>
    <definedName name="_xlnm.Print_Area" localSheetId="4">'Pokyny pro vyplnění'!$B$2:$K$71,'Pokyny pro vyplnění'!$B$74:$K$118,'Pokyny pro vyplnění'!$B$121:$K$190,'Pokyny pro vyplnění'!$B$198:$K$218</definedName>
    <definedName name="_xlnm.Print_Area" localSheetId="0">'Rekapitulace stavby'!$D$4:$AO$36,'Rekapitulace stavby'!$C$42:$AQ$58</definedName>
    <definedName name="_xlnm.Print_Titles" localSheetId="0">'Rekapitulace stavby'!$52:$52</definedName>
    <definedName name="_xlnm.Print_Titles" localSheetId="1">'A - Hřiště'!$89:$89</definedName>
    <definedName name="_xlnm.Print_Titles" localSheetId="2">'B - Vodovodní přípojka'!$85:$85</definedName>
    <definedName name="_xlnm.Print_Titles" localSheetId="3">'C - Vedlejší náklady stavby'!$81:$81</definedName>
  </definedNames>
  <calcPr calcId="191029"/>
  <extLst/>
</workbook>
</file>

<file path=xl/sharedStrings.xml><?xml version="1.0" encoding="utf-8"?>
<sst xmlns="http://schemas.openxmlformats.org/spreadsheetml/2006/main" count="7333" uniqueCount="1263">
  <si>
    <t>Export Komplet</t>
  </si>
  <si>
    <t>VZ</t>
  </si>
  <si>
    <t>2.0</t>
  </si>
  <si>
    <t>ZAMOK</t>
  </si>
  <si>
    <t>False</t>
  </si>
  <si>
    <t>{8c90d639-0b09-4899-a530-dba19f3a2939}</t>
  </si>
  <si>
    <t>0,01</t>
  </si>
  <si>
    <t>21</t>
  </si>
  <si>
    <t>15</t>
  </si>
  <si>
    <t>REKAPITULACE STAVBY</t>
  </si>
  <si>
    <t>v ---  níže se nacházejí doplnkové a pomocné údaje k sestavám  --- v</t>
  </si>
  <si>
    <t>Návod na vyplnění</t>
  </si>
  <si>
    <t>0,001</t>
  </si>
  <si>
    <t>Kód:</t>
  </si>
  <si>
    <t>TV16_VZ</t>
  </si>
  <si>
    <t>Měnit lze pouze buňky se žlutým podbarvením!
1) v Rekapitulaci stavby vyplňte údaje o Uchazeči (přenesou se do ostatních sestav i v jiných listech)
2) na vybraných listech vyplňte v sestavě Soupis prací ceny u položek</t>
  </si>
  <si>
    <t>Stavba:</t>
  </si>
  <si>
    <t>029v3 - Rekonstrukce tréninkového hřiště Nádražní ulice</t>
  </si>
  <si>
    <t>KSO:</t>
  </si>
  <si>
    <t/>
  </si>
  <si>
    <t>CC-CZ:</t>
  </si>
  <si>
    <t>Místo:</t>
  </si>
  <si>
    <t>Horní Slavkov</t>
  </si>
  <si>
    <t>Datum:</t>
  </si>
  <si>
    <t>17. 6. 2020</t>
  </si>
  <si>
    <t>Zadavatel:</t>
  </si>
  <si>
    <t>IČ:</t>
  </si>
  <si>
    <t>Město Horní Slavkov</t>
  </si>
  <si>
    <t>DIČ:</t>
  </si>
  <si>
    <t>Uchazeč:</t>
  </si>
  <si>
    <t>Vyplň údaj</t>
  </si>
  <si>
    <t>Projektant:</t>
  </si>
  <si>
    <t>BPO spol. s.r.o.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</si>
  <si>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</si>
  <si>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</si>
  <si>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</si>
  <si>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</si>
  <si>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</si>
  <si>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</si>
  <si>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</si>
  <si>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</si>
  <si>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</si>
  <si>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</si>
  <si>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</si>
  <si>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</si>
  <si>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</si>
  <si>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</si>
  <si>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</si>
  <si>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</si>
  <si>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</si>
  <si>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</si>
  <si>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</si>
  <si>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</si>
  <si>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</si>
  <si>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</si>
  <si>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</si>
  <si>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</si>
  <si>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</si>
  <si>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</si>
  <si>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</si>
  <si>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</si>
  <si>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</si>
  <si>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</si>
  <si>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</si>
  <si>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</si>
  <si>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</si>
  <si>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</si>
  <si>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</si>
  <si>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</si>
  <si>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</si>
  <si>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</si>
  <si>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</si>
  <si>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</si>
  <si>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</si>
  <si>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</si>
  <si>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</si>
  <si>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</si>
  <si>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A</t>
  </si>
  <si>
    <t>Hřiště</t>
  </si>
  <si>
    <t>STA</t>
  </si>
  <si>
    <t>1</t>
  </si>
  <si>
    <t>{486b5def-00a7-4e6b-833e-0d36e516d429}</t>
  </si>
  <si>
    <t>2</t>
  </si>
  <si>
    <t>B</t>
  </si>
  <si>
    <t>Vodovodní přípojka</t>
  </si>
  <si>
    <t>{a434f0d8-952a-4f85-b4e7-2cb8ba8b69c5}</t>
  </si>
  <si>
    <t>C</t>
  </si>
  <si>
    <t>Vedlejší náklady stavby</t>
  </si>
  <si>
    <t>{0debec91-2f52-4df9-a053-950af18d4c89}</t>
  </si>
  <si>
    <t>KRYCÍ LIST SOUPISU PRACÍ</t>
  </si>
  <si>
    <t>Objekt:</t>
  </si>
  <si>
    <t>A - Hřiště</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</si>
  <si>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</si>
  <si>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</si>
  <si>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</si>
  <si>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</si>
  <si>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</si>
  <si>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</si>
  <si>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</si>
  <si>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</si>
  <si>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</si>
  <si>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</si>
  <si>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</si>
  <si>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</si>
  <si>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</si>
  <si>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</si>
  <si>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OST - Vybavení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</si>
  <si>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</si>
  <si>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</si>
  <si>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</si>
  <si>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</si>
  <si>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</si>
  <si>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</si>
  <si>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</si>
  <si>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</si>
  <si>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</si>
  <si>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</si>
  <si>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</si>
  <si>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</si>
  <si>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</si>
  <si>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</si>
  <si>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</si>
  <si>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</si>
  <si>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</si>
  <si>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</si>
  <si>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111251102</t>
  </si>
  <si>
    <t>Odstranění křovin a stromů průměru kmene do 100 mm i s kořeny sklonu terénu do 1:5 z celkové plochy přes 100 do 500 m2 strojně</t>
  </si>
  <si>
    <t>m2</t>
  </si>
  <si>
    <t>CS ÚRS 2020 01</t>
  </si>
  <si>
    <t>4</t>
  </si>
  <si>
    <t>-988947090</t>
  </si>
  <si>
    <t>PSC</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</si>
  <si>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</si>
  <si>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112151112</t>
  </si>
  <si>
    <t>Směrové kácení stromů s rozřezáním a odvětvením D kmene do 300 mm</t>
  </si>
  <si>
    <t>kus</t>
  </si>
  <si>
    <t>-1634646371</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</si>
  <si>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t>
  </si>
  <si>
    <t>3</t>
  </si>
  <si>
    <t>112201112</t>
  </si>
  <si>
    <t>Odstranění pařezů D do 0,3 m v rovině a svahu 1:5 s odklizením do 20 m a zasypáním jámy</t>
  </si>
  <si>
    <t>-942147715</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</si>
  <si>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</si>
  <si>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162201401</t>
  </si>
  <si>
    <t>Vodorovné přemístění větví, kmenů nebo pařezů s naložením, složením a dopravou do 1000 m větví stromů listnatých, průměru kmene přes 100 do 300 mm</t>
  </si>
  <si>
    <t>1293860775</t>
  </si>
  <si>
    <t xml:space="preserve">Poznámka k souboru cen:
1. Průměr kmene i pařezu se měří v místě řezu.
2. Měrná jednotka kus je 1 strom.
</t>
  </si>
  <si>
    <t>5</t>
  </si>
  <si>
    <t>162201411</t>
  </si>
  <si>
    <t>Vodorovné přemístění větví, kmenů nebo pařezů s naložením, složením a dopravou do 1000 m kmenů stromů listnatých, průměru přes 100 do 300 mm</t>
  </si>
  <si>
    <t>303605034</t>
  </si>
  <si>
    <t>6</t>
  </si>
  <si>
    <t>162201421</t>
  </si>
  <si>
    <t>Vodorovné přemístění větví, kmenů nebo pařezů s naložením, složením a dopravou do 1000 m pařezů kmenů, průměru přes 100 do 300 mm</t>
  </si>
  <si>
    <t>67271657</t>
  </si>
  <si>
    <t>7</t>
  </si>
  <si>
    <t>162301501</t>
  </si>
  <si>
    <t>Vodorovné přemístění smýcených křovin do průměru kmene 100 mm na vzdálenost do 5 000 m</t>
  </si>
  <si>
    <t>-1871306986</t>
  </si>
  <si>
    <t xml:space="preserve">Poznámka k souboru cen:
1. Ceny nelze použít pro přemístění křovin do 50 m; toto přemístění je započteno v cenách souborů cen Odstranění křovin a stromů části A 01.
2. V cenách jsou započteny i náklady na složení křovin z dopravního prostředku do hromad na stanoveném místě.
</t>
  </si>
  <si>
    <t>8</t>
  </si>
  <si>
    <t>162301931</t>
  </si>
  <si>
    <t>Vodorovné přemístění větví, kmenů nebo pařezů s naložením, složením a dopravou Příplatek k cenám za každých dalších i započatých 1000 m přes 1000 m větví stromů listnatých, průměru kmene přes 100 do 300 mm</t>
  </si>
  <si>
    <t>1556583481</t>
  </si>
  <si>
    <t>VV</t>
  </si>
  <si>
    <t>7*14</t>
  </si>
  <si>
    <t>9</t>
  </si>
  <si>
    <t>162301951</t>
  </si>
  <si>
    <t>Vodorovné přemístění větví, kmenů nebo pařezů s naložením, složením a dopravou Příplatek k cenám za každých dalších i započatých 1000 m přes 1000 m kmenů stromů listnatých, o průměru přes 100 do 300 mm</t>
  </si>
  <si>
    <t>787271856</t>
  </si>
  <si>
    <t>10</t>
  </si>
  <si>
    <t>162301971</t>
  </si>
  <si>
    <t>Vodorovné přemístění větví, kmenů nebo pařezů s naložením, složením a dopravou Příplatek k cenám za každých dalších i započatých 1000 m přes 1000 m pařezů kmenů, průměru přes 100 do 300 mm</t>
  </si>
  <si>
    <t>-1553758075</t>
  </si>
  <si>
    <t>11</t>
  </si>
  <si>
    <t>001-x1</t>
  </si>
  <si>
    <t>Vyložení dřeva a poplatek za uložení rostlého dřeva na skládce</t>
  </si>
  <si>
    <t>t</t>
  </si>
  <si>
    <t>1513876887</t>
  </si>
  <si>
    <t>12</t>
  </si>
  <si>
    <t>113204111</t>
  </si>
  <si>
    <t>Vytrhání obrub s vybouráním lože, s přemístěním hmot na skládku na vzdálenost do 3 m nebo s naložením na dopravní prostředek záhonových</t>
  </si>
  <si>
    <t>m</t>
  </si>
  <si>
    <t>-1798550443</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</si>
  <si>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</si>
  <si>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13</t>
  </si>
  <si>
    <t>122251105</t>
  </si>
  <si>
    <t>Odkopávky a prokopávky nezapažené strojně v hornině třídy těžitelnosti I skupiny 3 přes 500 do 1 000 m3</t>
  </si>
  <si>
    <t>m3</t>
  </si>
  <si>
    <t>-736829844</t>
  </si>
  <si>
    <t xml:space="preserve">Poznámka k souboru cen:
1. V cenách jsou započteny i náklady na přehození výkopku na vzdálenost do 3 m nebo naložení na dopravní prostředek.
</t>
  </si>
  <si>
    <t>výměra spočítaná projektantem na počítači</t>
  </si>
  <si>
    <t>930,0</t>
  </si>
  <si>
    <t>Součet</t>
  </si>
  <si>
    <t>Poznámka :</t>
  </si>
  <si>
    <t>výměra zahrnuje též výkopy pro</t>
  </si>
  <si>
    <t>doskočiště skoku dalekého, krh a výseč</t>
  </si>
  <si>
    <t>vrhu koulí</t>
  </si>
  <si>
    <t>14</t>
  </si>
  <si>
    <t>132151103</t>
  </si>
  <si>
    <t>Hloubení nezapažených rýh šířky do 800 mm strojně s urovnáním dna do předepsaného profilu a spádu v hornině třídy těžitelnosti I skupiny 1 a 2 přes 50 do 100 m3</t>
  </si>
  <si>
    <t>-1024033403</t>
  </si>
  <si>
    <t xml:space="preserve">Poznámka k souboru cen:
1. V cenách jsou započteny i náklady na přehození výkopku na přilehlém terénu na vzdálenost do 3 m od podélné osy rýhy nebo naložení na dopravní prostředek.
</t>
  </si>
  <si>
    <t>pro drenáže</t>
  </si>
  <si>
    <t>0,3*(0,3+0,5)/2*(315,0+230,0)</t>
  </si>
  <si>
    <t>pro výústní drenážní péra ze vsakovací jímky</t>
  </si>
  <si>
    <t>0,5*0,5*5,3*3</t>
  </si>
  <si>
    <t>0,625</t>
  </si>
  <si>
    <t>132154204</t>
  </si>
  <si>
    <t>Hloubení zapažených rýh šířky přes 800 do 2 000 mm strojně s urovnáním dna do předepsaného profilu a spádu v hornině třídy těžitelnosti I skupiny 1 a 2 přes 100 do 500 m3</t>
  </si>
  <si>
    <t>-1951142158</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</si>
  <si>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</si>
  <si>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pro kanalizační trubky DN 100</t>
  </si>
  <si>
    <t>45,0*0,8*1,3</t>
  </si>
  <si>
    <t>pro kanalizační trubky DN 200</t>
  </si>
  <si>
    <t>145,0*1,0*1,6</t>
  </si>
  <si>
    <t>278,8*0,03+0,836</t>
  </si>
  <si>
    <t>16</t>
  </si>
  <si>
    <t>131151202</t>
  </si>
  <si>
    <t>Hloubení zapažených jam a zářezů strojně s urovnáním dna do předepsaného profilu a spádu v hornině třídy těžitelnosti I skupiny 1 a 2 přes 20 do 50 m3</t>
  </si>
  <si>
    <t>-272878679</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</si>
  <si>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Výpočet objemu vykopávky v pažených prostorách se stanovuje dle přílohy č. 3 tohoto katalogu.
</t>
  </si>
  <si>
    <t>vsakovací jímka</t>
  </si>
  <si>
    <t>3,0*3,0*2,8</t>
  </si>
  <si>
    <t>17</t>
  </si>
  <si>
    <t>151101101</t>
  </si>
  <si>
    <t>Zřízení pažení a rozepření stěn rýh pro podzemní vedení příložné pro jakoukoliv mezerovitost, hloubky do 2 m</t>
  </si>
  <si>
    <t>-114939582</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</si>
  <si>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</si>
  <si>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2*45,0*1,3</t>
  </si>
  <si>
    <t>2*145,0*1,6</t>
  </si>
  <si>
    <t>18</t>
  </si>
  <si>
    <t>151101111</t>
  </si>
  <si>
    <t>Odstranění pažení a rozepření stěn rýh pro podzemní vedení s uložením materiálu na vzdálenost do 3 m od kraje výkopu příložné, hloubky do 2 m</t>
  </si>
  <si>
    <t>1038319997</t>
  </si>
  <si>
    <t>19</t>
  </si>
  <si>
    <t>151101201</t>
  </si>
  <si>
    <t>Zřízení pažení stěn výkopu bez rozepření nebo vzepření příložné, hloubky do 4 m</t>
  </si>
  <si>
    <t>547758441</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</si>
  <si>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</si>
  <si>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jáma vsakovací jímky</t>
  </si>
  <si>
    <t>2,8*3,0*4+0,4</t>
  </si>
  <si>
    <t>20</t>
  </si>
  <si>
    <t>151101211</t>
  </si>
  <si>
    <t>Odstranění pažení stěn výkopu bez rozepření nebo vzepření s uložením pažin na vzdálenost do 3 m od okraje výkopu příložné, hloubky do 4 m</t>
  </si>
  <si>
    <t>-1639951698</t>
  </si>
  <si>
    <t>151101401</t>
  </si>
  <si>
    <t>Zřízení vzepření zapažených stěn výkopů s potřebným přepažováním při pažení příložném, hloubky do 4 m</t>
  </si>
  <si>
    <t>-153916800</t>
  </si>
  <si>
    <t xml:space="preserve">Poznámka k souboru cen:
1. Ceny nelze použít pro kotvení zapažených stěn zvenku; toto kotvení se oceňuje příslušnými cenami katalogu 800-2 Zvláštní zakládání objektů.
</t>
  </si>
  <si>
    <t>22</t>
  </si>
  <si>
    <t>151101411</t>
  </si>
  <si>
    <t>Odstranění vzepření stěn výkopů s uložením materiálu na vzdálenost do 3 m od kraje výkopu při pažení příložném, hloubky do 4 m</t>
  </si>
  <si>
    <t>186127</t>
  </si>
  <si>
    <t>23</t>
  </si>
  <si>
    <t>133151101</t>
  </si>
  <si>
    <t>Hloubení nezapažených šachet strojně v hornině třídy těžitelnosti I skupiny 1 a 2 do 20 m3</t>
  </si>
  <si>
    <t>-662869017</t>
  </si>
  <si>
    <t xml:space="preserve">Poznámka k souboru cen:
1. Ceny jsou určeny pro šachty hloubky do 12 m. Šachty větších hloubek se oceňují individuálně.
2. V cenách jsou započteny i náklady na:
a) svislé přemístění výkopku,
b) urovnání dna do předepsaného profilu a spádu.
c) přehození výkopku na přilehlém terénu na vzdálenost do 3 m od hrany šachty nebo naložení na dopravní prostředek.
</t>
  </si>
  <si>
    <t>patky pro sloupky na volebal (nohejbal)</t>
  </si>
  <si>
    <t>0,8*0,8*1,0*2</t>
  </si>
  <si>
    <t>patky pro branky na fotbal</t>
  </si>
  <si>
    <t>0,5*1,0*0,75*4</t>
  </si>
  <si>
    <t>patky pro lavičky</t>
  </si>
  <si>
    <t>0,5*0,75*1,0*8</t>
  </si>
  <si>
    <t>patky pro oplocení</t>
  </si>
  <si>
    <t>sloupky</t>
  </si>
  <si>
    <t>0,5*0,5*0,9*56</t>
  </si>
  <si>
    <t>0,62</t>
  </si>
  <si>
    <t>24</t>
  </si>
  <si>
    <t>174151101</t>
  </si>
  <si>
    <t>Zásyp sypaninou z jakékoliv horniny strojně s uložením výkopku ve vrstvách se zhutněním jam, šachet, rýh nebo kolem objektů v těchto vykopávkách</t>
  </si>
  <si>
    <t>-601285572</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</si>
  <si>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</si>
  <si>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zásyp vykopanou vhodnou zeminou</t>
  </si>
  <si>
    <t>zásyp rýh pro kanalizaci</t>
  </si>
  <si>
    <t>výkop</t>
  </si>
  <si>
    <t>pol.132201202</t>
  </si>
  <si>
    <t>288,0</t>
  </si>
  <si>
    <t>méně</t>
  </si>
  <si>
    <t>lože - pol.451572111</t>
  </si>
  <si>
    <t>-27,4</t>
  </si>
  <si>
    <t>obsyp - pol.175151101 mezisoučet A</t>
  </si>
  <si>
    <t>-87,0</t>
  </si>
  <si>
    <t>méně šachty Š1 až Š4</t>
  </si>
  <si>
    <t>-3,14*0,3*0,3*(1,9+1,7+1,4*2)</t>
  </si>
  <si>
    <t>0,209</t>
  </si>
  <si>
    <t>Mezisoučet</t>
  </si>
  <si>
    <t>zásyp vhodnou zeminou vsakovací jímky</t>
  </si>
  <si>
    <t>3,0*3,0*1,16+0,56</t>
  </si>
  <si>
    <t>25</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</si>
  <si>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</si>
  <si>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</si>
  <si>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-2046235352</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</si>
  <si>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</si>
  <si>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obsyp kanalizačního potrubí DN 200 pískem</t>
  </si>
  <si>
    <t>(0,2+0,3)*1,0*145,0</t>
  </si>
  <si>
    <t>(0,1+0,3)*0,8*45,0+0,1</t>
  </si>
  <si>
    <t>méně potrubí</t>
  </si>
  <si>
    <t>-3,14*0,1*0,1*145,0</t>
  </si>
  <si>
    <t>-3,14*0,05*0,05*45,0</t>
  </si>
  <si>
    <t>0,006</t>
  </si>
  <si>
    <t>26</t>
  </si>
  <si>
    <t>M</t>
  </si>
  <si>
    <t>58331351</t>
  </si>
  <si>
    <t>kamenivo těžené drobné frakce 0/4</t>
  </si>
  <si>
    <t>2030817618</t>
  </si>
  <si>
    <t>hutnění 10%, ztratné 1%</t>
  </si>
  <si>
    <t>dodávka, doprava k pol.175151101</t>
  </si>
  <si>
    <t>82,1*1,8*1,11</t>
  </si>
  <si>
    <t>27</t>
  </si>
  <si>
    <t>162651111</t>
  </si>
  <si>
    <t>Vodorovné přemístění výkopku nebo sypaniny po suchu na obvyklém dopravním prostředku, bez naložení výkopku, avšak se složením bez rozhrnutí z horniny třídy těžitelnosti I skupiny 1 až 3 na vzdálenost přes 3 000 do 4 000 m</t>
  </si>
  <si>
    <t>-1514289075</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</si>
  <si>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</si>
  <si>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přebytečná zemina na zemník TS Horního Slavkova - bez poplatku za skládkovné</t>
  </si>
  <si>
    <t>vykopávky :</t>
  </si>
  <si>
    <t>pol.122201102+132201102</t>
  </si>
  <si>
    <t>930,0+70,0</t>
  </si>
  <si>
    <t>pol.132201202+131201201</t>
  </si>
  <si>
    <t>288,0+25,2</t>
  </si>
  <si>
    <t>pol.133201101</t>
  </si>
  <si>
    <t>19,0</t>
  </si>
  <si>
    <t>méně zemina k zásypu</t>
  </si>
  <si>
    <t>pol.174101101</t>
  </si>
  <si>
    <t>-183,0</t>
  </si>
  <si>
    <t>28</t>
  </si>
  <si>
    <t>171251201</t>
  </si>
  <si>
    <t>Uložení sypaniny na skládky nebo meziskládky bez hutnění s upravením uložené sypaniny do předepsaného tvaru</t>
  </si>
  <si>
    <t>1808241122</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</si>
  <si>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</si>
  <si>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pol.162701105</t>
  </si>
  <si>
    <t>1149,2</t>
  </si>
  <si>
    <t>29</t>
  </si>
  <si>
    <t>162251102</t>
  </si>
  <si>
    <t>Vodorovné přemístění výkopku nebo sypaniny po suchu na obvyklém dopravním prostředku, bez naložení výkopku, avšak se složením bez rozhrnutí z horniny třídy těžitelnosti I skupiny 1 až 3 na vzdálenost přes 20 do 50 m</t>
  </si>
  <si>
    <t>1809002275</t>
  </si>
  <si>
    <t>zemina od místa výkopu k místu násypu</t>
  </si>
  <si>
    <t>183,0</t>
  </si>
  <si>
    <t>30</t>
  </si>
  <si>
    <t>181951112</t>
  </si>
  <si>
    <t>Úprava pláně vyrovnáním výškových rozdílů strojně v hornině třídy těžitelnosti I, skupiny 1 až 3 se zhutněním</t>
  </si>
  <si>
    <t>-996476438</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</si>
  <si>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</si>
  <si>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plochy s umělým povrchem</t>
  </si>
  <si>
    <t>1100,0</t>
  </si>
  <si>
    <t>plocha s betonovou dlažbou</t>
  </si>
  <si>
    <t>136,0</t>
  </si>
  <si>
    <t>doskočiště skoku dalekého</t>
  </si>
  <si>
    <t>24,0</t>
  </si>
  <si>
    <t>odhodový kruh koulí a dopadiště</t>
  </si>
  <si>
    <t>155,0</t>
  </si>
  <si>
    <t>1415,0*0,1+0,5</t>
  </si>
  <si>
    <t>podloží pod kobercový trávník</t>
  </si>
  <si>
    <t>1830</t>
  </si>
  <si>
    <t>31</t>
  </si>
  <si>
    <t>001-x2</t>
  </si>
  <si>
    <t>Příplatek na ručně provedené zemní práce (výkopy, zásypy, obsypy, násypy) v blízkosti extenzometrického vrtu</t>
  </si>
  <si>
    <t>-601170965</t>
  </si>
  <si>
    <t>32</t>
  </si>
  <si>
    <t>181951111</t>
  </si>
  <si>
    <t>Úprava pláně vyrovnáním výškových rozdílů strojně v hornině třídy těžitelnosti I, skupiny 1 až 3 bez zhutnění</t>
  </si>
  <si>
    <t>2144621216</t>
  </si>
  <si>
    <t>okolní plochy dotčené stavbou-zatravnění</t>
  </si>
  <si>
    <t>250,0</t>
  </si>
  <si>
    <t>33</t>
  </si>
  <si>
    <t>181351103</t>
  </si>
  <si>
    <t>Rozprostření a urovnání ornice v rovině nebo ve svahu sklonu do 1:5 strojně při souvislé ploše přes 100 do 500 m2, tl. vrstvy do 200 mm</t>
  </si>
  <si>
    <t>-226692045</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</si>
  <si>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</si>
  <si>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tl. 100mm</t>
  </si>
  <si>
    <t>okolní plochy dotčené stavbou</t>
  </si>
  <si>
    <t>34</t>
  </si>
  <si>
    <t>10364101</t>
  </si>
  <si>
    <t>zemina pro terénní úpravy -  ornice</t>
  </si>
  <si>
    <t>1050367475</t>
  </si>
  <si>
    <t>pol.181301101</t>
  </si>
  <si>
    <t>250,0*0,1*1,7</t>
  </si>
  <si>
    <t>35</t>
  </si>
  <si>
    <t>181411131</t>
  </si>
  <si>
    <t>Založení trávníku na půdě předem připravené plochy do 1000 m2 výsevem včetně utažení parkového v rovině nebo na svahu do 1:5</t>
  </si>
  <si>
    <t>973138370</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</si>
  <si>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</si>
  <si>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36</t>
  </si>
  <si>
    <t>00572410</t>
  </si>
  <si>
    <t>osivo směs travní parková</t>
  </si>
  <si>
    <t>kg</t>
  </si>
  <si>
    <t>1471180404</t>
  </si>
  <si>
    <t>250*0,015 'Přepočtené koeficientem množství</t>
  </si>
  <si>
    <t>37</t>
  </si>
  <si>
    <t>171151103</t>
  </si>
  <si>
    <t>Uložení sypanin do násypů s rozprostřením sypaniny ve vrstvách a s hrubým urovnáním zhutněných z hornin soudržných jakékoliv třídy těžitelnosti</t>
  </si>
  <si>
    <t>-45839772</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</si>
  <si>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t>
  </si>
  <si>
    <t xml:space="preserve">směs přetříděné ornice smíchané </t>
  </si>
  <si>
    <t>s pískem a substrátem - min. tl.150 mm</t>
  </si>
  <si>
    <t>prům.tl.18 mm</t>
  </si>
  <si>
    <t>1830,0*0,18+0,6</t>
  </si>
  <si>
    <t>38</t>
  </si>
  <si>
    <t>181305111</t>
  </si>
  <si>
    <t>Převrstvení ornice na skládce</t>
  </si>
  <si>
    <t>58605781</t>
  </si>
  <si>
    <t xml:space="preserve">Poznámka k souboru cen:
1. Cenu lze použít i pro převrstvení podorniční vrstvy a rekultivovatelných zemin.
2. Objem převrstvené ornice se měří v nakypřeném stavu.
</t>
  </si>
  <si>
    <t>Smíchání přetříděné ornice na mezideponii</t>
  </si>
  <si>
    <t xml:space="preserve">s křemičitým pískem a trávníkovým substrátem, </t>
  </si>
  <si>
    <t>promísení na místě rotavátorem.</t>
  </si>
  <si>
    <t>ztratné 1% hutnění 10%</t>
  </si>
  <si>
    <t>330,0*0,11+0,7</t>
  </si>
  <si>
    <t>39</t>
  </si>
  <si>
    <t>-812208485</t>
  </si>
  <si>
    <t>80% z pol.181301101</t>
  </si>
  <si>
    <t>367,0*0,8*1,7</t>
  </si>
  <si>
    <t>40</t>
  </si>
  <si>
    <t>-2128079051</t>
  </si>
  <si>
    <t>35% z pol.181301101</t>
  </si>
  <si>
    <t>367,0*0,35*1,65</t>
  </si>
  <si>
    <t>41</t>
  </si>
  <si>
    <t>10371500</t>
  </si>
  <si>
    <t>substrát pro trávníky VL</t>
  </si>
  <si>
    <t>-771675805</t>
  </si>
  <si>
    <t>dodávka, doprava</t>
  </si>
  <si>
    <t>20% z pol.181301101</t>
  </si>
  <si>
    <t>367,5*0,2</t>
  </si>
  <si>
    <t>42</t>
  </si>
  <si>
    <t>001-x3</t>
  </si>
  <si>
    <t>Přerovnání plochy po 2 dnech a opětné zaválcování</t>
  </si>
  <si>
    <t>1301507074</t>
  </si>
  <si>
    <t>43</t>
  </si>
  <si>
    <t>181451151</t>
  </si>
  <si>
    <t>Založení trávníku na půdě předem připravené plochy přes 1000 m2 předpěstovaným travním kobercem parkového v rovině nebo na svahu do 1:5</t>
  </si>
  <si>
    <t>1245082064</t>
  </si>
  <si>
    <t>trávník uvnitř oválu</t>
  </si>
  <si>
    <t>1830,0</t>
  </si>
  <si>
    <t xml:space="preserve">V ceně položky je započteno 1.pokosení </t>
  </si>
  <si>
    <t>trávníku a odvoz odpadu do 20 km</t>
  </si>
  <si>
    <t>44</t>
  </si>
  <si>
    <t>69334007/R</t>
  </si>
  <si>
    <t>koberec trávníkový</t>
  </si>
  <si>
    <t>541415936</t>
  </si>
  <si>
    <t>1830*1,05 'Přepočtené koeficientem množství</t>
  </si>
  <si>
    <t>45</t>
  </si>
  <si>
    <t>185804312</t>
  </si>
  <si>
    <t>Zalití rostlin vodou plochy záhonů jednotlivě přes 20 m2</t>
  </si>
  <si>
    <t>1788072533</t>
  </si>
  <si>
    <t>zalití 5x</t>
  </si>
  <si>
    <t>pol.181411131</t>
  </si>
  <si>
    <t>250,0*10*0,001*5</t>
  </si>
  <si>
    <t>travní koberec</t>
  </si>
  <si>
    <t>před a po výsevu 30 l/m2</t>
  </si>
  <si>
    <t>1830,0*30,0*0,001*2</t>
  </si>
  <si>
    <t>zálivka 2x denně po dobu 10 dnů</t>
  </si>
  <si>
    <t>1830,0*8,0*0,001*20</t>
  </si>
  <si>
    <t>46</t>
  </si>
  <si>
    <t>185802113</t>
  </si>
  <si>
    <t>Hnojení půdy nebo trávníku v rovině nebo na svahu do 1:5 umělým hnojivem na široko</t>
  </si>
  <si>
    <t>529542877</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</si>
  <si>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</si>
  <si>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kobercový trávník</t>
  </si>
  <si>
    <t>1830,0*0,05*0,001</t>
  </si>
  <si>
    <t>47</t>
  </si>
  <si>
    <t>25191155</t>
  </si>
  <si>
    <t>hnojivo průmyslové</t>
  </si>
  <si>
    <t>-758062912</t>
  </si>
  <si>
    <t>Zakládání</t>
  </si>
  <si>
    <t>48</t>
  </si>
  <si>
    <t>212752101</t>
  </si>
  <si>
    <t>Trativody z drenážních trubek pro liniové stavby a komunikace se zřízením štěrkového lože pod trubky a s jejich obsypem v otevřeném výkopu trubka korugovaná sendvičová PE-HD SN 4 celoperforovaná 360° DN 100</t>
  </si>
  <si>
    <t>-1331080620</t>
  </si>
  <si>
    <t xml:space="preserve">Poznámka k souboru cen:
1. V cenách souboru cen nejsou započteny náklady na:
a) montáž a dodávku tvarovek, které se oceňují cenami souboru 877 ..-52.1 Montáž tvarovek na kanalizačním potrubí z trub z plastu, části A03,
b) opláštění potrubí geotextílií, které se oceňuje cenami souboru 211 97-11.. Zřízení opláštění výplně z geotextilie odvodňovacích žeber nebo trativodů v rýze nebo zářezu se stěnami katalogu 800-2 Zvláštní zakládání objektů, části A 01.
</t>
  </si>
  <si>
    <t>49</t>
  </si>
  <si>
    <t>212752102</t>
  </si>
  <si>
    <t>Trativody z drenážních trubek pro liniové stavby a komunikace se zřízením štěrkového lože pod trubky a s jejich obsypem v otevřeném výkopu trubka korugovaná sendvičová PE-HD SN 4 celoperforovaná 360° DN 150</t>
  </si>
  <si>
    <t>-289042856</t>
  </si>
  <si>
    <t>50</t>
  </si>
  <si>
    <t>002-x1</t>
  </si>
  <si>
    <t>Napojení trativodů na kanalizační šachty</t>
  </si>
  <si>
    <t>1932380330</t>
  </si>
  <si>
    <t>51</t>
  </si>
  <si>
    <t>211521111/R</t>
  </si>
  <si>
    <t>Výplň kamenivem do rýh odvodňovacích žeber nebo trativodů bez zhutnění, s úpravou povrchu výplně kamenivem hrubým drceným</t>
  </si>
  <si>
    <t>807090955</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</si>
  <si>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</si>
  <si>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jímka fr. 125-250mm</t>
  </si>
  <si>
    <t>3*3*1,5</t>
  </si>
  <si>
    <t>kamenná výústní péra z jímky fr. 32-63mm</t>
  </si>
  <si>
    <t>0,025</t>
  </si>
  <si>
    <t>52</t>
  </si>
  <si>
    <t>275313811</t>
  </si>
  <si>
    <t>Základy z betonu prostého patky a bloky z betonu kamenem neprokládaného tř. C 25/30</t>
  </si>
  <si>
    <t>-215296270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</si>
  <si>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</si>
  <si>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částečná betonáž do výkopu a nad terénem</t>
  </si>
  <si>
    <t>do bednění</t>
  </si>
  <si>
    <t>patky prosloupky a vzpěry oplocení -</t>
  </si>
  <si>
    <t>betonáž do výkopu</t>
  </si>
  <si>
    <t>pro sloupky</t>
  </si>
  <si>
    <t>18,38*0,05+0,701</t>
  </si>
  <si>
    <t>53</t>
  </si>
  <si>
    <t>275351121</t>
  </si>
  <si>
    <t>Bednění základů patek zřízení</t>
  </si>
  <si>
    <t>1493644706</t>
  </si>
  <si>
    <t xml:space="preserve">Poznámka k souboru cen:
1. Ceny jsou určeny pro bednění ve volném prostranství, ve volných nebo zapažených jamách, rýhách a šachtách.
2. Kruhové nebo obloukové bednění poloměru do 1 m se oceňuje individuálně.
</t>
  </si>
  <si>
    <t>betonáž nad terénem do bednění</t>
  </si>
  <si>
    <t>0,8*0,4*4*2</t>
  </si>
  <si>
    <t>(0,5+1,0)*2*0,4*4</t>
  </si>
  <si>
    <t>(0,5+0,75)/2*0,4*8</t>
  </si>
  <si>
    <t>0,64</t>
  </si>
  <si>
    <t>54</t>
  </si>
  <si>
    <t>275351122</t>
  </si>
  <si>
    <t>Bednění základů patek odstranění</t>
  </si>
  <si>
    <t>1257890049</t>
  </si>
  <si>
    <t>55</t>
  </si>
  <si>
    <t>275353102</t>
  </si>
  <si>
    <t>Bednění kotevních otvorů a prostupů v základových konstrukcích v patkách včetně polohového zajištění a odbednění, popř. ztraceného bednění z pletiva apod. průřezu do 0,01 m2, hl. přes 0,25 do 0,50 m</t>
  </si>
  <si>
    <t>-1696946742</t>
  </si>
  <si>
    <t xml:space="preserve">Poznámka k souboru cen:
1. Ceny jsou určeny pro jakýkoliv způsob provádění kotevních otvorů, (např. ztraceným bedněním z pletiva, bandáží na rámu, hranoly polystyrénu s vyjmutím, dutinovými tvarovkami apod.). Ceny lze použít i pro bednění kotevních otvorů a prostupů ve stěnových a stropních konstrukcích.
2. Pro volbu cen kotevních otvorů s proměnným průřezem v části nebo celé výšce otvoru je rozhodující průměrný průřez v místě zkosení.
3. Zalévání kotevních otvorů se oceňuje cenami souboru cen 278 31-1 . Zálivka kotevních otvorů z betonu prostého.
</t>
  </si>
  <si>
    <t>patky  oplocení</t>
  </si>
  <si>
    <t>56,0</t>
  </si>
  <si>
    <t>pro vzpěry</t>
  </si>
  <si>
    <t>16,0</t>
  </si>
  <si>
    <t>56</t>
  </si>
  <si>
    <t>275353109</t>
  </si>
  <si>
    <t>Bednění kotevních otvorů a prostupů v základových konstrukcích v patkách včetně polohového zajištění a odbednění, popř. ztraceného bednění z pletiva apod. průřezu do 0,01 m2, hl. Příplatek k ceně -3102 za každý další i započatý 0,5 m hl.</t>
  </si>
  <si>
    <t>-314559466</t>
  </si>
  <si>
    <t>57</t>
  </si>
  <si>
    <t>275353131</t>
  </si>
  <si>
    <t>Bednění kotevních otvorů a prostupů v základových konstrukcích v patkách včetně polohového zajištění a odbednění, popř. ztraceného bednění z pletiva apod. průřezu přes 0,05 do 0,10 m2, hl. do 1,00 m</t>
  </si>
  <si>
    <t>273911301</t>
  </si>
  <si>
    <t>patky pro sloupky na volejbal (nohejbal)</t>
  </si>
  <si>
    <t>2,0</t>
  </si>
  <si>
    <t>Svislé a kompletní konstrukce</t>
  </si>
  <si>
    <t>58</t>
  </si>
  <si>
    <t>338171121</t>
  </si>
  <si>
    <t>Montáž sloupků a vzpěr plotových ocelových trubkových nebo profilovaných výšky do 2,60 m se zalitím cementovou maltou do vynechaných otvorů</t>
  </si>
  <si>
    <t>-1944677389</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</si>
  <si>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</si>
  <si>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59</t>
  </si>
  <si>
    <t>003-x1</t>
  </si>
  <si>
    <t>plotový sloupek ocelový výšky 2500 mm pro nosnou konstrukci z oc.panelů-z ocel. profilu 60 x 40 x 2 mm, je opatřen plastovou krytkou a ocelovými objímkami se šrouby (samostrhávací matice), povrch žárově zinkován 240 g/m2+ poplastován - dodávka, doprava</t>
  </si>
  <si>
    <t>-1756475622</t>
  </si>
  <si>
    <t>60</t>
  </si>
  <si>
    <t>348171146</t>
  </si>
  <si>
    <t>Montáž oplocení z dílců kovových panelových svařovaných, na ocelové profilované sloupky, výšky přes 1,5 do 2,0 m</t>
  </si>
  <si>
    <t>1740611324</t>
  </si>
  <si>
    <t xml:space="preserve">Poznámka k souboru cen:
1. V cenách nejsou započteny náklady na dodávku dílců, tyto se oceňují ve specifikaci.
</t>
  </si>
  <si>
    <t>61</t>
  </si>
  <si>
    <t>003-x2</t>
  </si>
  <si>
    <t>plotový panel 1760x2500mm (v x š) ze svislých a vodor.ocel. drátů d=5mm svařených v okatosti 50x200mm s prolisy ve tvaru V, povrch pozinkovaný a opatřený komaxitovým nástřikem v barvách RAL  - dodávka, doprava</t>
  </si>
  <si>
    <t>2097413158</t>
  </si>
  <si>
    <t>62</t>
  </si>
  <si>
    <t>003-x3</t>
  </si>
  <si>
    <t>Drobné práce na oplocení (nutná úprava plot.dílce, případně další zajištovací a kotevní prvky) - montáž, dodávka, doprava</t>
  </si>
  <si>
    <t>2117269374</t>
  </si>
  <si>
    <t>výměra v bm oplocení</t>
  </si>
  <si>
    <t>127,5</t>
  </si>
  <si>
    <t>Vodorovné konstrukce</t>
  </si>
  <si>
    <t>63</t>
  </si>
  <si>
    <t>451573111</t>
  </si>
  <si>
    <t>Lože pod potrubí, stoky a drobné objekty v otevřeném výkopu z písku a štěrkopísku do 63 mm</t>
  </si>
  <si>
    <t>-1013464379</t>
  </si>
  <si>
    <t xml:space="preserve">Poznámka k souboru cen:
1. Ceny -1111 a -1192 lze použít i pro zřízení sběrných vrstev nad drenážními trubkami.
2. V cenách -5111 a -1192 jsou započteny i náklady na prohození výkopku získaného při zemních pracích.
</t>
  </si>
  <si>
    <t>kanalizační potrubí DN 200 mm</t>
  </si>
  <si>
    <t>0,15*1,0*145,0+0,25</t>
  </si>
  <si>
    <t>kanalizační potrubí DN 100 mm</t>
  </si>
  <si>
    <t>0,15*0,8*45,0</t>
  </si>
  <si>
    <t>Komunikace pozemní</t>
  </si>
  <si>
    <t>64</t>
  </si>
  <si>
    <t>564231111</t>
  </si>
  <si>
    <t>Podklad nebo podsyp ze štěrkopísku ŠP s rozprostřením, vlhčením a zhutněním, po zhutnění tl. 100 mm</t>
  </si>
  <si>
    <t>-56422017</t>
  </si>
  <si>
    <t>drenážní vrstva</t>
  </si>
  <si>
    <t>výseč pro vrh koulí (dopadiště)</t>
  </si>
  <si>
    <t>150,0</t>
  </si>
  <si>
    <t>konstrukce vrhačského kruhu</t>
  </si>
  <si>
    <t>3,2</t>
  </si>
  <si>
    <t>65</t>
  </si>
  <si>
    <t>564841112</t>
  </si>
  <si>
    <t>Podklad ze štěrkodrti ŠD s rozprostřením a zhutněním, po zhutnění tl. 130 mm</t>
  </si>
  <si>
    <t>-1716581192</t>
  </si>
  <si>
    <t xml:space="preserve">konstrukce běžeckých drah, dálkařského </t>
  </si>
  <si>
    <t>sektoru a hřiště na volejbal</t>
  </si>
  <si>
    <t>pr.tloušťka 100-160 mm</t>
  </si>
  <si>
    <t>66</t>
  </si>
  <si>
    <t>564851111</t>
  </si>
  <si>
    <t>Podklad ze štěrkodrti ŠD s rozprostřením a zhutněním, po zhutnění tl. 150 mm</t>
  </si>
  <si>
    <t>1235097492</t>
  </si>
  <si>
    <t>Chodník pro pěší</t>
  </si>
  <si>
    <t>136</t>
  </si>
  <si>
    <t>67</t>
  </si>
  <si>
    <t>564861111</t>
  </si>
  <si>
    <t>Podklad ze štěrkodrti ŠD s rozprostřením a zhutněním, po zhutnění tl. 200 mm</t>
  </si>
  <si>
    <t>-1240603501</t>
  </si>
  <si>
    <t>3,3*8,3+0,61</t>
  </si>
  <si>
    <t>68</t>
  </si>
  <si>
    <t>564952111</t>
  </si>
  <si>
    <t>Podklad z mechanicky zpevněného kameniva MZK (minerální beton) s rozprostřením a s hutněním, po zhutnění tl. 150 mm</t>
  </si>
  <si>
    <t>1258527526</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</si>
  <si>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</si>
  <si>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69</t>
  </si>
  <si>
    <t>571907115</t>
  </si>
  <si>
    <t>Posyp podkladu nebo krytu s rozprostřením a zhutněním kamenivem drceným nebo těženým, v množství přes 50 do 55 kg/m2</t>
  </si>
  <si>
    <t>90635034</t>
  </si>
  <si>
    <t>Prosívka</t>
  </si>
  <si>
    <t>70</t>
  </si>
  <si>
    <t>576136111/R</t>
  </si>
  <si>
    <t>Asfaltový koberec drenážní PA 8 tl. 40mm s rozprostřením a se zhutněním, po zhutnění tl. 40 mm</t>
  </si>
  <si>
    <t>561397668</t>
  </si>
  <si>
    <t>71</t>
  </si>
  <si>
    <t>576146311/R</t>
  </si>
  <si>
    <t>Asfaltový koberec drenážní PA 16 s rozprostřením a se zhutněním, po zhutnění tl. 50 mm</t>
  </si>
  <si>
    <t>-1486166526</t>
  </si>
  <si>
    <t>72</t>
  </si>
  <si>
    <t>005-x1</t>
  </si>
  <si>
    <t>-719880360</t>
  </si>
  <si>
    <t>(např.POLYTAN WS)</t>
  </si>
  <si>
    <t>Položka zahrnuje montáž, dodávku včetně doplňků.</t>
  </si>
  <si>
    <t>Umělý povrch musí splňovat požadavky normy</t>
  </si>
  <si>
    <t>EN14877 a musí být doložen certifikátem IAAF .</t>
  </si>
  <si>
    <t>a atletického svazu.</t>
  </si>
  <si>
    <t>73</t>
  </si>
  <si>
    <t>581121302</t>
  </si>
  <si>
    <t>Kryt cementobetonový silničních komunikací skupiny CB III tl. 120 mm</t>
  </si>
  <si>
    <t>-837193432</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</si>
  <si>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</si>
  <si>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beton B25</t>
  </si>
  <si>
    <t>74</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</si>
  <si>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</si>
  <si>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</si>
  <si>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-2078731257</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</si>
  <si>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</si>
  <si>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75</t>
  </si>
  <si>
    <t>59245018</t>
  </si>
  <si>
    <t>dlažba tvar obdélník betonová 200x100x60mm přírodní</t>
  </si>
  <si>
    <t>-1375620004</t>
  </si>
  <si>
    <t>136*1,05 'Přepočtené koeficientem množství</t>
  </si>
  <si>
    <t>Trubní vedení</t>
  </si>
  <si>
    <t>76</t>
  </si>
  <si>
    <t>871265211</t>
  </si>
  <si>
    <t>Kanalizační potrubí z tvrdého PVC v otevřeném výkopu ve sklonu do 20 %, hladkého plnostěnného jednovrstvého, tuhost třídy SN 4 DN 110</t>
  </si>
  <si>
    <t>-434046750</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</si>
  <si>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</si>
  <si>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přípojka od vpustí do kanalizační šachty</t>
  </si>
  <si>
    <t>45,0</t>
  </si>
  <si>
    <t>77</t>
  </si>
  <si>
    <t>871315221</t>
  </si>
  <si>
    <t>Kanalizační potrubí z tvrdého PVC v otevřeném výkopu ve sklonu do 20 %, hladkého plnostěnného jednovrstvého, tuhost třídy SN 8 DN 160</t>
  </si>
  <si>
    <t>-852561767</t>
  </si>
  <si>
    <t>chránička</t>
  </si>
  <si>
    <t>4,0</t>
  </si>
  <si>
    <t>78</t>
  </si>
  <si>
    <t>871355211</t>
  </si>
  <si>
    <t>Kanalizační potrubí z tvrdého PVC v otevřeném výkopu ve sklonu do 20 %, hladkého plnostěnného jednovrstvého, tuhost třídy SN 4 DN 200</t>
  </si>
  <si>
    <t>-1714764472</t>
  </si>
  <si>
    <t>79</t>
  </si>
  <si>
    <t>894812318/R</t>
  </si>
  <si>
    <t>Revizní a čistící šachta z polypropylenu PP pro hladké trouby DN 600 šachtové dno (DN šachty / DN trubního vedení) DN 600/200 sběrné tvaru - přítoky DN 150 a 200</t>
  </si>
  <si>
    <t>-455379922</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</si>
  <si>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Zásyp sypaninou z jakékoliv horniny, katalogu 800-1 Zemní práce části A 07.
</t>
  </si>
  <si>
    <t>80</t>
  </si>
  <si>
    <t>894812332</t>
  </si>
  <si>
    <t>Revizní a čistící šachta z polypropylenu PP pro hladké trouby DN 600 roura šachtová korugovaná, světlé hloubky 2 000 mm</t>
  </si>
  <si>
    <t>1674179823</t>
  </si>
  <si>
    <t>81</t>
  </si>
  <si>
    <t>894812339</t>
  </si>
  <si>
    <t>Revizní a čistící šachta z polypropylenu PP pro hladké trouby DN 600 Příplatek k cenám 2331 - 2334 za uříznutí šachtové roury</t>
  </si>
  <si>
    <t>1440047289</t>
  </si>
  <si>
    <t>šachta výšky H=1,4 m</t>
  </si>
  <si>
    <t>šachta výšky H=1,7 m</t>
  </si>
  <si>
    <t>1,0</t>
  </si>
  <si>
    <t>šachta výšky H=1,9 m</t>
  </si>
  <si>
    <t>82</t>
  </si>
  <si>
    <t>894812255/R</t>
  </si>
  <si>
    <t>Revizní a čistící šachta z polypropylenu PP pro hladké trouby DN 600 poklop plastový (pro třídu zatížení) pachotěsný s madlem</t>
  </si>
  <si>
    <t>1217064851</t>
  </si>
  <si>
    <t>83</t>
  </si>
  <si>
    <t>892271111</t>
  </si>
  <si>
    <t>Tlakové zkoušky vodou na potrubí DN 100 nebo 125</t>
  </si>
  <si>
    <t>-643644489</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</si>
  <si>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</si>
  <si>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84</t>
  </si>
  <si>
    <t>892351111</t>
  </si>
  <si>
    <t>Tlakové zkoušky vodou na potrubí DN 150 nebo 200</t>
  </si>
  <si>
    <t>259242305</t>
  </si>
  <si>
    <t>85</t>
  </si>
  <si>
    <t>892372111</t>
  </si>
  <si>
    <t>Tlakové zkoušky vodou zabezpečení konců potrubí při tlakových zkouškách DN do 300</t>
  </si>
  <si>
    <t>954848050</t>
  </si>
  <si>
    <t>Ostatní konstrukce a práce, bourání</t>
  </si>
  <si>
    <t>86</t>
  </si>
  <si>
    <t>916331112</t>
  </si>
  <si>
    <t>Osazení zahradního obrubníku betonového s ložem tl. od 50 do 100 mm z betonu prostého tř. C 12/15 s boční opěrou z betonu prostého tř. C 12/15</t>
  </si>
  <si>
    <t>1645893401</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</si>
  <si>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</si>
  <si>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záhonové a parkové obrubníky</t>
  </si>
  <si>
    <t>535,0+22,0+2,0</t>
  </si>
  <si>
    <t>87</t>
  </si>
  <si>
    <t>59217011</t>
  </si>
  <si>
    <t>obrubník betonový zahradní 500x50x200mm</t>
  </si>
  <si>
    <t>-322701188</t>
  </si>
  <si>
    <t>ztratné 1% - pol.916331112</t>
  </si>
  <si>
    <t>535,0*1,01</t>
  </si>
  <si>
    <t>88</t>
  </si>
  <si>
    <t>009-x1</t>
  </si>
  <si>
    <t>obrubník betonový s pryžovou hranou 60/200/1000 mm - přímý</t>
  </si>
  <si>
    <t>-1803920271</t>
  </si>
  <si>
    <t>89</t>
  </si>
  <si>
    <t>009-x2</t>
  </si>
  <si>
    <t>obrubník betonový s pryžovou hranou 60/200 mm - rohový 250/250 mm</t>
  </si>
  <si>
    <t>2053135500</t>
  </si>
  <si>
    <t>90</t>
  </si>
  <si>
    <t>919716111</t>
  </si>
  <si>
    <t>Ocelová výztuž cementobetonového krytu ze svařovaných sítí hmotnosti do 7,5 kg/m2</t>
  </si>
  <si>
    <t>659220327</t>
  </si>
  <si>
    <t>91</t>
  </si>
  <si>
    <t>919726123</t>
  </si>
  <si>
    <t>Geotextilie netkaná pro ochranu, separaci nebo filtraci měrná hmotnost přes 300 do 500 g/m2</t>
  </si>
  <si>
    <t>448450150</t>
  </si>
  <si>
    <t xml:space="preserve">Poznámka k souboru cen:
1. V cenách jsou započteny i náklady na položení a dodání geotextilie včetně přesahů.
</t>
  </si>
  <si>
    <t>3,0*8,0</t>
  </si>
  <si>
    <t>92</t>
  </si>
  <si>
    <t>935932111</t>
  </si>
  <si>
    <t>Osazení odvodňovacího žlabu plastového s krycím roštem šířky do 200 mm</t>
  </si>
  <si>
    <t>147759180</t>
  </si>
  <si>
    <t xml:space="preserve">Poznámka k souboru cen:
1. V cenách jsou započteny i náklady na předepsané obetonování a lože z betonu.
2. V cenách nejsou započteny náklady na odvodňovací žlab s příslušenstvím; tyto náklady se oceňují ve specifikaci.
</t>
  </si>
  <si>
    <t>93</t>
  </si>
  <si>
    <t>009-x5</t>
  </si>
  <si>
    <t>žlab štěrbinový odvodňovací DN 100 s oddělovací hranou (dráha-trávník)</t>
  </si>
  <si>
    <t>165664167</t>
  </si>
  <si>
    <t>94</t>
  </si>
  <si>
    <t>009-x6</t>
  </si>
  <si>
    <t>žlab štěrbinový odvodňovací DN 100 bez oddělovací hrany (dráha-dlažba)</t>
  </si>
  <si>
    <t>196092943</t>
  </si>
  <si>
    <t>95</t>
  </si>
  <si>
    <t>009-x7</t>
  </si>
  <si>
    <t>Vpusť pro štěrbinový odvodňovací žlab DN 100 mm - montáž, dodávka, doprava</t>
  </si>
  <si>
    <t>-946797356</t>
  </si>
  <si>
    <t>96</t>
  </si>
  <si>
    <t>936009122</t>
  </si>
  <si>
    <t>Bezpečnostní dopadová plocha na dětském hřišti tloušťky 40 cm z písku</t>
  </si>
  <si>
    <t>-1118245570</t>
  </si>
  <si>
    <t xml:space="preserve">Poznámka k souboru cen:
1. V cenách jsou započteny i náklady na:
a) zemní práce s odhozem výkopku na vzdálenost do 3 m,
b) položení geotextilie.
2. V cenách nejsou započteny náklady na:
a) zřízení obrubníku, tyto se oceňují cenami části A02 katalogu 823-1 Plochy a úprava území,
b) odklizení výkopku, tyto se oceňují cenami katalogu 800-1 Zemní práce.
</t>
  </si>
  <si>
    <t>písek pro doskočiště skoku dalekého</t>
  </si>
  <si>
    <t>97</t>
  </si>
  <si>
    <t>009-x3</t>
  </si>
  <si>
    <t>Lajnovámí atletických drah a volejbalového (nohejbalového) hřiště - rozsah dle PD</t>
  </si>
  <si>
    <t>soubor</t>
  </si>
  <si>
    <t>-1776992177</t>
  </si>
  <si>
    <t>98</t>
  </si>
  <si>
    <t>009-x4</t>
  </si>
  <si>
    <t>Vytvoření žlábku nebo klínku 30x30 mm mezi obrubníky (nebo odvodňovacími žlaby) a kobercem pomocí dilatační lišty (včetně)</t>
  </si>
  <si>
    <t>2109142144</t>
  </si>
  <si>
    <t>99</t>
  </si>
  <si>
    <t>936124113</t>
  </si>
  <si>
    <t>Montáž lavičky parkové stabilní přichycené kotevními šrouby</t>
  </si>
  <si>
    <t>-1798766867</t>
  </si>
  <si>
    <t xml:space="preserve">Poznámka k souboru cen: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katalogu 800-1 Zemní práce.
</t>
  </si>
  <si>
    <t>100</t>
  </si>
  <si>
    <t>009-x8</t>
  </si>
  <si>
    <t>lavička oboustranná bez opěradla trubková konstrukce (s povrchovou úpravou)+ sedák z měkkého dřeva, délka 2 m</t>
  </si>
  <si>
    <t>-233790919</t>
  </si>
  <si>
    <t>997</t>
  </si>
  <si>
    <t>Přesun sutě</t>
  </si>
  <si>
    <t>101</t>
  </si>
  <si>
    <t>997002511</t>
  </si>
  <si>
    <t>Vodorovné přemístění suti a vybouraných hmot bez naložení, se složením a hrubým urovnáním na vzdálenost do 1 km</t>
  </si>
  <si>
    <t>525796744</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</si>
  <si>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</si>
  <si>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102</t>
  </si>
  <si>
    <t>997002519</t>
  </si>
  <si>
    <t>Vodorovné přemístění suti a vybouraných hmot bez naložení, se složením a hrubým urovnáním Příplatek k ceně za každý další i započatý 1 km přes 1 km</t>
  </si>
  <si>
    <t>1331349001</t>
  </si>
  <si>
    <t>19,6*14</t>
  </si>
  <si>
    <t>103</t>
  </si>
  <si>
    <t>997013601</t>
  </si>
  <si>
    <t>Poplatek za uložení stavebního odpadu na skládce (skládkovné) z prostého betonu zatříděného do Katalogu odpadů pod kódem 17 01 01</t>
  </si>
  <si>
    <t>-1539444225</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</si>
  <si>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</si>
  <si>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</si>
  <si>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</si>
  <si>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104</t>
  </si>
  <si>
    <t>998222012</t>
  </si>
  <si>
    <t>Přesun hmot pro tělovýchovné plochy dopravní vzdálenost do 200 m</t>
  </si>
  <si>
    <t>1012268433</t>
  </si>
  <si>
    <t xml:space="preserve">Poznámka k souboru cen:
1. Cena je určena pro přesun hmot na jakémkoliv podkladu.
</t>
  </si>
  <si>
    <t>OST</t>
  </si>
  <si>
    <t>Vybavení</t>
  </si>
  <si>
    <t>105</t>
  </si>
  <si>
    <t>VYB-x1</t>
  </si>
  <si>
    <t>D+M Atletika dálka - rám přeběhového prkna ALU</t>
  </si>
  <si>
    <t>-934517844</t>
  </si>
  <si>
    <t>106</t>
  </si>
  <si>
    <t>VYB-x2</t>
  </si>
  <si>
    <t>D+M Atletika dálka - přeběhové prkno ALU</t>
  </si>
  <si>
    <t>-1751581136</t>
  </si>
  <si>
    <t>107</t>
  </si>
  <si>
    <t>VYB-x3</t>
  </si>
  <si>
    <t>D+M Atletika dálka - odrazové prkno dvoudílné dřevo</t>
  </si>
  <si>
    <t>-972101118</t>
  </si>
  <si>
    <t>108</t>
  </si>
  <si>
    <t>VYB-x4</t>
  </si>
  <si>
    <t>D+M Atletika dálka - kontrolní pásek oboustranný</t>
  </si>
  <si>
    <t>849155614</t>
  </si>
  <si>
    <t>109</t>
  </si>
  <si>
    <t>VYB-x5</t>
  </si>
  <si>
    <t>D+M Atletika dálka - zakrytí doskočiště plachta PVC vč.kotvení</t>
  </si>
  <si>
    <t>-1362694071</t>
  </si>
  <si>
    <t>110</t>
  </si>
  <si>
    <t>VYB-x6</t>
  </si>
  <si>
    <t>D+M Vrh koulí - kruh pro vrh koulí ALU</t>
  </si>
  <si>
    <t>-1051030546</t>
  </si>
  <si>
    <t>111</t>
  </si>
  <si>
    <t>VYB-x7</t>
  </si>
  <si>
    <t>D+M Vrh koulí - zarážecí břevno pto vrh koulí</t>
  </si>
  <si>
    <t>5084108</t>
  </si>
  <si>
    <t>112</t>
  </si>
  <si>
    <t>VYB-x8</t>
  </si>
  <si>
    <t>D+M Volejbal (nohejbal)- volejbalové (nohejbalové) sloupky provedení ALU</t>
  </si>
  <si>
    <t>pár</t>
  </si>
  <si>
    <t>223969500</t>
  </si>
  <si>
    <t>113</t>
  </si>
  <si>
    <t>VYB-x9</t>
  </si>
  <si>
    <t>D+M Volejbal (nohejbal)- zemní pouzdra pro sloupky se skříňkou</t>
  </si>
  <si>
    <t>402885858</t>
  </si>
  <si>
    <t>114</t>
  </si>
  <si>
    <t>VYB-x10</t>
  </si>
  <si>
    <t>D+M Volejbal (nohejbal)- anténky</t>
  </si>
  <si>
    <t>1384929171</t>
  </si>
  <si>
    <t>115</t>
  </si>
  <si>
    <t>VYB-x11</t>
  </si>
  <si>
    <t>D+M Volejbal - volejbalová síť PE 3 mm černá s kavralovým lankem</t>
  </si>
  <si>
    <t>1211087427</t>
  </si>
  <si>
    <t>116</t>
  </si>
  <si>
    <t>VYB-x12</t>
  </si>
  <si>
    <t>D+M Nohejbal - nohejbalová síť PE</t>
  </si>
  <si>
    <t>-2062708339</t>
  </si>
  <si>
    <t>117</t>
  </si>
  <si>
    <t>VYB-x13</t>
  </si>
  <si>
    <t>D+M Kopaná - branka pro malou kopanou včetně sítě, pevné kotvení včetně kotevních a pomocných prvků</t>
  </si>
  <si>
    <t>417467368</t>
  </si>
  <si>
    <t>118</t>
  </si>
  <si>
    <t>VYB-x14</t>
  </si>
  <si>
    <t>D+M Kopaná - lajnovačka</t>
  </si>
  <si>
    <t>1195433040</t>
  </si>
  <si>
    <t>B - Vodovodní přípojka</t>
  </si>
  <si>
    <t>PSV - Práce a dodávky PSV</t>
  </si>
  <si>
    <t xml:space="preserve">    722 - Zdravotechnika - vnitřní vodovod</t>
  </si>
  <si>
    <t>132154103</t>
  </si>
  <si>
    <t>Hloubení zapažených rýh šířky do 800 mm strojně s urovnáním dna do předepsaného profilu a spádu v hornině třídy těžitelnosti I skupiny 1 a 2 přes 50 do 100 m3</t>
  </si>
  <si>
    <t>-1353371191</t>
  </si>
  <si>
    <t>1,1*(1,6+1,16)/2*43,5</t>
  </si>
  <si>
    <t>rozšíření u šachet</t>
  </si>
  <si>
    <t>(1,6+3,1)/2*1,5*(1,6+3,1)/2</t>
  </si>
  <si>
    <t>-1,1*1,3*3,0*0,8</t>
  </si>
  <si>
    <t>(1,6+2,9)/2*1,3*(1,6+2,9)/2</t>
  </si>
  <si>
    <t>-1,1*1,1*2,9*0,8</t>
  </si>
  <si>
    <t>74,6*0,01+0,095</t>
  </si>
  <si>
    <t>-670301546</t>
  </si>
  <si>
    <t>2*(1,6+1,16)/2*43,5</t>
  </si>
  <si>
    <t>-2*1,3*3,0*0,8</t>
  </si>
  <si>
    <t>-2*1,1*2,9*0,8</t>
  </si>
  <si>
    <t>108,7*0,02+0,11</t>
  </si>
  <si>
    <t>-413590561</t>
  </si>
  <si>
    <t>-1548744408</t>
  </si>
  <si>
    <t>pol.132101201</t>
  </si>
  <si>
    <t>75,5</t>
  </si>
  <si>
    <t>-5,1</t>
  </si>
  <si>
    <t>obsyp pískem - pol.175151101</t>
  </si>
  <si>
    <t>-15,2</t>
  </si>
  <si>
    <t>méně šachty 2 ks</t>
  </si>
  <si>
    <t>-3,14*0,5*0,5*(1,0+1,2)</t>
  </si>
  <si>
    <t>-3,14*0,3*0,3*0,2*2</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</si>
  <si>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</si>
  <si>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</si>
  <si>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-1360989005</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</si>
  <si>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</si>
  <si>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obsypání šachet - použita vykopaná zemina</t>
  </si>
  <si>
    <t>vhodná ke zhutněnému obsypu</t>
  </si>
  <si>
    <t>výkop pro šachty</t>
  </si>
  <si>
    <t>(1,6+3,1)/2*(1,5-0,1)*(1,6+3,1)/2</t>
  </si>
  <si>
    <t>(1,6+2,9)/2*(1,3-0,1)*(1,6+2,9)/2</t>
  </si>
  <si>
    <t>méně šachty</t>
  </si>
  <si>
    <t>-3,014*0,3*0,3*0,2*2</t>
  </si>
  <si>
    <t>0,029</t>
  </si>
  <si>
    <t>175111109</t>
  </si>
  <si>
    <t>Obsypání potrubí ručně sypaninou z vhodných hornin třídy těžitelnosti I a II, skupiny 1 až 4 nebo materiálem připraveným podél výkopu ve vzdálenosti do 3 m od jeho kraje pro jakoukoliv hloubku výkopu a míru zhutnění Příplatek k ceně za prohození sypaniny</t>
  </si>
  <si>
    <t>1441081365</t>
  </si>
  <si>
    <t>1606650762</t>
  </si>
  <si>
    <t>obsyp potrubí pískem</t>
  </si>
  <si>
    <t>potrubí 32x2,0 mm</t>
  </si>
  <si>
    <t>(0,032+0,3)*1,1*(43,5-2,0)+0,044</t>
  </si>
  <si>
    <t>-595291823</t>
  </si>
  <si>
    <t>pol.175151101</t>
  </si>
  <si>
    <t>15,2*1,8*1,11</t>
  </si>
  <si>
    <t>-1075097782</t>
  </si>
  <si>
    <t>výkopek</t>
  </si>
  <si>
    <t>pol.132201201</t>
  </si>
  <si>
    <t>méně zásyp - pol.174101101</t>
  </si>
  <si>
    <t>-54,0</t>
  </si>
  <si>
    <t>-295165127</t>
  </si>
  <si>
    <t>451572111</t>
  </si>
  <si>
    <t>Lože pod potrubí, stoky a drobné objekty v otevřeném výkopu z kameniva drobného těženého 0 až 4 mm</t>
  </si>
  <si>
    <t>-1960119562</t>
  </si>
  <si>
    <t>pod potrubí</t>
  </si>
  <si>
    <t>0,1*1,1*(43,5-2,0)</t>
  </si>
  <si>
    <t>pod šachty</t>
  </si>
  <si>
    <t>0,1*1,6*1,6*2</t>
  </si>
  <si>
    <t>0,023</t>
  </si>
  <si>
    <t>891162211</t>
  </si>
  <si>
    <t>Montáž vodovodních armatur na potrubí vodoměrů v šachtě závitových G 1</t>
  </si>
  <si>
    <t>-892634643</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</si>
  <si>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</si>
  <si>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008-x3</t>
  </si>
  <si>
    <t xml:space="preserve">vodoměr domovní tlak PN16  Qn 1,5  DN25  </t>
  </si>
  <si>
    <t>-600950611</t>
  </si>
  <si>
    <t>893811152</t>
  </si>
  <si>
    <t>Osazení vodoměrné šachty z polypropylenu PP samonosné pro běžné zatížení kruhové, průměru D do 1,0 m, světlé hloubky od 1,2 m do 1,5 m</t>
  </si>
  <si>
    <t>1860190366</t>
  </si>
  <si>
    <t xml:space="preserve">Poznámka k souboru cen:
1. V cenách jsou započteny i náklady na:
a) podkladní desku z betonu prostého tl. 100 mm,
b) v cenách -1111 až -1263 je započteno obetonování vodoměrné šachty, z betonu prostého tl. 100 mm
2. V cenách nejsou započteny náklady na:
a) dodání vodoměrných šachet včetně vík, tyto náklady se oceňují ve specifikaci.
b) napojení stávajícího vodovodního potrubí se oceňuje cenami souboru 871 . . - . 1 části A 02 tohoto katalogu.
c) fixování šachty obsypem, který se oceňuje cenami souboru 174 ..-.... Zásyp sypaninou z jakékoliv horniny z jakékoliv horniny katalogu 800-1 Zemní práce, části A 07.
</t>
  </si>
  <si>
    <t>vodoměrná šachta</t>
  </si>
  <si>
    <t>ventilová šachta</t>
  </si>
  <si>
    <t>008-x1</t>
  </si>
  <si>
    <t>šachta vodoměrná samonosná kruhová d=960 mm, hloubka 1,0m + komínek 0,2 m + PP poklop</t>
  </si>
  <si>
    <t>-721679558</t>
  </si>
  <si>
    <t>008-x2</t>
  </si>
  <si>
    <t>šachta vodoměrná samonosná kruhová d=960 mm, hloubka 1,2m + komínek 0,2 m + PP poklop</t>
  </si>
  <si>
    <t>-1709310482</t>
  </si>
  <si>
    <t>008-x4</t>
  </si>
  <si>
    <t>Zaslepení druhého prostupu pro potrubí ve ventilové šachtě - montáž, dodávka, doprava</t>
  </si>
  <si>
    <t>704332062</t>
  </si>
  <si>
    <t>894411311</t>
  </si>
  <si>
    <t>Osazení betonových nebo železobetonových dílců pro šachty skruží rovných</t>
  </si>
  <si>
    <t>-177790693</t>
  </si>
  <si>
    <t xml:space="preserve">Poznámka k souboru cen:
1. V cenách nejsou započteny náklady na dodání betonových nebo železobetonových dílců a těsnění; dodání těchto se oceňuje ve specifikaci.
</t>
  </si>
  <si>
    <t xml:space="preserve">vypouštěcí šachta </t>
  </si>
  <si>
    <t>výkres č.6 - detail A</t>
  </si>
  <si>
    <t>59224100/R</t>
  </si>
  <si>
    <t>skruž kanalizační rovná</t>
  </si>
  <si>
    <t>880291192</t>
  </si>
  <si>
    <t>871161141/R</t>
  </si>
  <si>
    <t>Montáž vodovodního potrubí z plastů v otevřeném výkopu z polyetylenu PE 100 svařovaných na tupo SDR 17/PN16 D 32 x 2,0 mm</t>
  </si>
  <si>
    <t>1173135512</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</si>
  <si>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-1211 jsou určeny i pro plošné kolektory primárních okruhů tepelných čerpadel.
</t>
  </si>
  <si>
    <t>přípojka</t>
  </si>
  <si>
    <t>43,5</t>
  </si>
  <si>
    <t>28613127/R</t>
  </si>
  <si>
    <t>potrubí vodovodní PE100 PN 10 SDR17 6m 100m 32x2,0mm</t>
  </si>
  <si>
    <t>-625752607</t>
  </si>
  <si>
    <t>"ztratné 1,5%</t>
  </si>
  <si>
    <t>"pol.8711611_R</t>
  </si>
  <si>
    <t>43,5*1,015+0,847</t>
  </si>
  <si>
    <t>877161212/R</t>
  </si>
  <si>
    <t>Montáž tvarovek na vodovodním plastovém potrubí z polyetylenu PE 100 svařovaných na tupo SDR 17/PN16 kolen 90° d 32</t>
  </si>
  <si>
    <t>-1794140804</t>
  </si>
  <si>
    <t xml:space="preserve">Poznámka k souboru cen:
1. V cenách montáže tvarovek nejsou započteny náklady na dodání tvarovek. Tyto náklady se oceňují ve specifikaci.
</t>
  </si>
  <si>
    <t>28614199/R</t>
  </si>
  <si>
    <t>koleno 90° SDR17 PE 100 PN16 D 32mm</t>
  </si>
  <si>
    <t>-1306127138</t>
  </si>
  <si>
    <t>877181218/R</t>
  </si>
  <si>
    <t>Montáž tvarovek na vodovodním plastovém potrubí z polyetylenu PE 100 svařovaných na tupo SDR 17/PN16 záslepek d 50</t>
  </si>
  <si>
    <t>225162855</t>
  </si>
  <si>
    <t>28615022/R</t>
  </si>
  <si>
    <t>elektrozáslepka SDR17 PE 100 PN16 D 50mm</t>
  </si>
  <si>
    <t>-1863957195</t>
  </si>
  <si>
    <t>891249111</t>
  </si>
  <si>
    <t>Montáž vodovodních armatur na potrubí navrtávacích pasů s ventilem Jt 1 MPa, na potrubí z trub litinových, ocelových nebo plastických hmot DN 80</t>
  </si>
  <si>
    <t>-2077690424</t>
  </si>
  <si>
    <t>42271410</t>
  </si>
  <si>
    <t>pás navrtávací z tvárné litiny DN 50mm, rozsah (60-67), odbočky 1",5/4",6/4",2"</t>
  </si>
  <si>
    <t>99225964</t>
  </si>
  <si>
    <t>navrtávací pas pro domovní přípojky DN 63-1"</t>
  </si>
  <si>
    <t>891181112</t>
  </si>
  <si>
    <t>Montáž vodovodních armatur na potrubí šoupátek nebo klapek uzavíracích v otevřeném výkopu nebo v šachtách s osazením zemní soupravy (bez poklopů) DN 40</t>
  </si>
  <si>
    <t>511835445</t>
  </si>
  <si>
    <t>šoupátko pro domovní přípojky 1"</t>
  </si>
  <si>
    <t>s osazemím zemní soupravy (bez poklopů)</t>
  </si>
  <si>
    <t>42221420</t>
  </si>
  <si>
    <t>šoupátko přípojkové přímé DN 25 PN16 připojovací rozměr 32x1 1/4"</t>
  </si>
  <si>
    <t>1445461091</t>
  </si>
  <si>
    <t>42291078/R</t>
  </si>
  <si>
    <t>souprava zemní pro šoupátka DN 1´</t>
  </si>
  <si>
    <t>2113070564</t>
  </si>
  <si>
    <t>899401112</t>
  </si>
  <si>
    <t>Osazení poklopů litinových šoupátkových</t>
  </si>
  <si>
    <t>159942663</t>
  </si>
  <si>
    <t xml:space="preserve">Poznámka k souboru cen:
1. V cenách osazení poklopů jsou započteny i náklady na jejich podezdění.
2. V cenách nejsou započteny náklady na dodání poklopů; tyto se oceňují ve specifikaci. Ztratné se nestanoví.
</t>
  </si>
  <si>
    <t>56230633</t>
  </si>
  <si>
    <t>poklop uliční šoupátkový kulatý plastový PA s litinovým víkem</t>
  </si>
  <si>
    <t>516191189</t>
  </si>
  <si>
    <t>pro šoupátko DN 1 1/2"</t>
  </si>
  <si>
    <t>899722111</t>
  </si>
  <si>
    <t>Krytí potrubí z plastů výstražnou fólií z PVC šířky 20 cm</t>
  </si>
  <si>
    <t>-1156681301</t>
  </si>
  <si>
    <t>"výstražná fólie "Pozor vodovod" -</t>
  </si>
  <si>
    <t>892233122</t>
  </si>
  <si>
    <t>Proplach a dezinfekce vodovodního potrubí DN od 40 do 70</t>
  </si>
  <si>
    <t>2064309547</t>
  </si>
  <si>
    <t xml:space="preserve">Poznámka k souboru cen:
1. V cenách jsou započteny náklady na napuštění a vypuštění vody, dodání vody a dezinfekčního prostředku.
</t>
  </si>
  <si>
    <t>892241111</t>
  </si>
  <si>
    <t>Tlakové zkoušky vodou na potrubí DN do 80</t>
  </si>
  <si>
    <t>67684209</t>
  </si>
  <si>
    <t>-610814131</t>
  </si>
  <si>
    <t>998276101</t>
  </si>
  <si>
    <t>Přesun hmot pro trubní vedení hloubené z trub z plastických hmot nebo sklolaminátových pro vodovody nebo kanalizace v otevřeném výkopu dopravní vzdálenost do 15 m</t>
  </si>
  <si>
    <t>-2122489072</t>
  </si>
  <si>
    <t xml:space="preserve">Poznámka k souboru cen:
1. Položky přesunu hmot nelze užít pro zeminu, sypaniny, štěrkopísek, kamenivo ap. Případná manipulace s tímto materiálem se oceňuje souborem cen 162 2.-.... Vodorovné přemístění výkopku nebo sypaniny katalogu 800-1 Zemní práce.
</t>
  </si>
  <si>
    <t>PSV</t>
  </si>
  <si>
    <t>Práce a dodávky PSV</t>
  </si>
  <si>
    <t>722</t>
  </si>
  <si>
    <t>Zdravotechnika - vnitřní vodovod</t>
  </si>
  <si>
    <t>722224153</t>
  </si>
  <si>
    <t>Armatury s jedním závitem ventily kulové zahradní uzávěry PN 15 do 120° C G 3/4 - 1</t>
  </si>
  <si>
    <t>-1468162098</t>
  </si>
  <si>
    <t xml:space="preserve">Poznámka k souboru cen:
1. Cenami -9101 až -9106 nelze oceňovat montáž nástěnek.
2. V cenách –0111 až -0122 je započteno i vyvedení a upevnění výpustek.
</t>
  </si>
  <si>
    <t>Ventilová sestava</t>
  </si>
  <si>
    <t>722230103</t>
  </si>
  <si>
    <t>Armatury se dvěma závity ventily přímé G 1</t>
  </si>
  <si>
    <t>421396013</t>
  </si>
  <si>
    <t>722270102</t>
  </si>
  <si>
    <t>Vodoměrové sestavy závitové G 1</t>
  </si>
  <si>
    <t>1479387275</t>
  </si>
  <si>
    <t xml:space="preserve">Poznámka k souboru cen:
1. Cenami nelze oceňovat montáže vodoměrů při zřizování vodovodních přípojek; tyto práce se oceňují cenami souboru cen 722 26- . 9 Oprava vodoměrů, části C 02.
</t>
  </si>
  <si>
    <t>spec. dle výkresu D.17</t>
  </si>
  <si>
    <t>998722101</t>
  </si>
  <si>
    <t>Přesun hmot pro vnitřní vodovod stanovený z hmotnosti přesunovaného materiálu vodorovná dopravní vzdálenost do 50 m v objektech výšky do 6 m</t>
  </si>
  <si>
    <t>1856408107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</si>
  <si>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</si>
  <si>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C - Vedlejší náklady stavby</t>
  </si>
  <si>
    <t>VRN - Vedlejší rozpočtové náklady</t>
  </si>
  <si>
    <t xml:space="preserve">    VRN3 - Zařízení staveniště</t>
  </si>
  <si>
    <t xml:space="preserve">    VRN9 - Ostatní náklady</t>
  </si>
  <si>
    <t>VRN</t>
  </si>
  <si>
    <t>Vedlejší rozpočtové náklady</t>
  </si>
  <si>
    <t>VRN3</t>
  </si>
  <si>
    <t>Zařízení staveniště</t>
  </si>
  <si>
    <t>030001000</t>
  </si>
  <si>
    <t>1024</t>
  </si>
  <si>
    <t>1972800986</t>
  </si>
  <si>
    <t>VRN9</t>
  </si>
  <si>
    <t>Ostatní náklady</t>
  </si>
  <si>
    <t>VRN9-x1</t>
  </si>
  <si>
    <t>Náklady na veškeré energie související a realizací akce</t>
  </si>
  <si>
    <t>Kč</t>
  </si>
  <si>
    <t>1532035155</t>
  </si>
  <si>
    <t>VRN9-x2</t>
  </si>
  <si>
    <t>Vytyčení základních směrových a výškových bodů stavby</t>
  </si>
  <si>
    <t>1857156386</t>
  </si>
  <si>
    <t>VRN9-x3</t>
  </si>
  <si>
    <t>Výškové a polohové vytýčení všech inženýrskýy sítí na staveništi a jejich ověření u správců</t>
  </si>
  <si>
    <t>-1448049509</t>
  </si>
  <si>
    <t>VRN9-x4</t>
  </si>
  <si>
    <t>Zábory cizích pozemků (veřejných i soukromých)</t>
  </si>
  <si>
    <t>1852240601</t>
  </si>
  <si>
    <t>VRN9-x5</t>
  </si>
  <si>
    <t>Geodetické zaměření realizovaných inženýrských sítí</t>
  </si>
  <si>
    <t>-1866181365</t>
  </si>
  <si>
    <t>VRN9-x6</t>
  </si>
  <si>
    <t>Zpracování dokumentace skutečného provádění stavby a geodetické zaměření realizované stavby včetně zpracování podkladů pro vklad novostavby do katastru nemovitostí</t>
  </si>
  <si>
    <t>308319237</t>
  </si>
  <si>
    <t>VRN9-x7</t>
  </si>
  <si>
    <t>Opatření k zajištění bezpečnosti účastníků realizace akce a veřejnosti (zejména zajištění staveniště, bezpečnostní tabulky)</t>
  </si>
  <si>
    <t>242851019</t>
  </si>
  <si>
    <t>VRN9-x8</t>
  </si>
  <si>
    <t>Dodávka vybavení stavby dle příslušných ČSN se zaměřením na požární ochranu objektua bezpečnost práce (hasící přístroje, výstražné tabulky, zajištění podmínek bezpečnosti a ochrany zdraví při práci )</t>
  </si>
  <si>
    <t>-294170803</t>
  </si>
  <si>
    <t>VRN9-x9</t>
  </si>
  <si>
    <t>Informační tabule s údaji o stavbě</t>
  </si>
  <si>
    <t>1992372314</t>
  </si>
  <si>
    <t>VRN9-x10</t>
  </si>
  <si>
    <t>Úklid dokončené stavby a jejího okolí</t>
  </si>
  <si>
    <t>-1502468218</t>
  </si>
  <si>
    <t>VRN9-x11</t>
  </si>
  <si>
    <t>Zkoušky hutnění</t>
  </si>
  <si>
    <t>204465344</t>
  </si>
  <si>
    <t>VRN9-x12</t>
  </si>
  <si>
    <t>Dopravně inženýrská opatření (DIO) - dopravní značení na staveništi</t>
  </si>
  <si>
    <t>1171517070</t>
  </si>
  <si>
    <t>VRN9-x13</t>
  </si>
  <si>
    <t>Čištění veřených komunikací</t>
  </si>
  <si>
    <t>-544688498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</si>
  <si>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</si>
  <si>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</si>
  <si>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</si>
  <si>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</si>
  <si>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</si>
  <si>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</si>
  <si>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</si>
  <si>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</si>
  <si>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</si>
  <si>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</si>
  <si>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</si>
  <si>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</si>
  <si>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</si>
  <si>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</si>
  <si>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</si>
  <si>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</si>
  <si>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</si>
  <si>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</si>
  <si>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</si>
  <si>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</si>
  <si>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</si>
  <si>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</si>
  <si>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</si>
  <si>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</si>
  <si>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</si>
  <si>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</si>
  <si>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</si>
  <si>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</si>
  <si>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</si>
  <si>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</si>
  <si>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</si>
  <si>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</si>
  <si>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</si>
  <si>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</si>
  <si>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</si>
  <si>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</si>
  <si>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</si>
  <si>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</si>
  <si>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</si>
  <si>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</si>
  <si>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</si>
  <si>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</si>
  <si>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</si>
  <si>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</si>
  <si>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</si>
  <si>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</si>
  <si>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</si>
  <si>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</si>
  <si>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</si>
  <si>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</si>
  <si>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</si>
  <si>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</si>
  <si>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</si>
  <si>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</si>
  <si>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</si>
  <si>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</si>
  <si>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</si>
  <si>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</si>
  <si>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</si>
  <si>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</si>
  <si>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</si>
  <si>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</si>
  <si>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</si>
  <si>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</si>
  <si>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</si>
  <si>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</si>
  <si>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</si>
  <si>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</si>
  <si>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</si>
  <si>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</si>
  <si>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</si>
  <si>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</si>
  <si>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</si>
  <si>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</si>
  <si>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</si>
  <si>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</si>
  <si>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</si>
  <si>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</si>
  <si>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</si>
  <si>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</si>
  <si>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</si>
  <si>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</si>
  <si>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</si>
  <si>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</si>
  <si>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</si>
  <si>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</si>
  <si>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</si>
  <si>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</si>
  <si>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</si>
  <si>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</si>
  <si>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</si>
  <si>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</si>
  <si>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</si>
  <si>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</si>
  <si>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</si>
  <si>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</si>
  <si>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</si>
  <si>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</si>
  <si>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</si>
  <si>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</si>
  <si>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</si>
  <si>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</si>
  <si>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</si>
  <si>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</si>
  <si>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</si>
  <si>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</si>
  <si>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</si>
  <si>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</si>
  <si>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</si>
  <si>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</si>
  <si>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</si>
  <si>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</si>
  <si>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</si>
  <si>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</si>
  <si>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</si>
  <si>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</si>
  <si>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</si>
  <si>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</si>
  <si>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</si>
  <si>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</si>
  <si>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</si>
  <si>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</si>
  <si>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</si>
  <si>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</si>
  <si>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</si>
  <si>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</si>
  <si>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</si>
  <si>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</si>
  <si>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</si>
  <si>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</si>
  <si>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</si>
  <si>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</si>
  <si>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</si>
  <si>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</si>
  <si>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</si>
  <si>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</si>
  <si>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</si>
  <si>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</si>
  <si>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</si>
  <si>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</si>
  <si>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</si>
  <si>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</si>
  <si>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</si>
  <si>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</si>
  <si>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</si>
  <si>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</si>
  <si>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</si>
  <si>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</si>
  <si>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</si>
  <si>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</si>
  <si>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</si>
  <si>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</si>
  <si>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</si>
  <si>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</si>
  <si>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</si>
  <si>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</si>
  <si>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</si>
  <si>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</si>
  <si>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</si>
  <si>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</si>
  <si>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</si>
  <si>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</si>
  <si>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</si>
  <si>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</si>
  <si>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</si>
  <si>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</si>
  <si>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</si>
  <si>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</si>
  <si>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</si>
  <si>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</si>
  <si>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</si>
  <si>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</si>
  <si>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</si>
  <si>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</si>
  <si>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</si>
  <si>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</si>
  <si>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</si>
  <si>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</si>
  <si>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</si>
  <si>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</si>
  <si>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</si>
  <si>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</si>
  <si>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</si>
  <si>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Vodopropustný,umělý povrch tvořený spodní vrstvou směsi černého gum.granulátu a PU pojiva,uzavřenou stěrkou směsi PU barviva,PU pojiva a EPDM moučky, vrch.vrstva - litá směs PU barviva a pojiva s vsypem EPDM granul.-celk.tl.13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</si>
</sst>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40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0" xfId="0" applyFont="1" applyBorder="1" applyAlignment="1">
      <alignment horizontal="center" vertical="center"/>
    </xf>
    <xf numFmtId="0" fontId="39" fillId="0" borderId="0" xfId="0" applyFont="1" applyBorder="1" applyAlignment="1">
      <alignment horizontal="lef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0" fillId="0" borderId="0" xfId="0" applyFont="1" applyBorder="1" applyAlignment="1">
      <alignment horizontal="center" vertical="center"/>
    </xf>
    <xf numFmtId="0" fontId="40" fillId="0" borderId="0" xfId="0" applyFont="1" applyBorder="1" applyAlignment="1">
      <alignment horizontal="center" vertical="center" wrapText="1"/>
    </xf>
    <xf numFmtId="0" fontId="41" fillId="0" borderId="29"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top"/>
    </xf>
    <xf numFmtId="0" fontId="42" fillId="0" borderId="0" xfId="0" applyFont="1" applyBorder="1" applyAlignment="1">
      <alignment horizontal="left" vertical="center" wrapText="1"/>
    </xf>
    <xf numFmtId="0" fontId="41" fillId="0" borderId="29" xfId="0" applyFont="1" applyBorder="1" applyAlignment="1">
      <alignment horizontal="left" wrapText="1"/>
    </xf>
    <xf numFmtId="49" fontId="42"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84"/>
      <c r="AS2" s="384"/>
      <c r="AT2" s="384"/>
      <c r="AU2" s="384"/>
      <c r="AV2" s="384"/>
      <c r="AW2" s="384"/>
      <c r="AX2" s="384"/>
      <c r="AY2" s="384"/>
      <c r="AZ2" s="384"/>
      <c r="BA2" s="384"/>
      <c r="BB2" s="384"/>
      <c r="BC2" s="384"/>
      <c r="BD2" s="384"/>
      <c r="BE2" s="384"/>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48" t="s">
        <v>14</v>
      </c>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24"/>
      <c r="AQ5" s="24"/>
      <c r="AR5" s="22"/>
      <c r="BE5" s="345" t="s">
        <v>15</v>
      </c>
      <c r="BS5" s="19" t="s">
        <v>6</v>
      </c>
    </row>
    <row r="6" spans="2:71" s="1" customFormat="1" ht="36.95" customHeight="1">
      <c r="B6" s="23"/>
      <c r="C6" s="24"/>
      <c r="D6" s="30" t="s">
        <v>16</v>
      </c>
      <c r="E6" s="24"/>
      <c r="F6" s="24"/>
      <c r="G6" s="24"/>
      <c r="H6" s="24"/>
      <c r="I6" s="24"/>
      <c r="J6" s="24"/>
      <c r="K6" s="350" t="s">
        <v>17</v>
      </c>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24"/>
      <c r="AQ6" s="24"/>
      <c r="AR6" s="22"/>
      <c r="BE6" s="346"/>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46"/>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46"/>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46"/>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19</v>
      </c>
      <c r="AO10" s="24"/>
      <c r="AP10" s="24"/>
      <c r="AQ10" s="24"/>
      <c r="AR10" s="22"/>
      <c r="BE10" s="346"/>
      <c r="BS10" s="19" t="s">
        <v>6</v>
      </c>
    </row>
    <row r="11" spans="2:71" s="1" customFormat="1" ht="18.4"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28</v>
      </c>
      <c r="AL11" s="24"/>
      <c r="AM11" s="24"/>
      <c r="AN11" s="29" t="s">
        <v>19</v>
      </c>
      <c r="AO11" s="24"/>
      <c r="AP11" s="24"/>
      <c r="AQ11" s="24"/>
      <c r="AR11" s="22"/>
      <c r="BE11" s="346"/>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46"/>
      <c r="BS12" s="19" t="s">
        <v>6</v>
      </c>
    </row>
    <row r="13" spans="2:71" s="1" customFormat="1" ht="12" customHeight="1">
      <c r="B13" s="23"/>
      <c r="C13" s="24"/>
      <c r="D13" s="31"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30</v>
      </c>
      <c r="AO13" s="24"/>
      <c r="AP13" s="24"/>
      <c r="AQ13" s="24"/>
      <c r="AR13" s="22"/>
      <c r="BE13" s="346"/>
      <c r="BS13" s="19" t="s">
        <v>6</v>
      </c>
    </row>
    <row r="14" spans="2:71" ht="12.75">
      <c r="B14" s="23"/>
      <c r="C14" s="24"/>
      <c r="D14" s="24"/>
      <c r="E14" s="351" t="s">
        <v>30</v>
      </c>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1" t="s">
        <v>28</v>
      </c>
      <c r="AL14" s="24"/>
      <c r="AM14" s="24"/>
      <c r="AN14" s="33" t="s">
        <v>30</v>
      </c>
      <c r="AO14" s="24"/>
      <c r="AP14" s="24"/>
      <c r="AQ14" s="24"/>
      <c r="AR14" s="22"/>
      <c r="BE14" s="346"/>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46"/>
      <c r="BS15" s="19" t="s">
        <v>4</v>
      </c>
    </row>
    <row r="16" spans="2:71" s="1" customFormat="1" ht="12" customHeight="1">
      <c r="B16" s="23"/>
      <c r="C16" s="24"/>
      <c r="D16" s="31"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19</v>
      </c>
      <c r="AO16" s="24"/>
      <c r="AP16" s="24"/>
      <c r="AQ16" s="24"/>
      <c r="AR16" s="22"/>
      <c r="BE16" s="346"/>
      <c r="BS16" s="19" t="s">
        <v>4</v>
      </c>
    </row>
    <row r="17" spans="2:71" s="1" customFormat="1" ht="18.4"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28</v>
      </c>
      <c r="AL17" s="24"/>
      <c r="AM17" s="24"/>
      <c r="AN17" s="29" t="s">
        <v>19</v>
      </c>
      <c r="AO17" s="24"/>
      <c r="AP17" s="24"/>
      <c r="AQ17" s="24"/>
      <c r="AR17" s="22"/>
      <c r="BE17" s="346"/>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46"/>
      <c r="BS18" s="19" t="s">
        <v>6</v>
      </c>
    </row>
    <row r="19" spans="2:71" s="1" customFormat="1" ht="12" customHeight="1">
      <c r="B19" s="23"/>
      <c r="C19" s="24"/>
      <c r="D19" s="31"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46"/>
      <c r="BS19" s="19" t="s">
        <v>6</v>
      </c>
    </row>
    <row r="20" spans="2:71" s="1" customFormat="1" ht="18.4" customHeight="1">
      <c r="B20" s="23"/>
      <c r="C20" s="24"/>
      <c r="D20" s="24"/>
      <c r="E20" s="29" t="s">
        <v>35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28</v>
      </c>
      <c r="AL20" s="24"/>
      <c r="AM20" s="24"/>
      <c r="AN20" s="29" t="s">
        <v>19</v>
      </c>
      <c r="AO20" s="24"/>
      <c r="AP20" s="24"/>
      <c r="AQ20" s="24"/>
      <c r="AR20" s="22"/>
      <c r="BE20" s="346"/>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46"/>
    </row>
    <row r="22" spans="2:57" s="1" customFormat="1" ht="12" customHeight="1">
      <c r="B22" s="23"/>
      <c r="C22" s="24"/>
      <c r="D22" s="31"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46"/>
    </row>
    <row r="23" spans="2:57" s="1" customFormat="1" ht="47.25" customHeight="1">
      <c r="B23" s="23"/>
      <c r="C23" s="24"/>
      <c r="D23" s="24"/>
      <c r="E23" s="353" t="s">
        <v>37</v>
      </c>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24"/>
      <c r="AP23" s="24"/>
      <c r="AQ23" s="24"/>
      <c r="AR23" s="22"/>
      <c r="BE23" s="346"/>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46"/>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46"/>
    </row>
    <row r="26" spans="1:57" s="2" customFormat="1" ht="25.9" customHeight="1">
      <c r="A26" s="36"/>
      <c r="B26" s="37"/>
      <c r="C26" s="38"/>
      <c r="D26" s="39" t="s">
        <v>38</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54">
        <f>ROUND(AG54,2)</f>
        <v>0</v>
      </c>
      <c r="AL26" s="355"/>
      <c r="AM26" s="355"/>
      <c r="AN26" s="355"/>
      <c r="AO26" s="355"/>
      <c r="AP26" s="38"/>
      <c r="AQ26" s="38"/>
      <c r="AR26" s="41"/>
      <c r="BE26" s="346"/>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46"/>
    </row>
    <row r="28" spans="1:57" s="2" customFormat="1" ht="12.75">
      <c r="A28" s="36"/>
      <c r="B28" s="37"/>
      <c r="C28" s="38"/>
      <c r="D28" s="38"/>
      <c r="E28" s="38"/>
      <c r="F28" s="38"/>
      <c r="G28" s="38"/>
      <c r="H28" s="38"/>
      <c r="I28" s="38"/>
      <c r="J28" s="38"/>
      <c r="K28" s="38"/>
      <c r="L28" s="356" t="s">
        <v>39</v>
      </c>
      <c r="M28" s="356"/>
      <c r="N28" s="356"/>
      <c r="O28" s="356"/>
      <c r="P28" s="356"/>
      <c r="Q28" s="38"/>
      <c r="R28" s="38"/>
      <c r="S28" s="38"/>
      <c r="T28" s="38"/>
      <c r="U28" s="38"/>
      <c r="V28" s="38"/>
      <c r="W28" s="356" t="s">
        <v>40</v>
      </c>
      <c r="X28" s="356"/>
      <c r="Y28" s="356"/>
      <c r="Z28" s="356"/>
      <c r="AA28" s="356"/>
      <c r="AB28" s="356"/>
      <c r="AC28" s="356"/>
      <c r="AD28" s="356"/>
      <c r="AE28" s="356"/>
      <c r="AF28" s="38"/>
      <c r="AG28" s="38"/>
      <c r="AH28" s="38"/>
      <c r="AI28" s="38"/>
      <c r="AJ28" s="38"/>
      <c r="AK28" s="356" t="s">
        <v>41</v>
      </c>
      <c r="AL28" s="356"/>
      <c r="AM28" s="356"/>
      <c r="AN28" s="356"/>
      <c r="AO28" s="356"/>
      <c r="AP28" s="38"/>
      <c r="AQ28" s="38"/>
      <c r="AR28" s="41"/>
      <c r="BE28" s="346"/>
    </row>
    <row r="29" spans="2:57" s="3" customFormat="1" ht="14.45" customHeight="1">
      <c r="B29" s="42"/>
      <c r="C29" s="43"/>
      <c r="D29" s="31" t="s">
        <v>42</v>
      </c>
      <c r="E29" s="43"/>
      <c r="F29" s="31" t="s">
        <v>43</v>
      </c>
      <c r="G29" s="43"/>
      <c r="H29" s="43"/>
      <c r="I29" s="43"/>
      <c r="J29" s="43"/>
      <c r="K29" s="43"/>
      <c r="L29" s="359">
        <v>0.21</v>
      </c>
      <c r="M29" s="358"/>
      <c r="N29" s="358"/>
      <c r="O29" s="358"/>
      <c r="P29" s="358"/>
      <c r="Q29" s="43"/>
      <c r="R29" s="43"/>
      <c r="S29" s="43"/>
      <c r="T29" s="43"/>
      <c r="U29" s="43"/>
      <c r="V29" s="43"/>
      <c r="W29" s="357">
        <f>ROUND(AZ54,2)</f>
        <v>0</v>
      </c>
      <c r="X29" s="358"/>
      <c r="Y29" s="358"/>
      <c r="Z29" s="358"/>
      <c r="AA29" s="358"/>
      <c r="AB29" s="358"/>
      <c r="AC29" s="358"/>
      <c r="AD29" s="358"/>
      <c r="AE29" s="358"/>
      <c r="AF29" s="43"/>
      <c r="AG29" s="43"/>
      <c r="AH29" s="43"/>
      <c r="AI29" s="43"/>
      <c r="AJ29" s="43"/>
      <c r="AK29" s="357">
        <f>ROUND(AV54,2)</f>
        <v>0</v>
      </c>
      <c r="AL29" s="358"/>
      <c r="AM29" s="358"/>
      <c r="AN29" s="358"/>
      <c r="AO29" s="358"/>
      <c r="AP29" s="43"/>
      <c r="AQ29" s="43"/>
      <c r="AR29" s="44"/>
      <c r="BE29" s="347"/>
    </row>
    <row r="30" spans="2:57" s="3" customFormat="1" ht="14.45" customHeight="1">
      <c r="B30" s="42"/>
      <c r="C30" s="43"/>
      <c r="D30" s="43"/>
      <c r="E30" s="43"/>
      <c r="F30" s="31" t="s">
        <v>44</v>
      </c>
      <c r="G30" s="43"/>
      <c r="H30" s="43"/>
      <c r="I30" s="43"/>
      <c r="J30" s="43"/>
      <c r="K30" s="43"/>
      <c r="L30" s="359">
        <v>0.15</v>
      </c>
      <c r="M30" s="358"/>
      <c r="N30" s="358"/>
      <c r="O30" s="358"/>
      <c r="P30" s="358"/>
      <c r="Q30" s="43"/>
      <c r="R30" s="43"/>
      <c r="S30" s="43"/>
      <c r="T30" s="43"/>
      <c r="U30" s="43"/>
      <c r="V30" s="43"/>
      <c r="W30" s="357">
        <f>ROUND(BA54,2)</f>
        <v>0</v>
      </c>
      <c r="X30" s="358"/>
      <c r="Y30" s="358"/>
      <c r="Z30" s="358"/>
      <c r="AA30" s="358"/>
      <c r="AB30" s="358"/>
      <c r="AC30" s="358"/>
      <c r="AD30" s="358"/>
      <c r="AE30" s="358"/>
      <c r="AF30" s="43"/>
      <c r="AG30" s="43"/>
      <c r="AH30" s="43"/>
      <c r="AI30" s="43"/>
      <c r="AJ30" s="43"/>
      <c r="AK30" s="357">
        <f>ROUND(AW54,2)</f>
        <v>0</v>
      </c>
      <c r="AL30" s="358"/>
      <c r="AM30" s="358"/>
      <c r="AN30" s="358"/>
      <c r="AO30" s="358"/>
      <c r="AP30" s="43"/>
      <c r="AQ30" s="43"/>
      <c r="AR30" s="44"/>
      <c r="BE30" s="347"/>
    </row>
    <row r="31" spans="2:57" s="3" customFormat="1" ht="14.45" customHeight="1" hidden="1">
      <c r="B31" s="42"/>
      <c r="C31" s="43"/>
      <c r="D31" s="43"/>
      <c r="E31" s="43"/>
      <c r="F31" s="31" t="s">
        <v>45</v>
      </c>
      <c r="G31" s="43"/>
      <c r="H31" s="43"/>
      <c r="I31" s="43"/>
      <c r="J31" s="43"/>
      <c r="K31" s="43"/>
      <c r="L31" s="359">
        <v>0.21</v>
      </c>
      <c r="M31" s="358"/>
      <c r="N31" s="358"/>
      <c r="O31" s="358"/>
      <c r="P31" s="358"/>
      <c r="Q31" s="43"/>
      <c r="R31" s="43"/>
      <c r="S31" s="43"/>
      <c r="T31" s="43"/>
      <c r="U31" s="43"/>
      <c r="V31" s="43"/>
      <c r="W31" s="357">
        <f>ROUND(BB54,2)</f>
        <v>0</v>
      </c>
      <c r="X31" s="358"/>
      <c r="Y31" s="358"/>
      <c r="Z31" s="358"/>
      <c r="AA31" s="358"/>
      <c r="AB31" s="358"/>
      <c r="AC31" s="358"/>
      <c r="AD31" s="358"/>
      <c r="AE31" s="358"/>
      <c r="AF31" s="43"/>
      <c r="AG31" s="43"/>
      <c r="AH31" s="43"/>
      <c r="AI31" s="43"/>
      <c r="AJ31" s="43"/>
      <c r="AK31" s="357">
        <v>0</v>
      </c>
      <c r="AL31" s="358"/>
      <c r="AM31" s="358"/>
      <c r="AN31" s="358"/>
      <c r="AO31" s="358"/>
      <c r="AP31" s="43"/>
      <c r="AQ31" s="43"/>
      <c r="AR31" s="44"/>
      <c r="BE31" s="347"/>
    </row>
    <row r="32" spans="2:57" s="3" customFormat="1" ht="14.45" customHeight="1" hidden="1">
      <c r="B32" s="42"/>
      <c r="C32" s="43"/>
      <c r="D32" s="43"/>
      <c r="E32" s="43"/>
      <c r="F32" s="31" t="s">
        <v>46</v>
      </c>
      <c r="G32" s="43"/>
      <c r="H32" s="43"/>
      <c r="I32" s="43"/>
      <c r="J32" s="43"/>
      <c r="K32" s="43"/>
      <c r="L32" s="359">
        <v>0.15</v>
      </c>
      <c r="M32" s="358"/>
      <c r="N32" s="358"/>
      <c r="O32" s="358"/>
      <c r="P32" s="358"/>
      <c r="Q32" s="43"/>
      <c r="R32" s="43"/>
      <c r="S32" s="43"/>
      <c r="T32" s="43"/>
      <c r="U32" s="43"/>
      <c r="V32" s="43"/>
      <c r="W32" s="357">
        <f>ROUND(BC54,2)</f>
        <v>0</v>
      </c>
      <c r="X32" s="358"/>
      <c r="Y32" s="358"/>
      <c r="Z32" s="358"/>
      <c r="AA32" s="358"/>
      <c r="AB32" s="358"/>
      <c r="AC32" s="358"/>
      <c r="AD32" s="358"/>
      <c r="AE32" s="358"/>
      <c r="AF32" s="43"/>
      <c r="AG32" s="43"/>
      <c r="AH32" s="43"/>
      <c r="AI32" s="43"/>
      <c r="AJ32" s="43"/>
      <c r="AK32" s="357">
        <v>0</v>
      </c>
      <c r="AL32" s="358"/>
      <c r="AM32" s="358"/>
      <c r="AN32" s="358"/>
      <c r="AO32" s="358"/>
      <c r="AP32" s="43"/>
      <c r="AQ32" s="43"/>
      <c r="AR32" s="44"/>
      <c r="BE32" s="347"/>
    </row>
    <row r="33" spans="2:44" s="3" customFormat="1" ht="14.45" customHeight="1" hidden="1">
      <c r="B33" s="42"/>
      <c r="C33" s="43"/>
      <c r="D33" s="43"/>
      <c r="E33" s="43"/>
      <c r="F33" s="31" t="s">
        <v>47</v>
      </c>
      <c r="G33" s="43"/>
      <c r="H33" s="43"/>
      <c r="I33" s="43"/>
      <c r="J33" s="43"/>
      <c r="K33" s="43"/>
      <c r="L33" s="359">
        <v>0</v>
      </c>
      <c r="M33" s="358"/>
      <c r="N33" s="358"/>
      <c r="O33" s="358"/>
      <c r="P33" s="358"/>
      <c r="Q33" s="43"/>
      <c r="R33" s="43"/>
      <c r="S33" s="43"/>
      <c r="T33" s="43"/>
      <c r="U33" s="43"/>
      <c r="V33" s="43"/>
      <c r="W33" s="357">
        <f>ROUND(BD54,2)</f>
        <v>0</v>
      </c>
      <c r="X33" s="358"/>
      <c r="Y33" s="358"/>
      <c r="Z33" s="358"/>
      <c r="AA33" s="358"/>
      <c r="AB33" s="358"/>
      <c r="AC33" s="358"/>
      <c r="AD33" s="358"/>
      <c r="AE33" s="358"/>
      <c r="AF33" s="43"/>
      <c r="AG33" s="43"/>
      <c r="AH33" s="43"/>
      <c r="AI33" s="43"/>
      <c r="AJ33" s="43"/>
      <c r="AK33" s="357">
        <v>0</v>
      </c>
      <c r="AL33" s="358"/>
      <c r="AM33" s="358"/>
      <c r="AN33" s="358"/>
      <c r="AO33" s="358"/>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48</v>
      </c>
      <c r="E35" s="47"/>
      <c r="F35" s="47"/>
      <c r="G35" s="47"/>
      <c r="H35" s="47"/>
      <c r="I35" s="47"/>
      <c r="J35" s="47"/>
      <c r="K35" s="47"/>
      <c r="L35" s="47"/>
      <c r="M35" s="47"/>
      <c r="N35" s="47"/>
      <c r="O35" s="47"/>
      <c r="P35" s="47"/>
      <c r="Q35" s="47"/>
      <c r="R35" s="47"/>
      <c r="S35" s="47"/>
      <c r="T35" s="48" t="s">
        <v>49</v>
      </c>
      <c r="U35" s="47"/>
      <c r="V35" s="47"/>
      <c r="W35" s="47"/>
      <c r="X35" s="360" t="s">
        <v>50</v>
      </c>
      <c r="Y35" s="361"/>
      <c r="Z35" s="361"/>
      <c r="AA35" s="361"/>
      <c r="AB35" s="361"/>
      <c r="AC35" s="47"/>
      <c r="AD35" s="47"/>
      <c r="AE35" s="47"/>
      <c r="AF35" s="47"/>
      <c r="AG35" s="47"/>
      <c r="AH35" s="47"/>
      <c r="AI35" s="47"/>
      <c r="AJ35" s="47"/>
      <c r="AK35" s="362">
        <f>SUM(AK26:AK33)</f>
        <v>0</v>
      </c>
      <c r="AL35" s="361"/>
      <c r="AM35" s="361"/>
      <c r="AN35" s="361"/>
      <c r="AO35" s="363"/>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TV16_VZ</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64" t="str">
        <f>K6</f>
        <v>029v3 - Rekonstrukce tréninkového hřiště Nádražní ulice</v>
      </c>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c r="AL45" s="365"/>
      <c r="AM45" s="365"/>
      <c r="AN45" s="365"/>
      <c r="AO45" s="365"/>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Horní Slavkov</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66" t="str">
        <f>IF(AN8="","",AN8)</f>
        <v>17. 6. 2020</v>
      </c>
      <c r="AN47" s="366"/>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25</v>
      </c>
      <c r="D49" s="38"/>
      <c r="E49" s="38"/>
      <c r="F49" s="38"/>
      <c r="G49" s="38"/>
      <c r="H49" s="38"/>
      <c r="I49" s="38"/>
      <c r="J49" s="38"/>
      <c r="K49" s="38"/>
      <c r="L49" s="54" t="str">
        <f>IF(E11="","",E11)</f>
        <v>Město Horní Slavkov</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367" t="str">
        <f>IF(E17="","",E17)</f>
        <v>BPO spol. s.r.o.</v>
      </c>
      <c r="AN49" s="368"/>
      <c r="AO49" s="368"/>
      <c r="AP49" s="368"/>
      <c r="AQ49" s="38"/>
      <c r="AR49" s="41"/>
      <c r="AS49" s="369" t="s">
        <v>52</v>
      </c>
      <c r="AT49" s="370"/>
      <c r="AU49" s="62"/>
      <c r="AV49" s="62"/>
      <c r="AW49" s="62"/>
      <c r="AX49" s="62"/>
      <c r="AY49" s="62"/>
      <c r="AZ49" s="62"/>
      <c r="BA49" s="62"/>
      <c r="BB49" s="62"/>
      <c r="BC49" s="62"/>
      <c r="BD49" s="63"/>
      <c r="BE49" s="36"/>
    </row>
    <row r="50" spans="1:57" s="2" customFormat="1" ht="15.2" customHeight="1">
      <c r="A50" s="36"/>
      <c r="B50" s="37"/>
      <c r="C50" s="31" t="s">
        <v>29</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34</v>
      </c>
      <c r="AJ50" s="38"/>
      <c r="AK50" s="38"/>
      <c r="AL50" s="38"/>
      <c r="AM50" s="367" t="str">
        <f>IF(E20="","",E20)</f>
        <v xml:space="preserve"> </v>
      </c>
      <c r="AN50" s="368"/>
      <c r="AO50" s="368"/>
      <c r="AP50" s="368"/>
      <c r="AQ50" s="38"/>
      <c r="AR50" s="41"/>
      <c r="AS50" s="371"/>
      <c r="AT50" s="372"/>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73"/>
      <c r="AT51" s="374"/>
      <c r="AU51" s="66"/>
      <c r="AV51" s="66"/>
      <c r="AW51" s="66"/>
      <c r="AX51" s="66"/>
      <c r="AY51" s="66"/>
      <c r="AZ51" s="66"/>
      <c r="BA51" s="66"/>
      <c r="BB51" s="66"/>
      <c r="BC51" s="66"/>
      <c r="BD51" s="67"/>
      <c r="BE51" s="36"/>
    </row>
    <row r="52" spans="1:57" s="2" customFormat="1" ht="29.25" customHeight="1">
      <c r="A52" s="36"/>
      <c r="B52" s="37"/>
      <c r="C52" s="375" t="s">
        <v>53</v>
      </c>
      <c r="D52" s="376"/>
      <c r="E52" s="376"/>
      <c r="F52" s="376"/>
      <c r="G52" s="376"/>
      <c r="H52" s="68"/>
      <c r="I52" s="377" t="s">
        <v>54</v>
      </c>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8" t="s">
        <v>55</v>
      </c>
      <c r="AH52" s="376"/>
      <c r="AI52" s="376"/>
      <c r="AJ52" s="376"/>
      <c r="AK52" s="376"/>
      <c r="AL52" s="376"/>
      <c r="AM52" s="376"/>
      <c r="AN52" s="377" t="s">
        <v>56</v>
      </c>
      <c r="AO52" s="376"/>
      <c r="AP52" s="376"/>
      <c r="AQ52" s="69" t="s">
        <v>57</v>
      </c>
      <c r="AR52" s="41"/>
      <c r="AS52" s="70" t="s">
        <v>58</v>
      </c>
      <c r="AT52" s="71" t="s">
        <v>59</v>
      </c>
      <c r="AU52" s="71" t="s">
        <v>60</v>
      </c>
      <c r="AV52" s="71" t="s">
        <v>61</v>
      </c>
      <c r="AW52" s="71" t="s">
        <v>62</v>
      </c>
      <c r="AX52" s="71" t="s">
        <v>63</v>
      </c>
      <c r="AY52" s="71" t="s">
        <v>64</v>
      </c>
      <c r="AZ52" s="71" t="s">
        <v>65</v>
      </c>
      <c r="BA52" s="71" t="s">
        <v>66</v>
      </c>
      <c r="BB52" s="71" t="s">
        <v>67</v>
      </c>
      <c r="BC52" s="71" t="s">
        <v>68</v>
      </c>
      <c r="BD52" s="72" t="s">
        <v>69</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70</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82">
        <f>ROUND(SUM(AG55:AG57),2)</f>
        <v>0</v>
      </c>
      <c r="AH54" s="382"/>
      <c r="AI54" s="382"/>
      <c r="AJ54" s="382"/>
      <c r="AK54" s="382"/>
      <c r="AL54" s="382"/>
      <c r="AM54" s="382"/>
      <c r="AN54" s="383">
        <f>SUM(AG54,AT54)</f>
        <v>0</v>
      </c>
      <c r="AO54" s="383"/>
      <c r="AP54" s="383"/>
      <c r="AQ54" s="80" t="s">
        <v>19</v>
      </c>
      <c r="AR54" s="81"/>
      <c r="AS54" s="82">
        <f>ROUND(SUM(AS55:AS57),2)</f>
        <v>0</v>
      </c>
      <c r="AT54" s="83">
        <f>ROUND(SUM(AV54:AW54),2)</f>
        <v>0</v>
      </c>
      <c r="AU54" s="84">
        <f>ROUND(SUM(AU55:AU57),5)</f>
        <v>0</v>
      </c>
      <c r="AV54" s="83">
        <f>ROUND(AZ54*L29,2)</f>
        <v>0</v>
      </c>
      <c r="AW54" s="83">
        <f>ROUND(BA54*L30,2)</f>
        <v>0</v>
      </c>
      <c r="AX54" s="83">
        <f>ROUND(BB54*L29,2)</f>
        <v>0</v>
      </c>
      <c r="AY54" s="83">
        <f>ROUND(BC54*L30,2)</f>
        <v>0</v>
      </c>
      <c r="AZ54" s="83">
        <f>ROUND(SUM(AZ55:AZ57),2)</f>
        <v>0</v>
      </c>
      <c r="BA54" s="83">
        <f>ROUND(SUM(BA55:BA57),2)</f>
        <v>0</v>
      </c>
      <c r="BB54" s="83">
        <f>ROUND(SUM(BB55:BB57),2)</f>
        <v>0</v>
      </c>
      <c r="BC54" s="83">
        <f>ROUND(SUM(BC55:BC57),2)</f>
        <v>0</v>
      </c>
      <c r="BD54" s="85">
        <f>ROUND(SUM(BD55:BD57),2)</f>
        <v>0</v>
      </c>
      <c r="BS54" s="86" t="s">
        <v>71</v>
      </c>
      <c r="BT54" s="86" t="s">
        <v>72</v>
      </c>
      <c r="BU54" s="87" t="s">
        <v>73</v>
      </c>
      <c r="BV54" s="86" t="s">
        <v>74</v>
      </c>
      <c r="BW54" s="86" t="s">
        <v>5</v>
      </c>
      <c r="BX54" s="86" t="s">
        <v>75</v>
      </c>
      <c r="CL54" s="86" t="s">
        <v>19</v>
      </c>
    </row>
    <row r="55" spans="1:91" s="7" customFormat="1" ht="16.5" customHeight="1">
      <c r="A55" s="88" t="s">
        <v>76</v>
      </c>
      <c r="B55" s="89"/>
      <c r="C55" s="90"/>
      <c r="D55" s="381" t="s">
        <v>77</v>
      </c>
      <c r="E55" s="381"/>
      <c r="F55" s="381"/>
      <c r="G55" s="381"/>
      <c r="H55" s="381"/>
      <c r="I55" s="91"/>
      <c r="J55" s="381" t="s">
        <v>78</v>
      </c>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79">
        <f>'A - Hřiště'!J30</f>
        <v>0</v>
      </c>
      <c r="AH55" s="380"/>
      <c r="AI55" s="380"/>
      <c r="AJ55" s="380"/>
      <c r="AK55" s="380"/>
      <c r="AL55" s="380"/>
      <c r="AM55" s="380"/>
      <c r="AN55" s="379">
        <f>SUM(AG55,AT55)</f>
        <v>0</v>
      </c>
      <c r="AO55" s="380"/>
      <c r="AP55" s="380"/>
      <c r="AQ55" s="92" t="s">
        <v>79</v>
      </c>
      <c r="AR55" s="93"/>
      <c r="AS55" s="94">
        <v>0</v>
      </c>
      <c r="AT55" s="95">
        <f>ROUND(SUM(AV55:AW55),2)</f>
        <v>0</v>
      </c>
      <c r="AU55" s="96">
        <f>'A - Hřiště'!P90</f>
        <v>0</v>
      </c>
      <c r="AV55" s="95">
        <f>'A - Hřiště'!J33</f>
        <v>0</v>
      </c>
      <c r="AW55" s="95">
        <f>'A - Hřiště'!J34</f>
        <v>0</v>
      </c>
      <c r="AX55" s="95">
        <f>'A - Hřiště'!J35</f>
        <v>0</v>
      </c>
      <c r="AY55" s="95">
        <f>'A - Hřiště'!J36</f>
        <v>0</v>
      </c>
      <c r="AZ55" s="95">
        <f>'A - Hřiště'!F33</f>
        <v>0</v>
      </c>
      <c r="BA55" s="95">
        <f>'A - Hřiště'!F34</f>
        <v>0</v>
      </c>
      <c r="BB55" s="95">
        <f>'A - Hřiště'!F35</f>
        <v>0</v>
      </c>
      <c r="BC55" s="95">
        <f>'A - Hřiště'!F36</f>
        <v>0</v>
      </c>
      <c r="BD55" s="97">
        <f>'A - Hřiště'!F37</f>
        <v>0</v>
      </c>
      <c r="BT55" s="98" t="s">
        <v>80</v>
      </c>
      <c r="BV55" s="98" t="s">
        <v>74</v>
      </c>
      <c r="BW55" s="98" t="s">
        <v>81</v>
      </c>
      <c r="BX55" s="98" t="s">
        <v>5</v>
      </c>
      <c r="CL55" s="98" t="s">
        <v>19</v>
      </c>
      <c r="CM55" s="98" t="s">
        <v>82</v>
      </c>
    </row>
    <row r="56" spans="1:91" s="7" customFormat="1" ht="16.5" customHeight="1">
      <c r="A56" s="88" t="s">
        <v>76</v>
      </c>
      <c r="B56" s="89"/>
      <c r="C56" s="90"/>
      <c r="D56" s="381" t="s">
        <v>83</v>
      </c>
      <c r="E56" s="381"/>
      <c r="F56" s="381"/>
      <c r="G56" s="381"/>
      <c r="H56" s="381"/>
      <c r="I56" s="91"/>
      <c r="J56" s="381" t="s">
        <v>84</v>
      </c>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79">
        <f>'B - Vodovodní přípojka'!J30</f>
        <v>0</v>
      </c>
      <c r="AH56" s="380"/>
      <c r="AI56" s="380"/>
      <c r="AJ56" s="380"/>
      <c r="AK56" s="380"/>
      <c r="AL56" s="380"/>
      <c r="AM56" s="380"/>
      <c r="AN56" s="379">
        <f>SUM(AG56,AT56)</f>
        <v>0</v>
      </c>
      <c r="AO56" s="380"/>
      <c r="AP56" s="380"/>
      <c r="AQ56" s="92" t="s">
        <v>79</v>
      </c>
      <c r="AR56" s="93"/>
      <c r="AS56" s="94">
        <v>0</v>
      </c>
      <c r="AT56" s="95">
        <f>ROUND(SUM(AV56:AW56),2)</f>
        <v>0</v>
      </c>
      <c r="AU56" s="96">
        <f>'B - Vodovodní přípojka'!P86</f>
        <v>0</v>
      </c>
      <c r="AV56" s="95">
        <f>'B - Vodovodní přípojka'!J33</f>
        <v>0</v>
      </c>
      <c r="AW56" s="95">
        <f>'B - Vodovodní přípojka'!J34</f>
        <v>0</v>
      </c>
      <c r="AX56" s="95">
        <f>'B - Vodovodní přípojka'!J35</f>
        <v>0</v>
      </c>
      <c r="AY56" s="95">
        <f>'B - Vodovodní přípojka'!J36</f>
        <v>0</v>
      </c>
      <c r="AZ56" s="95">
        <f>'B - Vodovodní přípojka'!F33</f>
        <v>0</v>
      </c>
      <c r="BA56" s="95">
        <f>'B - Vodovodní přípojka'!F34</f>
        <v>0</v>
      </c>
      <c r="BB56" s="95">
        <f>'B - Vodovodní přípojka'!F35</f>
        <v>0</v>
      </c>
      <c r="BC56" s="95">
        <f>'B - Vodovodní přípojka'!F36</f>
        <v>0</v>
      </c>
      <c r="BD56" s="97">
        <f>'B - Vodovodní přípojka'!F37</f>
        <v>0</v>
      </c>
      <c r="BT56" s="98" t="s">
        <v>80</v>
      </c>
      <c r="BV56" s="98" t="s">
        <v>74</v>
      </c>
      <c r="BW56" s="98" t="s">
        <v>85</v>
      </c>
      <c r="BX56" s="98" t="s">
        <v>5</v>
      </c>
      <c r="CL56" s="98" t="s">
        <v>19</v>
      </c>
      <c r="CM56" s="98" t="s">
        <v>82</v>
      </c>
    </row>
    <row r="57" spans="1:91" s="7" customFormat="1" ht="16.5" customHeight="1">
      <c r="A57" s="88" t="s">
        <v>76</v>
      </c>
      <c r="B57" s="89"/>
      <c r="C57" s="90"/>
      <c r="D57" s="381" t="s">
        <v>86</v>
      </c>
      <c r="E57" s="381"/>
      <c r="F57" s="381"/>
      <c r="G57" s="381"/>
      <c r="H57" s="381"/>
      <c r="I57" s="91"/>
      <c r="J57" s="381" t="s">
        <v>87</v>
      </c>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79">
        <f>'C - Vedlejší náklady stavby'!J30</f>
        <v>0</v>
      </c>
      <c r="AH57" s="380"/>
      <c r="AI57" s="380"/>
      <c r="AJ57" s="380"/>
      <c r="AK57" s="380"/>
      <c r="AL57" s="380"/>
      <c r="AM57" s="380"/>
      <c r="AN57" s="379">
        <f>SUM(AG57,AT57)</f>
        <v>0</v>
      </c>
      <c r="AO57" s="380"/>
      <c r="AP57" s="380"/>
      <c r="AQ57" s="92" t="s">
        <v>79</v>
      </c>
      <c r="AR57" s="93"/>
      <c r="AS57" s="99">
        <v>0</v>
      </c>
      <c r="AT57" s="100">
        <f>ROUND(SUM(AV57:AW57),2)</f>
        <v>0</v>
      </c>
      <c r="AU57" s="101">
        <f>'C - Vedlejší náklady stavby'!P82</f>
        <v>0</v>
      </c>
      <c r="AV57" s="100">
        <f>'C - Vedlejší náklady stavby'!J33</f>
        <v>0</v>
      </c>
      <c r="AW57" s="100">
        <f>'C - Vedlejší náklady stavby'!J34</f>
        <v>0</v>
      </c>
      <c r="AX57" s="100">
        <f>'C - Vedlejší náklady stavby'!J35</f>
        <v>0</v>
      </c>
      <c r="AY57" s="100">
        <f>'C - Vedlejší náklady stavby'!J36</f>
        <v>0</v>
      </c>
      <c r="AZ57" s="100">
        <f>'C - Vedlejší náklady stavby'!F33</f>
        <v>0</v>
      </c>
      <c r="BA57" s="100">
        <f>'C - Vedlejší náklady stavby'!F34</f>
        <v>0</v>
      </c>
      <c r="BB57" s="100">
        <f>'C - Vedlejší náklady stavby'!F35</f>
        <v>0</v>
      </c>
      <c r="BC57" s="100">
        <f>'C - Vedlejší náklady stavby'!F36</f>
        <v>0</v>
      </c>
      <c r="BD57" s="102">
        <f>'C - Vedlejší náklady stavby'!F37</f>
        <v>0</v>
      </c>
      <c r="BT57" s="98" t="s">
        <v>80</v>
      </c>
      <c r="BV57" s="98" t="s">
        <v>74</v>
      </c>
      <c r="BW57" s="98" t="s">
        <v>88</v>
      </c>
      <c r="BX57" s="98" t="s">
        <v>5</v>
      </c>
      <c r="CL57" s="98" t="s">
        <v>19</v>
      </c>
      <c r="CM57" s="98" t="s">
        <v>82</v>
      </c>
    </row>
    <row r="58" spans="1:57" s="2" customFormat="1" ht="30" customHeight="1">
      <c r="A58" s="36"/>
      <c r="B58" s="37"/>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41"/>
      <c r="AS58" s="36"/>
      <c r="AT58" s="36"/>
      <c r="AU58" s="36"/>
      <c r="AV58" s="36"/>
      <c r="AW58" s="36"/>
      <c r="AX58" s="36"/>
      <c r="AY58" s="36"/>
      <c r="AZ58" s="36"/>
      <c r="BA58" s="36"/>
      <c r="BB58" s="36"/>
      <c r="BC58" s="36"/>
      <c r="BD58" s="36"/>
      <c r="BE58" s="36"/>
    </row>
    <row r="59" spans="1:57" s="2" customFormat="1" ht="6.95" customHeight="1">
      <c r="A59" s="36"/>
      <c r="B59" s="49"/>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41"/>
      <c r="AS59" s="36"/>
      <c r="AT59" s="36"/>
      <c r="AU59" s="36"/>
      <c r="AV59" s="36"/>
      <c r="AW59" s="36"/>
      <c r="AX59" s="36"/>
      <c r="AY59" s="36"/>
      <c r="AZ59" s="36"/>
      <c r="BA59" s="36"/>
      <c r="BB59" s="36"/>
      <c r="BC59" s="36"/>
      <c r="BD59" s="36"/>
      <c r="BE59" s="36"/>
    </row>
  </sheetData>
  <sheetProtection algorithmName="SHA-512" hashValue="aqiXM48RaONRvyIBr4M4pVmIgH6RgGfp7J7pgJt0jEaouINP7RjHtPFwcTMQPIj+ibVM0+tIpa7W3oJbGvjTwg==" saltValue="y7d0tgfyJo+/8k36zZxliWNN2lFl3eiXi08gEamiWxrtfI77qzoGJSLcHuNQ1141WWF+KKq0XXf0LXNEmJLjlQ==" spinCount="100000" sheet="1" objects="1" scenarios="1" formatColumns="0" formatRows="0"/>
  <mergeCells count="50">
    <mergeCell ref="AR2:BE2"/>
    <mergeCell ref="AN56:AP56"/>
    <mergeCell ref="AG56:AM56"/>
    <mergeCell ref="D56:H56"/>
    <mergeCell ref="J56:AF56"/>
    <mergeCell ref="AN57:AP57"/>
    <mergeCell ref="AG57:AM57"/>
    <mergeCell ref="D57:H57"/>
    <mergeCell ref="J57:AF57"/>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A - Hřiště'!C2" display="/"/>
    <hyperlink ref="A56" location="'B - Vodovodní přípojka'!C2" display="/"/>
    <hyperlink ref="A57" location="'C - Vedlejší náklady stavby'!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551"/>
  <sheetViews>
    <sheetView showGridLines="0" workbookViewId="0" topLeftCell="A422">
      <selection activeCell="H430" sqref="H430"/>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3"/>
      <c r="L2" s="384"/>
      <c r="M2" s="384"/>
      <c r="N2" s="384"/>
      <c r="O2" s="384"/>
      <c r="P2" s="384"/>
      <c r="Q2" s="384"/>
      <c r="R2" s="384"/>
      <c r="S2" s="384"/>
      <c r="T2" s="384"/>
      <c r="U2" s="384"/>
      <c r="V2" s="384"/>
      <c r="AT2" s="19" t="s">
        <v>81</v>
      </c>
    </row>
    <row r="3" spans="2:46" s="1" customFormat="1" ht="6.95" customHeight="1">
      <c r="B3" s="104"/>
      <c r="C3" s="105"/>
      <c r="D3" s="105"/>
      <c r="E3" s="105"/>
      <c r="F3" s="105"/>
      <c r="G3" s="105"/>
      <c r="H3" s="105"/>
      <c r="I3" s="106"/>
      <c r="J3" s="105"/>
      <c r="K3" s="105"/>
      <c r="L3" s="22"/>
      <c r="AT3" s="19" t="s">
        <v>82</v>
      </c>
    </row>
    <row r="4" spans="2:46" s="1" customFormat="1" ht="24.95" customHeight="1">
      <c r="B4" s="22"/>
      <c r="D4" s="107" t="s">
        <v>89</v>
      </c>
      <c r="I4" s="103"/>
      <c r="L4" s="22"/>
      <c r="M4" s="108" t="s">
        <v>10</v>
      </c>
      <c r="AT4" s="19" t="s">
        <v>4</v>
      </c>
    </row>
    <row r="5" spans="2:12" s="1" customFormat="1" ht="6.95" customHeight="1">
      <c r="B5" s="22"/>
      <c r="I5" s="103"/>
      <c r="L5" s="22"/>
    </row>
    <row r="6" spans="2:12" s="1" customFormat="1" ht="12" customHeight="1">
      <c r="B6" s="22"/>
      <c r="D6" s="109" t="s">
        <v>16</v>
      </c>
      <c r="I6" s="103"/>
      <c r="L6" s="22"/>
    </row>
    <row r="7" spans="2:12" s="1" customFormat="1" ht="16.5" customHeight="1">
      <c r="B7" s="22"/>
      <c r="E7" s="385" t="str">
        <f>'Rekapitulace stavby'!K6</f>
        <v>029v3 - Rekonstrukce tréninkového hřiště Nádražní ulice</v>
      </c>
      <c r="F7" s="386"/>
      <c r="G7" s="386"/>
      <c r="H7" s="386"/>
      <c r="I7" s="103"/>
      <c r="L7" s="22"/>
    </row>
    <row r="8" spans="1:31" s="2" customFormat="1" ht="12" customHeight="1">
      <c r="A8" s="36"/>
      <c r="B8" s="41"/>
      <c r="C8" s="36"/>
      <c r="D8" s="109" t="s">
        <v>90</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87" t="s">
        <v>91</v>
      </c>
      <c r="F9" s="388"/>
      <c r="G9" s="388"/>
      <c r="H9" s="388"/>
      <c r="I9" s="110"/>
      <c r="J9" s="36"/>
      <c r="K9" s="36"/>
      <c r="L9" s="111"/>
      <c r="S9" s="36"/>
      <c r="T9" s="36"/>
      <c r="U9" s="36"/>
      <c r="V9" s="36"/>
      <c r="W9" s="36"/>
      <c r="X9" s="36"/>
      <c r="Y9" s="36"/>
      <c r="Z9" s="36"/>
      <c r="AA9" s="36"/>
      <c r="AB9" s="36"/>
      <c r="AC9" s="36"/>
      <c r="AD9" s="36"/>
      <c r="AE9" s="36"/>
    </row>
    <row r="10" spans="1:31" s="2" customFormat="1" ht="11.25">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21</v>
      </c>
      <c r="E12" s="36"/>
      <c r="F12" s="112" t="s">
        <v>22</v>
      </c>
      <c r="G12" s="36"/>
      <c r="H12" s="36"/>
      <c r="I12" s="113" t="s">
        <v>23</v>
      </c>
      <c r="J12" s="114" t="str">
        <f>'Rekapitulace stavby'!AN8</f>
        <v>17. 6. 2020</v>
      </c>
      <c r="K12" s="36"/>
      <c r="L12" s="111"/>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25</v>
      </c>
      <c r="E14" s="36"/>
      <c r="F14" s="36"/>
      <c r="G14" s="36"/>
      <c r="H14" s="36"/>
      <c r="I14" s="113" t="s">
        <v>26</v>
      </c>
      <c r="J14" s="112" t="s">
        <v>19</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
        <v>27</v>
      </c>
      <c r="F15" s="36"/>
      <c r="G15" s="36"/>
      <c r="H15" s="36"/>
      <c r="I15" s="113" t="s">
        <v>28</v>
      </c>
      <c r="J15" s="112" t="s">
        <v>19</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29</v>
      </c>
      <c r="E17" s="36"/>
      <c r="F17" s="36"/>
      <c r="G17" s="36"/>
      <c r="H17" s="36"/>
      <c r="I17" s="113" t="s">
        <v>26</v>
      </c>
      <c r="J17" s="32"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89" t="str">
        <f>'Rekapitulace stavby'!E14</f>
        <v>Vyplň údaj</v>
      </c>
      <c r="F18" s="390"/>
      <c r="G18" s="390"/>
      <c r="H18" s="390"/>
      <c r="I18" s="113" t="s">
        <v>28</v>
      </c>
      <c r="J18" s="32" t="str">
        <f>'Rekapitulace stavby'!AN14</f>
        <v>Vyplň údaj</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31</v>
      </c>
      <c r="E20" s="36"/>
      <c r="F20" s="36"/>
      <c r="G20" s="36"/>
      <c r="H20" s="36"/>
      <c r="I20" s="113" t="s">
        <v>26</v>
      </c>
      <c r="J20" s="112" t="s">
        <v>19</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32</v>
      </c>
      <c r="F21" s="36"/>
      <c r="G21" s="36"/>
      <c r="H21" s="36"/>
      <c r="I21" s="113" t="s">
        <v>28</v>
      </c>
      <c r="J21" s="112" t="s">
        <v>19</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34</v>
      </c>
      <c r="E23" s="36"/>
      <c r="F23" s="36"/>
      <c r="G23" s="36"/>
      <c r="H23" s="36"/>
      <c r="I23" s="113" t="s">
        <v>26</v>
      </c>
      <c r="J23" s="112" t="str">
        <f>IF('Rekapitulace stavby'!AN19="","",'Rekapitulace stavby'!AN19)</f>
        <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13" t="s">
        <v>28</v>
      </c>
      <c r="J24" s="112" t="str">
        <f>IF('Rekapitulace stavby'!AN20="","",'Rekapitulace stavby'!AN20)</f>
        <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36</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91" t="s">
        <v>19</v>
      </c>
      <c r="F27" s="391"/>
      <c r="G27" s="391"/>
      <c r="H27" s="391"/>
      <c r="I27" s="117"/>
      <c r="J27" s="115"/>
      <c r="K27" s="115"/>
      <c r="L27" s="118"/>
      <c r="S27" s="115"/>
      <c r="T27" s="115"/>
      <c r="U27" s="115"/>
      <c r="V27" s="115"/>
      <c r="W27" s="115"/>
      <c r="X27" s="115"/>
      <c r="Y27" s="115"/>
      <c r="Z27" s="115"/>
      <c r="AA27" s="115"/>
      <c r="AB27" s="115"/>
      <c r="AC27" s="115"/>
      <c r="AD27" s="115"/>
      <c r="AE27" s="115"/>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38</v>
      </c>
      <c r="E30" s="36"/>
      <c r="F30" s="36"/>
      <c r="G30" s="36"/>
      <c r="H30" s="36"/>
      <c r="I30" s="110"/>
      <c r="J30" s="122">
        <f>ROUND(J90,2)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40</v>
      </c>
      <c r="G32" s="36"/>
      <c r="H32" s="36"/>
      <c r="I32" s="124" t="s">
        <v>39</v>
      </c>
      <c r="J32" s="123" t="s">
        <v>41</v>
      </c>
      <c r="K32" s="36"/>
      <c r="L32" s="111"/>
      <c r="S32" s="36"/>
      <c r="T32" s="36"/>
      <c r="U32" s="36"/>
      <c r="V32" s="36"/>
      <c r="W32" s="36"/>
      <c r="X32" s="36"/>
      <c r="Y32" s="36"/>
      <c r="Z32" s="36"/>
      <c r="AA32" s="36"/>
      <c r="AB32" s="36"/>
      <c r="AC32" s="36"/>
      <c r="AD32" s="36"/>
      <c r="AE32" s="36"/>
    </row>
    <row r="33" spans="1:31" s="2" customFormat="1" ht="14.45" customHeight="1">
      <c r="A33" s="36"/>
      <c r="B33" s="41"/>
      <c r="C33" s="36"/>
      <c r="D33" s="125" t="s">
        <v>42</v>
      </c>
      <c r="E33" s="109" t="s">
        <v>43</v>
      </c>
      <c r="F33" s="126">
        <f>ROUND((SUM(BE90:BE550)),2)</f>
        <v>0</v>
      </c>
      <c r="G33" s="36"/>
      <c r="H33" s="36"/>
      <c r="I33" s="127">
        <v>0.21</v>
      </c>
      <c r="J33" s="126">
        <f>ROUND(((SUM(BE90:BE550))*I33),2)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44</v>
      </c>
      <c r="F34" s="126">
        <f>ROUND((SUM(BF90:BF550)),2)</f>
        <v>0</v>
      </c>
      <c r="G34" s="36"/>
      <c r="H34" s="36"/>
      <c r="I34" s="127">
        <v>0.15</v>
      </c>
      <c r="J34" s="126">
        <f>ROUND(((SUM(BF90:BF550))*I34),2)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45</v>
      </c>
      <c r="F35" s="126">
        <f>ROUND((SUM(BG90:BG550)),2)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46</v>
      </c>
      <c r="F36" s="126">
        <f>ROUND((SUM(BH90:BH550)),2)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47</v>
      </c>
      <c r="F37" s="126">
        <f>ROUND((SUM(BI90:BI550)),2)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48</v>
      </c>
      <c r="E39" s="130"/>
      <c r="F39" s="130"/>
      <c r="G39" s="131" t="s">
        <v>49</v>
      </c>
      <c r="H39" s="132" t="s">
        <v>50</v>
      </c>
      <c r="I39" s="133"/>
      <c r="J39" s="134">
        <f>SUM(J30:J37)</f>
        <v>0</v>
      </c>
      <c r="K39" s="135"/>
      <c r="L39" s="111"/>
      <c r="S39" s="36"/>
      <c r="T39" s="36"/>
      <c r="U39" s="36"/>
      <c r="V39" s="36"/>
      <c r="W39" s="36"/>
      <c r="X39" s="36"/>
      <c r="Y39" s="36"/>
      <c r="Z39" s="36"/>
      <c r="AA39" s="36"/>
      <c r="AB39" s="36"/>
      <c r="AC39" s="36"/>
      <c r="AD39" s="36"/>
      <c r="AE39" s="36"/>
    </row>
    <row r="40" spans="1:31" s="2" customFormat="1" ht="14.45"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5"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5" customHeight="1">
      <c r="A45" s="36"/>
      <c r="B45" s="37"/>
      <c r="C45" s="25" t="s">
        <v>92</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92" t="str">
        <f>E7</f>
        <v>029v3 - Rekonstrukce tréninkového hřiště Nádražní ulice</v>
      </c>
      <c r="F48" s="393"/>
      <c r="G48" s="393"/>
      <c r="H48" s="393"/>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90</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64" t="str">
        <f>E9</f>
        <v>A - Hřiště</v>
      </c>
      <c r="F50" s="394"/>
      <c r="G50" s="394"/>
      <c r="H50" s="394"/>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Horní Slavkov</v>
      </c>
      <c r="G52" s="38"/>
      <c r="H52" s="38"/>
      <c r="I52" s="113" t="s">
        <v>23</v>
      </c>
      <c r="J52" s="61" t="str">
        <f>IF(J12="","",J12)</f>
        <v>17. 6. 2020</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Město Horní Slavkov</v>
      </c>
      <c r="G54" s="38"/>
      <c r="H54" s="38"/>
      <c r="I54" s="113" t="s">
        <v>31</v>
      </c>
      <c r="J54" s="34" t="str">
        <f>E21</f>
        <v>BPO spol. s.r.o.</v>
      </c>
      <c r="K54" s="38"/>
      <c r="L54" s="111"/>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113" t="s">
        <v>34</v>
      </c>
      <c r="J55" s="34" t="str">
        <f>E24</f>
        <v xml:space="preserve"> </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93</v>
      </c>
      <c r="D57" s="143"/>
      <c r="E57" s="143"/>
      <c r="F57" s="143"/>
      <c r="G57" s="143"/>
      <c r="H57" s="143"/>
      <c r="I57" s="144"/>
      <c r="J57" s="145" t="s">
        <v>94</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6" t="s">
        <v>70</v>
      </c>
      <c r="D59" s="38"/>
      <c r="E59" s="38"/>
      <c r="F59" s="38"/>
      <c r="G59" s="38"/>
      <c r="H59" s="38"/>
      <c r="I59" s="110"/>
      <c r="J59" s="79">
        <f>J90</f>
        <v>0</v>
      </c>
      <c r="K59" s="38"/>
      <c r="L59" s="111"/>
      <c r="S59" s="36"/>
      <c r="T59" s="36"/>
      <c r="U59" s="36"/>
      <c r="V59" s="36"/>
      <c r="W59" s="36"/>
      <c r="X59" s="36"/>
      <c r="Y59" s="36"/>
      <c r="Z59" s="36"/>
      <c r="AA59" s="36"/>
      <c r="AB59" s="36"/>
      <c r="AC59" s="36"/>
      <c r="AD59" s="36"/>
      <c r="AE59" s="36"/>
      <c r="AU59" s="19" t="s">
        <v>95</v>
      </c>
    </row>
    <row r="60" spans="2:12" s="9" customFormat="1" ht="24.95" customHeight="1">
      <c r="B60" s="147"/>
      <c r="C60" s="148"/>
      <c r="D60" s="149" t="s">
        <v>96</v>
      </c>
      <c r="E60" s="150"/>
      <c r="F60" s="150"/>
      <c r="G60" s="150"/>
      <c r="H60" s="150"/>
      <c r="I60" s="151"/>
      <c r="J60" s="152">
        <f>J91</f>
        <v>0</v>
      </c>
      <c r="K60" s="148"/>
      <c r="L60" s="153"/>
    </row>
    <row r="61" spans="2:12" s="10" customFormat="1" ht="19.9" customHeight="1">
      <c r="B61" s="154"/>
      <c r="C61" s="155"/>
      <c r="D61" s="156" t="s">
        <v>97</v>
      </c>
      <c r="E61" s="157"/>
      <c r="F61" s="157"/>
      <c r="G61" s="157"/>
      <c r="H61" s="157"/>
      <c r="I61" s="158"/>
      <c r="J61" s="159">
        <f>J92</f>
        <v>0</v>
      </c>
      <c r="K61" s="155"/>
      <c r="L61" s="160"/>
    </row>
    <row r="62" spans="2:12" s="10" customFormat="1" ht="19.9" customHeight="1">
      <c r="B62" s="154"/>
      <c r="C62" s="155"/>
      <c r="D62" s="156" t="s">
        <v>98</v>
      </c>
      <c r="E62" s="157"/>
      <c r="F62" s="157"/>
      <c r="G62" s="157"/>
      <c r="H62" s="157"/>
      <c r="I62" s="158"/>
      <c r="J62" s="159">
        <f>J323</f>
        <v>0</v>
      </c>
      <c r="K62" s="155"/>
      <c r="L62" s="160"/>
    </row>
    <row r="63" spans="2:12" s="10" customFormat="1" ht="19.9" customHeight="1">
      <c r="B63" s="154"/>
      <c r="C63" s="155"/>
      <c r="D63" s="156" t="s">
        <v>99</v>
      </c>
      <c r="E63" s="157"/>
      <c r="F63" s="157"/>
      <c r="G63" s="157"/>
      <c r="H63" s="157"/>
      <c r="I63" s="158"/>
      <c r="J63" s="159">
        <f>J381</f>
        <v>0</v>
      </c>
      <c r="K63" s="155"/>
      <c r="L63" s="160"/>
    </row>
    <row r="64" spans="2:12" s="10" customFormat="1" ht="19.9" customHeight="1">
      <c r="B64" s="154"/>
      <c r="C64" s="155"/>
      <c r="D64" s="156" t="s">
        <v>100</v>
      </c>
      <c r="E64" s="157"/>
      <c r="F64" s="157"/>
      <c r="G64" s="157"/>
      <c r="H64" s="157"/>
      <c r="I64" s="158"/>
      <c r="J64" s="159">
        <f>J393</f>
        <v>0</v>
      </c>
      <c r="K64" s="155"/>
      <c r="L64" s="160"/>
    </row>
    <row r="65" spans="2:12" s="10" customFormat="1" ht="19.9" customHeight="1">
      <c r="B65" s="154"/>
      <c r="C65" s="155"/>
      <c r="D65" s="156" t="s">
        <v>101</v>
      </c>
      <c r="E65" s="157"/>
      <c r="F65" s="157"/>
      <c r="G65" s="157"/>
      <c r="H65" s="157"/>
      <c r="I65" s="158"/>
      <c r="J65" s="159">
        <f>J401</f>
        <v>0</v>
      </c>
      <c r="K65" s="155"/>
      <c r="L65" s="160"/>
    </row>
    <row r="66" spans="2:12" s="10" customFormat="1" ht="19.9" customHeight="1">
      <c r="B66" s="154"/>
      <c r="C66" s="155"/>
      <c r="D66" s="156" t="s">
        <v>102</v>
      </c>
      <c r="E66" s="157"/>
      <c r="F66" s="157"/>
      <c r="G66" s="157"/>
      <c r="H66" s="157"/>
      <c r="I66" s="158"/>
      <c r="J66" s="159">
        <f>J464</f>
        <v>0</v>
      </c>
      <c r="K66" s="155"/>
      <c r="L66" s="160"/>
    </row>
    <row r="67" spans="2:12" s="10" customFormat="1" ht="19.9" customHeight="1">
      <c r="B67" s="154"/>
      <c r="C67" s="155"/>
      <c r="D67" s="156" t="s">
        <v>103</v>
      </c>
      <c r="E67" s="157"/>
      <c r="F67" s="157"/>
      <c r="G67" s="157"/>
      <c r="H67" s="157"/>
      <c r="I67" s="158"/>
      <c r="J67" s="159">
        <f>J496</f>
        <v>0</v>
      </c>
      <c r="K67" s="155"/>
      <c r="L67" s="160"/>
    </row>
    <row r="68" spans="2:12" s="10" customFormat="1" ht="19.9" customHeight="1">
      <c r="B68" s="154"/>
      <c r="C68" s="155"/>
      <c r="D68" s="156" t="s">
        <v>104</v>
      </c>
      <c r="E68" s="157"/>
      <c r="F68" s="157"/>
      <c r="G68" s="157"/>
      <c r="H68" s="157"/>
      <c r="I68" s="158"/>
      <c r="J68" s="159">
        <f>J525</f>
        <v>0</v>
      </c>
      <c r="K68" s="155"/>
      <c r="L68" s="160"/>
    </row>
    <row r="69" spans="2:12" s="10" customFormat="1" ht="19.9" customHeight="1">
      <c r="B69" s="154"/>
      <c r="C69" s="155"/>
      <c r="D69" s="156" t="s">
        <v>105</v>
      </c>
      <c r="E69" s="157"/>
      <c r="F69" s="157"/>
      <c r="G69" s="157"/>
      <c r="H69" s="157"/>
      <c r="I69" s="158"/>
      <c r="J69" s="159">
        <f>J533</f>
        <v>0</v>
      </c>
      <c r="K69" s="155"/>
      <c r="L69" s="160"/>
    </row>
    <row r="70" spans="2:12" s="9" customFormat="1" ht="24.95" customHeight="1">
      <c r="B70" s="147"/>
      <c r="C70" s="148"/>
      <c r="D70" s="149" t="s">
        <v>106</v>
      </c>
      <c r="E70" s="150"/>
      <c r="F70" s="150"/>
      <c r="G70" s="150"/>
      <c r="H70" s="150"/>
      <c r="I70" s="151"/>
      <c r="J70" s="152">
        <f>J536</f>
        <v>0</v>
      </c>
      <c r="K70" s="148"/>
      <c r="L70" s="153"/>
    </row>
    <row r="71" spans="1:31" s="2" customFormat="1" ht="21.75" customHeight="1">
      <c r="A71" s="36"/>
      <c r="B71" s="37"/>
      <c r="C71" s="38"/>
      <c r="D71" s="38"/>
      <c r="E71" s="38"/>
      <c r="F71" s="38"/>
      <c r="G71" s="38"/>
      <c r="H71" s="38"/>
      <c r="I71" s="110"/>
      <c r="J71" s="38"/>
      <c r="K71" s="38"/>
      <c r="L71" s="111"/>
      <c r="S71" s="36"/>
      <c r="T71" s="36"/>
      <c r="U71" s="36"/>
      <c r="V71" s="36"/>
      <c r="W71" s="36"/>
      <c r="X71" s="36"/>
      <c r="Y71" s="36"/>
      <c r="Z71" s="36"/>
      <c r="AA71" s="36"/>
      <c r="AB71" s="36"/>
      <c r="AC71" s="36"/>
      <c r="AD71" s="36"/>
      <c r="AE71" s="36"/>
    </row>
    <row r="72" spans="1:31" s="2" customFormat="1" ht="6.95" customHeight="1">
      <c r="A72" s="36"/>
      <c r="B72" s="49"/>
      <c r="C72" s="50"/>
      <c r="D72" s="50"/>
      <c r="E72" s="50"/>
      <c r="F72" s="50"/>
      <c r="G72" s="50"/>
      <c r="H72" s="50"/>
      <c r="I72" s="138"/>
      <c r="J72" s="50"/>
      <c r="K72" s="50"/>
      <c r="L72" s="111"/>
      <c r="S72" s="36"/>
      <c r="T72" s="36"/>
      <c r="U72" s="36"/>
      <c r="V72" s="36"/>
      <c r="W72" s="36"/>
      <c r="X72" s="36"/>
      <c r="Y72" s="36"/>
      <c r="Z72" s="36"/>
      <c r="AA72" s="36"/>
      <c r="AB72" s="36"/>
      <c r="AC72" s="36"/>
      <c r="AD72" s="36"/>
      <c r="AE72" s="36"/>
    </row>
    <row r="76" spans="1:31" s="2" customFormat="1" ht="6.95" customHeight="1">
      <c r="A76" s="36"/>
      <c r="B76" s="51"/>
      <c r="C76" s="52"/>
      <c r="D76" s="52"/>
      <c r="E76" s="52"/>
      <c r="F76" s="52"/>
      <c r="G76" s="52"/>
      <c r="H76" s="52"/>
      <c r="I76" s="141"/>
      <c r="J76" s="52"/>
      <c r="K76" s="52"/>
      <c r="L76" s="111"/>
      <c r="S76" s="36"/>
      <c r="T76" s="36"/>
      <c r="U76" s="36"/>
      <c r="V76" s="36"/>
      <c r="W76" s="36"/>
      <c r="X76" s="36"/>
      <c r="Y76" s="36"/>
      <c r="Z76" s="36"/>
      <c r="AA76" s="36"/>
      <c r="AB76" s="36"/>
      <c r="AC76" s="36"/>
      <c r="AD76" s="36"/>
      <c r="AE76" s="36"/>
    </row>
    <row r="77" spans="1:31" s="2" customFormat="1" ht="24.95" customHeight="1">
      <c r="A77" s="36"/>
      <c r="B77" s="37"/>
      <c r="C77" s="25" t="s">
        <v>107</v>
      </c>
      <c r="D77" s="38"/>
      <c r="E77" s="38"/>
      <c r="F77" s="38"/>
      <c r="G77" s="38"/>
      <c r="H77" s="38"/>
      <c r="I77" s="110"/>
      <c r="J77" s="38"/>
      <c r="K77" s="38"/>
      <c r="L77" s="111"/>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110"/>
      <c r="J78" s="38"/>
      <c r="K78" s="38"/>
      <c r="L78" s="111"/>
      <c r="S78" s="36"/>
      <c r="T78" s="36"/>
      <c r="U78" s="36"/>
      <c r="V78" s="36"/>
      <c r="W78" s="36"/>
      <c r="X78" s="36"/>
      <c r="Y78" s="36"/>
      <c r="Z78" s="36"/>
      <c r="AA78" s="36"/>
      <c r="AB78" s="36"/>
      <c r="AC78" s="36"/>
      <c r="AD78" s="36"/>
      <c r="AE78" s="36"/>
    </row>
    <row r="79" spans="1:31" s="2" customFormat="1" ht="12" customHeight="1">
      <c r="A79" s="36"/>
      <c r="B79" s="37"/>
      <c r="C79" s="31" t="s">
        <v>16</v>
      </c>
      <c r="D79" s="38"/>
      <c r="E79" s="38"/>
      <c r="F79" s="38"/>
      <c r="G79" s="38"/>
      <c r="H79" s="38"/>
      <c r="I79" s="110"/>
      <c r="J79" s="38"/>
      <c r="K79" s="38"/>
      <c r="L79" s="111"/>
      <c r="S79" s="36"/>
      <c r="T79" s="36"/>
      <c r="U79" s="36"/>
      <c r="V79" s="36"/>
      <c r="W79" s="36"/>
      <c r="X79" s="36"/>
      <c r="Y79" s="36"/>
      <c r="Z79" s="36"/>
      <c r="AA79" s="36"/>
      <c r="AB79" s="36"/>
      <c r="AC79" s="36"/>
      <c r="AD79" s="36"/>
      <c r="AE79" s="36"/>
    </row>
    <row r="80" spans="1:31" s="2" customFormat="1" ht="16.5" customHeight="1">
      <c r="A80" s="36"/>
      <c r="B80" s="37"/>
      <c r="C80" s="38"/>
      <c r="D80" s="38"/>
      <c r="E80" s="392" t="str">
        <f>E7</f>
        <v>029v3 - Rekonstrukce tréninkového hřiště Nádražní ulice</v>
      </c>
      <c r="F80" s="393"/>
      <c r="G80" s="393"/>
      <c r="H80" s="393"/>
      <c r="I80" s="110"/>
      <c r="J80" s="38"/>
      <c r="K80" s="38"/>
      <c r="L80" s="111"/>
      <c r="S80" s="36"/>
      <c r="T80" s="36"/>
      <c r="U80" s="36"/>
      <c r="V80" s="36"/>
      <c r="W80" s="36"/>
      <c r="X80" s="36"/>
      <c r="Y80" s="36"/>
      <c r="Z80" s="36"/>
      <c r="AA80" s="36"/>
      <c r="AB80" s="36"/>
      <c r="AC80" s="36"/>
      <c r="AD80" s="36"/>
      <c r="AE80" s="36"/>
    </row>
    <row r="81" spans="1:31" s="2" customFormat="1" ht="12" customHeight="1">
      <c r="A81" s="36"/>
      <c r="B81" s="37"/>
      <c r="C81" s="31" t="s">
        <v>90</v>
      </c>
      <c r="D81" s="38"/>
      <c r="E81" s="38"/>
      <c r="F81" s="38"/>
      <c r="G81" s="38"/>
      <c r="H81" s="38"/>
      <c r="I81" s="110"/>
      <c r="J81" s="38"/>
      <c r="K81" s="38"/>
      <c r="L81" s="111"/>
      <c r="S81" s="36"/>
      <c r="T81" s="36"/>
      <c r="U81" s="36"/>
      <c r="V81" s="36"/>
      <c r="W81" s="36"/>
      <c r="X81" s="36"/>
      <c r="Y81" s="36"/>
      <c r="Z81" s="36"/>
      <c r="AA81" s="36"/>
      <c r="AB81" s="36"/>
      <c r="AC81" s="36"/>
      <c r="AD81" s="36"/>
      <c r="AE81" s="36"/>
    </row>
    <row r="82" spans="1:31" s="2" customFormat="1" ht="16.5" customHeight="1">
      <c r="A82" s="36"/>
      <c r="B82" s="37"/>
      <c r="C82" s="38"/>
      <c r="D82" s="38"/>
      <c r="E82" s="364" t="str">
        <f>E9</f>
        <v>A - Hřiště</v>
      </c>
      <c r="F82" s="394"/>
      <c r="G82" s="394"/>
      <c r="H82" s="394"/>
      <c r="I82" s="110"/>
      <c r="J82" s="38"/>
      <c r="K82" s="38"/>
      <c r="L82" s="11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10"/>
      <c r="J83" s="38"/>
      <c r="K83" s="38"/>
      <c r="L83" s="111"/>
      <c r="S83" s="36"/>
      <c r="T83" s="36"/>
      <c r="U83" s="36"/>
      <c r="V83" s="36"/>
      <c r="W83" s="36"/>
      <c r="X83" s="36"/>
      <c r="Y83" s="36"/>
      <c r="Z83" s="36"/>
      <c r="AA83" s="36"/>
      <c r="AB83" s="36"/>
      <c r="AC83" s="36"/>
      <c r="AD83" s="36"/>
      <c r="AE83" s="36"/>
    </row>
    <row r="84" spans="1:31" s="2" customFormat="1" ht="12" customHeight="1">
      <c r="A84" s="36"/>
      <c r="B84" s="37"/>
      <c r="C84" s="31" t="s">
        <v>21</v>
      </c>
      <c r="D84" s="38"/>
      <c r="E84" s="38"/>
      <c r="F84" s="29" t="str">
        <f>F12</f>
        <v>Horní Slavkov</v>
      </c>
      <c r="G84" s="38"/>
      <c r="H84" s="38"/>
      <c r="I84" s="113" t="s">
        <v>23</v>
      </c>
      <c r="J84" s="61" t="str">
        <f>IF(J12="","",J12)</f>
        <v>17. 6. 2020</v>
      </c>
      <c r="K84" s="38"/>
      <c r="L84" s="111"/>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110"/>
      <c r="J85" s="38"/>
      <c r="K85" s="38"/>
      <c r="L85" s="111"/>
      <c r="S85" s="36"/>
      <c r="T85" s="36"/>
      <c r="U85" s="36"/>
      <c r="V85" s="36"/>
      <c r="W85" s="36"/>
      <c r="X85" s="36"/>
      <c r="Y85" s="36"/>
      <c r="Z85" s="36"/>
      <c r="AA85" s="36"/>
      <c r="AB85" s="36"/>
      <c r="AC85" s="36"/>
      <c r="AD85" s="36"/>
      <c r="AE85" s="36"/>
    </row>
    <row r="86" spans="1:31" s="2" customFormat="1" ht="15.2" customHeight="1">
      <c r="A86" s="36"/>
      <c r="B86" s="37"/>
      <c r="C86" s="31" t="s">
        <v>25</v>
      </c>
      <c r="D86" s="38"/>
      <c r="E86" s="38"/>
      <c r="F86" s="29" t="str">
        <f>E15</f>
        <v>Město Horní Slavkov</v>
      </c>
      <c r="G86" s="38"/>
      <c r="H86" s="38"/>
      <c r="I86" s="113" t="s">
        <v>31</v>
      </c>
      <c r="J86" s="34" t="str">
        <f>E21</f>
        <v>BPO spol. s.r.o.</v>
      </c>
      <c r="K86" s="38"/>
      <c r="L86" s="111"/>
      <c r="S86" s="36"/>
      <c r="T86" s="36"/>
      <c r="U86" s="36"/>
      <c r="V86" s="36"/>
      <c r="W86" s="36"/>
      <c r="X86" s="36"/>
      <c r="Y86" s="36"/>
      <c r="Z86" s="36"/>
      <c r="AA86" s="36"/>
      <c r="AB86" s="36"/>
      <c r="AC86" s="36"/>
      <c r="AD86" s="36"/>
      <c r="AE86" s="36"/>
    </row>
    <row r="87" spans="1:31" s="2" customFormat="1" ht="15.2" customHeight="1">
      <c r="A87" s="36"/>
      <c r="B87" s="37"/>
      <c r="C87" s="31" t="s">
        <v>29</v>
      </c>
      <c r="D87" s="38"/>
      <c r="E87" s="38"/>
      <c r="F87" s="29" t="str">
        <f>IF(E18="","",E18)</f>
        <v>Vyplň údaj</v>
      </c>
      <c r="G87" s="38"/>
      <c r="H87" s="38"/>
      <c r="I87" s="113" t="s">
        <v>34</v>
      </c>
      <c r="J87" s="34" t="str">
        <f>E24</f>
        <v xml:space="preserve"> </v>
      </c>
      <c r="K87" s="38"/>
      <c r="L87" s="111"/>
      <c r="S87" s="36"/>
      <c r="T87" s="36"/>
      <c r="U87" s="36"/>
      <c r="V87" s="36"/>
      <c r="W87" s="36"/>
      <c r="X87" s="36"/>
      <c r="Y87" s="36"/>
      <c r="Z87" s="36"/>
      <c r="AA87" s="36"/>
      <c r="AB87" s="36"/>
      <c r="AC87" s="36"/>
      <c r="AD87" s="36"/>
      <c r="AE87" s="36"/>
    </row>
    <row r="88" spans="1:31" s="2" customFormat="1" ht="10.35" customHeight="1">
      <c r="A88" s="36"/>
      <c r="B88" s="37"/>
      <c r="C88" s="38"/>
      <c r="D88" s="38"/>
      <c r="E88" s="38"/>
      <c r="F88" s="38"/>
      <c r="G88" s="38"/>
      <c r="H88" s="38"/>
      <c r="I88" s="110"/>
      <c r="J88" s="38"/>
      <c r="K88" s="38"/>
      <c r="L88" s="111"/>
      <c r="S88" s="36"/>
      <c r="T88" s="36"/>
      <c r="U88" s="36"/>
      <c r="V88" s="36"/>
      <c r="W88" s="36"/>
      <c r="X88" s="36"/>
      <c r="Y88" s="36"/>
      <c r="Z88" s="36"/>
      <c r="AA88" s="36"/>
      <c r="AB88" s="36"/>
      <c r="AC88" s="36"/>
      <c r="AD88" s="36"/>
      <c r="AE88" s="36"/>
    </row>
    <row r="89" spans="1:31" s="11" customFormat="1" ht="29.25" customHeight="1">
      <c r="A89" s="161"/>
      <c r="B89" s="162"/>
      <c r="C89" s="163" t="s">
        <v>108</v>
      </c>
      <c r="D89" s="164" t="s">
        <v>57</v>
      </c>
      <c r="E89" s="164" t="s">
        <v>53</v>
      </c>
      <c r="F89" s="164" t="s">
        <v>54</v>
      </c>
      <c r="G89" s="164" t="s">
        <v>109</v>
      </c>
      <c r="H89" s="164" t="s">
        <v>110</v>
      </c>
      <c r="I89" s="165" t="s">
        <v>111</v>
      </c>
      <c r="J89" s="164" t="s">
        <v>94</v>
      </c>
      <c r="K89" s="166" t="s">
        <v>112</v>
      </c>
      <c r="L89" s="167"/>
      <c r="M89" s="70" t="s">
        <v>19</v>
      </c>
      <c r="N89" s="71" t="s">
        <v>42</v>
      </c>
      <c r="O89" s="71" t="s">
        <v>113</v>
      </c>
      <c r="P89" s="71" t="s">
        <v>114</v>
      </c>
      <c r="Q89" s="71" t="s">
        <v>115</v>
      </c>
      <c r="R89" s="71" t="s">
        <v>116</v>
      </c>
      <c r="S89" s="71" t="s">
        <v>117</v>
      </c>
      <c r="T89" s="72" t="s">
        <v>118</v>
      </c>
      <c r="U89" s="161"/>
      <c r="V89" s="161"/>
      <c r="W89" s="161"/>
      <c r="X89" s="161"/>
      <c r="Y89" s="161"/>
      <c r="Z89" s="161"/>
      <c r="AA89" s="161"/>
      <c r="AB89" s="161"/>
      <c r="AC89" s="161"/>
      <c r="AD89" s="161"/>
      <c r="AE89" s="161"/>
    </row>
    <row r="90" spans="1:63" s="2" customFormat="1" ht="22.9" customHeight="1">
      <c r="A90" s="36"/>
      <c r="B90" s="37"/>
      <c r="C90" s="77" t="s">
        <v>119</v>
      </c>
      <c r="D90" s="38"/>
      <c r="E90" s="38"/>
      <c r="F90" s="38"/>
      <c r="G90" s="38"/>
      <c r="H90" s="38"/>
      <c r="I90" s="110"/>
      <c r="J90" s="168">
        <f>BK90</f>
        <v>0</v>
      </c>
      <c r="K90" s="38"/>
      <c r="L90" s="41"/>
      <c r="M90" s="73"/>
      <c r="N90" s="169"/>
      <c r="O90" s="74"/>
      <c r="P90" s="170">
        <f>P91+P536</f>
        <v>0</v>
      </c>
      <c r="Q90" s="74"/>
      <c r="R90" s="170">
        <f>R91+R536</f>
        <v>1353.9780024</v>
      </c>
      <c r="S90" s="74"/>
      <c r="T90" s="171">
        <f>T91+T536</f>
        <v>19.6</v>
      </c>
      <c r="U90" s="36"/>
      <c r="V90" s="36"/>
      <c r="W90" s="36"/>
      <c r="X90" s="36"/>
      <c r="Y90" s="36"/>
      <c r="Z90" s="36"/>
      <c r="AA90" s="36"/>
      <c r="AB90" s="36"/>
      <c r="AC90" s="36"/>
      <c r="AD90" s="36"/>
      <c r="AE90" s="36"/>
      <c r="AT90" s="19" t="s">
        <v>71</v>
      </c>
      <c r="AU90" s="19" t="s">
        <v>95</v>
      </c>
      <c r="BK90" s="172">
        <f>BK91+BK536</f>
        <v>0</v>
      </c>
    </row>
    <row r="91" spans="2:63" s="12" customFormat="1" ht="25.9" customHeight="1">
      <c r="B91" s="173"/>
      <c r="C91" s="174"/>
      <c r="D91" s="175" t="s">
        <v>71</v>
      </c>
      <c r="E91" s="176" t="s">
        <v>120</v>
      </c>
      <c r="F91" s="176" t="s">
        <v>121</v>
      </c>
      <c r="G91" s="174"/>
      <c r="H91" s="174"/>
      <c r="I91" s="177"/>
      <c r="J91" s="178">
        <f>BK91</f>
        <v>0</v>
      </c>
      <c r="K91" s="174"/>
      <c r="L91" s="179"/>
      <c r="M91" s="180"/>
      <c r="N91" s="181"/>
      <c r="O91" s="181"/>
      <c r="P91" s="182">
        <f>P92+P323+P381+P393+P401+P464+P496+P525+P533</f>
        <v>0</v>
      </c>
      <c r="Q91" s="181"/>
      <c r="R91" s="182">
        <f>R92+R323+R381+R393+R401+R464+R496+R525+R533</f>
        <v>1353.9780024</v>
      </c>
      <c r="S91" s="181"/>
      <c r="T91" s="183">
        <f>T92+T323+T381+T393+T401+T464+T496+T525+T533</f>
        <v>19.6</v>
      </c>
      <c r="AR91" s="184" t="s">
        <v>80</v>
      </c>
      <c r="AT91" s="185" t="s">
        <v>71</v>
      </c>
      <c r="AU91" s="185" t="s">
        <v>72</v>
      </c>
      <c r="AY91" s="184" t="s">
        <v>122</v>
      </c>
      <c r="BK91" s="186">
        <f>BK92+BK323+BK381+BK393+BK401+BK464+BK496+BK525+BK533</f>
        <v>0</v>
      </c>
    </row>
    <row r="92" spans="2:63" s="12" customFormat="1" ht="22.9" customHeight="1">
      <c r="B92" s="173"/>
      <c r="C92" s="174"/>
      <c r="D92" s="175" t="s">
        <v>71</v>
      </c>
      <c r="E92" s="187" t="s">
        <v>80</v>
      </c>
      <c r="F92" s="187" t="s">
        <v>123</v>
      </c>
      <c r="G92" s="174"/>
      <c r="H92" s="174"/>
      <c r="I92" s="177"/>
      <c r="J92" s="188">
        <f>BK92</f>
        <v>0</v>
      </c>
      <c r="K92" s="174"/>
      <c r="L92" s="179"/>
      <c r="M92" s="180"/>
      <c r="N92" s="181"/>
      <c r="O92" s="181"/>
      <c r="P92" s="182">
        <f>SUM(P93:P322)</f>
        <v>0</v>
      </c>
      <c r="Q92" s="181"/>
      <c r="R92" s="182">
        <f>SUM(R93:R322)</f>
        <v>962.6373499999999</v>
      </c>
      <c r="S92" s="181"/>
      <c r="T92" s="183">
        <f>SUM(T93:T322)</f>
        <v>19.6</v>
      </c>
      <c r="AR92" s="184" t="s">
        <v>80</v>
      </c>
      <c r="AT92" s="185" t="s">
        <v>71</v>
      </c>
      <c r="AU92" s="185" t="s">
        <v>80</v>
      </c>
      <c r="AY92" s="184" t="s">
        <v>122</v>
      </c>
      <c r="BK92" s="186">
        <f>SUM(BK93:BK322)</f>
        <v>0</v>
      </c>
    </row>
    <row r="93" spans="1:65" s="2" customFormat="1" ht="21.75" customHeight="1">
      <c r="A93" s="36"/>
      <c r="B93" s="37"/>
      <c r="C93" s="189" t="s">
        <v>80</v>
      </c>
      <c r="D93" s="189" t="s">
        <v>124</v>
      </c>
      <c r="E93" s="190" t="s">
        <v>125</v>
      </c>
      <c r="F93" s="191" t="s">
        <v>126</v>
      </c>
      <c r="G93" s="192" t="s">
        <v>127</v>
      </c>
      <c r="H93" s="193">
        <v>250</v>
      </c>
      <c r="I93" s="194"/>
      <c r="J93" s="195">
        <f>ROUND(I93*H93,2)</f>
        <v>0</v>
      </c>
      <c r="K93" s="191" t="s">
        <v>128</v>
      </c>
      <c r="L93" s="41"/>
      <c r="M93" s="196" t="s">
        <v>19</v>
      </c>
      <c r="N93" s="197" t="s">
        <v>43</v>
      </c>
      <c r="O93" s="66"/>
      <c r="P93" s="198">
        <f>O93*H93</f>
        <v>0</v>
      </c>
      <c r="Q93" s="198">
        <v>0</v>
      </c>
      <c r="R93" s="198">
        <f>Q93*H93</f>
        <v>0</v>
      </c>
      <c r="S93" s="198">
        <v>0</v>
      </c>
      <c r="T93" s="199">
        <f>S93*H93</f>
        <v>0</v>
      </c>
      <c r="U93" s="36"/>
      <c r="V93" s="36"/>
      <c r="W93" s="36"/>
      <c r="X93" s="36"/>
      <c r="Y93" s="36"/>
      <c r="Z93" s="36"/>
      <c r="AA93" s="36"/>
      <c r="AB93" s="36"/>
      <c r="AC93" s="36"/>
      <c r="AD93" s="36"/>
      <c r="AE93" s="36"/>
      <c r="AR93" s="200" t="s">
        <v>129</v>
      </c>
      <c r="AT93" s="200" t="s">
        <v>124</v>
      </c>
      <c r="AU93" s="200" t="s">
        <v>82</v>
      </c>
      <c r="AY93" s="19" t="s">
        <v>122</v>
      </c>
      <c r="BE93" s="201">
        <f>IF(N93="základní",J93,0)</f>
        <v>0</v>
      </c>
      <c r="BF93" s="201">
        <f>IF(N93="snížená",J93,0)</f>
        <v>0</v>
      </c>
      <c r="BG93" s="201">
        <f>IF(N93="zákl. přenesená",J93,0)</f>
        <v>0</v>
      </c>
      <c r="BH93" s="201">
        <f>IF(N93="sníž. přenesená",J93,0)</f>
        <v>0</v>
      </c>
      <c r="BI93" s="201">
        <f>IF(N93="nulová",J93,0)</f>
        <v>0</v>
      </c>
      <c r="BJ93" s="19" t="s">
        <v>80</v>
      </c>
      <c r="BK93" s="201">
        <f>ROUND(I93*H93,2)</f>
        <v>0</v>
      </c>
      <c r="BL93" s="19" t="s">
        <v>129</v>
      </c>
      <c r="BM93" s="200" t="s">
        <v>130</v>
      </c>
    </row>
    <row r="94" spans="1:47" s="2" customFormat="1" ht="78">
      <c r="A94" s="36"/>
      <c r="B94" s="37"/>
      <c r="C94" s="38"/>
      <c r="D94" s="202" t="s">
        <v>131</v>
      </c>
      <c r="E94" s="38"/>
      <c r="F94" s="203" t="s">
        <v>132</v>
      </c>
      <c r="G94" s="38"/>
      <c r="H94" s="38"/>
      <c r="I94" s="110"/>
      <c r="J94" s="38"/>
      <c r="K94" s="38"/>
      <c r="L94" s="41"/>
      <c r="M94" s="204"/>
      <c r="N94" s="205"/>
      <c r="O94" s="66"/>
      <c r="P94" s="66"/>
      <c r="Q94" s="66"/>
      <c r="R94" s="66"/>
      <c r="S94" s="66"/>
      <c r="T94" s="67"/>
      <c r="U94" s="36"/>
      <c r="V94" s="36"/>
      <c r="W94" s="36"/>
      <c r="X94" s="36"/>
      <c r="Y94" s="36"/>
      <c r="Z94" s="36"/>
      <c r="AA94" s="36"/>
      <c r="AB94" s="36"/>
      <c r="AC94" s="36"/>
      <c r="AD94" s="36"/>
      <c r="AE94" s="36"/>
      <c r="AT94" s="19" t="s">
        <v>131</v>
      </c>
      <c r="AU94" s="19" t="s">
        <v>82</v>
      </c>
    </row>
    <row r="95" spans="1:65" s="2" customFormat="1" ht="16.5" customHeight="1">
      <c r="A95" s="36"/>
      <c r="B95" s="37"/>
      <c r="C95" s="189" t="s">
        <v>82</v>
      </c>
      <c r="D95" s="189" t="s">
        <v>124</v>
      </c>
      <c r="E95" s="190" t="s">
        <v>133</v>
      </c>
      <c r="F95" s="191" t="s">
        <v>134</v>
      </c>
      <c r="G95" s="192" t="s">
        <v>135</v>
      </c>
      <c r="H95" s="193">
        <v>7</v>
      </c>
      <c r="I95" s="194"/>
      <c r="J95" s="195">
        <f>ROUND(I95*H95,2)</f>
        <v>0</v>
      </c>
      <c r="K95" s="191" t="s">
        <v>128</v>
      </c>
      <c r="L95" s="41"/>
      <c r="M95" s="196" t="s">
        <v>19</v>
      </c>
      <c r="N95" s="197" t="s">
        <v>43</v>
      </c>
      <c r="O95" s="66"/>
      <c r="P95" s="198">
        <f>O95*H95</f>
        <v>0</v>
      </c>
      <c r="Q95" s="198">
        <v>0</v>
      </c>
      <c r="R95" s="198">
        <f>Q95*H95</f>
        <v>0</v>
      </c>
      <c r="S95" s="198">
        <v>0</v>
      </c>
      <c r="T95" s="199">
        <f>S95*H95</f>
        <v>0</v>
      </c>
      <c r="U95" s="36"/>
      <c r="V95" s="36"/>
      <c r="W95" s="36"/>
      <c r="X95" s="36"/>
      <c r="Y95" s="36"/>
      <c r="Z95" s="36"/>
      <c r="AA95" s="36"/>
      <c r="AB95" s="36"/>
      <c r="AC95" s="36"/>
      <c r="AD95" s="36"/>
      <c r="AE95" s="36"/>
      <c r="AR95" s="200" t="s">
        <v>129</v>
      </c>
      <c r="AT95" s="200" t="s">
        <v>124</v>
      </c>
      <c r="AU95" s="200" t="s">
        <v>82</v>
      </c>
      <c r="AY95" s="19" t="s">
        <v>122</v>
      </c>
      <c r="BE95" s="201">
        <f>IF(N95="základní",J95,0)</f>
        <v>0</v>
      </c>
      <c r="BF95" s="201">
        <f>IF(N95="snížená",J95,0)</f>
        <v>0</v>
      </c>
      <c r="BG95" s="201">
        <f>IF(N95="zákl. přenesená",J95,0)</f>
        <v>0</v>
      </c>
      <c r="BH95" s="201">
        <f>IF(N95="sníž. přenesená",J95,0)</f>
        <v>0</v>
      </c>
      <c r="BI95" s="201">
        <f>IF(N95="nulová",J95,0)</f>
        <v>0</v>
      </c>
      <c r="BJ95" s="19" t="s">
        <v>80</v>
      </c>
      <c r="BK95" s="201">
        <f>ROUND(I95*H95,2)</f>
        <v>0</v>
      </c>
      <c r="BL95" s="19" t="s">
        <v>129</v>
      </c>
      <c r="BM95" s="200" t="s">
        <v>136</v>
      </c>
    </row>
    <row r="96" spans="1:47" s="2" customFormat="1" ht="126.75">
      <c r="A96" s="36"/>
      <c r="B96" s="37"/>
      <c r="C96" s="38"/>
      <c r="D96" s="202" t="s">
        <v>131</v>
      </c>
      <c r="E96" s="38"/>
      <c r="F96" s="203" t="s">
        <v>137</v>
      </c>
      <c r="G96" s="38"/>
      <c r="H96" s="38"/>
      <c r="I96" s="110"/>
      <c r="J96" s="38"/>
      <c r="K96" s="38"/>
      <c r="L96" s="41"/>
      <c r="M96" s="204"/>
      <c r="N96" s="205"/>
      <c r="O96" s="66"/>
      <c r="P96" s="66"/>
      <c r="Q96" s="66"/>
      <c r="R96" s="66"/>
      <c r="S96" s="66"/>
      <c r="T96" s="67"/>
      <c r="U96" s="36"/>
      <c r="V96" s="36"/>
      <c r="W96" s="36"/>
      <c r="X96" s="36"/>
      <c r="Y96" s="36"/>
      <c r="Z96" s="36"/>
      <c r="AA96" s="36"/>
      <c r="AB96" s="36"/>
      <c r="AC96" s="36"/>
      <c r="AD96" s="36"/>
      <c r="AE96" s="36"/>
      <c r="AT96" s="19" t="s">
        <v>131</v>
      </c>
      <c r="AU96" s="19" t="s">
        <v>82</v>
      </c>
    </row>
    <row r="97" spans="1:65" s="2" customFormat="1" ht="16.5" customHeight="1">
      <c r="A97" s="36"/>
      <c r="B97" s="37"/>
      <c r="C97" s="189" t="s">
        <v>138</v>
      </c>
      <c r="D97" s="189" t="s">
        <v>124</v>
      </c>
      <c r="E97" s="190" t="s">
        <v>139</v>
      </c>
      <c r="F97" s="191" t="s">
        <v>140</v>
      </c>
      <c r="G97" s="192" t="s">
        <v>135</v>
      </c>
      <c r="H97" s="193">
        <v>10</v>
      </c>
      <c r="I97" s="194"/>
      <c r="J97" s="195">
        <f>ROUND(I97*H97,2)</f>
        <v>0</v>
      </c>
      <c r="K97" s="191" t="s">
        <v>128</v>
      </c>
      <c r="L97" s="41"/>
      <c r="M97" s="196" t="s">
        <v>19</v>
      </c>
      <c r="N97" s="197" t="s">
        <v>43</v>
      </c>
      <c r="O97" s="66"/>
      <c r="P97" s="198">
        <f>O97*H97</f>
        <v>0</v>
      </c>
      <c r="Q97" s="198">
        <v>0</v>
      </c>
      <c r="R97" s="198">
        <f>Q97*H97</f>
        <v>0</v>
      </c>
      <c r="S97" s="198">
        <v>0</v>
      </c>
      <c r="T97" s="199">
        <f>S97*H97</f>
        <v>0</v>
      </c>
      <c r="U97" s="36"/>
      <c r="V97" s="36"/>
      <c r="W97" s="36"/>
      <c r="X97" s="36"/>
      <c r="Y97" s="36"/>
      <c r="Z97" s="36"/>
      <c r="AA97" s="36"/>
      <c r="AB97" s="36"/>
      <c r="AC97" s="36"/>
      <c r="AD97" s="36"/>
      <c r="AE97" s="36"/>
      <c r="AR97" s="200" t="s">
        <v>129</v>
      </c>
      <c r="AT97" s="200" t="s">
        <v>124</v>
      </c>
      <c r="AU97" s="200" t="s">
        <v>82</v>
      </c>
      <c r="AY97" s="19" t="s">
        <v>122</v>
      </c>
      <c r="BE97" s="201">
        <f>IF(N97="základní",J97,0)</f>
        <v>0</v>
      </c>
      <c r="BF97" s="201">
        <f>IF(N97="snížená",J97,0)</f>
        <v>0</v>
      </c>
      <c r="BG97" s="201">
        <f>IF(N97="zákl. přenesená",J97,0)</f>
        <v>0</v>
      </c>
      <c r="BH97" s="201">
        <f>IF(N97="sníž. přenesená",J97,0)</f>
        <v>0</v>
      </c>
      <c r="BI97" s="201">
        <f>IF(N97="nulová",J97,0)</f>
        <v>0</v>
      </c>
      <c r="BJ97" s="19" t="s">
        <v>80</v>
      </c>
      <c r="BK97" s="201">
        <f>ROUND(I97*H97,2)</f>
        <v>0</v>
      </c>
      <c r="BL97" s="19" t="s">
        <v>129</v>
      </c>
      <c r="BM97" s="200" t="s">
        <v>141</v>
      </c>
    </row>
    <row r="98" spans="1:47" s="2" customFormat="1" ht="136.5">
      <c r="A98" s="36"/>
      <c r="B98" s="37"/>
      <c r="C98" s="38"/>
      <c r="D98" s="202" t="s">
        <v>131</v>
      </c>
      <c r="E98" s="38"/>
      <c r="F98" s="203" t="s">
        <v>142</v>
      </c>
      <c r="G98" s="38"/>
      <c r="H98" s="38"/>
      <c r="I98" s="110"/>
      <c r="J98" s="38"/>
      <c r="K98" s="38"/>
      <c r="L98" s="41"/>
      <c r="M98" s="204"/>
      <c r="N98" s="205"/>
      <c r="O98" s="66"/>
      <c r="P98" s="66"/>
      <c r="Q98" s="66"/>
      <c r="R98" s="66"/>
      <c r="S98" s="66"/>
      <c r="T98" s="67"/>
      <c r="U98" s="36"/>
      <c r="V98" s="36"/>
      <c r="W98" s="36"/>
      <c r="X98" s="36"/>
      <c r="Y98" s="36"/>
      <c r="Z98" s="36"/>
      <c r="AA98" s="36"/>
      <c r="AB98" s="36"/>
      <c r="AC98" s="36"/>
      <c r="AD98" s="36"/>
      <c r="AE98" s="36"/>
      <c r="AT98" s="19" t="s">
        <v>131</v>
      </c>
      <c r="AU98" s="19" t="s">
        <v>82</v>
      </c>
    </row>
    <row r="99" spans="1:65" s="2" customFormat="1" ht="21.75" customHeight="1">
      <c r="A99" s="36"/>
      <c r="B99" s="37"/>
      <c r="C99" s="189" t="s">
        <v>129</v>
      </c>
      <c r="D99" s="189" t="s">
        <v>124</v>
      </c>
      <c r="E99" s="190" t="s">
        <v>143</v>
      </c>
      <c r="F99" s="191" t="s">
        <v>144</v>
      </c>
      <c r="G99" s="192" t="s">
        <v>135</v>
      </c>
      <c r="H99" s="193">
        <v>7</v>
      </c>
      <c r="I99" s="194"/>
      <c r="J99" s="195">
        <f>ROUND(I99*H99,2)</f>
        <v>0</v>
      </c>
      <c r="K99" s="191" t="s">
        <v>128</v>
      </c>
      <c r="L99" s="41"/>
      <c r="M99" s="196" t="s">
        <v>19</v>
      </c>
      <c r="N99" s="197" t="s">
        <v>43</v>
      </c>
      <c r="O99" s="66"/>
      <c r="P99" s="198">
        <f>O99*H99</f>
        <v>0</v>
      </c>
      <c r="Q99" s="198">
        <v>0</v>
      </c>
      <c r="R99" s="198">
        <f>Q99*H99</f>
        <v>0</v>
      </c>
      <c r="S99" s="198">
        <v>0</v>
      </c>
      <c r="T99" s="199">
        <f>S99*H99</f>
        <v>0</v>
      </c>
      <c r="U99" s="36"/>
      <c r="V99" s="36"/>
      <c r="W99" s="36"/>
      <c r="X99" s="36"/>
      <c r="Y99" s="36"/>
      <c r="Z99" s="36"/>
      <c r="AA99" s="36"/>
      <c r="AB99" s="36"/>
      <c r="AC99" s="36"/>
      <c r="AD99" s="36"/>
      <c r="AE99" s="36"/>
      <c r="AR99" s="200" t="s">
        <v>129</v>
      </c>
      <c r="AT99" s="200" t="s">
        <v>124</v>
      </c>
      <c r="AU99" s="200" t="s">
        <v>82</v>
      </c>
      <c r="AY99" s="19" t="s">
        <v>122</v>
      </c>
      <c r="BE99" s="201">
        <f>IF(N99="základní",J99,0)</f>
        <v>0</v>
      </c>
      <c r="BF99" s="201">
        <f>IF(N99="snížená",J99,0)</f>
        <v>0</v>
      </c>
      <c r="BG99" s="201">
        <f>IF(N99="zákl. přenesená",J99,0)</f>
        <v>0</v>
      </c>
      <c r="BH99" s="201">
        <f>IF(N99="sníž. přenesená",J99,0)</f>
        <v>0</v>
      </c>
      <c r="BI99" s="201">
        <f>IF(N99="nulová",J99,0)</f>
        <v>0</v>
      </c>
      <c r="BJ99" s="19" t="s">
        <v>80</v>
      </c>
      <c r="BK99" s="201">
        <f>ROUND(I99*H99,2)</f>
        <v>0</v>
      </c>
      <c r="BL99" s="19" t="s">
        <v>129</v>
      </c>
      <c r="BM99" s="200" t="s">
        <v>145</v>
      </c>
    </row>
    <row r="100" spans="1:47" s="2" customFormat="1" ht="39">
      <c r="A100" s="36"/>
      <c r="B100" s="37"/>
      <c r="C100" s="38"/>
      <c r="D100" s="202" t="s">
        <v>131</v>
      </c>
      <c r="E100" s="38"/>
      <c r="F100" s="203" t="s">
        <v>146</v>
      </c>
      <c r="G100" s="38"/>
      <c r="H100" s="38"/>
      <c r="I100" s="110"/>
      <c r="J100" s="38"/>
      <c r="K100" s="38"/>
      <c r="L100" s="41"/>
      <c r="M100" s="204"/>
      <c r="N100" s="205"/>
      <c r="O100" s="66"/>
      <c r="P100" s="66"/>
      <c r="Q100" s="66"/>
      <c r="R100" s="66"/>
      <c r="S100" s="66"/>
      <c r="T100" s="67"/>
      <c r="U100" s="36"/>
      <c r="V100" s="36"/>
      <c r="W100" s="36"/>
      <c r="X100" s="36"/>
      <c r="Y100" s="36"/>
      <c r="Z100" s="36"/>
      <c r="AA100" s="36"/>
      <c r="AB100" s="36"/>
      <c r="AC100" s="36"/>
      <c r="AD100" s="36"/>
      <c r="AE100" s="36"/>
      <c r="AT100" s="19" t="s">
        <v>131</v>
      </c>
      <c r="AU100" s="19" t="s">
        <v>82</v>
      </c>
    </row>
    <row r="101" spans="1:65" s="2" customFormat="1" ht="21.75" customHeight="1">
      <c r="A101" s="36"/>
      <c r="B101" s="37"/>
      <c r="C101" s="189" t="s">
        <v>147</v>
      </c>
      <c r="D101" s="189" t="s">
        <v>124</v>
      </c>
      <c r="E101" s="190" t="s">
        <v>148</v>
      </c>
      <c r="F101" s="191" t="s">
        <v>149</v>
      </c>
      <c r="G101" s="192" t="s">
        <v>135</v>
      </c>
      <c r="H101" s="193">
        <v>7</v>
      </c>
      <c r="I101" s="194"/>
      <c r="J101" s="195">
        <f>ROUND(I101*H101,2)</f>
        <v>0</v>
      </c>
      <c r="K101" s="191" t="s">
        <v>128</v>
      </c>
      <c r="L101" s="41"/>
      <c r="M101" s="196" t="s">
        <v>19</v>
      </c>
      <c r="N101" s="197" t="s">
        <v>43</v>
      </c>
      <c r="O101" s="66"/>
      <c r="P101" s="198">
        <f>O101*H101</f>
        <v>0</v>
      </c>
      <c r="Q101" s="198">
        <v>0</v>
      </c>
      <c r="R101" s="198">
        <f>Q101*H101</f>
        <v>0</v>
      </c>
      <c r="S101" s="198">
        <v>0</v>
      </c>
      <c r="T101" s="199">
        <f>S101*H101</f>
        <v>0</v>
      </c>
      <c r="U101" s="36"/>
      <c r="V101" s="36"/>
      <c r="W101" s="36"/>
      <c r="X101" s="36"/>
      <c r="Y101" s="36"/>
      <c r="Z101" s="36"/>
      <c r="AA101" s="36"/>
      <c r="AB101" s="36"/>
      <c r="AC101" s="36"/>
      <c r="AD101" s="36"/>
      <c r="AE101" s="36"/>
      <c r="AR101" s="200" t="s">
        <v>129</v>
      </c>
      <c r="AT101" s="200" t="s">
        <v>124</v>
      </c>
      <c r="AU101" s="200" t="s">
        <v>82</v>
      </c>
      <c r="AY101" s="19" t="s">
        <v>122</v>
      </c>
      <c r="BE101" s="201">
        <f>IF(N101="základní",J101,0)</f>
        <v>0</v>
      </c>
      <c r="BF101" s="201">
        <f>IF(N101="snížená",J101,0)</f>
        <v>0</v>
      </c>
      <c r="BG101" s="201">
        <f>IF(N101="zákl. přenesená",J101,0)</f>
        <v>0</v>
      </c>
      <c r="BH101" s="201">
        <f>IF(N101="sníž. přenesená",J101,0)</f>
        <v>0</v>
      </c>
      <c r="BI101" s="201">
        <f>IF(N101="nulová",J101,0)</f>
        <v>0</v>
      </c>
      <c r="BJ101" s="19" t="s">
        <v>80</v>
      </c>
      <c r="BK101" s="201">
        <f>ROUND(I101*H101,2)</f>
        <v>0</v>
      </c>
      <c r="BL101" s="19" t="s">
        <v>129</v>
      </c>
      <c r="BM101" s="200" t="s">
        <v>150</v>
      </c>
    </row>
    <row r="102" spans="1:47" s="2" customFormat="1" ht="39">
      <c r="A102" s="36"/>
      <c r="B102" s="37"/>
      <c r="C102" s="38"/>
      <c r="D102" s="202" t="s">
        <v>131</v>
      </c>
      <c r="E102" s="38"/>
      <c r="F102" s="203" t="s">
        <v>146</v>
      </c>
      <c r="G102" s="38"/>
      <c r="H102" s="38"/>
      <c r="I102" s="110"/>
      <c r="J102" s="38"/>
      <c r="K102" s="38"/>
      <c r="L102" s="41"/>
      <c r="M102" s="204"/>
      <c r="N102" s="205"/>
      <c r="O102" s="66"/>
      <c r="P102" s="66"/>
      <c r="Q102" s="66"/>
      <c r="R102" s="66"/>
      <c r="S102" s="66"/>
      <c r="T102" s="67"/>
      <c r="U102" s="36"/>
      <c r="V102" s="36"/>
      <c r="W102" s="36"/>
      <c r="X102" s="36"/>
      <c r="Y102" s="36"/>
      <c r="Z102" s="36"/>
      <c r="AA102" s="36"/>
      <c r="AB102" s="36"/>
      <c r="AC102" s="36"/>
      <c r="AD102" s="36"/>
      <c r="AE102" s="36"/>
      <c r="AT102" s="19" t="s">
        <v>131</v>
      </c>
      <c r="AU102" s="19" t="s">
        <v>82</v>
      </c>
    </row>
    <row r="103" spans="1:65" s="2" customFormat="1" ht="21.75" customHeight="1">
      <c r="A103" s="36"/>
      <c r="B103" s="37"/>
      <c r="C103" s="189" t="s">
        <v>151</v>
      </c>
      <c r="D103" s="189" t="s">
        <v>124</v>
      </c>
      <c r="E103" s="190" t="s">
        <v>152</v>
      </c>
      <c r="F103" s="191" t="s">
        <v>153</v>
      </c>
      <c r="G103" s="192" t="s">
        <v>135</v>
      </c>
      <c r="H103" s="193">
        <v>7</v>
      </c>
      <c r="I103" s="194"/>
      <c r="J103" s="195">
        <f>ROUND(I103*H103,2)</f>
        <v>0</v>
      </c>
      <c r="K103" s="191" t="s">
        <v>128</v>
      </c>
      <c r="L103" s="41"/>
      <c r="M103" s="196" t="s">
        <v>19</v>
      </c>
      <c r="N103" s="197" t="s">
        <v>43</v>
      </c>
      <c r="O103" s="66"/>
      <c r="P103" s="198">
        <f>O103*H103</f>
        <v>0</v>
      </c>
      <c r="Q103" s="198">
        <v>0</v>
      </c>
      <c r="R103" s="198">
        <f>Q103*H103</f>
        <v>0</v>
      </c>
      <c r="S103" s="198">
        <v>0</v>
      </c>
      <c r="T103" s="199">
        <f>S103*H103</f>
        <v>0</v>
      </c>
      <c r="U103" s="36"/>
      <c r="V103" s="36"/>
      <c r="W103" s="36"/>
      <c r="X103" s="36"/>
      <c r="Y103" s="36"/>
      <c r="Z103" s="36"/>
      <c r="AA103" s="36"/>
      <c r="AB103" s="36"/>
      <c r="AC103" s="36"/>
      <c r="AD103" s="36"/>
      <c r="AE103" s="36"/>
      <c r="AR103" s="200" t="s">
        <v>129</v>
      </c>
      <c r="AT103" s="200" t="s">
        <v>124</v>
      </c>
      <c r="AU103" s="200" t="s">
        <v>82</v>
      </c>
      <c r="AY103" s="19" t="s">
        <v>122</v>
      </c>
      <c r="BE103" s="201">
        <f>IF(N103="základní",J103,0)</f>
        <v>0</v>
      </c>
      <c r="BF103" s="201">
        <f>IF(N103="snížená",J103,0)</f>
        <v>0</v>
      </c>
      <c r="BG103" s="201">
        <f>IF(N103="zákl. přenesená",J103,0)</f>
        <v>0</v>
      </c>
      <c r="BH103" s="201">
        <f>IF(N103="sníž. přenesená",J103,0)</f>
        <v>0</v>
      </c>
      <c r="BI103" s="201">
        <f>IF(N103="nulová",J103,0)</f>
        <v>0</v>
      </c>
      <c r="BJ103" s="19" t="s">
        <v>80</v>
      </c>
      <c r="BK103" s="201">
        <f>ROUND(I103*H103,2)</f>
        <v>0</v>
      </c>
      <c r="BL103" s="19" t="s">
        <v>129</v>
      </c>
      <c r="BM103" s="200" t="s">
        <v>154</v>
      </c>
    </row>
    <row r="104" spans="1:47" s="2" customFormat="1" ht="39">
      <c r="A104" s="36"/>
      <c r="B104" s="37"/>
      <c r="C104" s="38"/>
      <c r="D104" s="202" t="s">
        <v>131</v>
      </c>
      <c r="E104" s="38"/>
      <c r="F104" s="203" t="s">
        <v>146</v>
      </c>
      <c r="G104" s="38"/>
      <c r="H104" s="38"/>
      <c r="I104" s="110"/>
      <c r="J104" s="38"/>
      <c r="K104" s="38"/>
      <c r="L104" s="41"/>
      <c r="M104" s="204"/>
      <c r="N104" s="205"/>
      <c r="O104" s="66"/>
      <c r="P104" s="66"/>
      <c r="Q104" s="66"/>
      <c r="R104" s="66"/>
      <c r="S104" s="66"/>
      <c r="T104" s="67"/>
      <c r="U104" s="36"/>
      <c r="V104" s="36"/>
      <c r="W104" s="36"/>
      <c r="X104" s="36"/>
      <c r="Y104" s="36"/>
      <c r="Z104" s="36"/>
      <c r="AA104" s="36"/>
      <c r="AB104" s="36"/>
      <c r="AC104" s="36"/>
      <c r="AD104" s="36"/>
      <c r="AE104" s="36"/>
      <c r="AT104" s="19" t="s">
        <v>131</v>
      </c>
      <c r="AU104" s="19" t="s">
        <v>82</v>
      </c>
    </row>
    <row r="105" spans="1:65" s="2" customFormat="1" ht="16.5" customHeight="1">
      <c r="A105" s="36"/>
      <c r="B105" s="37"/>
      <c r="C105" s="189" t="s">
        <v>155</v>
      </c>
      <c r="D105" s="189" t="s">
        <v>124</v>
      </c>
      <c r="E105" s="190" t="s">
        <v>156</v>
      </c>
      <c r="F105" s="191" t="s">
        <v>157</v>
      </c>
      <c r="G105" s="192" t="s">
        <v>127</v>
      </c>
      <c r="H105" s="193">
        <v>250</v>
      </c>
      <c r="I105" s="194"/>
      <c r="J105" s="195">
        <f>ROUND(I105*H105,2)</f>
        <v>0</v>
      </c>
      <c r="K105" s="191" t="s">
        <v>128</v>
      </c>
      <c r="L105" s="41"/>
      <c r="M105" s="196" t="s">
        <v>19</v>
      </c>
      <c r="N105" s="197" t="s">
        <v>43</v>
      </c>
      <c r="O105" s="66"/>
      <c r="P105" s="198">
        <f>O105*H105</f>
        <v>0</v>
      </c>
      <c r="Q105" s="198">
        <v>0</v>
      </c>
      <c r="R105" s="198">
        <f>Q105*H105</f>
        <v>0</v>
      </c>
      <c r="S105" s="198">
        <v>0</v>
      </c>
      <c r="T105" s="199">
        <f>S105*H105</f>
        <v>0</v>
      </c>
      <c r="U105" s="36"/>
      <c r="V105" s="36"/>
      <c r="W105" s="36"/>
      <c r="X105" s="36"/>
      <c r="Y105" s="36"/>
      <c r="Z105" s="36"/>
      <c r="AA105" s="36"/>
      <c r="AB105" s="36"/>
      <c r="AC105" s="36"/>
      <c r="AD105" s="36"/>
      <c r="AE105" s="36"/>
      <c r="AR105" s="200" t="s">
        <v>129</v>
      </c>
      <c r="AT105" s="200" t="s">
        <v>124</v>
      </c>
      <c r="AU105" s="200" t="s">
        <v>82</v>
      </c>
      <c r="AY105" s="19" t="s">
        <v>122</v>
      </c>
      <c r="BE105" s="201">
        <f>IF(N105="základní",J105,0)</f>
        <v>0</v>
      </c>
      <c r="BF105" s="201">
        <f>IF(N105="snížená",J105,0)</f>
        <v>0</v>
      </c>
      <c r="BG105" s="201">
        <f>IF(N105="zákl. přenesená",J105,0)</f>
        <v>0</v>
      </c>
      <c r="BH105" s="201">
        <f>IF(N105="sníž. přenesená",J105,0)</f>
        <v>0</v>
      </c>
      <c r="BI105" s="201">
        <f>IF(N105="nulová",J105,0)</f>
        <v>0</v>
      </c>
      <c r="BJ105" s="19" t="s">
        <v>80</v>
      </c>
      <c r="BK105" s="201">
        <f>ROUND(I105*H105,2)</f>
        <v>0</v>
      </c>
      <c r="BL105" s="19" t="s">
        <v>129</v>
      </c>
      <c r="BM105" s="200" t="s">
        <v>158</v>
      </c>
    </row>
    <row r="106" spans="1:47" s="2" customFormat="1" ht="48.75">
      <c r="A106" s="36"/>
      <c r="B106" s="37"/>
      <c r="C106" s="38"/>
      <c r="D106" s="202" t="s">
        <v>131</v>
      </c>
      <c r="E106" s="38"/>
      <c r="F106" s="203" t="s">
        <v>159</v>
      </c>
      <c r="G106" s="38"/>
      <c r="H106" s="38"/>
      <c r="I106" s="110"/>
      <c r="J106" s="38"/>
      <c r="K106" s="38"/>
      <c r="L106" s="41"/>
      <c r="M106" s="204"/>
      <c r="N106" s="205"/>
      <c r="O106" s="66"/>
      <c r="P106" s="66"/>
      <c r="Q106" s="66"/>
      <c r="R106" s="66"/>
      <c r="S106" s="66"/>
      <c r="T106" s="67"/>
      <c r="U106" s="36"/>
      <c r="V106" s="36"/>
      <c r="W106" s="36"/>
      <c r="X106" s="36"/>
      <c r="Y106" s="36"/>
      <c r="Z106" s="36"/>
      <c r="AA106" s="36"/>
      <c r="AB106" s="36"/>
      <c r="AC106" s="36"/>
      <c r="AD106" s="36"/>
      <c r="AE106" s="36"/>
      <c r="AT106" s="19" t="s">
        <v>131</v>
      </c>
      <c r="AU106" s="19" t="s">
        <v>82</v>
      </c>
    </row>
    <row r="107" spans="1:65" s="2" customFormat="1" ht="33" customHeight="1">
      <c r="A107" s="36"/>
      <c r="B107" s="37"/>
      <c r="C107" s="189" t="s">
        <v>160</v>
      </c>
      <c r="D107" s="189" t="s">
        <v>124</v>
      </c>
      <c r="E107" s="190" t="s">
        <v>161</v>
      </c>
      <c r="F107" s="191" t="s">
        <v>162</v>
      </c>
      <c r="G107" s="192" t="s">
        <v>135</v>
      </c>
      <c r="H107" s="193">
        <v>98</v>
      </c>
      <c r="I107" s="194"/>
      <c r="J107" s="195">
        <f>ROUND(I107*H107,2)</f>
        <v>0</v>
      </c>
      <c r="K107" s="191" t="s">
        <v>128</v>
      </c>
      <c r="L107" s="41"/>
      <c r="M107" s="196" t="s">
        <v>19</v>
      </c>
      <c r="N107" s="197" t="s">
        <v>43</v>
      </c>
      <c r="O107" s="66"/>
      <c r="P107" s="198">
        <f>O107*H107</f>
        <v>0</v>
      </c>
      <c r="Q107" s="198">
        <v>0</v>
      </c>
      <c r="R107" s="198">
        <f>Q107*H107</f>
        <v>0</v>
      </c>
      <c r="S107" s="198">
        <v>0</v>
      </c>
      <c r="T107" s="199">
        <f>S107*H107</f>
        <v>0</v>
      </c>
      <c r="U107" s="36"/>
      <c r="V107" s="36"/>
      <c r="W107" s="36"/>
      <c r="X107" s="36"/>
      <c r="Y107" s="36"/>
      <c r="Z107" s="36"/>
      <c r="AA107" s="36"/>
      <c r="AB107" s="36"/>
      <c r="AC107" s="36"/>
      <c r="AD107" s="36"/>
      <c r="AE107" s="36"/>
      <c r="AR107" s="200" t="s">
        <v>129</v>
      </c>
      <c r="AT107" s="200" t="s">
        <v>124</v>
      </c>
      <c r="AU107" s="200" t="s">
        <v>82</v>
      </c>
      <c r="AY107" s="19" t="s">
        <v>122</v>
      </c>
      <c r="BE107" s="201">
        <f>IF(N107="základní",J107,0)</f>
        <v>0</v>
      </c>
      <c r="BF107" s="201">
        <f>IF(N107="snížená",J107,0)</f>
        <v>0</v>
      </c>
      <c r="BG107" s="201">
        <f>IF(N107="zákl. přenesená",J107,0)</f>
        <v>0</v>
      </c>
      <c r="BH107" s="201">
        <f>IF(N107="sníž. přenesená",J107,0)</f>
        <v>0</v>
      </c>
      <c r="BI107" s="201">
        <f>IF(N107="nulová",J107,0)</f>
        <v>0</v>
      </c>
      <c r="BJ107" s="19" t="s">
        <v>80</v>
      </c>
      <c r="BK107" s="201">
        <f>ROUND(I107*H107,2)</f>
        <v>0</v>
      </c>
      <c r="BL107" s="19" t="s">
        <v>129</v>
      </c>
      <c r="BM107" s="200" t="s">
        <v>163</v>
      </c>
    </row>
    <row r="108" spans="1:47" s="2" customFormat="1" ht="39">
      <c r="A108" s="36"/>
      <c r="B108" s="37"/>
      <c r="C108" s="38"/>
      <c r="D108" s="202" t="s">
        <v>131</v>
      </c>
      <c r="E108" s="38"/>
      <c r="F108" s="203" t="s">
        <v>146</v>
      </c>
      <c r="G108" s="38"/>
      <c r="H108" s="38"/>
      <c r="I108" s="110"/>
      <c r="J108" s="38"/>
      <c r="K108" s="38"/>
      <c r="L108" s="41"/>
      <c r="M108" s="204"/>
      <c r="N108" s="205"/>
      <c r="O108" s="66"/>
      <c r="P108" s="66"/>
      <c r="Q108" s="66"/>
      <c r="R108" s="66"/>
      <c r="S108" s="66"/>
      <c r="T108" s="67"/>
      <c r="U108" s="36"/>
      <c r="V108" s="36"/>
      <c r="W108" s="36"/>
      <c r="X108" s="36"/>
      <c r="Y108" s="36"/>
      <c r="Z108" s="36"/>
      <c r="AA108" s="36"/>
      <c r="AB108" s="36"/>
      <c r="AC108" s="36"/>
      <c r="AD108" s="36"/>
      <c r="AE108" s="36"/>
      <c r="AT108" s="19" t="s">
        <v>131</v>
      </c>
      <c r="AU108" s="19" t="s">
        <v>82</v>
      </c>
    </row>
    <row r="109" spans="2:51" s="13" customFormat="1" ht="11.25">
      <c r="B109" s="206"/>
      <c r="C109" s="207"/>
      <c r="D109" s="202" t="s">
        <v>164</v>
      </c>
      <c r="E109" s="208" t="s">
        <v>19</v>
      </c>
      <c r="F109" s="209" t="s">
        <v>165</v>
      </c>
      <c r="G109" s="207"/>
      <c r="H109" s="210">
        <v>98</v>
      </c>
      <c r="I109" s="211"/>
      <c r="J109" s="207"/>
      <c r="K109" s="207"/>
      <c r="L109" s="212"/>
      <c r="M109" s="213"/>
      <c r="N109" s="214"/>
      <c r="O109" s="214"/>
      <c r="P109" s="214"/>
      <c r="Q109" s="214"/>
      <c r="R109" s="214"/>
      <c r="S109" s="214"/>
      <c r="T109" s="215"/>
      <c r="AT109" s="216" t="s">
        <v>164</v>
      </c>
      <c r="AU109" s="216" t="s">
        <v>82</v>
      </c>
      <c r="AV109" s="13" t="s">
        <v>82</v>
      </c>
      <c r="AW109" s="13" t="s">
        <v>33</v>
      </c>
      <c r="AX109" s="13" t="s">
        <v>80</v>
      </c>
      <c r="AY109" s="216" t="s">
        <v>122</v>
      </c>
    </row>
    <row r="110" spans="1:65" s="2" customFormat="1" ht="21.75" customHeight="1">
      <c r="A110" s="36"/>
      <c r="B110" s="37"/>
      <c r="C110" s="189" t="s">
        <v>166</v>
      </c>
      <c r="D110" s="189" t="s">
        <v>124</v>
      </c>
      <c r="E110" s="190" t="s">
        <v>167</v>
      </c>
      <c r="F110" s="191" t="s">
        <v>168</v>
      </c>
      <c r="G110" s="192" t="s">
        <v>135</v>
      </c>
      <c r="H110" s="193">
        <v>98</v>
      </c>
      <c r="I110" s="194"/>
      <c r="J110" s="195">
        <f>ROUND(I110*H110,2)</f>
        <v>0</v>
      </c>
      <c r="K110" s="191" t="s">
        <v>128</v>
      </c>
      <c r="L110" s="41"/>
      <c r="M110" s="196" t="s">
        <v>19</v>
      </c>
      <c r="N110" s="197" t="s">
        <v>43</v>
      </c>
      <c r="O110" s="66"/>
      <c r="P110" s="198">
        <f>O110*H110</f>
        <v>0</v>
      </c>
      <c r="Q110" s="198">
        <v>0</v>
      </c>
      <c r="R110" s="198">
        <f>Q110*H110</f>
        <v>0</v>
      </c>
      <c r="S110" s="198">
        <v>0</v>
      </c>
      <c r="T110" s="199">
        <f>S110*H110</f>
        <v>0</v>
      </c>
      <c r="U110" s="36"/>
      <c r="V110" s="36"/>
      <c r="W110" s="36"/>
      <c r="X110" s="36"/>
      <c r="Y110" s="36"/>
      <c r="Z110" s="36"/>
      <c r="AA110" s="36"/>
      <c r="AB110" s="36"/>
      <c r="AC110" s="36"/>
      <c r="AD110" s="36"/>
      <c r="AE110" s="36"/>
      <c r="AR110" s="200" t="s">
        <v>129</v>
      </c>
      <c r="AT110" s="200" t="s">
        <v>124</v>
      </c>
      <c r="AU110" s="200" t="s">
        <v>82</v>
      </c>
      <c r="AY110" s="19" t="s">
        <v>122</v>
      </c>
      <c r="BE110" s="201">
        <f>IF(N110="základní",J110,0)</f>
        <v>0</v>
      </c>
      <c r="BF110" s="201">
        <f>IF(N110="snížená",J110,0)</f>
        <v>0</v>
      </c>
      <c r="BG110" s="201">
        <f>IF(N110="zákl. přenesená",J110,0)</f>
        <v>0</v>
      </c>
      <c r="BH110" s="201">
        <f>IF(N110="sníž. přenesená",J110,0)</f>
        <v>0</v>
      </c>
      <c r="BI110" s="201">
        <f>IF(N110="nulová",J110,0)</f>
        <v>0</v>
      </c>
      <c r="BJ110" s="19" t="s">
        <v>80</v>
      </c>
      <c r="BK110" s="201">
        <f>ROUND(I110*H110,2)</f>
        <v>0</v>
      </c>
      <c r="BL110" s="19" t="s">
        <v>129</v>
      </c>
      <c r="BM110" s="200" t="s">
        <v>169</v>
      </c>
    </row>
    <row r="111" spans="1:47" s="2" customFormat="1" ht="39">
      <c r="A111" s="36"/>
      <c r="B111" s="37"/>
      <c r="C111" s="38"/>
      <c r="D111" s="202" t="s">
        <v>131</v>
      </c>
      <c r="E111" s="38"/>
      <c r="F111" s="203" t="s">
        <v>146</v>
      </c>
      <c r="G111" s="38"/>
      <c r="H111" s="38"/>
      <c r="I111" s="110"/>
      <c r="J111" s="38"/>
      <c r="K111" s="38"/>
      <c r="L111" s="41"/>
      <c r="M111" s="204"/>
      <c r="N111" s="205"/>
      <c r="O111" s="66"/>
      <c r="P111" s="66"/>
      <c r="Q111" s="66"/>
      <c r="R111" s="66"/>
      <c r="S111" s="66"/>
      <c r="T111" s="67"/>
      <c r="U111" s="36"/>
      <c r="V111" s="36"/>
      <c r="W111" s="36"/>
      <c r="X111" s="36"/>
      <c r="Y111" s="36"/>
      <c r="Z111" s="36"/>
      <c r="AA111" s="36"/>
      <c r="AB111" s="36"/>
      <c r="AC111" s="36"/>
      <c r="AD111" s="36"/>
      <c r="AE111" s="36"/>
      <c r="AT111" s="19" t="s">
        <v>131</v>
      </c>
      <c r="AU111" s="19" t="s">
        <v>82</v>
      </c>
    </row>
    <row r="112" spans="2:51" s="13" customFormat="1" ht="11.25">
      <c r="B112" s="206"/>
      <c r="C112" s="207"/>
      <c r="D112" s="202" t="s">
        <v>164</v>
      </c>
      <c r="E112" s="208" t="s">
        <v>19</v>
      </c>
      <c r="F112" s="209" t="s">
        <v>165</v>
      </c>
      <c r="G112" s="207"/>
      <c r="H112" s="210">
        <v>98</v>
      </c>
      <c r="I112" s="211"/>
      <c r="J112" s="207"/>
      <c r="K112" s="207"/>
      <c r="L112" s="212"/>
      <c r="M112" s="213"/>
      <c r="N112" s="214"/>
      <c r="O112" s="214"/>
      <c r="P112" s="214"/>
      <c r="Q112" s="214"/>
      <c r="R112" s="214"/>
      <c r="S112" s="214"/>
      <c r="T112" s="215"/>
      <c r="AT112" s="216" t="s">
        <v>164</v>
      </c>
      <c r="AU112" s="216" t="s">
        <v>82</v>
      </c>
      <c r="AV112" s="13" t="s">
        <v>82</v>
      </c>
      <c r="AW112" s="13" t="s">
        <v>33</v>
      </c>
      <c r="AX112" s="13" t="s">
        <v>80</v>
      </c>
      <c r="AY112" s="216" t="s">
        <v>122</v>
      </c>
    </row>
    <row r="113" spans="1:65" s="2" customFormat="1" ht="21.75" customHeight="1">
      <c r="A113" s="36"/>
      <c r="B113" s="37"/>
      <c r="C113" s="189" t="s">
        <v>170</v>
      </c>
      <c r="D113" s="189" t="s">
        <v>124</v>
      </c>
      <c r="E113" s="190" t="s">
        <v>171</v>
      </c>
      <c r="F113" s="191" t="s">
        <v>172</v>
      </c>
      <c r="G113" s="192" t="s">
        <v>135</v>
      </c>
      <c r="H113" s="193">
        <v>98</v>
      </c>
      <c r="I113" s="194"/>
      <c r="J113" s="195">
        <f>ROUND(I113*H113,2)</f>
        <v>0</v>
      </c>
      <c r="K113" s="191" t="s">
        <v>128</v>
      </c>
      <c r="L113" s="41"/>
      <c r="M113" s="196" t="s">
        <v>19</v>
      </c>
      <c r="N113" s="197" t="s">
        <v>43</v>
      </c>
      <c r="O113" s="66"/>
      <c r="P113" s="198">
        <f>O113*H113</f>
        <v>0</v>
      </c>
      <c r="Q113" s="198">
        <v>0</v>
      </c>
      <c r="R113" s="198">
        <f>Q113*H113</f>
        <v>0</v>
      </c>
      <c r="S113" s="198">
        <v>0</v>
      </c>
      <c r="T113" s="199">
        <f>S113*H113</f>
        <v>0</v>
      </c>
      <c r="U113" s="36"/>
      <c r="V113" s="36"/>
      <c r="W113" s="36"/>
      <c r="X113" s="36"/>
      <c r="Y113" s="36"/>
      <c r="Z113" s="36"/>
      <c r="AA113" s="36"/>
      <c r="AB113" s="36"/>
      <c r="AC113" s="36"/>
      <c r="AD113" s="36"/>
      <c r="AE113" s="36"/>
      <c r="AR113" s="200" t="s">
        <v>129</v>
      </c>
      <c r="AT113" s="200" t="s">
        <v>124</v>
      </c>
      <c r="AU113" s="200" t="s">
        <v>82</v>
      </c>
      <c r="AY113" s="19" t="s">
        <v>122</v>
      </c>
      <c r="BE113" s="201">
        <f>IF(N113="základní",J113,0)</f>
        <v>0</v>
      </c>
      <c r="BF113" s="201">
        <f>IF(N113="snížená",J113,0)</f>
        <v>0</v>
      </c>
      <c r="BG113" s="201">
        <f>IF(N113="zákl. přenesená",J113,0)</f>
        <v>0</v>
      </c>
      <c r="BH113" s="201">
        <f>IF(N113="sníž. přenesená",J113,0)</f>
        <v>0</v>
      </c>
      <c r="BI113" s="201">
        <f>IF(N113="nulová",J113,0)</f>
        <v>0</v>
      </c>
      <c r="BJ113" s="19" t="s">
        <v>80</v>
      </c>
      <c r="BK113" s="201">
        <f>ROUND(I113*H113,2)</f>
        <v>0</v>
      </c>
      <c r="BL113" s="19" t="s">
        <v>129</v>
      </c>
      <c r="BM113" s="200" t="s">
        <v>173</v>
      </c>
    </row>
    <row r="114" spans="1:47" s="2" customFormat="1" ht="39">
      <c r="A114" s="36"/>
      <c r="B114" s="37"/>
      <c r="C114" s="38"/>
      <c r="D114" s="202" t="s">
        <v>131</v>
      </c>
      <c r="E114" s="38"/>
      <c r="F114" s="203" t="s">
        <v>146</v>
      </c>
      <c r="G114" s="38"/>
      <c r="H114" s="38"/>
      <c r="I114" s="110"/>
      <c r="J114" s="38"/>
      <c r="K114" s="38"/>
      <c r="L114" s="41"/>
      <c r="M114" s="204"/>
      <c r="N114" s="205"/>
      <c r="O114" s="66"/>
      <c r="P114" s="66"/>
      <c r="Q114" s="66"/>
      <c r="R114" s="66"/>
      <c r="S114" s="66"/>
      <c r="T114" s="67"/>
      <c r="U114" s="36"/>
      <c r="V114" s="36"/>
      <c r="W114" s="36"/>
      <c r="X114" s="36"/>
      <c r="Y114" s="36"/>
      <c r="Z114" s="36"/>
      <c r="AA114" s="36"/>
      <c r="AB114" s="36"/>
      <c r="AC114" s="36"/>
      <c r="AD114" s="36"/>
      <c r="AE114" s="36"/>
      <c r="AT114" s="19" t="s">
        <v>131</v>
      </c>
      <c r="AU114" s="19" t="s">
        <v>82</v>
      </c>
    </row>
    <row r="115" spans="2:51" s="13" customFormat="1" ht="11.25">
      <c r="B115" s="206"/>
      <c r="C115" s="207"/>
      <c r="D115" s="202" t="s">
        <v>164</v>
      </c>
      <c r="E115" s="208" t="s">
        <v>19</v>
      </c>
      <c r="F115" s="209" t="s">
        <v>165</v>
      </c>
      <c r="G115" s="207"/>
      <c r="H115" s="210">
        <v>98</v>
      </c>
      <c r="I115" s="211"/>
      <c r="J115" s="207"/>
      <c r="K115" s="207"/>
      <c r="L115" s="212"/>
      <c r="M115" s="213"/>
      <c r="N115" s="214"/>
      <c r="O115" s="214"/>
      <c r="P115" s="214"/>
      <c r="Q115" s="214"/>
      <c r="R115" s="214"/>
      <c r="S115" s="214"/>
      <c r="T115" s="215"/>
      <c r="AT115" s="216" t="s">
        <v>164</v>
      </c>
      <c r="AU115" s="216" t="s">
        <v>82</v>
      </c>
      <c r="AV115" s="13" t="s">
        <v>82</v>
      </c>
      <c r="AW115" s="13" t="s">
        <v>33</v>
      </c>
      <c r="AX115" s="13" t="s">
        <v>80</v>
      </c>
      <c r="AY115" s="216" t="s">
        <v>122</v>
      </c>
    </row>
    <row r="116" spans="1:65" s="2" customFormat="1" ht="16.5" customHeight="1">
      <c r="A116" s="36"/>
      <c r="B116" s="37"/>
      <c r="C116" s="189" t="s">
        <v>174</v>
      </c>
      <c r="D116" s="189" t="s">
        <v>124</v>
      </c>
      <c r="E116" s="190" t="s">
        <v>175</v>
      </c>
      <c r="F116" s="191" t="s">
        <v>176</v>
      </c>
      <c r="G116" s="192" t="s">
        <v>177</v>
      </c>
      <c r="H116" s="193">
        <v>3</v>
      </c>
      <c r="I116" s="194"/>
      <c r="J116" s="195">
        <f>ROUND(I116*H116,2)</f>
        <v>0</v>
      </c>
      <c r="K116" s="191" t="s">
        <v>19</v>
      </c>
      <c r="L116" s="41"/>
      <c r="M116" s="196" t="s">
        <v>19</v>
      </c>
      <c r="N116" s="197" t="s">
        <v>43</v>
      </c>
      <c r="O116" s="66"/>
      <c r="P116" s="198">
        <f>O116*H116</f>
        <v>0</v>
      </c>
      <c r="Q116" s="198">
        <v>0</v>
      </c>
      <c r="R116" s="198">
        <f>Q116*H116</f>
        <v>0</v>
      </c>
      <c r="S116" s="198">
        <v>0</v>
      </c>
      <c r="T116" s="199">
        <f>S116*H116</f>
        <v>0</v>
      </c>
      <c r="U116" s="36"/>
      <c r="V116" s="36"/>
      <c r="W116" s="36"/>
      <c r="X116" s="36"/>
      <c r="Y116" s="36"/>
      <c r="Z116" s="36"/>
      <c r="AA116" s="36"/>
      <c r="AB116" s="36"/>
      <c r="AC116" s="36"/>
      <c r="AD116" s="36"/>
      <c r="AE116" s="36"/>
      <c r="AR116" s="200" t="s">
        <v>129</v>
      </c>
      <c r="AT116" s="200" t="s">
        <v>124</v>
      </c>
      <c r="AU116" s="200" t="s">
        <v>82</v>
      </c>
      <c r="AY116" s="19" t="s">
        <v>122</v>
      </c>
      <c r="BE116" s="201">
        <f>IF(N116="základní",J116,0)</f>
        <v>0</v>
      </c>
      <c r="BF116" s="201">
        <f>IF(N116="snížená",J116,0)</f>
        <v>0</v>
      </c>
      <c r="BG116" s="201">
        <f>IF(N116="zákl. přenesená",J116,0)</f>
        <v>0</v>
      </c>
      <c r="BH116" s="201">
        <f>IF(N116="sníž. přenesená",J116,0)</f>
        <v>0</v>
      </c>
      <c r="BI116" s="201">
        <f>IF(N116="nulová",J116,0)</f>
        <v>0</v>
      </c>
      <c r="BJ116" s="19" t="s">
        <v>80</v>
      </c>
      <c r="BK116" s="201">
        <f>ROUND(I116*H116,2)</f>
        <v>0</v>
      </c>
      <c r="BL116" s="19" t="s">
        <v>129</v>
      </c>
      <c r="BM116" s="200" t="s">
        <v>178</v>
      </c>
    </row>
    <row r="117" spans="1:65" s="2" customFormat="1" ht="21.75" customHeight="1">
      <c r="A117" s="36"/>
      <c r="B117" s="37"/>
      <c r="C117" s="189" t="s">
        <v>179</v>
      </c>
      <c r="D117" s="189" t="s">
        <v>124</v>
      </c>
      <c r="E117" s="190" t="s">
        <v>180</v>
      </c>
      <c r="F117" s="191" t="s">
        <v>181</v>
      </c>
      <c r="G117" s="192" t="s">
        <v>182</v>
      </c>
      <c r="H117" s="193">
        <v>490</v>
      </c>
      <c r="I117" s="194"/>
      <c r="J117" s="195">
        <f>ROUND(I117*H117,2)</f>
        <v>0</v>
      </c>
      <c r="K117" s="191" t="s">
        <v>128</v>
      </c>
      <c r="L117" s="41"/>
      <c r="M117" s="196" t="s">
        <v>19</v>
      </c>
      <c r="N117" s="197" t="s">
        <v>43</v>
      </c>
      <c r="O117" s="66"/>
      <c r="P117" s="198">
        <f>O117*H117</f>
        <v>0</v>
      </c>
      <c r="Q117" s="198">
        <v>0</v>
      </c>
      <c r="R117" s="198">
        <f>Q117*H117</f>
        <v>0</v>
      </c>
      <c r="S117" s="198">
        <v>0.04</v>
      </c>
      <c r="T117" s="199">
        <f>S117*H117</f>
        <v>19.6</v>
      </c>
      <c r="U117" s="36"/>
      <c r="V117" s="36"/>
      <c r="W117" s="36"/>
      <c r="X117" s="36"/>
      <c r="Y117" s="36"/>
      <c r="Z117" s="36"/>
      <c r="AA117" s="36"/>
      <c r="AB117" s="36"/>
      <c r="AC117" s="36"/>
      <c r="AD117" s="36"/>
      <c r="AE117" s="36"/>
      <c r="AR117" s="200" t="s">
        <v>129</v>
      </c>
      <c r="AT117" s="200" t="s">
        <v>124</v>
      </c>
      <c r="AU117" s="200" t="s">
        <v>82</v>
      </c>
      <c r="AY117" s="19" t="s">
        <v>122</v>
      </c>
      <c r="BE117" s="201">
        <f>IF(N117="základní",J117,0)</f>
        <v>0</v>
      </c>
      <c r="BF117" s="201">
        <f>IF(N117="snížená",J117,0)</f>
        <v>0</v>
      </c>
      <c r="BG117" s="201">
        <f>IF(N117="zákl. přenesená",J117,0)</f>
        <v>0</v>
      </c>
      <c r="BH117" s="201">
        <f>IF(N117="sníž. přenesená",J117,0)</f>
        <v>0</v>
      </c>
      <c r="BI117" s="201">
        <f>IF(N117="nulová",J117,0)</f>
        <v>0</v>
      </c>
      <c r="BJ117" s="19" t="s">
        <v>80</v>
      </c>
      <c r="BK117" s="201">
        <f>ROUND(I117*H117,2)</f>
        <v>0</v>
      </c>
      <c r="BL117" s="19" t="s">
        <v>129</v>
      </c>
      <c r="BM117" s="200" t="s">
        <v>183</v>
      </c>
    </row>
    <row r="118" spans="1:47" s="2" customFormat="1" ht="136.5">
      <c r="A118" s="36"/>
      <c r="B118" s="37"/>
      <c r="C118" s="38"/>
      <c r="D118" s="202" t="s">
        <v>131</v>
      </c>
      <c r="E118" s="38"/>
      <c r="F118" s="203" t="s">
        <v>184</v>
      </c>
      <c r="G118" s="38"/>
      <c r="H118" s="38"/>
      <c r="I118" s="110"/>
      <c r="J118" s="38"/>
      <c r="K118" s="38"/>
      <c r="L118" s="41"/>
      <c r="M118" s="204"/>
      <c r="N118" s="205"/>
      <c r="O118" s="66"/>
      <c r="P118" s="66"/>
      <c r="Q118" s="66"/>
      <c r="R118" s="66"/>
      <c r="S118" s="66"/>
      <c r="T118" s="67"/>
      <c r="U118" s="36"/>
      <c r="V118" s="36"/>
      <c r="W118" s="36"/>
      <c r="X118" s="36"/>
      <c r="Y118" s="36"/>
      <c r="Z118" s="36"/>
      <c r="AA118" s="36"/>
      <c r="AB118" s="36"/>
      <c r="AC118" s="36"/>
      <c r="AD118" s="36"/>
      <c r="AE118" s="36"/>
      <c r="AT118" s="19" t="s">
        <v>131</v>
      </c>
      <c r="AU118" s="19" t="s">
        <v>82</v>
      </c>
    </row>
    <row r="119" spans="1:65" s="2" customFormat="1" ht="16.5" customHeight="1">
      <c r="A119" s="36"/>
      <c r="B119" s="37"/>
      <c r="C119" s="189" t="s">
        <v>185</v>
      </c>
      <c r="D119" s="189" t="s">
        <v>124</v>
      </c>
      <c r="E119" s="190" t="s">
        <v>186</v>
      </c>
      <c r="F119" s="191" t="s">
        <v>187</v>
      </c>
      <c r="G119" s="192" t="s">
        <v>188</v>
      </c>
      <c r="H119" s="193">
        <v>930</v>
      </c>
      <c r="I119" s="194"/>
      <c r="J119" s="195">
        <f>ROUND(I119*H119,2)</f>
        <v>0</v>
      </c>
      <c r="K119" s="191" t="s">
        <v>128</v>
      </c>
      <c r="L119" s="41"/>
      <c r="M119" s="196" t="s">
        <v>19</v>
      </c>
      <c r="N119" s="197" t="s">
        <v>43</v>
      </c>
      <c r="O119" s="66"/>
      <c r="P119" s="198">
        <f>O119*H119</f>
        <v>0</v>
      </c>
      <c r="Q119" s="198">
        <v>0</v>
      </c>
      <c r="R119" s="198">
        <f>Q119*H119</f>
        <v>0</v>
      </c>
      <c r="S119" s="198">
        <v>0</v>
      </c>
      <c r="T119" s="199">
        <f>S119*H119</f>
        <v>0</v>
      </c>
      <c r="U119" s="36"/>
      <c r="V119" s="36"/>
      <c r="W119" s="36"/>
      <c r="X119" s="36"/>
      <c r="Y119" s="36"/>
      <c r="Z119" s="36"/>
      <c r="AA119" s="36"/>
      <c r="AB119" s="36"/>
      <c r="AC119" s="36"/>
      <c r="AD119" s="36"/>
      <c r="AE119" s="36"/>
      <c r="AR119" s="200" t="s">
        <v>129</v>
      </c>
      <c r="AT119" s="200" t="s">
        <v>124</v>
      </c>
      <c r="AU119" s="200" t="s">
        <v>82</v>
      </c>
      <c r="AY119" s="19" t="s">
        <v>122</v>
      </c>
      <c r="BE119" s="201">
        <f>IF(N119="základní",J119,0)</f>
        <v>0</v>
      </c>
      <c r="BF119" s="201">
        <f>IF(N119="snížená",J119,0)</f>
        <v>0</v>
      </c>
      <c r="BG119" s="201">
        <f>IF(N119="zákl. přenesená",J119,0)</f>
        <v>0</v>
      </c>
      <c r="BH119" s="201">
        <f>IF(N119="sníž. přenesená",J119,0)</f>
        <v>0</v>
      </c>
      <c r="BI119" s="201">
        <f>IF(N119="nulová",J119,0)</f>
        <v>0</v>
      </c>
      <c r="BJ119" s="19" t="s">
        <v>80</v>
      </c>
      <c r="BK119" s="201">
        <f>ROUND(I119*H119,2)</f>
        <v>0</v>
      </c>
      <c r="BL119" s="19" t="s">
        <v>129</v>
      </c>
      <c r="BM119" s="200" t="s">
        <v>189</v>
      </c>
    </row>
    <row r="120" spans="1:47" s="2" customFormat="1" ht="29.25">
      <c r="A120" s="36"/>
      <c r="B120" s="37"/>
      <c r="C120" s="38"/>
      <c r="D120" s="202" t="s">
        <v>131</v>
      </c>
      <c r="E120" s="38"/>
      <c r="F120" s="203" t="s">
        <v>190</v>
      </c>
      <c r="G120" s="38"/>
      <c r="H120" s="38"/>
      <c r="I120" s="110"/>
      <c r="J120" s="38"/>
      <c r="K120" s="38"/>
      <c r="L120" s="41"/>
      <c r="M120" s="204"/>
      <c r="N120" s="205"/>
      <c r="O120" s="66"/>
      <c r="P120" s="66"/>
      <c r="Q120" s="66"/>
      <c r="R120" s="66"/>
      <c r="S120" s="66"/>
      <c r="T120" s="67"/>
      <c r="U120" s="36"/>
      <c r="V120" s="36"/>
      <c r="W120" s="36"/>
      <c r="X120" s="36"/>
      <c r="Y120" s="36"/>
      <c r="Z120" s="36"/>
      <c r="AA120" s="36"/>
      <c r="AB120" s="36"/>
      <c r="AC120" s="36"/>
      <c r="AD120" s="36"/>
      <c r="AE120" s="36"/>
      <c r="AT120" s="19" t="s">
        <v>131</v>
      </c>
      <c r="AU120" s="19" t="s">
        <v>82</v>
      </c>
    </row>
    <row r="121" spans="2:51" s="14" customFormat="1" ht="11.25">
      <c r="B121" s="217"/>
      <c r="C121" s="218"/>
      <c r="D121" s="202" t="s">
        <v>164</v>
      </c>
      <c r="E121" s="219" t="s">
        <v>19</v>
      </c>
      <c r="F121" s="220" t="s">
        <v>191</v>
      </c>
      <c r="G121" s="218"/>
      <c r="H121" s="219" t="s">
        <v>19</v>
      </c>
      <c r="I121" s="221"/>
      <c r="J121" s="218"/>
      <c r="K121" s="218"/>
      <c r="L121" s="222"/>
      <c r="M121" s="223"/>
      <c r="N121" s="224"/>
      <c r="O121" s="224"/>
      <c r="P121" s="224"/>
      <c r="Q121" s="224"/>
      <c r="R121" s="224"/>
      <c r="S121" s="224"/>
      <c r="T121" s="225"/>
      <c r="AT121" s="226" t="s">
        <v>164</v>
      </c>
      <c r="AU121" s="226" t="s">
        <v>82</v>
      </c>
      <c r="AV121" s="14" t="s">
        <v>80</v>
      </c>
      <c r="AW121" s="14" t="s">
        <v>33</v>
      </c>
      <c r="AX121" s="14" t="s">
        <v>72</v>
      </c>
      <c r="AY121" s="226" t="s">
        <v>122</v>
      </c>
    </row>
    <row r="122" spans="2:51" s="13" customFormat="1" ht="11.25">
      <c r="B122" s="206"/>
      <c r="C122" s="207"/>
      <c r="D122" s="202" t="s">
        <v>164</v>
      </c>
      <c r="E122" s="208" t="s">
        <v>19</v>
      </c>
      <c r="F122" s="209" t="s">
        <v>192</v>
      </c>
      <c r="G122" s="207"/>
      <c r="H122" s="210">
        <v>930</v>
      </c>
      <c r="I122" s="211"/>
      <c r="J122" s="207"/>
      <c r="K122" s="207"/>
      <c r="L122" s="212"/>
      <c r="M122" s="213"/>
      <c r="N122" s="214"/>
      <c r="O122" s="214"/>
      <c r="P122" s="214"/>
      <c r="Q122" s="214"/>
      <c r="R122" s="214"/>
      <c r="S122" s="214"/>
      <c r="T122" s="215"/>
      <c r="AT122" s="216" t="s">
        <v>164</v>
      </c>
      <c r="AU122" s="216" t="s">
        <v>82</v>
      </c>
      <c r="AV122" s="13" t="s">
        <v>82</v>
      </c>
      <c r="AW122" s="13" t="s">
        <v>33</v>
      </c>
      <c r="AX122" s="13" t="s">
        <v>72</v>
      </c>
      <c r="AY122" s="216" t="s">
        <v>122</v>
      </c>
    </row>
    <row r="123" spans="2:51" s="15" customFormat="1" ht="11.25">
      <c r="B123" s="227"/>
      <c r="C123" s="228"/>
      <c r="D123" s="202" t="s">
        <v>164</v>
      </c>
      <c r="E123" s="229" t="s">
        <v>19</v>
      </c>
      <c r="F123" s="230" t="s">
        <v>193</v>
      </c>
      <c r="G123" s="228"/>
      <c r="H123" s="231">
        <v>930</v>
      </c>
      <c r="I123" s="232"/>
      <c r="J123" s="228"/>
      <c r="K123" s="228"/>
      <c r="L123" s="233"/>
      <c r="M123" s="234"/>
      <c r="N123" s="235"/>
      <c r="O123" s="235"/>
      <c r="P123" s="235"/>
      <c r="Q123" s="235"/>
      <c r="R123" s="235"/>
      <c r="S123" s="235"/>
      <c r="T123" s="236"/>
      <c r="AT123" s="237" t="s">
        <v>164</v>
      </c>
      <c r="AU123" s="237" t="s">
        <v>82</v>
      </c>
      <c r="AV123" s="15" t="s">
        <v>129</v>
      </c>
      <c r="AW123" s="15" t="s">
        <v>33</v>
      </c>
      <c r="AX123" s="15" t="s">
        <v>80</v>
      </c>
      <c r="AY123" s="237" t="s">
        <v>122</v>
      </c>
    </row>
    <row r="124" spans="2:51" s="14" customFormat="1" ht="11.25">
      <c r="B124" s="217"/>
      <c r="C124" s="218"/>
      <c r="D124" s="202" t="s">
        <v>164</v>
      </c>
      <c r="E124" s="219" t="s">
        <v>19</v>
      </c>
      <c r="F124" s="220" t="s">
        <v>194</v>
      </c>
      <c r="G124" s="218"/>
      <c r="H124" s="219" t="s">
        <v>19</v>
      </c>
      <c r="I124" s="221"/>
      <c r="J124" s="218"/>
      <c r="K124" s="218"/>
      <c r="L124" s="222"/>
      <c r="M124" s="223"/>
      <c r="N124" s="224"/>
      <c r="O124" s="224"/>
      <c r="P124" s="224"/>
      <c r="Q124" s="224"/>
      <c r="R124" s="224"/>
      <c r="S124" s="224"/>
      <c r="T124" s="225"/>
      <c r="AT124" s="226" t="s">
        <v>164</v>
      </c>
      <c r="AU124" s="226" t="s">
        <v>82</v>
      </c>
      <c r="AV124" s="14" t="s">
        <v>80</v>
      </c>
      <c r="AW124" s="14" t="s">
        <v>33</v>
      </c>
      <c r="AX124" s="14" t="s">
        <v>72</v>
      </c>
      <c r="AY124" s="226" t="s">
        <v>122</v>
      </c>
    </row>
    <row r="125" spans="2:51" s="14" customFormat="1" ht="11.25">
      <c r="B125" s="217"/>
      <c r="C125" s="218"/>
      <c r="D125" s="202" t="s">
        <v>164</v>
      </c>
      <c r="E125" s="219" t="s">
        <v>19</v>
      </c>
      <c r="F125" s="220" t="s">
        <v>195</v>
      </c>
      <c r="G125" s="218"/>
      <c r="H125" s="219" t="s">
        <v>19</v>
      </c>
      <c r="I125" s="221"/>
      <c r="J125" s="218"/>
      <c r="K125" s="218"/>
      <c r="L125" s="222"/>
      <c r="M125" s="223"/>
      <c r="N125" s="224"/>
      <c r="O125" s="224"/>
      <c r="P125" s="224"/>
      <c r="Q125" s="224"/>
      <c r="R125" s="224"/>
      <c r="S125" s="224"/>
      <c r="T125" s="225"/>
      <c r="AT125" s="226" t="s">
        <v>164</v>
      </c>
      <c r="AU125" s="226" t="s">
        <v>82</v>
      </c>
      <c r="AV125" s="14" t="s">
        <v>80</v>
      </c>
      <c r="AW125" s="14" t="s">
        <v>33</v>
      </c>
      <c r="AX125" s="14" t="s">
        <v>72</v>
      </c>
      <c r="AY125" s="226" t="s">
        <v>122</v>
      </c>
    </row>
    <row r="126" spans="2:51" s="14" customFormat="1" ht="11.25">
      <c r="B126" s="217"/>
      <c r="C126" s="218"/>
      <c r="D126" s="202" t="s">
        <v>164</v>
      </c>
      <c r="E126" s="219" t="s">
        <v>19</v>
      </c>
      <c r="F126" s="220" t="s">
        <v>196</v>
      </c>
      <c r="G126" s="218"/>
      <c r="H126" s="219" t="s">
        <v>19</v>
      </c>
      <c r="I126" s="221"/>
      <c r="J126" s="218"/>
      <c r="K126" s="218"/>
      <c r="L126" s="222"/>
      <c r="M126" s="223"/>
      <c r="N126" s="224"/>
      <c r="O126" s="224"/>
      <c r="P126" s="224"/>
      <c r="Q126" s="224"/>
      <c r="R126" s="224"/>
      <c r="S126" s="224"/>
      <c r="T126" s="225"/>
      <c r="AT126" s="226" t="s">
        <v>164</v>
      </c>
      <c r="AU126" s="226" t="s">
        <v>82</v>
      </c>
      <c r="AV126" s="14" t="s">
        <v>80</v>
      </c>
      <c r="AW126" s="14" t="s">
        <v>33</v>
      </c>
      <c r="AX126" s="14" t="s">
        <v>72</v>
      </c>
      <c r="AY126" s="226" t="s">
        <v>122</v>
      </c>
    </row>
    <row r="127" spans="2:51" s="14" customFormat="1" ht="11.25">
      <c r="B127" s="217"/>
      <c r="C127" s="218"/>
      <c r="D127" s="202" t="s">
        <v>164</v>
      </c>
      <c r="E127" s="219" t="s">
        <v>19</v>
      </c>
      <c r="F127" s="220" t="s">
        <v>197</v>
      </c>
      <c r="G127" s="218"/>
      <c r="H127" s="219" t="s">
        <v>19</v>
      </c>
      <c r="I127" s="221"/>
      <c r="J127" s="218"/>
      <c r="K127" s="218"/>
      <c r="L127" s="222"/>
      <c r="M127" s="223"/>
      <c r="N127" s="224"/>
      <c r="O127" s="224"/>
      <c r="P127" s="224"/>
      <c r="Q127" s="224"/>
      <c r="R127" s="224"/>
      <c r="S127" s="224"/>
      <c r="T127" s="225"/>
      <c r="AT127" s="226" t="s">
        <v>164</v>
      </c>
      <c r="AU127" s="226" t="s">
        <v>82</v>
      </c>
      <c r="AV127" s="14" t="s">
        <v>80</v>
      </c>
      <c r="AW127" s="14" t="s">
        <v>33</v>
      </c>
      <c r="AX127" s="14" t="s">
        <v>72</v>
      </c>
      <c r="AY127" s="226" t="s">
        <v>122</v>
      </c>
    </row>
    <row r="128" spans="1:65" s="2" customFormat="1" ht="21.75" customHeight="1">
      <c r="A128" s="36"/>
      <c r="B128" s="37"/>
      <c r="C128" s="189" t="s">
        <v>198</v>
      </c>
      <c r="D128" s="189" t="s">
        <v>124</v>
      </c>
      <c r="E128" s="190" t="s">
        <v>199</v>
      </c>
      <c r="F128" s="191" t="s">
        <v>200</v>
      </c>
      <c r="G128" s="192" t="s">
        <v>188</v>
      </c>
      <c r="H128" s="193">
        <v>70</v>
      </c>
      <c r="I128" s="194"/>
      <c r="J128" s="195">
        <f>ROUND(I128*H128,2)</f>
        <v>0</v>
      </c>
      <c r="K128" s="191" t="s">
        <v>128</v>
      </c>
      <c r="L128" s="41"/>
      <c r="M128" s="196" t="s">
        <v>19</v>
      </c>
      <c r="N128" s="197" t="s">
        <v>43</v>
      </c>
      <c r="O128" s="66"/>
      <c r="P128" s="198">
        <f>O128*H128</f>
        <v>0</v>
      </c>
      <c r="Q128" s="198">
        <v>0</v>
      </c>
      <c r="R128" s="198">
        <f>Q128*H128</f>
        <v>0</v>
      </c>
      <c r="S128" s="198">
        <v>0</v>
      </c>
      <c r="T128" s="199">
        <f>S128*H128</f>
        <v>0</v>
      </c>
      <c r="U128" s="36"/>
      <c r="V128" s="36"/>
      <c r="W128" s="36"/>
      <c r="X128" s="36"/>
      <c r="Y128" s="36"/>
      <c r="Z128" s="36"/>
      <c r="AA128" s="36"/>
      <c r="AB128" s="36"/>
      <c r="AC128" s="36"/>
      <c r="AD128" s="36"/>
      <c r="AE128" s="36"/>
      <c r="AR128" s="200" t="s">
        <v>129</v>
      </c>
      <c r="AT128" s="200" t="s">
        <v>124</v>
      </c>
      <c r="AU128" s="200" t="s">
        <v>82</v>
      </c>
      <c r="AY128" s="19" t="s">
        <v>122</v>
      </c>
      <c r="BE128" s="201">
        <f>IF(N128="základní",J128,0)</f>
        <v>0</v>
      </c>
      <c r="BF128" s="201">
        <f>IF(N128="snížená",J128,0)</f>
        <v>0</v>
      </c>
      <c r="BG128" s="201">
        <f>IF(N128="zákl. přenesená",J128,0)</f>
        <v>0</v>
      </c>
      <c r="BH128" s="201">
        <f>IF(N128="sníž. přenesená",J128,0)</f>
        <v>0</v>
      </c>
      <c r="BI128" s="201">
        <f>IF(N128="nulová",J128,0)</f>
        <v>0</v>
      </c>
      <c r="BJ128" s="19" t="s">
        <v>80</v>
      </c>
      <c r="BK128" s="201">
        <f>ROUND(I128*H128,2)</f>
        <v>0</v>
      </c>
      <c r="BL128" s="19" t="s">
        <v>129</v>
      </c>
      <c r="BM128" s="200" t="s">
        <v>201</v>
      </c>
    </row>
    <row r="129" spans="1:47" s="2" customFormat="1" ht="39">
      <c r="A129" s="36"/>
      <c r="B129" s="37"/>
      <c r="C129" s="38"/>
      <c r="D129" s="202" t="s">
        <v>131</v>
      </c>
      <c r="E129" s="38"/>
      <c r="F129" s="203" t="s">
        <v>202</v>
      </c>
      <c r="G129" s="38"/>
      <c r="H129" s="38"/>
      <c r="I129" s="110"/>
      <c r="J129" s="38"/>
      <c r="K129" s="38"/>
      <c r="L129" s="41"/>
      <c r="M129" s="204"/>
      <c r="N129" s="205"/>
      <c r="O129" s="66"/>
      <c r="P129" s="66"/>
      <c r="Q129" s="66"/>
      <c r="R129" s="66"/>
      <c r="S129" s="66"/>
      <c r="T129" s="67"/>
      <c r="U129" s="36"/>
      <c r="V129" s="36"/>
      <c r="W129" s="36"/>
      <c r="X129" s="36"/>
      <c r="Y129" s="36"/>
      <c r="Z129" s="36"/>
      <c r="AA129" s="36"/>
      <c r="AB129" s="36"/>
      <c r="AC129" s="36"/>
      <c r="AD129" s="36"/>
      <c r="AE129" s="36"/>
      <c r="AT129" s="19" t="s">
        <v>131</v>
      </c>
      <c r="AU129" s="19" t="s">
        <v>82</v>
      </c>
    </row>
    <row r="130" spans="2:51" s="14" customFormat="1" ht="11.25">
      <c r="B130" s="217"/>
      <c r="C130" s="218"/>
      <c r="D130" s="202" t="s">
        <v>164</v>
      </c>
      <c r="E130" s="219" t="s">
        <v>19</v>
      </c>
      <c r="F130" s="220" t="s">
        <v>203</v>
      </c>
      <c r="G130" s="218"/>
      <c r="H130" s="219" t="s">
        <v>19</v>
      </c>
      <c r="I130" s="221"/>
      <c r="J130" s="218"/>
      <c r="K130" s="218"/>
      <c r="L130" s="222"/>
      <c r="M130" s="223"/>
      <c r="N130" s="224"/>
      <c r="O130" s="224"/>
      <c r="P130" s="224"/>
      <c r="Q130" s="224"/>
      <c r="R130" s="224"/>
      <c r="S130" s="224"/>
      <c r="T130" s="225"/>
      <c r="AT130" s="226" t="s">
        <v>164</v>
      </c>
      <c r="AU130" s="226" t="s">
        <v>82</v>
      </c>
      <c r="AV130" s="14" t="s">
        <v>80</v>
      </c>
      <c r="AW130" s="14" t="s">
        <v>33</v>
      </c>
      <c r="AX130" s="14" t="s">
        <v>72</v>
      </c>
      <c r="AY130" s="226" t="s">
        <v>122</v>
      </c>
    </row>
    <row r="131" spans="2:51" s="13" customFormat="1" ht="11.25">
      <c r="B131" s="206"/>
      <c r="C131" s="207"/>
      <c r="D131" s="202" t="s">
        <v>164</v>
      </c>
      <c r="E131" s="208" t="s">
        <v>19</v>
      </c>
      <c r="F131" s="209" t="s">
        <v>204</v>
      </c>
      <c r="G131" s="207"/>
      <c r="H131" s="210">
        <v>65.4</v>
      </c>
      <c r="I131" s="211"/>
      <c r="J131" s="207"/>
      <c r="K131" s="207"/>
      <c r="L131" s="212"/>
      <c r="M131" s="213"/>
      <c r="N131" s="214"/>
      <c r="O131" s="214"/>
      <c r="P131" s="214"/>
      <c r="Q131" s="214"/>
      <c r="R131" s="214"/>
      <c r="S131" s="214"/>
      <c r="T131" s="215"/>
      <c r="AT131" s="216" t="s">
        <v>164</v>
      </c>
      <c r="AU131" s="216" t="s">
        <v>82</v>
      </c>
      <c r="AV131" s="13" t="s">
        <v>82</v>
      </c>
      <c r="AW131" s="13" t="s">
        <v>33</v>
      </c>
      <c r="AX131" s="13" t="s">
        <v>72</v>
      </c>
      <c r="AY131" s="216" t="s">
        <v>122</v>
      </c>
    </row>
    <row r="132" spans="2:51" s="14" customFormat="1" ht="11.25">
      <c r="B132" s="217"/>
      <c r="C132" s="218"/>
      <c r="D132" s="202" t="s">
        <v>164</v>
      </c>
      <c r="E132" s="219" t="s">
        <v>19</v>
      </c>
      <c r="F132" s="220" t="s">
        <v>205</v>
      </c>
      <c r="G132" s="218"/>
      <c r="H132" s="219" t="s">
        <v>19</v>
      </c>
      <c r="I132" s="221"/>
      <c r="J132" s="218"/>
      <c r="K132" s="218"/>
      <c r="L132" s="222"/>
      <c r="M132" s="223"/>
      <c r="N132" s="224"/>
      <c r="O132" s="224"/>
      <c r="P132" s="224"/>
      <c r="Q132" s="224"/>
      <c r="R132" s="224"/>
      <c r="S132" s="224"/>
      <c r="T132" s="225"/>
      <c r="AT132" s="226" t="s">
        <v>164</v>
      </c>
      <c r="AU132" s="226" t="s">
        <v>82</v>
      </c>
      <c r="AV132" s="14" t="s">
        <v>80</v>
      </c>
      <c r="AW132" s="14" t="s">
        <v>33</v>
      </c>
      <c r="AX132" s="14" t="s">
        <v>72</v>
      </c>
      <c r="AY132" s="226" t="s">
        <v>122</v>
      </c>
    </row>
    <row r="133" spans="2:51" s="13" customFormat="1" ht="11.25">
      <c r="B133" s="206"/>
      <c r="C133" s="207"/>
      <c r="D133" s="202" t="s">
        <v>164</v>
      </c>
      <c r="E133" s="208" t="s">
        <v>19</v>
      </c>
      <c r="F133" s="209" t="s">
        <v>206</v>
      </c>
      <c r="G133" s="207"/>
      <c r="H133" s="210">
        <v>3.975</v>
      </c>
      <c r="I133" s="211"/>
      <c r="J133" s="207"/>
      <c r="K133" s="207"/>
      <c r="L133" s="212"/>
      <c r="M133" s="213"/>
      <c r="N133" s="214"/>
      <c r="O133" s="214"/>
      <c r="P133" s="214"/>
      <c r="Q133" s="214"/>
      <c r="R133" s="214"/>
      <c r="S133" s="214"/>
      <c r="T133" s="215"/>
      <c r="AT133" s="216" t="s">
        <v>164</v>
      </c>
      <c r="AU133" s="216" t="s">
        <v>82</v>
      </c>
      <c r="AV133" s="13" t="s">
        <v>82</v>
      </c>
      <c r="AW133" s="13" t="s">
        <v>33</v>
      </c>
      <c r="AX133" s="13" t="s">
        <v>72</v>
      </c>
      <c r="AY133" s="216" t="s">
        <v>122</v>
      </c>
    </row>
    <row r="134" spans="2:51" s="13" customFormat="1" ht="11.25">
      <c r="B134" s="206"/>
      <c r="C134" s="207"/>
      <c r="D134" s="202" t="s">
        <v>164</v>
      </c>
      <c r="E134" s="208" t="s">
        <v>19</v>
      </c>
      <c r="F134" s="209" t="s">
        <v>207</v>
      </c>
      <c r="G134" s="207"/>
      <c r="H134" s="210">
        <v>0.625</v>
      </c>
      <c r="I134" s="211"/>
      <c r="J134" s="207"/>
      <c r="K134" s="207"/>
      <c r="L134" s="212"/>
      <c r="M134" s="213"/>
      <c r="N134" s="214"/>
      <c r="O134" s="214"/>
      <c r="P134" s="214"/>
      <c r="Q134" s="214"/>
      <c r="R134" s="214"/>
      <c r="S134" s="214"/>
      <c r="T134" s="215"/>
      <c r="AT134" s="216" t="s">
        <v>164</v>
      </c>
      <c r="AU134" s="216" t="s">
        <v>82</v>
      </c>
      <c r="AV134" s="13" t="s">
        <v>82</v>
      </c>
      <c r="AW134" s="13" t="s">
        <v>33</v>
      </c>
      <c r="AX134" s="13" t="s">
        <v>72</v>
      </c>
      <c r="AY134" s="216" t="s">
        <v>122</v>
      </c>
    </row>
    <row r="135" spans="2:51" s="15" customFormat="1" ht="11.25">
      <c r="B135" s="227"/>
      <c r="C135" s="228"/>
      <c r="D135" s="202" t="s">
        <v>164</v>
      </c>
      <c r="E135" s="229" t="s">
        <v>19</v>
      </c>
      <c r="F135" s="230" t="s">
        <v>193</v>
      </c>
      <c r="G135" s="228"/>
      <c r="H135" s="231">
        <v>70</v>
      </c>
      <c r="I135" s="232"/>
      <c r="J135" s="228"/>
      <c r="K135" s="228"/>
      <c r="L135" s="233"/>
      <c r="M135" s="234"/>
      <c r="N135" s="235"/>
      <c r="O135" s="235"/>
      <c r="P135" s="235"/>
      <c r="Q135" s="235"/>
      <c r="R135" s="235"/>
      <c r="S135" s="235"/>
      <c r="T135" s="236"/>
      <c r="AT135" s="237" t="s">
        <v>164</v>
      </c>
      <c r="AU135" s="237" t="s">
        <v>82</v>
      </c>
      <c r="AV135" s="15" t="s">
        <v>129</v>
      </c>
      <c r="AW135" s="15" t="s">
        <v>33</v>
      </c>
      <c r="AX135" s="15" t="s">
        <v>80</v>
      </c>
      <c r="AY135" s="237" t="s">
        <v>122</v>
      </c>
    </row>
    <row r="136" spans="1:65" s="2" customFormat="1" ht="21.75" customHeight="1">
      <c r="A136" s="36"/>
      <c r="B136" s="37"/>
      <c r="C136" s="189" t="s">
        <v>8</v>
      </c>
      <c r="D136" s="189" t="s">
        <v>124</v>
      </c>
      <c r="E136" s="190" t="s">
        <v>208</v>
      </c>
      <c r="F136" s="191" t="s">
        <v>209</v>
      </c>
      <c r="G136" s="192" t="s">
        <v>188</v>
      </c>
      <c r="H136" s="193">
        <v>288</v>
      </c>
      <c r="I136" s="194"/>
      <c r="J136" s="195">
        <f>ROUND(I136*H136,2)</f>
        <v>0</v>
      </c>
      <c r="K136" s="191" t="s">
        <v>128</v>
      </c>
      <c r="L136" s="41"/>
      <c r="M136" s="196" t="s">
        <v>19</v>
      </c>
      <c r="N136" s="197" t="s">
        <v>43</v>
      </c>
      <c r="O136" s="66"/>
      <c r="P136" s="198">
        <f>O136*H136</f>
        <v>0</v>
      </c>
      <c r="Q136" s="198">
        <v>0</v>
      </c>
      <c r="R136" s="198">
        <f>Q136*H136</f>
        <v>0</v>
      </c>
      <c r="S136" s="198">
        <v>0</v>
      </c>
      <c r="T136" s="199">
        <f>S136*H136</f>
        <v>0</v>
      </c>
      <c r="U136" s="36"/>
      <c r="V136" s="36"/>
      <c r="W136" s="36"/>
      <c r="X136" s="36"/>
      <c r="Y136" s="36"/>
      <c r="Z136" s="36"/>
      <c r="AA136" s="36"/>
      <c r="AB136" s="36"/>
      <c r="AC136" s="36"/>
      <c r="AD136" s="36"/>
      <c r="AE136" s="36"/>
      <c r="AR136" s="200" t="s">
        <v>129</v>
      </c>
      <c r="AT136" s="200" t="s">
        <v>124</v>
      </c>
      <c r="AU136" s="200" t="s">
        <v>82</v>
      </c>
      <c r="AY136" s="19" t="s">
        <v>122</v>
      </c>
      <c r="BE136" s="201">
        <f>IF(N136="základní",J136,0)</f>
        <v>0</v>
      </c>
      <c r="BF136" s="201">
        <f>IF(N136="snížená",J136,0)</f>
        <v>0</v>
      </c>
      <c r="BG136" s="201">
        <f>IF(N136="zákl. přenesená",J136,0)</f>
        <v>0</v>
      </c>
      <c r="BH136" s="201">
        <f>IF(N136="sníž. přenesená",J136,0)</f>
        <v>0</v>
      </c>
      <c r="BI136" s="201">
        <f>IF(N136="nulová",J136,0)</f>
        <v>0</v>
      </c>
      <c r="BJ136" s="19" t="s">
        <v>80</v>
      </c>
      <c r="BK136" s="201">
        <f>ROUND(I136*H136,2)</f>
        <v>0</v>
      </c>
      <c r="BL136" s="19" t="s">
        <v>129</v>
      </c>
      <c r="BM136" s="200" t="s">
        <v>210</v>
      </c>
    </row>
    <row r="137" spans="1:47" s="2" customFormat="1" ht="39">
      <c r="A137" s="36"/>
      <c r="B137" s="37"/>
      <c r="C137" s="38"/>
      <c r="D137" s="202" t="s">
        <v>131</v>
      </c>
      <c r="E137" s="38"/>
      <c r="F137" s="203" t="s">
        <v>211</v>
      </c>
      <c r="G137" s="38"/>
      <c r="H137" s="38"/>
      <c r="I137" s="110"/>
      <c r="J137" s="38"/>
      <c r="K137" s="38"/>
      <c r="L137" s="41"/>
      <c r="M137" s="204"/>
      <c r="N137" s="205"/>
      <c r="O137" s="66"/>
      <c r="P137" s="66"/>
      <c r="Q137" s="66"/>
      <c r="R137" s="66"/>
      <c r="S137" s="66"/>
      <c r="T137" s="67"/>
      <c r="U137" s="36"/>
      <c r="V137" s="36"/>
      <c r="W137" s="36"/>
      <c r="X137" s="36"/>
      <c r="Y137" s="36"/>
      <c r="Z137" s="36"/>
      <c r="AA137" s="36"/>
      <c r="AB137" s="36"/>
      <c r="AC137" s="36"/>
      <c r="AD137" s="36"/>
      <c r="AE137" s="36"/>
      <c r="AT137" s="19" t="s">
        <v>131</v>
      </c>
      <c r="AU137" s="19" t="s">
        <v>82</v>
      </c>
    </row>
    <row r="138" spans="2:51" s="14" customFormat="1" ht="11.25">
      <c r="B138" s="217"/>
      <c r="C138" s="218"/>
      <c r="D138" s="202" t="s">
        <v>164</v>
      </c>
      <c r="E138" s="219" t="s">
        <v>19</v>
      </c>
      <c r="F138" s="220" t="s">
        <v>212</v>
      </c>
      <c r="G138" s="218"/>
      <c r="H138" s="219" t="s">
        <v>19</v>
      </c>
      <c r="I138" s="221"/>
      <c r="J138" s="218"/>
      <c r="K138" s="218"/>
      <c r="L138" s="222"/>
      <c r="M138" s="223"/>
      <c r="N138" s="224"/>
      <c r="O138" s="224"/>
      <c r="P138" s="224"/>
      <c r="Q138" s="224"/>
      <c r="R138" s="224"/>
      <c r="S138" s="224"/>
      <c r="T138" s="225"/>
      <c r="AT138" s="226" t="s">
        <v>164</v>
      </c>
      <c r="AU138" s="226" t="s">
        <v>82</v>
      </c>
      <c r="AV138" s="14" t="s">
        <v>80</v>
      </c>
      <c r="AW138" s="14" t="s">
        <v>33</v>
      </c>
      <c r="AX138" s="14" t="s">
        <v>72</v>
      </c>
      <c r="AY138" s="226" t="s">
        <v>122</v>
      </c>
    </row>
    <row r="139" spans="2:51" s="13" customFormat="1" ht="11.25">
      <c r="B139" s="206"/>
      <c r="C139" s="207"/>
      <c r="D139" s="202" t="s">
        <v>164</v>
      </c>
      <c r="E139" s="208" t="s">
        <v>19</v>
      </c>
      <c r="F139" s="209" t="s">
        <v>213</v>
      </c>
      <c r="G139" s="207"/>
      <c r="H139" s="210">
        <v>46.8</v>
      </c>
      <c r="I139" s="211"/>
      <c r="J139" s="207"/>
      <c r="K139" s="207"/>
      <c r="L139" s="212"/>
      <c r="M139" s="213"/>
      <c r="N139" s="214"/>
      <c r="O139" s="214"/>
      <c r="P139" s="214"/>
      <c r="Q139" s="214"/>
      <c r="R139" s="214"/>
      <c r="S139" s="214"/>
      <c r="T139" s="215"/>
      <c r="AT139" s="216" t="s">
        <v>164</v>
      </c>
      <c r="AU139" s="216" t="s">
        <v>82</v>
      </c>
      <c r="AV139" s="13" t="s">
        <v>82</v>
      </c>
      <c r="AW139" s="13" t="s">
        <v>33</v>
      </c>
      <c r="AX139" s="13" t="s">
        <v>72</v>
      </c>
      <c r="AY139" s="216" t="s">
        <v>122</v>
      </c>
    </row>
    <row r="140" spans="2:51" s="14" customFormat="1" ht="11.25">
      <c r="B140" s="217"/>
      <c r="C140" s="218"/>
      <c r="D140" s="202" t="s">
        <v>164</v>
      </c>
      <c r="E140" s="219" t="s">
        <v>19</v>
      </c>
      <c r="F140" s="220" t="s">
        <v>214</v>
      </c>
      <c r="G140" s="218"/>
      <c r="H140" s="219" t="s">
        <v>19</v>
      </c>
      <c r="I140" s="221"/>
      <c r="J140" s="218"/>
      <c r="K140" s="218"/>
      <c r="L140" s="222"/>
      <c r="M140" s="223"/>
      <c r="N140" s="224"/>
      <c r="O140" s="224"/>
      <c r="P140" s="224"/>
      <c r="Q140" s="224"/>
      <c r="R140" s="224"/>
      <c r="S140" s="224"/>
      <c r="T140" s="225"/>
      <c r="AT140" s="226" t="s">
        <v>164</v>
      </c>
      <c r="AU140" s="226" t="s">
        <v>82</v>
      </c>
      <c r="AV140" s="14" t="s">
        <v>80</v>
      </c>
      <c r="AW140" s="14" t="s">
        <v>33</v>
      </c>
      <c r="AX140" s="14" t="s">
        <v>72</v>
      </c>
      <c r="AY140" s="226" t="s">
        <v>122</v>
      </c>
    </row>
    <row r="141" spans="2:51" s="13" customFormat="1" ht="11.25">
      <c r="B141" s="206"/>
      <c r="C141" s="207"/>
      <c r="D141" s="202" t="s">
        <v>164</v>
      </c>
      <c r="E141" s="208" t="s">
        <v>19</v>
      </c>
      <c r="F141" s="209" t="s">
        <v>215</v>
      </c>
      <c r="G141" s="207"/>
      <c r="H141" s="210">
        <v>232</v>
      </c>
      <c r="I141" s="211"/>
      <c r="J141" s="207"/>
      <c r="K141" s="207"/>
      <c r="L141" s="212"/>
      <c r="M141" s="213"/>
      <c r="N141" s="214"/>
      <c r="O141" s="214"/>
      <c r="P141" s="214"/>
      <c r="Q141" s="214"/>
      <c r="R141" s="214"/>
      <c r="S141" s="214"/>
      <c r="T141" s="215"/>
      <c r="AT141" s="216" t="s">
        <v>164</v>
      </c>
      <c r="AU141" s="216" t="s">
        <v>82</v>
      </c>
      <c r="AV141" s="13" t="s">
        <v>82</v>
      </c>
      <c r="AW141" s="13" t="s">
        <v>33</v>
      </c>
      <c r="AX141" s="13" t="s">
        <v>72</v>
      </c>
      <c r="AY141" s="216" t="s">
        <v>122</v>
      </c>
    </row>
    <row r="142" spans="2:51" s="13" customFormat="1" ht="11.25">
      <c r="B142" s="206"/>
      <c r="C142" s="207"/>
      <c r="D142" s="202" t="s">
        <v>164</v>
      </c>
      <c r="E142" s="208" t="s">
        <v>19</v>
      </c>
      <c r="F142" s="209" t="s">
        <v>216</v>
      </c>
      <c r="G142" s="207"/>
      <c r="H142" s="210">
        <v>9.2</v>
      </c>
      <c r="I142" s="211"/>
      <c r="J142" s="207"/>
      <c r="K142" s="207"/>
      <c r="L142" s="212"/>
      <c r="M142" s="213"/>
      <c r="N142" s="214"/>
      <c r="O142" s="214"/>
      <c r="P142" s="214"/>
      <c r="Q142" s="214"/>
      <c r="R142" s="214"/>
      <c r="S142" s="214"/>
      <c r="T142" s="215"/>
      <c r="AT142" s="216" t="s">
        <v>164</v>
      </c>
      <c r="AU142" s="216" t="s">
        <v>82</v>
      </c>
      <c r="AV142" s="13" t="s">
        <v>82</v>
      </c>
      <c r="AW142" s="13" t="s">
        <v>33</v>
      </c>
      <c r="AX142" s="13" t="s">
        <v>72</v>
      </c>
      <c r="AY142" s="216" t="s">
        <v>122</v>
      </c>
    </row>
    <row r="143" spans="2:51" s="15" customFormat="1" ht="11.25">
      <c r="B143" s="227"/>
      <c r="C143" s="228"/>
      <c r="D143" s="202" t="s">
        <v>164</v>
      </c>
      <c r="E143" s="229" t="s">
        <v>19</v>
      </c>
      <c r="F143" s="230" t="s">
        <v>193</v>
      </c>
      <c r="G143" s="228"/>
      <c r="H143" s="231">
        <v>288</v>
      </c>
      <c r="I143" s="232"/>
      <c r="J143" s="228"/>
      <c r="K143" s="228"/>
      <c r="L143" s="233"/>
      <c r="M143" s="234"/>
      <c r="N143" s="235"/>
      <c r="O143" s="235"/>
      <c r="P143" s="235"/>
      <c r="Q143" s="235"/>
      <c r="R143" s="235"/>
      <c r="S143" s="235"/>
      <c r="T143" s="236"/>
      <c r="AT143" s="237" t="s">
        <v>164</v>
      </c>
      <c r="AU143" s="237" t="s">
        <v>82</v>
      </c>
      <c r="AV143" s="15" t="s">
        <v>129</v>
      </c>
      <c r="AW143" s="15" t="s">
        <v>33</v>
      </c>
      <c r="AX143" s="15" t="s">
        <v>80</v>
      </c>
      <c r="AY143" s="237" t="s">
        <v>122</v>
      </c>
    </row>
    <row r="144" spans="1:65" s="2" customFormat="1" ht="21.75" customHeight="1">
      <c r="A144" s="36"/>
      <c r="B144" s="37"/>
      <c r="C144" s="189" t="s">
        <v>217</v>
      </c>
      <c r="D144" s="189" t="s">
        <v>124</v>
      </c>
      <c r="E144" s="190" t="s">
        <v>218</v>
      </c>
      <c r="F144" s="191" t="s">
        <v>219</v>
      </c>
      <c r="G144" s="192" t="s">
        <v>188</v>
      </c>
      <c r="H144" s="193">
        <v>25.2</v>
      </c>
      <c r="I144" s="194"/>
      <c r="J144" s="195">
        <f>ROUND(I144*H144,2)</f>
        <v>0</v>
      </c>
      <c r="K144" s="191" t="s">
        <v>128</v>
      </c>
      <c r="L144" s="41"/>
      <c r="M144" s="196" t="s">
        <v>19</v>
      </c>
      <c r="N144" s="197" t="s">
        <v>43</v>
      </c>
      <c r="O144" s="66"/>
      <c r="P144" s="198">
        <f>O144*H144</f>
        <v>0</v>
      </c>
      <c r="Q144" s="198">
        <v>0</v>
      </c>
      <c r="R144" s="198">
        <f>Q144*H144</f>
        <v>0</v>
      </c>
      <c r="S144" s="198">
        <v>0</v>
      </c>
      <c r="T144" s="199">
        <f>S144*H144</f>
        <v>0</v>
      </c>
      <c r="U144" s="36"/>
      <c r="V144" s="36"/>
      <c r="W144" s="36"/>
      <c r="X144" s="36"/>
      <c r="Y144" s="36"/>
      <c r="Z144" s="36"/>
      <c r="AA144" s="36"/>
      <c r="AB144" s="36"/>
      <c r="AC144" s="36"/>
      <c r="AD144" s="36"/>
      <c r="AE144" s="36"/>
      <c r="AR144" s="200" t="s">
        <v>129</v>
      </c>
      <c r="AT144" s="200" t="s">
        <v>124</v>
      </c>
      <c r="AU144" s="200" t="s">
        <v>82</v>
      </c>
      <c r="AY144" s="19" t="s">
        <v>122</v>
      </c>
      <c r="BE144" s="201">
        <f>IF(N144="základní",J144,0)</f>
        <v>0</v>
      </c>
      <c r="BF144" s="201">
        <f>IF(N144="snížená",J144,0)</f>
        <v>0</v>
      </c>
      <c r="BG144" s="201">
        <f>IF(N144="zákl. přenesená",J144,0)</f>
        <v>0</v>
      </c>
      <c r="BH144" s="201">
        <f>IF(N144="sníž. přenesená",J144,0)</f>
        <v>0</v>
      </c>
      <c r="BI144" s="201">
        <f>IF(N144="nulová",J144,0)</f>
        <v>0</v>
      </c>
      <c r="BJ144" s="19" t="s">
        <v>80</v>
      </c>
      <c r="BK144" s="201">
        <f>ROUND(I144*H144,2)</f>
        <v>0</v>
      </c>
      <c r="BL144" s="19" t="s">
        <v>129</v>
      </c>
      <c r="BM144" s="200" t="s">
        <v>220</v>
      </c>
    </row>
    <row r="145" spans="1:47" s="2" customFormat="1" ht="58.5">
      <c r="A145" s="36"/>
      <c r="B145" s="37"/>
      <c r="C145" s="38"/>
      <c r="D145" s="202" t="s">
        <v>131</v>
      </c>
      <c r="E145" s="38"/>
      <c r="F145" s="203" t="s">
        <v>221</v>
      </c>
      <c r="G145" s="38"/>
      <c r="H145" s="38"/>
      <c r="I145" s="110"/>
      <c r="J145" s="38"/>
      <c r="K145" s="38"/>
      <c r="L145" s="41"/>
      <c r="M145" s="204"/>
      <c r="N145" s="205"/>
      <c r="O145" s="66"/>
      <c r="P145" s="66"/>
      <c r="Q145" s="66"/>
      <c r="R145" s="66"/>
      <c r="S145" s="66"/>
      <c r="T145" s="67"/>
      <c r="U145" s="36"/>
      <c r="V145" s="36"/>
      <c r="W145" s="36"/>
      <c r="X145" s="36"/>
      <c r="Y145" s="36"/>
      <c r="Z145" s="36"/>
      <c r="AA145" s="36"/>
      <c r="AB145" s="36"/>
      <c r="AC145" s="36"/>
      <c r="AD145" s="36"/>
      <c r="AE145" s="36"/>
      <c r="AT145" s="19" t="s">
        <v>131</v>
      </c>
      <c r="AU145" s="19" t="s">
        <v>82</v>
      </c>
    </row>
    <row r="146" spans="2:51" s="14" customFormat="1" ht="11.25">
      <c r="B146" s="217"/>
      <c r="C146" s="218"/>
      <c r="D146" s="202" t="s">
        <v>164</v>
      </c>
      <c r="E146" s="219" t="s">
        <v>19</v>
      </c>
      <c r="F146" s="220" t="s">
        <v>222</v>
      </c>
      <c r="G146" s="218"/>
      <c r="H146" s="219" t="s">
        <v>19</v>
      </c>
      <c r="I146" s="221"/>
      <c r="J146" s="218"/>
      <c r="K146" s="218"/>
      <c r="L146" s="222"/>
      <c r="M146" s="223"/>
      <c r="N146" s="224"/>
      <c r="O146" s="224"/>
      <c r="P146" s="224"/>
      <c r="Q146" s="224"/>
      <c r="R146" s="224"/>
      <c r="S146" s="224"/>
      <c r="T146" s="225"/>
      <c r="AT146" s="226" t="s">
        <v>164</v>
      </c>
      <c r="AU146" s="226" t="s">
        <v>82</v>
      </c>
      <c r="AV146" s="14" t="s">
        <v>80</v>
      </c>
      <c r="AW146" s="14" t="s">
        <v>33</v>
      </c>
      <c r="AX146" s="14" t="s">
        <v>72</v>
      </c>
      <c r="AY146" s="226" t="s">
        <v>122</v>
      </c>
    </row>
    <row r="147" spans="2:51" s="13" customFormat="1" ht="11.25">
      <c r="B147" s="206"/>
      <c r="C147" s="207"/>
      <c r="D147" s="202" t="s">
        <v>164</v>
      </c>
      <c r="E147" s="208" t="s">
        <v>19</v>
      </c>
      <c r="F147" s="209" t="s">
        <v>223</v>
      </c>
      <c r="G147" s="207"/>
      <c r="H147" s="210">
        <v>25.2</v>
      </c>
      <c r="I147" s="211"/>
      <c r="J147" s="207"/>
      <c r="K147" s="207"/>
      <c r="L147" s="212"/>
      <c r="M147" s="213"/>
      <c r="N147" s="214"/>
      <c r="O147" s="214"/>
      <c r="P147" s="214"/>
      <c r="Q147" s="214"/>
      <c r="R147" s="214"/>
      <c r="S147" s="214"/>
      <c r="T147" s="215"/>
      <c r="AT147" s="216" t="s">
        <v>164</v>
      </c>
      <c r="AU147" s="216" t="s">
        <v>82</v>
      </c>
      <c r="AV147" s="13" t="s">
        <v>82</v>
      </c>
      <c r="AW147" s="13" t="s">
        <v>33</v>
      </c>
      <c r="AX147" s="13" t="s">
        <v>80</v>
      </c>
      <c r="AY147" s="216" t="s">
        <v>122</v>
      </c>
    </row>
    <row r="148" spans="1:65" s="2" customFormat="1" ht="16.5" customHeight="1">
      <c r="A148" s="36"/>
      <c r="B148" s="37"/>
      <c r="C148" s="189" t="s">
        <v>224</v>
      </c>
      <c r="D148" s="189" t="s">
        <v>124</v>
      </c>
      <c r="E148" s="190" t="s">
        <v>225</v>
      </c>
      <c r="F148" s="191" t="s">
        <v>226</v>
      </c>
      <c r="G148" s="192" t="s">
        <v>127</v>
      </c>
      <c r="H148" s="193">
        <v>581</v>
      </c>
      <c r="I148" s="194"/>
      <c r="J148" s="195">
        <f>ROUND(I148*H148,2)</f>
        <v>0</v>
      </c>
      <c r="K148" s="191" t="s">
        <v>128</v>
      </c>
      <c r="L148" s="41"/>
      <c r="M148" s="196" t="s">
        <v>19</v>
      </c>
      <c r="N148" s="197" t="s">
        <v>43</v>
      </c>
      <c r="O148" s="66"/>
      <c r="P148" s="198">
        <f>O148*H148</f>
        <v>0</v>
      </c>
      <c r="Q148" s="198">
        <v>0.00084</v>
      </c>
      <c r="R148" s="198">
        <f>Q148*H148</f>
        <v>0.48804000000000003</v>
      </c>
      <c r="S148" s="198">
        <v>0</v>
      </c>
      <c r="T148" s="199">
        <f>S148*H148</f>
        <v>0</v>
      </c>
      <c r="U148" s="36"/>
      <c r="V148" s="36"/>
      <c r="W148" s="36"/>
      <c r="X148" s="36"/>
      <c r="Y148" s="36"/>
      <c r="Z148" s="36"/>
      <c r="AA148" s="36"/>
      <c r="AB148" s="36"/>
      <c r="AC148" s="36"/>
      <c r="AD148" s="36"/>
      <c r="AE148" s="36"/>
      <c r="AR148" s="200" t="s">
        <v>129</v>
      </c>
      <c r="AT148" s="200" t="s">
        <v>124</v>
      </c>
      <c r="AU148" s="200" t="s">
        <v>82</v>
      </c>
      <c r="AY148" s="19" t="s">
        <v>122</v>
      </c>
      <c r="BE148" s="201">
        <f>IF(N148="základní",J148,0)</f>
        <v>0</v>
      </c>
      <c r="BF148" s="201">
        <f>IF(N148="snížená",J148,0)</f>
        <v>0</v>
      </c>
      <c r="BG148" s="201">
        <f>IF(N148="zákl. přenesená",J148,0)</f>
        <v>0</v>
      </c>
      <c r="BH148" s="201">
        <f>IF(N148="sníž. přenesená",J148,0)</f>
        <v>0</v>
      </c>
      <c r="BI148" s="201">
        <f>IF(N148="nulová",J148,0)</f>
        <v>0</v>
      </c>
      <c r="BJ148" s="19" t="s">
        <v>80</v>
      </c>
      <c r="BK148" s="201">
        <f>ROUND(I148*H148,2)</f>
        <v>0</v>
      </c>
      <c r="BL148" s="19" t="s">
        <v>129</v>
      </c>
      <c r="BM148" s="200" t="s">
        <v>227</v>
      </c>
    </row>
    <row r="149" spans="1:47" s="2" customFormat="1" ht="117">
      <c r="A149" s="36"/>
      <c r="B149" s="37"/>
      <c r="C149" s="38"/>
      <c r="D149" s="202" t="s">
        <v>131</v>
      </c>
      <c r="E149" s="38"/>
      <c r="F149" s="203" t="s">
        <v>228</v>
      </c>
      <c r="G149" s="38"/>
      <c r="H149" s="38"/>
      <c r="I149" s="110"/>
      <c r="J149" s="38"/>
      <c r="K149" s="38"/>
      <c r="L149" s="41"/>
      <c r="M149" s="204"/>
      <c r="N149" s="205"/>
      <c r="O149" s="66"/>
      <c r="P149" s="66"/>
      <c r="Q149" s="66"/>
      <c r="R149" s="66"/>
      <c r="S149" s="66"/>
      <c r="T149" s="67"/>
      <c r="U149" s="36"/>
      <c r="V149" s="36"/>
      <c r="W149" s="36"/>
      <c r="X149" s="36"/>
      <c r="Y149" s="36"/>
      <c r="Z149" s="36"/>
      <c r="AA149" s="36"/>
      <c r="AB149" s="36"/>
      <c r="AC149" s="36"/>
      <c r="AD149" s="36"/>
      <c r="AE149" s="36"/>
      <c r="AT149" s="19" t="s">
        <v>131</v>
      </c>
      <c r="AU149" s="19" t="s">
        <v>82</v>
      </c>
    </row>
    <row r="150" spans="2:51" s="14" customFormat="1" ht="11.25">
      <c r="B150" s="217"/>
      <c r="C150" s="218"/>
      <c r="D150" s="202" t="s">
        <v>164</v>
      </c>
      <c r="E150" s="219" t="s">
        <v>19</v>
      </c>
      <c r="F150" s="220" t="s">
        <v>212</v>
      </c>
      <c r="G150" s="218"/>
      <c r="H150" s="219" t="s">
        <v>19</v>
      </c>
      <c r="I150" s="221"/>
      <c r="J150" s="218"/>
      <c r="K150" s="218"/>
      <c r="L150" s="222"/>
      <c r="M150" s="223"/>
      <c r="N150" s="224"/>
      <c r="O150" s="224"/>
      <c r="P150" s="224"/>
      <c r="Q150" s="224"/>
      <c r="R150" s="224"/>
      <c r="S150" s="224"/>
      <c r="T150" s="225"/>
      <c r="AT150" s="226" t="s">
        <v>164</v>
      </c>
      <c r="AU150" s="226" t="s">
        <v>82</v>
      </c>
      <c r="AV150" s="14" t="s">
        <v>80</v>
      </c>
      <c r="AW150" s="14" t="s">
        <v>33</v>
      </c>
      <c r="AX150" s="14" t="s">
        <v>72</v>
      </c>
      <c r="AY150" s="226" t="s">
        <v>122</v>
      </c>
    </row>
    <row r="151" spans="2:51" s="13" customFormat="1" ht="11.25">
      <c r="B151" s="206"/>
      <c r="C151" s="207"/>
      <c r="D151" s="202" t="s">
        <v>164</v>
      </c>
      <c r="E151" s="208" t="s">
        <v>19</v>
      </c>
      <c r="F151" s="209" t="s">
        <v>229</v>
      </c>
      <c r="G151" s="207"/>
      <c r="H151" s="210">
        <v>117</v>
      </c>
      <c r="I151" s="211"/>
      <c r="J151" s="207"/>
      <c r="K151" s="207"/>
      <c r="L151" s="212"/>
      <c r="M151" s="213"/>
      <c r="N151" s="214"/>
      <c r="O151" s="214"/>
      <c r="P151" s="214"/>
      <c r="Q151" s="214"/>
      <c r="R151" s="214"/>
      <c r="S151" s="214"/>
      <c r="T151" s="215"/>
      <c r="AT151" s="216" t="s">
        <v>164</v>
      </c>
      <c r="AU151" s="216" t="s">
        <v>82</v>
      </c>
      <c r="AV151" s="13" t="s">
        <v>82</v>
      </c>
      <c r="AW151" s="13" t="s">
        <v>33</v>
      </c>
      <c r="AX151" s="13" t="s">
        <v>72</v>
      </c>
      <c r="AY151" s="216" t="s">
        <v>122</v>
      </c>
    </row>
    <row r="152" spans="2:51" s="14" customFormat="1" ht="11.25">
      <c r="B152" s="217"/>
      <c r="C152" s="218"/>
      <c r="D152" s="202" t="s">
        <v>164</v>
      </c>
      <c r="E152" s="219" t="s">
        <v>19</v>
      </c>
      <c r="F152" s="220" t="s">
        <v>214</v>
      </c>
      <c r="G152" s="218"/>
      <c r="H152" s="219" t="s">
        <v>19</v>
      </c>
      <c r="I152" s="221"/>
      <c r="J152" s="218"/>
      <c r="K152" s="218"/>
      <c r="L152" s="222"/>
      <c r="M152" s="223"/>
      <c r="N152" s="224"/>
      <c r="O152" s="224"/>
      <c r="P152" s="224"/>
      <c r="Q152" s="224"/>
      <c r="R152" s="224"/>
      <c r="S152" s="224"/>
      <c r="T152" s="225"/>
      <c r="AT152" s="226" t="s">
        <v>164</v>
      </c>
      <c r="AU152" s="226" t="s">
        <v>82</v>
      </c>
      <c r="AV152" s="14" t="s">
        <v>80</v>
      </c>
      <c r="AW152" s="14" t="s">
        <v>33</v>
      </c>
      <c r="AX152" s="14" t="s">
        <v>72</v>
      </c>
      <c r="AY152" s="226" t="s">
        <v>122</v>
      </c>
    </row>
    <row r="153" spans="2:51" s="13" customFormat="1" ht="11.25">
      <c r="B153" s="206"/>
      <c r="C153" s="207"/>
      <c r="D153" s="202" t="s">
        <v>164</v>
      </c>
      <c r="E153" s="208" t="s">
        <v>19</v>
      </c>
      <c r="F153" s="209" t="s">
        <v>230</v>
      </c>
      <c r="G153" s="207"/>
      <c r="H153" s="210">
        <v>464</v>
      </c>
      <c r="I153" s="211"/>
      <c r="J153" s="207"/>
      <c r="K153" s="207"/>
      <c r="L153" s="212"/>
      <c r="M153" s="213"/>
      <c r="N153" s="214"/>
      <c r="O153" s="214"/>
      <c r="P153" s="214"/>
      <c r="Q153" s="214"/>
      <c r="R153" s="214"/>
      <c r="S153" s="214"/>
      <c r="T153" s="215"/>
      <c r="AT153" s="216" t="s">
        <v>164</v>
      </c>
      <c r="AU153" s="216" t="s">
        <v>82</v>
      </c>
      <c r="AV153" s="13" t="s">
        <v>82</v>
      </c>
      <c r="AW153" s="13" t="s">
        <v>33</v>
      </c>
      <c r="AX153" s="13" t="s">
        <v>72</v>
      </c>
      <c r="AY153" s="216" t="s">
        <v>122</v>
      </c>
    </row>
    <row r="154" spans="2:51" s="15" customFormat="1" ht="11.25">
      <c r="B154" s="227"/>
      <c r="C154" s="228"/>
      <c r="D154" s="202" t="s">
        <v>164</v>
      </c>
      <c r="E154" s="229" t="s">
        <v>19</v>
      </c>
      <c r="F154" s="230" t="s">
        <v>193</v>
      </c>
      <c r="G154" s="228"/>
      <c r="H154" s="231">
        <v>581</v>
      </c>
      <c r="I154" s="232"/>
      <c r="J154" s="228"/>
      <c r="K154" s="228"/>
      <c r="L154" s="233"/>
      <c r="M154" s="234"/>
      <c r="N154" s="235"/>
      <c r="O154" s="235"/>
      <c r="P154" s="235"/>
      <c r="Q154" s="235"/>
      <c r="R154" s="235"/>
      <c r="S154" s="235"/>
      <c r="T154" s="236"/>
      <c r="AT154" s="237" t="s">
        <v>164</v>
      </c>
      <c r="AU154" s="237" t="s">
        <v>82</v>
      </c>
      <c r="AV154" s="15" t="s">
        <v>129</v>
      </c>
      <c r="AW154" s="15" t="s">
        <v>33</v>
      </c>
      <c r="AX154" s="15" t="s">
        <v>80</v>
      </c>
      <c r="AY154" s="237" t="s">
        <v>122</v>
      </c>
    </row>
    <row r="155" spans="1:65" s="2" customFormat="1" ht="21.75" customHeight="1">
      <c r="A155" s="36"/>
      <c r="B155" s="37"/>
      <c r="C155" s="189" t="s">
        <v>231</v>
      </c>
      <c r="D155" s="189" t="s">
        <v>124</v>
      </c>
      <c r="E155" s="190" t="s">
        <v>232</v>
      </c>
      <c r="F155" s="191" t="s">
        <v>233</v>
      </c>
      <c r="G155" s="192" t="s">
        <v>127</v>
      </c>
      <c r="H155" s="193">
        <v>581</v>
      </c>
      <c r="I155" s="194"/>
      <c r="J155" s="195">
        <f>ROUND(I155*H155,2)</f>
        <v>0</v>
      </c>
      <c r="K155" s="191" t="s">
        <v>128</v>
      </c>
      <c r="L155" s="41"/>
      <c r="M155" s="196" t="s">
        <v>19</v>
      </c>
      <c r="N155" s="197" t="s">
        <v>43</v>
      </c>
      <c r="O155" s="66"/>
      <c r="P155" s="198">
        <f>O155*H155</f>
        <v>0</v>
      </c>
      <c r="Q155" s="198">
        <v>0</v>
      </c>
      <c r="R155" s="198">
        <f>Q155*H155</f>
        <v>0</v>
      </c>
      <c r="S155" s="198">
        <v>0</v>
      </c>
      <c r="T155" s="199">
        <f>S155*H155</f>
        <v>0</v>
      </c>
      <c r="U155" s="36"/>
      <c r="V155" s="36"/>
      <c r="W155" s="36"/>
      <c r="X155" s="36"/>
      <c r="Y155" s="36"/>
      <c r="Z155" s="36"/>
      <c r="AA155" s="36"/>
      <c r="AB155" s="36"/>
      <c r="AC155" s="36"/>
      <c r="AD155" s="36"/>
      <c r="AE155" s="36"/>
      <c r="AR155" s="200" t="s">
        <v>129</v>
      </c>
      <c r="AT155" s="200" t="s">
        <v>124</v>
      </c>
      <c r="AU155" s="200" t="s">
        <v>82</v>
      </c>
      <c r="AY155" s="19" t="s">
        <v>122</v>
      </c>
      <c r="BE155" s="201">
        <f>IF(N155="základní",J155,0)</f>
        <v>0</v>
      </c>
      <c r="BF155" s="201">
        <f>IF(N155="snížená",J155,0)</f>
        <v>0</v>
      </c>
      <c r="BG155" s="201">
        <f>IF(N155="zákl. přenesená",J155,0)</f>
        <v>0</v>
      </c>
      <c r="BH155" s="201">
        <f>IF(N155="sníž. přenesená",J155,0)</f>
        <v>0</v>
      </c>
      <c r="BI155" s="201">
        <f>IF(N155="nulová",J155,0)</f>
        <v>0</v>
      </c>
      <c r="BJ155" s="19" t="s">
        <v>80</v>
      </c>
      <c r="BK155" s="201">
        <f>ROUND(I155*H155,2)</f>
        <v>0</v>
      </c>
      <c r="BL155" s="19" t="s">
        <v>129</v>
      </c>
      <c r="BM155" s="200" t="s">
        <v>234</v>
      </c>
    </row>
    <row r="156" spans="1:65" s="2" customFormat="1" ht="16.5" customHeight="1">
      <c r="A156" s="36"/>
      <c r="B156" s="37"/>
      <c r="C156" s="189" t="s">
        <v>235</v>
      </c>
      <c r="D156" s="189" t="s">
        <v>124</v>
      </c>
      <c r="E156" s="190" t="s">
        <v>236</v>
      </c>
      <c r="F156" s="191" t="s">
        <v>237</v>
      </c>
      <c r="G156" s="192" t="s">
        <v>127</v>
      </c>
      <c r="H156" s="193">
        <v>34</v>
      </c>
      <c r="I156" s="194"/>
      <c r="J156" s="195">
        <f>ROUND(I156*H156,2)</f>
        <v>0</v>
      </c>
      <c r="K156" s="191" t="s">
        <v>128</v>
      </c>
      <c r="L156" s="41"/>
      <c r="M156" s="196" t="s">
        <v>19</v>
      </c>
      <c r="N156" s="197" t="s">
        <v>43</v>
      </c>
      <c r="O156" s="66"/>
      <c r="P156" s="198">
        <f>O156*H156</f>
        <v>0</v>
      </c>
      <c r="Q156" s="198">
        <v>0.0007</v>
      </c>
      <c r="R156" s="198">
        <f>Q156*H156</f>
        <v>0.023799999999999998</v>
      </c>
      <c r="S156" s="198">
        <v>0</v>
      </c>
      <c r="T156" s="199">
        <f>S156*H156</f>
        <v>0</v>
      </c>
      <c r="U156" s="36"/>
      <c r="V156" s="36"/>
      <c r="W156" s="36"/>
      <c r="X156" s="36"/>
      <c r="Y156" s="36"/>
      <c r="Z156" s="36"/>
      <c r="AA156" s="36"/>
      <c r="AB156" s="36"/>
      <c r="AC156" s="36"/>
      <c r="AD156" s="36"/>
      <c r="AE156" s="36"/>
      <c r="AR156" s="200" t="s">
        <v>129</v>
      </c>
      <c r="AT156" s="200" t="s">
        <v>124</v>
      </c>
      <c r="AU156" s="200" t="s">
        <v>82</v>
      </c>
      <c r="AY156" s="19" t="s">
        <v>122</v>
      </c>
      <c r="BE156" s="201">
        <f>IF(N156="základní",J156,0)</f>
        <v>0</v>
      </c>
      <c r="BF156" s="201">
        <f>IF(N156="snížená",J156,0)</f>
        <v>0</v>
      </c>
      <c r="BG156" s="201">
        <f>IF(N156="zákl. přenesená",J156,0)</f>
        <v>0</v>
      </c>
      <c r="BH156" s="201">
        <f>IF(N156="sníž. přenesená",J156,0)</f>
        <v>0</v>
      </c>
      <c r="BI156" s="201">
        <f>IF(N156="nulová",J156,0)</f>
        <v>0</v>
      </c>
      <c r="BJ156" s="19" t="s">
        <v>80</v>
      </c>
      <c r="BK156" s="201">
        <f>ROUND(I156*H156,2)</f>
        <v>0</v>
      </c>
      <c r="BL156" s="19" t="s">
        <v>129</v>
      </c>
      <c r="BM156" s="200" t="s">
        <v>238</v>
      </c>
    </row>
    <row r="157" spans="1:47" s="2" customFormat="1" ht="58.5">
      <c r="A157" s="36"/>
      <c r="B157" s="37"/>
      <c r="C157" s="38"/>
      <c r="D157" s="202" t="s">
        <v>131</v>
      </c>
      <c r="E157" s="38"/>
      <c r="F157" s="203" t="s">
        <v>239</v>
      </c>
      <c r="G157" s="38"/>
      <c r="H157" s="38"/>
      <c r="I157" s="110"/>
      <c r="J157" s="38"/>
      <c r="K157" s="38"/>
      <c r="L157" s="41"/>
      <c r="M157" s="204"/>
      <c r="N157" s="205"/>
      <c r="O157" s="66"/>
      <c r="P157" s="66"/>
      <c r="Q157" s="66"/>
      <c r="R157" s="66"/>
      <c r="S157" s="66"/>
      <c r="T157" s="67"/>
      <c r="U157" s="36"/>
      <c r="V157" s="36"/>
      <c r="W157" s="36"/>
      <c r="X157" s="36"/>
      <c r="Y157" s="36"/>
      <c r="Z157" s="36"/>
      <c r="AA157" s="36"/>
      <c r="AB157" s="36"/>
      <c r="AC157" s="36"/>
      <c r="AD157" s="36"/>
      <c r="AE157" s="36"/>
      <c r="AT157" s="19" t="s">
        <v>131</v>
      </c>
      <c r="AU157" s="19" t="s">
        <v>82</v>
      </c>
    </row>
    <row r="158" spans="2:51" s="14" customFormat="1" ht="11.25">
      <c r="B158" s="217"/>
      <c r="C158" s="218"/>
      <c r="D158" s="202" t="s">
        <v>164</v>
      </c>
      <c r="E158" s="219" t="s">
        <v>19</v>
      </c>
      <c r="F158" s="220" t="s">
        <v>240</v>
      </c>
      <c r="G158" s="218"/>
      <c r="H158" s="219" t="s">
        <v>19</v>
      </c>
      <c r="I158" s="221"/>
      <c r="J158" s="218"/>
      <c r="K158" s="218"/>
      <c r="L158" s="222"/>
      <c r="M158" s="223"/>
      <c r="N158" s="224"/>
      <c r="O158" s="224"/>
      <c r="P158" s="224"/>
      <c r="Q158" s="224"/>
      <c r="R158" s="224"/>
      <c r="S158" s="224"/>
      <c r="T158" s="225"/>
      <c r="AT158" s="226" t="s">
        <v>164</v>
      </c>
      <c r="AU158" s="226" t="s">
        <v>82</v>
      </c>
      <c r="AV158" s="14" t="s">
        <v>80</v>
      </c>
      <c r="AW158" s="14" t="s">
        <v>33</v>
      </c>
      <c r="AX158" s="14" t="s">
        <v>72</v>
      </c>
      <c r="AY158" s="226" t="s">
        <v>122</v>
      </c>
    </row>
    <row r="159" spans="2:51" s="13" customFormat="1" ht="11.25">
      <c r="B159" s="206"/>
      <c r="C159" s="207"/>
      <c r="D159" s="202" t="s">
        <v>164</v>
      </c>
      <c r="E159" s="208" t="s">
        <v>19</v>
      </c>
      <c r="F159" s="209" t="s">
        <v>241</v>
      </c>
      <c r="G159" s="207"/>
      <c r="H159" s="210">
        <v>34</v>
      </c>
      <c r="I159" s="211"/>
      <c r="J159" s="207"/>
      <c r="K159" s="207"/>
      <c r="L159" s="212"/>
      <c r="M159" s="213"/>
      <c r="N159" s="214"/>
      <c r="O159" s="214"/>
      <c r="P159" s="214"/>
      <c r="Q159" s="214"/>
      <c r="R159" s="214"/>
      <c r="S159" s="214"/>
      <c r="T159" s="215"/>
      <c r="AT159" s="216" t="s">
        <v>164</v>
      </c>
      <c r="AU159" s="216" t="s">
        <v>82</v>
      </c>
      <c r="AV159" s="13" t="s">
        <v>82</v>
      </c>
      <c r="AW159" s="13" t="s">
        <v>33</v>
      </c>
      <c r="AX159" s="13" t="s">
        <v>80</v>
      </c>
      <c r="AY159" s="216" t="s">
        <v>122</v>
      </c>
    </row>
    <row r="160" spans="1:65" s="2" customFormat="1" ht="21.75" customHeight="1">
      <c r="A160" s="36"/>
      <c r="B160" s="37"/>
      <c r="C160" s="189" t="s">
        <v>242</v>
      </c>
      <c r="D160" s="189" t="s">
        <v>124</v>
      </c>
      <c r="E160" s="190" t="s">
        <v>243</v>
      </c>
      <c r="F160" s="191" t="s">
        <v>244</v>
      </c>
      <c r="G160" s="192" t="s">
        <v>127</v>
      </c>
      <c r="H160" s="193">
        <v>34</v>
      </c>
      <c r="I160" s="194"/>
      <c r="J160" s="195">
        <f>ROUND(I160*H160,2)</f>
        <v>0</v>
      </c>
      <c r="K160" s="191" t="s">
        <v>128</v>
      </c>
      <c r="L160" s="41"/>
      <c r="M160" s="196" t="s">
        <v>19</v>
      </c>
      <c r="N160" s="197" t="s">
        <v>43</v>
      </c>
      <c r="O160" s="66"/>
      <c r="P160" s="198">
        <f>O160*H160</f>
        <v>0</v>
      </c>
      <c r="Q160" s="198">
        <v>0</v>
      </c>
      <c r="R160" s="198">
        <f>Q160*H160</f>
        <v>0</v>
      </c>
      <c r="S160" s="198">
        <v>0</v>
      </c>
      <c r="T160" s="199">
        <f>S160*H160</f>
        <v>0</v>
      </c>
      <c r="U160" s="36"/>
      <c r="V160" s="36"/>
      <c r="W160" s="36"/>
      <c r="X160" s="36"/>
      <c r="Y160" s="36"/>
      <c r="Z160" s="36"/>
      <c r="AA160" s="36"/>
      <c r="AB160" s="36"/>
      <c r="AC160" s="36"/>
      <c r="AD160" s="36"/>
      <c r="AE160" s="36"/>
      <c r="AR160" s="200" t="s">
        <v>129</v>
      </c>
      <c r="AT160" s="200" t="s">
        <v>124</v>
      </c>
      <c r="AU160" s="200" t="s">
        <v>82</v>
      </c>
      <c r="AY160" s="19" t="s">
        <v>122</v>
      </c>
      <c r="BE160" s="201">
        <f>IF(N160="základní",J160,0)</f>
        <v>0</v>
      </c>
      <c r="BF160" s="201">
        <f>IF(N160="snížená",J160,0)</f>
        <v>0</v>
      </c>
      <c r="BG160" s="201">
        <f>IF(N160="zákl. přenesená",J160,0)</f>
        <v>0</v>
      </c>
      <c r="BH160" s="201">
        <f>IF(N160="sníž. přenesená",J160,0)</f>
        <v>0</v>
      </c>
      <c r="BI160" s="201">
        <f>IF(N160="nulová",J160,0)</f>
        <v>0</v>
      </c>
      <c r="BJ160" s="19" t="s">
        <v>80</v>
      </c>
      <c r="BK160" s="201">
        <f>ROUND(I160*H160,2)</f>
        <v>0</v>
      </c>
      <c r="BL160" s="19" t="s">
        <v>129</v>
      </c>
      <c r="BM160" s="200" t="s">
        <v>245</v>
      </c>
    </row>
    <row r="161" spans="1:65" s="2" customFormat="1" ht="16.5" customHeight="1">
      <c r="A161" s="36"/>
      <c r="B161" s="37"/>
      <c r="C161" s="189" t="s">
        <v>7</v>
      </c>
      <c r="D161" s="189" t="s">
        <v>124</v>
      </c>
      <c r="E161" s="190" t="s">
        <v>246</v>
      </c>
      <c r="F161" s="191" t="s">
        <v>247</v>
      </c>
      <c r="G161" s="192" t="s">
        <v>127</v>
      </c>
      <c r="H161" s="193">
        <v>34</v>
      </c>
      <c r="I161" s="194"/>
      <c r="J161" s="195">
        <f>ROUND(I161*H161,2)</f>
        <v>0</v>
      </c>
      <c r="K161" s="191" t="s">
        <v>128</v>
      </c>
      <c r="L161" s="41"/>
      <c r="M161" s="196" t="s">
        <v>19</v>
      </c>
      <c r="N161" s="197" t="s">
        <v>43</v>
      </c>
      <c r="O161" s="66"/>
      <c r="P161" s="198">
        <f>O161*H161</f>
        <v>0</v>
      </c>
      <c r="Q161" s="198">
        <v>0.00079</v>
      </c>
      <c r="R161" s="198">
        <f>Q161*H161</f>
        <v>0.026860000000000002</v>
      </c>
      <c r="S161" s="198">
        <v>0</v>
      </c>
      <c r="T161" s="199">
        <f>S161*H161</f>
        <v>0</v>
      </c>
      <c r="U161" s="36"/>
      <c r="V161" s="36"/>
      <c r="W161" s="36"/>
      <c r="X161" s="36"/>
      <c r="Y161" s="36"/>
      <c r="Z161" s="36"/>
      <c r="AA161" s="36"/>
      <c r="AB161" s="36"/>
      <c r="AC161" s="36"/>
      <c r="AD161" s="36"/>
      <c r="AE161" s="36"/>
      <c r="AR161" s="200" t="s">
        <v>129</v>
      </c>
      <c r="AT161" s="200" t="s">
        <v>124</v>
      </c>
      <c r="AU161" s="200" t="s">
        <v>82</v>
      </c>
      <c r="AY161" s="19" t="s">
        <v>122</v>
      </c>
      <c r="BE161" s="201">
        <f>IF(N161="základní",J161,0)</f>
        <v>0</v>
      </c>
      <c r="BF161" s="201">
        <f>IF(N161="snížená",J161,0)</f>
        <v>0</v>
      </c>
      <c r="BG161" s="201">
        <f>IF(N161="zákl. přenesená",J161,0)</f>
        <v>0</v>
      </c>
      <c r="BH161" s="201">
        <f>IF(N161="sníž. přenesená",J161,0)</f>
        <v>0</v>
      </c>
      <c r="BI161" s="201">
        <f>IF(N161="nulová",J161,0)</f>
        <v>0</v>
      </c>
      <c r="BJ161" s="19" t="s">
        <v>80</v>
      </c>
      <c r="BK161" s="201">
        <f>ROUND(I161*H161,2)</f>
        <v>0</v>
      </c>
      <c r="BL161" s="19" t="s">
        <v>129</v>
      </c>
      <c r="BM161" s="200" t="s">
        <v>248</v>
      </c>
    </row>
    <row r="162" spans="1:47" s="2" customFormat="1" ht="39">
      <c r="A162" s="36"/>
      <c r="B162" s="37"/>
      <c r="C162" s="38"/>
      <c r="D162" s="202" t="s">
        <v>131</v>
      </c>
      <c r="E162" s="38"/>
      <c r="F162" s="203" t="s">
        <v>249</v>
      </c>
      <c r="G162" s="38"/>
      <c r="H162" s="38"/>
      <c r="I162" s="110"/>
      <c r="J162" s="38"/>
      <c r="K162" s="38"/>
      <c r="L162" s="41"/>
      <c r="M162" s="204"/>
      <c r="N162" s="205"/>
      <c r="O162" s="66"/>
      <c r="P162" s="66"/>
      <c r="Q162" s="66"/>
      <c r="R162" s="66"/>
      <c r="S162" s="66"/>
      <c r="T162" s="67"/>
      <c r="U162" s="36"/>
      <c r="V162" s="36"/>
      <c r="W162" s="36"/>
      <c r="X162" s="36"/>
      <c r="Y162" s="36"/>
      <c r="Z162" s="36"/>
      <c r="AA162" s="36"/>
      <c r="AB162" s="36"/>
      <c r="AC162" s="36"/>
      <c r="AD162" s="36"/>
      <c r="AE162" s="36"/>
      <c r="AT162" s="19" t="s">
        <v>131</v>
      </c>
      <c r="AU162" s="19" t="s">
        <v>82</v>
      </c>
    </row>
    <row r="163" spans="1:65" s="2" customFormat="1" ht="21.75" customHeight="1">
      <c r="A163" s="36"/>
      <c r="B163" s="37"/>
      <c r="C163" s="189" t="s">
        <v>250</v>
      </c>
      <c r="D163" s="189" t="s">
        <v>124</v>
      </c>
      <c r="E163" s="190" t="s">
        <v>251</v>
      </c>
      <c r="F163" s="191" t="s">
        <v>252</v>
      </c>
      <c r="G163" s="192" t="s">
        <v>127</v>
      </c>
      <c r="H163" s="193">
        <v>34</v>
      </c>
      <c r="I163" s="194"/>
      <c r="J163" s="195">
        <f>ROUND(I163*H163,2)</f>
        <v>0</v>
      </c>
      <c r="K163" s="191" t="s">
        <v>128</v>
      </c>
      <c r="L163" s="41"/>
      <c r="M163" s="196" t="s">
        <v>19</v>
      </c>
      <c r="N163" s="197" t="s">
        <v>43</v>
      </c>
      <c r="O163" s="66"/>
      <c r="P163" s="198">
        <f>O163*H163</f>
        <v>0</v>
      </c>
      <c r="Q163" s="198">
        <v>0</v>
      </c>
      <c r="R163" s="198">
        <f>Q163*H163</f>
        <v>0</v>
      </c>
      <c r="S163" s="198">
        <v>0</v>
      </c>
      <c r="T163" s="199">
        <f>S163*H163</f>
        <v>0</v>
      </c>
      <c r="U163" s="36"/>
      <c r="V163" s="36"/>
      <c r="W163" s="36"/>
      <c r="X163" s="36"/>
      <c r="Y163" s="36"/>
      <c r="Z163" s="36"/>
      <c r="AA163" s="36"/>
      <c r="AB163" s="36"/>
      <c r="AC163" s="36"/>
      <c r="AD163" s="36"/>
      <c r="AE163" s="36"/>
      <c r="AR163" s="200" t="s">
        <v>129</v>
      </c>
      <c r="AT163" s="200" t="s">
        <v>124</v>
      </c>
      <c r="AU163" s="200" t="s">
        <v>82</v>
      </c>
      <c r="AY163" s="19" t="s">
        <v>122</v>
      </c>
      <c r="BE163" s="201">
        <f>IF(N163="základní",J163,0)</f>
        <v>0</v>
      </c>
      <c r="BF163" s="201">
        <f>IF(N163="snížená",J163,0)</f>
        <v>0</v>
      </c>
      <c r="BG163" s="201">
        <f>IF(N163="zákl. přenesená",J163,0)</f>
        <v>0</v>
      </c>
      <c r="BH163" s="201">
        <f>IF(N163="sníž. přenesená",J163,0)</f>
        <v>0</v>
      </c>
      <c r="BI163" s="201">
        <f>IF(N163="nulová",J163,0)</f>
        <v>0</v>
      </c>
      <c r="BJ163" s="19" t="s">
        <v>80</v>
      </c>
      <c r="BK163" s="201">
        <f>ROUND(I163*H163,2)</f>
        <v>0</v>
      </c>
      <c r="BL163" s="19" t="s">
        <v>129</v>
      </c>
      <c r="BM163" s="200" t="s">
        <v>253</v>
      </c>
    </row>
    <row r="164" spans="1:65" s="2" customFormat="1" ht="16.5" customHeight="1">
      <c r="A164" s="36"/>
      <c r="B164" s="37"/>
      <c r="C164" s="189" t="s">
        <v>254</v>
      </c>
      <c r="D164" s="189" t="s">
        <v>124</v>
      </c>
      <c r="E164" s="190" t="s">
        <v>255</v>
      </c>
      <c r="F164" s="191" t="s">
        <v>256</v>
      </c>
      <c r="G164" s="192" t="s">
        <v>188</v>
      </c>
      <c r="H164" s="193">
        <v>19</v>
      </c>
      <c r="I164" s="194"/>
      <c r="J164" s="195">
        <f>ROUND(I164*H164,2)</f>
        <v>0</v>
      </c>
      <c r="K164" s="191" t="s">
        <v>128</v>
      </c>
      <c r="L164" s="41"/>
      <c r="M164" s="196" t="s">
        <v>19</v>
      </c>
      <c r="N164" s="197" t="s">
        <v>43</v>
      </c>
      <c r="O164" s="66"/>
      <c r="P164" s="198">
        <f>O164*H164</f>
        <v>0</v>
      </c>
      <c r="Q164" s="198">
        <v>0</v>
      </c>
      <c r="R164" s="198">
        <f>Q164*H164</f>
        <v>0</v>
      </c>
      <c r="S164" s="198">
        <v>0</v>
      </c>
      <c r="T164" s="199">
        <f>S164*H164</f>
        <v>0</v>
      </c>
      <c r="U164" s="36"/>
      <c r="V164" s="36"/>
      <c r="W164" s="36"/>
      <c r="X164" s="36"/>
      <c r="Y164" s="36"/>
      <c r="Z164" s="36"/>
      <c r="AA164" s="36"/>
      <c r="AB164" s="36"/>
      <c r="AC164" s="36"/>
      <c r="AD164" s="36"/>
      <c r="AE164" s="36"/>
      <c r="AR164" s="200" t="s">
        <v>129</v>
      </c>
      <c r="AT164" s="200" t="s">
        <v>124</v>
      </c>
      <c r="AU164" s="200" t="s">
        <v>82</v>
      </c>
      <c r="AY164" s="19" t="s">
        <v>122</v>
      </c>
      <c r="BE164" s="201">
        <f>IF(N164="základní",J164,0)</f>
        <v>0</v>
      </c>
      <c r="BF164" s="201">
        <f>IF(N164="snížená",J164,0)</f>
        <v>0</v>
      </c>
      <c r="BG164" s="201">
        <f>IF(N164="zákl. přenesená",J164,0)</f>
        <v>0</v>
      </c>
      <c r="BH164" s="201">
        <f>IF(N164="sníž. přenesená",J164,0)</f>
        <v>0</v>
      </c>
      <c r="BI164" s="201">
        <f>IF(N164="nulová",J164,0)</f>
        <v>0</v>
      </c>
      <c r="BJ164" s="19" t="s">
        <v>80</v>
      </c>
      <c r="BK164" s="201">
        <f>ROUND(I164*H164,2)</f>
        <v>0</v>
      </c>
      <c r="BL164" s="19" t="s">
        <v>129</v>
      </c>
      <c r="BM164" s="200" t="s">
        <v>257</v>
      </c>
    </row>
    <row r="165" spans="1:47" s="2" customFormat="1" ht="68.25">
      <c r="A165" s="36"/>
      <c r="B165" s="37"/>
      <c r="C165" s="38"/>
      <c r="D165" s="202" t="s">
        <v>131</v>
      </c>
      <c r="E165" s="38"/>
      <c r="F165" s="203" t="s">
        <v>258</v>
      </c>
      <c r="G165" s="38"/>
      <c r="H165" s="38"/>
      <c r="I165" s="110"/>
      <c r="J165" s="38"/>
      <c r="K165" s="38"/>
      <c r="L165" s="41"/>
      <c r="M165" s="204"/>
      <c r="N165" s="205"/>
      <c r="O165" s="66"/>
      <c r="P165" s="66"/>
      <c r="Q165" s="66"/>
      <c r="R165" s="66"/>
      <c r="S165" s="66"/>
      <c r="T165" s="67"/>
      <c r="U165" s="36"/>
      <c r="V165" s="36"/>
      <c r="W165" s="36"/>
      <c r="X165" s="36"/>
      <c r="Y165" s="36"/>
      <c r="Z165" s="36"/>
      <c r="AA165" s="36"/>
      <c r="AB165" s="36"/>
      <c r="AC165" s="36"/>
      <c r="AD165" s="36"/>
      <c r="AE165" s="36"/>
      <c r="AT165" s="19" t="s">
        <v>131</v>
      </c>
      <c r="AU165" s="19" t="s">
        <v>82</v>
      </c>
    </row>
    <row r="166" spans="2:51" s="14" customFormat="1" ht="11.25">
      <c r="B166" s="217"/>
      <c r="C166" s="218"/>
      <c r="D166" s="202" t="s">
        <v>164</v>
      </c>
      <c r="E166" s="219" t="s">
        <v>19</v>
      </c>
      <c r="F166" s="220" t="s">
        <v>259</v>
      </c>
      <c r="G166" s="218"/>
      <c r="H166" s="219" t="s">
        <v>19</v>
      </c>
      <c r="I166" s="221"/>
      <c r="J166" s="218"/>
      <c r="K166" s="218"/>
      <c r="L166" s="222"/>
      <c r="M166" s="223"/>
      <c r="N166" s="224"/>
      <c r="O166" s="224"/>
      <c r="P166" s="224"/>
      <c r="Q166" s="224"/>
      <c r="R166" s="224"/>
      <c r="S166" s="224"/>
      <c r="T166" s="225"/>
      <c r="AT166" s="226" t="s">
        <v>164</v>
      </c>
      <c r="AU166" s="226" t="s">
        <v>82</v>
      </c>
      <c r="AV166" s="14" t="s">
        <v>80</v>
      </c>
      <c r="AW166" s="14" t="s">
        <v>33</v>
      </c>
      <c r="AX166" s="14" t="s">
        <v>72</v>
      </c>
      <c r="AY166" s="226" t="s">
        <v>122</v>
      </c>
    </row>
    <row r="167" spans="2:51" s="13" customFormat="1" ht="11.25">
      <c r="B167" s="206"/>
      <c r="C167" s="207"/>
      <c r="D167" s="202" t="s">
        <v>164</v>
      </c>
      <c r="E167" s="208" t="s">
        <v>19</v>
      </c>
      <c r="F167" s="209" t="s">
        <v>260</v>
      </c>
      <c r="G167" s="207"/>
      <c r="H167" s="210">
        <v>1.28</v>
      </c>
      <c r="I167" s="211"/>
      <c r="J167" s="207"/>
      <c r="K167" s="207"/>
      <c r="L167" s="212"/>
      <c r="M167" s="213"/>
      <c r="N167" s="214"/>
      <c r="O167" s="214"/>
      <c r="P167" s="214"/>
      <c r="Q167" s="214"/>
      <c r="R167" s="214"/>
      <c r="S167" s="214"/>
      <c r="T167" s="215"/>
      <c r="AT167" s="216" t="s">
        <v>164</v>
      </c>
      <c r="AU167" s="216" t="s">
        <v>82</v>
      </c>
      <c r="AV167" s="13" t="s">
        <v>82</v>
      </c>
      <c r="AW167" s="13" t="s">
        <v>33</v>
      </c>
      <c r="AX167" s="13" t="s">
        <v>72</v>
      </c>
      <c r="AY167" s="216" t="s">
        <v>122</v>
      </c>
    </row>
    <row r="168" spans="2:51" s="14" customFormat="1" ht="11.25">
      <c r="B168" s="217"/>
      <c r="C168" s="218"/>
      <c r="D168" s="202" t="s">
        <v>164</v>
      </c>
      <c r="E168" s="219" t="s">
        <v>19</v>
      </c>
      <c r="F168" s="220" t="s">
        <v>261</v>
      </c>
      <c r="G168" s="218"/>
      <c r="H168" s="219" t="s">
        <v>19</v>
      </c>
      <c r="I168" s="221"/>
      <c r="J168" s="218"/>
      <c r="K168" s="218"/>
      <c r="L168" s="222"/>
      <c r="M168" s="223"/>
      <c r="N168" s="224"/>
      <c r="O168" s="224"/>
      <c r="P168" s="224"/>
      <c r="Q168" s="224"/>
      <c r="R168" s="224"/>
      <c r="S168" s="224"/>
      <c r="T168" s="225"/>
      <c r="AT168" s="226" t="s">
        <v>164</v>
      </c>
      <c r="AU168" s="226" t="s">
        <v>82</v>
      </c>
      <c r="AV168" s="14" t="s">
        <v>80</v>
      </c>
      <c r="AW168" s="14" t="s">
        <v>33</v>
      </c>
      <c r="AX168" s="14" t="s">
        <v>72</v>
      </c>
      <c r="AY168" s="226" t="s">
        <v>122</v>
      </c>
    </row>
    <row r="169" spans="2:51" s="13" customFormat="1" ht="11.25">
      <c r="B169" s="206"/>
      <c r="C169" s="207"/>
      <c r="D169" s="202" t="s">
        <v>164</v>
      </c>
      <c r="E169" s="208" t="s">
        <v>19</v>
      </c>
      <c r="F169" s="209" t="s">
        <v>262</v>
      </c>
      <c r="G169" s="207"/>
      <c r="H169" s="210">
        <v>1.5</v>
      </c>
      <c r="I169" s="211"/>
      <c r="J169" s="207"/>
      <c r="K169" s="207"/>
      <c r="L169" s="212"/>
      <c r="M169" s="213"/>
      <c r="N169" s="214"/>
      <c r="O169" s="214"/>
      <c r="P169" s="214"/>
      <c r="Q169" s="214"/>
      <c r="R169" s="214"/>
      <c r="S169" s="214"/>
      <c r="T169" s="215"/>
      <c r="AT169" s="216" t="s">
        <v>164</v>
      </c>
      <c r="AU169" s="216" t="s">
        <v>82</v>
      </c>
      <c r="AV169" s="13" t="s">
        <v>82</v>
      </c>
      <c r="AW169" s="13" t="s">
        <v>33</v>
      </c>
      <c r="AX169" s="13" t="s">
        <v>72</v>
      </c>
      <c r="AY169" s="216" t="s">
        <v>122</v>
      </c>
    </row>
    <row r="170" spans="2:51" s="14" customFormat="1" ht="11.25">
      <c r="B170" s="217"/>
      <c r="C170" s="218"/>
      <c r="D170" s="202" t="s">
        <v>164</v>
      </c>
      <c r="E170" s="219" t="s">
        <v>19</v>
      </c>
      <c r="F170" s="220" t="s">
        <v>263</v>
      </c>
      <c r="G170" s="218"/>
      <c r="H170" s="219" t="s">
        <v>19</v>
      </c>
      <c r="I170" s="221"/>
      <c r="J170" s="218"/>
      <c r="K170" s="218"/>
      <c r="L170" s="222"/>
      <c r="M170" s="223"/>
      <c r="N170" s="224"/>
      <c r="O170" s="224"/>
      <c r="P170" s="224"/>
      <c r="Q170" s="224"/>
      <c r="R170" s="224"/>
      <c r="S170" s="224"/>
      <c r="T170" s="225"/>
      <c r="AT170" s="226" t="s">
        <v>164</v>
      </c>
      <c r="AU170" s="226" t="s">
        <v>82</v>
      </c>
      <c r="AV170" s="14" t="s">
        <v>80</v>
      </c>
      <c r="AW170" s="14" t="s">
        <v>33</v>
      </c>
      <c r="AX170" s="14" t="s">
        <v>72</v>
      </c>
      <c r="AY170" s="226" t="s">
        <v>122</v>
      </c>
    </row>
    <row r="171" spans="2:51" s="13" customFormat="1" ht="11.25">
      <c r="B171" s="206"/>
      <c r="C171" s="207"/>
      <c r="D171" s="202" t="s">
        <v>164</v>
      </c>
      <c r="E171" s="208" t="s">
        <v>19</v>
      </c>
      <c r="F171" s="209" t="s">
        <v>264</v>
      </c>
      <c r="G171" s="207"/>
      <c r="H171" s="210">
        <v>3</v>
      </c>
      <c r="I171" s="211"/>
      <c r="J171" s="207"/>
      <c r="K171" s="207"/>
      <c r="L171" s="212"/>
      <c r="M171" s="213"/>
      <c r="N171" s="214"/>
      <c r="O171" s="214"/>
      <c r="P171" s="214"/>
      <c r="Q171" s="214"/>
      <c r="R171" s="214"/>
      <c r="S171" s="214"/>
      <c r="T171" s="215"/>
      <c r="AT171" s="216" t="s">
        <v>164</v>
      </c>
      <c r="AU171" s="216" t="s">
        <v>82</v>
      </c>
      <c r="AV171" s="13" t="s">
        <v>82</v>
      </c>
      <c r="AW171" s="13" t="s">
        <v>33</v>
      </c>
      <c r="AX171" s="13" t="s">
        <v>72</v>
      </c>
      <c r="AY171" s="216" t="s">
        <v>122</v>
      </c>
    </row>
    <row r="172" spans="2:51" s="14" customFormat="1" ht="11.25">
      <c r="B172" s="217"/>
      <c r="C172" s="218"/>
      <c r="D172" s="202" t="s">
        <v>164</v>
      </c>
      <c r="E172" s="219" t="s">
        <v>19</v>
      </c>
      <c r="F172" s="220" t="s">
        <v>265</v>
      </c>
      <c r="G172" s="218"/>
      <c r="H172" s="219" t="s">
        <v>19</v>
      </c>
      <c r="I172" s="221"/>
      <c r="J172" s="218"/>
      <c r="K172" s="218"/>
      <c r="L172" s="222"/>
      <c r="M172" s="223"/>
      <c r="N172" s="224"/>
      <c r="O172" s="224"/>
      <c r="P172" s="224"/>
      <c r="Q172" s="224"/>
      <c r="R172" s="224"/>
      <c r="S172" s="224"/>
      <c r="T172" s="225"/>
      <c r="AT172" s="226" t="s">
        <v>164</v>
      </c>
      <c r="AU172" s="226" t="s">
        <v>82</v>
      </c>
      <c r="AV172" s="14" t="s">
        <v>80</v>
      </c>
      <c r="AW172" s="14" t="s">
        <v>33</v>
      </c>
      <c r="AX172" s="14" t="s">
        <v>72</v>
      </c>
      <c r="AY172" s="226" t="s">
        <v>122</v>
      </c>
    </row>
    <row r="173" spans="2:51" s="14" customFormat="1" ht="11.25">
      <c r="B173" s="217"/>
      <c r="C173" s="218"/>
      <c r="D173" s="202" t="s">
        <v>164</v>
      </c>
      <c r="E173" s="219" t="s">
        <v>19</v>
      </c>
      <c r="F173" s="220" t="s">
        <v>266</v>
      </c>
      <c r="G173" s="218"/>
      <c r="H173" s="219" t="s">
        <v>19</v>
      </c>
      <c r="I173" s="221"/>
      <c r="J173" s="218"/>
      <c r="K173" s="218"/>
      <c r="L173" s="222"/>
      <c r="M173" s="223"/>
      <c r="N173" s="224"/>
      <c r="O173" s="224"/>
      <c r="P173" s="224"/>
      <c r="Q173" s="224"/>
      <c r="R173" s="224"/>
      <c r="S173" s="224"/>
      <c r="T173" s="225"/>
      <c r="AT173" s="226" t="s">
        <v>164</v>
      </c>
      <c r="AU173" s="226" t="s">
        <v>82</v>
      </c>
      <c r="AV173" s="14" t="s">
        <v>80</v>
      </c>
      <c r="AW173" s="14" t="s">
        <v>33</v>
      </c>
      <c r="AX173" s="14" t="s">
        <v>72</v>
      </c>
      <c r="AY173" s="226" t="s">
        <v>122</v>
      </c>
    </row>
    <row r="174" spans="2:51" s="13" customFormat="1" ht="11.25">
      <c r="B174" s="206"/>
      <c r="C174" s="207"/>
      <c r="D174" s="202" t="s">
        <v>164</v>
      </c>
      <c r="E174" s="208" t="s">
        <v>19</v>
      </c>
      <c r="F174" s="209" t="s">
        <v>267</v>
      </c>
      <c r="G174" s="207"/>
      <c r="H174" s="210">
        <v>12.6</v>
      </c>
      <c r="I174" s="211"/>
      <c r="J174" s="207"/>
      <c r="K174" s="207"/>
      <c r="L174" s="212"/>
      <c r="M174" s="213"/>
      <c r="N174" s="214"/>
      <c r="O174" s="214"/>
      <c r="P174" s="214"/>
      <c r="Q174" s="214"/>
      <c r="R174" s="214"/>
      <c r="S174" s="214"/>
      <c r="T174" s="215"/>
      <c r="AT174" s="216" t="s">
        <v>164</v>
      </c>
      <c r="AU174" s="216" t="s">
        <v>82</v>
      </c>
      <c r="AV174" s="13" t="s">
        <v>82</v>
      </c>
      <c r="AW174" s="13" t="s">
        <v>33</v>
      </c>
      <c r="AX174" s="13" t="s">
        <v>72</v>
      </c>
      <c r="AY174" s="216" t="s">
        <v>122</v>
      </c>
    </row>
    <row r="175" spans="2:51" s="13" customFormat="1" ht="11.25">
      <c r="B175" s="206"/>
      <c r="C175" s="207"/>
      <c r="D175" s="202" t="s">
        <v>164</v>
      </c>
      <c r="E175" s="208" t="s">
        <v>19</v>
      </c>
      <c r="F175" s="209" t="s">
        <v>268</v>
      </c>
      <c r="G175" s="207"/>
      <c r="H175" s="210">
        <v>0.62</v>
      </c>
      <c r="I175" s="211"/>
      <c r="J175" s="207"/>
      <c r="K175" s="207"/>
      <c r="L175" s="212"/>
      <c r="M175" s="213"/>
      <c r="N175" s="214"/>
      <c r="O175" s="214"/>
      <c r="P175" s="214"/>
      <c r="Q175" s="214"/>
      <c r="R175" s="214"/>
      <c r="S175" s="214"/>
      <c r="T175" s="215"/>
      <c r="AT175" s="216" t="s">
        <v>164</v>
      </c>
      <c r="AU175" s="216" t="s">
        <v>82</v>
      </c>
      <c r="AV175" s="13" t="s">
        <v>82</v>
      </c>
      <c r="AW175" s="13" t="s">
        <v>33</v>
      </c>
      <c r="AX175" s="13" t="s">
        <v>72</v>
      </c>
      <c r="AY175" s="216" t="s">
        <v>122</v>
      </c>
    </row>
    <row r="176" spans="2:51" s="15" customFormat="1" ht="11.25">
      <c r="B176" s="227"/>
      <c r="C176" s="228"/>
      <c r="D176" s="202" t="s">
        <v>164</v>
      </c>
      <c r="E176" s="229" t="s">
        <v>19</v>
      </c>
      <c r="F176" s="230" t="s">
        <v>193</v>
      </c>
      <c r="G176" s="228"/>
      <c r="H176" s="231">
        <v>19</v>
      </c>
      <c r="I176" s="232"/>
      <c r="J176" s="228"/>
      <c r="K176" s="228"/>
      <c r="L176" s="233"/>
      <c r="M176" s="234"/>
      <c r="N176" s="235"/>
      <c r="O176" s="235"/>
      <c r="P176" s="235"/>
      <c r="Q176" s="235"/>
      <c r="R176" s="235"/>
      <c r="S176" s="235"/>
      <c r="T176" s="236"/>
      <c r="AT176" s="237" t="s">
        <v>164</v>
      </c>
      <c r="AU176" s="237" t="s">
        <v>82</v>
      </c>
      <c r="AV176" s="15" t="s">
        <v>129</v>
      </c>
      <c r="AW176" s="15" t="s">
        <v>33</v>
      </c>
      <c r="AX176" s="15" t="s">
        <v>80</v>
      </c>
      <c r="AY176" s="237" t="s">
        <v>122</v>
      </c>
    </row>
    <row r="177" spans="1:65" s="2" customFormat="1" ht="21.75" customHeight="1">
      <c r="A177" s="36"/>
      <c r="B177" s="37"/>
      <c r="C177" s="189" t="s">
        <v>269</v>
      </c>
      <c r="D177" s="189" t="s">
        <v>124</v>
      </c>
      <c r="E177" s="190" t="s">
        <v>270</v>
      </c>
      <c r="F177" s="191" t="s">
        <v>271</v>
      </c>
      <c r="G177" s="192" t="s">
        <v>188</v>
      </c>
      <c r="H177" s="193">
        <v>183</v>
      </c>
      <c r="I177" s="194"/>
      <c r="J177" s="195">
        <f>ROUND(I177*H177,2)</f>
        <v>0</v>
      </c>
      <c r="K177" s="191" t="s">
        <v>128</v>
      </c>
      <c r="L177" s="41"/>
      <c r="M177" s="196" t="s">
        <v>19</v>
      </c>
      <c r="N177" s="197" t="s">
        <v>43</v>
      </c>
      <c r="O177" s="66"/>
      <c r="P177" s="198">
        <f>O177*H177</f>
        <v>0</v>
      </c>
      <c r="Q177" s="198">
        <v>0</v>
      </c>
      <c r="R177" s="198">
        <f>Q177*H177</f>
        <v>0</v>
      </c>
      <c r="S177" s="198">
        <v>0</v>
      </c>
      <c r="T177" s="199">
        <f>S177*H177</f>
        <v>0</v>
      </c>
      <c r="U177" s="36"/>
      <c r="V177" s="36"/>
      <c r="W177" s="36"/>
      <c r="X177" s="36"/>
      <c r="Y177" s="36"/>
      <c r="Z177" s="36"/>
      <c r="AA177" s="36"/>
      <c r="AB177" s="36"/>
      <c r="AC177" s="36"/>
      <c r="AD177" s="36"/>
      <c r="AE177" s="36"/>
      <c r="AR177" s="200" t="s">
        <v>129</v>
      </c>
      <c r="AT177" s="200" t="s">
        <v>124</v>
      </c>
      <c r="AU177" s="200" t="s">
        <v>82</v>
      </c>
      <c r="AY177" s="19" t="s">
        <v>122</v>
      </c>
      <c r="BE177" s="201">
        <f>IF(N177="základní",J177,0)</f>
        <v>0</v>
      </c>
      <c r="BF177" s="201">
        <f>IF(N177="snížená",J177,0)</f>
        <v>0</v>
      </c>
      <c r="BG177" s="201">
        <f>IF(N177="zákl. přenesená",J177,0)</f>
        <v>0</v>
      </c>
      <c r="BH177" s="201">
        <f>IF(N177="sníž. přenesená",J177,0)</f>
        <v>0</v>
      </c>
      <c r="BI177" s="201">
        <f>IF(N177="nulová",J177,0)</f>
        <v>0</v>
      </c>
      <c r="BJ177" s="19" t="s">
        <v>80</v>
      </c>
      <c r="BK177" s="201">
        <f>ROUND(I177*H177,2)</f>
        <v>0</v>
      </c>
      <c r="BL177" s="19" t="s">
        <v>129</v>
      </c>
      <c r="BM177" s="200" t="s">
        <v>272</v>
      </c>
    </row>
    <row r="178" spans="1:47" s="2" customFormat="1" ht="126.75">
      <c r="A178" s="36"/>
      <c r="B178" s="37"/>
      <c r="C178" s="38"/>
      <c r="D178" s="202" t="s">
        <v>131</v>
      </c>
      <c r="E178" s="38"/>
      <c r="F178" s="203" t="s">
        <v>273</v>
      </c>
      <c r="G178" s="38"/>
      <c r="H178" s="38"/>
      <c r="I178" s="110"/>
      <c r="J178" s="38"/>
      <c r="K178" s="38"/>
      <c r="L178" s="41"/>
      <c r="M178" s="204"/>
      <c r="N178" s="205"/>
      <c r="O178" s="66"/>
      <c r="P178" s="66"/>
      <c r="Q178" s="66"/>
      <c r="R178" s="66"/>
      <c r="S178" s="66"/>
      <c r="T178" s="67"/>
      <c r="U178" s="36"/>
      <c r="V178" s="36"/>
      <c r="W178" s="36"/>
      <c r="X178" s="36"/>
      <c r="Y178" s="36"/>
      <c r="Z178" s="36"/>
      <c r="AA178" s="36"/>
      <c r="AB178" s="36"/>
      <c r="AC178" s="36"/>
      <c r="AD178" s="36"/>
      <c r="AE178" s="36"/>
      <c r="AT178" s="19" t="s">
        <v>131</v>
      </c>
      <c r="AU178" s="19" t="s">
        <v>82</v>
      </c>
    </row>
    <row r="179" spans="2:51" s="14" customFormat="1" ht="11.25">
      <c r="B179" s="217"/>
      <c r="C179" s="218"/>
      <c r="D179" s="202" t="s">
        <v>164</v>
      </c>
      <c r="E179" s="219" t="s">
        <v>19</v>
      </c>
      <c r="F179" s="220" t="s">
        <v>274</v>
      </c>
      <c r="G179" s="218"/>
      <c r="H179" s="219" t="s">
        <v>19</v>
      </c>
      <c r="I179" s="221"/>
      <c r="J179" s="218"/>
      <c r="K179" s="218"/>
      <c r="L179" s="222"/>
      <c r="M179" s="223"/>
      <c r="N179" s="224"/>
      <c r="O179" s="224"/>
      <c r="P179" s="224"/>
      <c r="Q179" s="224"/>
      <c r="R179" s="224"/>
      <c r="S179" s="224"/>
      <c r="T179" s="225"/>
      <c r="AT179" s="226" t="s">
        <v>164</v>
      </c>
      <c r="AU179" s="226" t="s">
        <v>82</v>
      </c>
      <c r="AV179" s="14" t="s">
        <v>80</v>
      </c>
      <c r="AW179" s="14" t="s">
        <v>33</v>
      </c>
      <c r="AX179" s="14" t="s">
        <v>72</v>
      </c>
      <c r="AY179" s="226" t="s">
        <v>122</v>
      </c>
    </row>
    <row r="180" spans="2:51" s="14" customFormat="1" ht="11.25">
      <c r="B180" s="217"/>
      <c r="C180" s="218"/>
      <c r="D180" s="202" t="s">
        <v>164</v>
      </c>
      <c r="E180" s="219" t="s">
        <v>19</v>
      </c>
      <c r="F180" s="220" t="s">
        <v>275</v>
      </c>
      <c r="G180" s="218"/>
      <c r="H180" s="219" t="s">
        <v>19</v>
      </c>
      <c r="I180" s="221"/>
      <c r="J180" s="218"/>
      <c r="K180" s="218"/>
      <c r="L180" s="222"/>
      <c r="M180" s="223"/>
      <c r="N180" s="224"/>
      <c r="O180" s="224"/>
      <c r="P180" s="224"/>
      <c r="Q180" s="224"/>
      <c r="R180" s="224"/>
      <c r="S180" s="224"/>
      <c r="T180" s="225"/>
      <c r="AT180" s="226" t="s">
        <v>164</v>
      </c>
      <c r="AU180" s="226" t="s">
        <v>82</v>
      </c>
      <c r="AV180" s="14" t="s">
        <v>80</v>
      </c>
      <c r="AW180" s="14" t="s">
        <v>33</v>
      </c>
      <c r="AX180" s="14" t="s">
        <v>72</v>
      </c>
      <c r="AY180" s="226" t="s">
        <v>122</v>
      </c>
    </row>
    <row r="181" spans="2:51" s="14" customFormat="1" ht="11.25">
      <c r="B181" s="217"/>
      <c r="C181" s="218"/>
      <c r="D181" s="202" t="s">
        <v>164</v>
      </c>
      <c r="E181" s="219" t="s">
        <v>19</v>
      </c>
      <c r="F181" s="220" t="s">
        <v>276</v>
      </c>
      <c r="G181" s="218"/>
      <c r="H181" s="219" t="s">
        <v>19</v>
      </c>
      <c r="I181" s="221"/>
      <c r="J181" s="218"/>
      <c r="K181" s="218"/>
      <c r="L181" s="222"/>
      <c r="M181" s="223"/>
      <c r="N181" s="224"/>
      <c r="O181" s="224"/>
      <c r="P181" s="224"/>
      <c r="Q181" s="224"/>
      <c r="R181" s="224"/>
      <c r="S181" s="224"/>
      <c r="T181" s="225"/>
      <c r="AT181" s="226" t="s">
        <v>164</v>
      </c>
      <c r="AU181" s="226" t="s">
        <v>82</v>
      </c>
      <c r="AV181" s="14" t="s">
        <v>80</v>
      </c>
      <c r="AW181" s="14" t="s">
        <v>33</v>
      </c>
      <c r="AX181" s="14" t="s">
        <v>72</v>
      </c>
      <c r="AY181" s="226" t="s">
        <v>122</v>
      </c>
    </row>
    <row r="182" spans="2:51" s="14" customFormat="1" ht="11.25">
      <c r="B182" s="217"/>
      <c r="C182" s="218"/>
      <c r="D182" s="202" t="s">
        <v>164</v>
      </c>
      <c r="E182" s="219" t="s">
        <v>19</v>
      </c>
      <c r="F182" s="220" t="s">
        <v>277</v>
      </c>
      <c r="G182" s="218"/>
      <c r="H182" s="219" t="s">
        <v>19</v>
      </c>
      <c r="I182" s="221"/>
      <c r="J182" s="218"/>
      <c r="K182" s="218"/>
      <c r="L182" s="222"/>
      <c r="M182" s="223"/>
      <c r="N182" s="224"/>
      <c r="O182" s="224"/>
      <c r="P182" s="224"/>
      <c r="Q182" s="224"/>
      <c r="R182" s="224"/>
      <c r="S182" s="224"/>
      <c r="T182" s="225"/>
      <c r="AT182" s="226" t="s">
        <v>164</v>
      </c>
      <c r="AU182" s="226" t="s">
        <v>82</v>
      </c>
      <c r="AV182" s="14" t="s">
        <v>80</v>
      </c>
      <c r="AW182" s="14" t="s">
        <v>33</v>
      </c>
      <c r="AX182" s="14" t="s">
        <v>72</v>
      </c>
      <c r="AY182" s="226" t="s">
        <v>122</v>
      </c>
    </row>
    <row r="183" spans="2:51" s="13" customFormat="1" ht="11.25">
      <c r="B183" s="206"/>
      <c r="C183" s="207"/>
      <c r="D183" s="202" t="s">
        <v>164</v>
      </c>
      <c r="E183" s="208" t="s">
        <v>19</v>
      </c>
      <c r="F183" s="209" t="s">
        <v>278</v>
      </c>
      <c r="G183" s="207"/>
      <c r="H183" s="210">
        <v>288</v>
      </c>
      <c r="I183" s="211"/>
      <c r="J183" s="207"/>
      <c r="K183" s="207"/>
      <c r="L183" s="212"/>
      <c r="M183" s="213"/>
      <c r="N183" s="214"/>
      <c r="O183" s="214"/>
      <c r="P183" s="214"/>
      <c r="Q183" s="214"/>
      <c r="R183" s="214"/>
      <c r="S183" s="214"/>
      <c r="T183" s="215"/>
      <c r="AT183" s="216" t="s">
        <v>164</v>
      </c>
      <c r="AU183" s="216" t="s">
        <v>82</v>
      </c>
      <c r="AV183" s="13" t="s">
        <v>82</v>
      </c>
      <c r="AW183" s="13" t="s">
        <v>33</v>
      </c>
      <c r="AX183" s="13" t="s">
        <v>72</v>
      </c>
      <c r="AY183" s="216" t="s">
        <v>122</v>
      </c>
    </row>
    <row r="184" spans="2:51" s="14" customFormat="1" ht="11.25">
      <c r="B184" s="217"/>
      <c r="C184" s="218"/>
      <c r="D184" s="202" t="s">
        <v>164</v>
      </c>
      <c r="E184" s="219" t="s">
        <v>19</v>
      </c>
      <c r="F184" s="220" t="s">
        <v>279</v>
      </c>
      <c r="G184" s="218"/>
      <c r="H184" s="219" t="s">
        <v>19</v>
      </c>
      <c r="I184" s="221"/>
      <c r="J184" s="218"/>
      <c r="K184" s="218"/>
      <c r="L184" s="222"/>
      <c r="M184" s="223"/>
      <c r="N184" s="224"/>
      <c r="O184" s="224"/>
      <c r="P184" s="224"/>
      <c r="Q184" s="224"/>
      <c r="R184" s="224"/>
      <c r="S184" s="224"/>
      <c r="T184" s="225"/>
      <c r="AT184" s="226" t="s">
        <v>164</v>
      </c>
      <c r="AU184" s="226" t="s">
        <v>82</v>
      </c>
      <c r="AV184" s="14" t="s">
        <v>80</v>
      </c>
      <c r="AW184" s="14" t="s">
        <v>33</v>
      </c>
      <c r="AX184" s="14" t="s">
        <v>72</v>
      </c>
      <c r="AY184" s="226" t="s">
        <v>122</v>
      </c>
    </row>
    <row r="185" spans="2:51" s="14" customFormat="1" ht="11.25">
      <c r="B185" s="217"/>
      <c r="C185" s="218"/>
      <c r="D185" s="202" t="s">
        <v>164</v>
      </c>
      <c r="E185" s="219" t="s">
        <v>19</v>
      </c>
      <c r="F185" s="220" t="s">
        <v>280</v>
      </c>
      <c r="G185" s="218"/>
      <c r="H185" s="219" t="s">
        <v>19</v>
      </c>
      <c r="I185" s="221"/>
      <c r="J185" s="218"/>
      <c r="K185" s="218"/>
      <c r="L185" s="222"/>
      <c r="M185" s="223"/>
      <c r="N185" s="224"/>
      <c r="O185" s="224"/>
      <c r="P185" s="224"/>
      <c r="Q185" s="224"/>
      <c r="R185" s="224"/>
      <c r="S185" s="224"/>
      <c r="T185" s="225"/>
      <c r="AT185" s="226" t="s">
        <v>164</v>
      </c>
      <c r="AU185" s="226" t="s">
        <v>82</v>
      </c>
      <c r="AV185" s="14" t="s">
        <v>80</v>
      </c>
      <c r="AW185" s="14" t="s">
        <v>33</v>
      </c>
      <c r="AX185" s="14" t="s">
        <v>72</v>
      </c>
      <c r="AY185" s="226" t="s">
        <v>122</v>
      </c>
    </row>
    <row r="186" spans="2:51" s="13" customFormat="1" ht="11.25">
      <c r="B186" s="206"/>
      <c r="C186" s="207"/>
      <c r="D186" s="202" t="s">
        <v>164</v>
      </c>
      <c r="E186" s="208" t="s">
        <v>19</v>
      </c>
      <c r="F186" s="209" t="s">
        <v>281</v>
      </c>
      <c r="G186" s="207"/>
      <c r="H186" s="210">
        <v>-27.4</v>
      </c>
      <c r="I186" s="211"/>
      <c r="J186" s="207"/>
      <c r="K186" s="207"/>
      <c r="L186" s="212"/>
      <c r="M186" s="213"/>
      <c r="N186" s="214"/>
      <c r="O186" s="214"/>
      <c r="P186" s="214"/>
      <c r="Q186" s="214"/>
      <c r="R186" s="214"/>
      <c r="S186" s="214"/>
      <c r="T186" s="215"/>
      <c r="AT186" s="216" t="s">
        <v>164</v>
      </c>
      <c r="AU186" s="216" t="s">
        <v>82</v>
      </c>
      <c r="AV186" s="13" t="s">
        <v>82</v>
      </c>
      <c r="AW186" s="13" t="s">
        <v>33</v>
      </c>
      <c r="AX186" s="13" t="s">
        <v>72</v>
      </c>
      <c r="AY186" s="216" t="s">
        <v>122</v>
      </c>
    </row>
    <row r="187" spans="2:51" s="14" customFormat="1" ht="11.25">
      <c r="B187" s="217"/>
      <c r="C187" s="218"/>
      <c r="D187" s="202" t="s">
        <v>164</v>
      </c>
      <c r="E187" s="219" t="s">
        <v>19</v>
      </c>
      <c r="F187" s="220" t="s">
        <v>282</v>
      </c>
      <c r="G187" s="218"/>
      <c r="H187" s="219" t="s">
        <v>19</v>
      </c>
      <c r="I187" s="221"/>
      <c r="J187" s="218"/>
      <c r="K187" s="218"/>
      <c r="L187" s="222"/>
      <c r="M187" s="223"/>
      <c r="N187" s="224"/>
      <c r="O187" s="224"/>
      <c r="P187" s="224"/>
      <c r="Q187" s="224"/>
      <c r="R187" s="224"/>
      <c r="S187" s="224"/>
      <c r="T187" s="225"/>
      <c r="AT187" s="226" t="s">
        <v>164</v>
      </c>
      <c r="AU187" s="226" t="s">
        <v>82</v>
      </c>
      <c r="AV187" s="14" t="s">
        <v>80</v>
      </c>
      <c r="AW187" s="14" t="s">
        <v>33</v>
      </c>
      <c r="AX187" s="14" t="s">
        <v>72</v>
      </c>
      <c r="AY187" s="226" t="s">
        <v>122</v>
      </c>
    </row>
    <row r="188" spans="2:51" s="13" customFormat="1" ht="11.25">
      <c r="B188" s="206"/>
      <c r="C188" s="207"/>
      <c r="D188" s="202" t="s">
        <v>164</v>
      </c>
      <c r="E188" s="208" t="s">
        <v>19</v>
      </c>
      <c r="F188" s="209" t="s">
        <v>283</v>
      </c>
      <c r="G188" s="207"/>
      <c r="H188" s="210">
        <v>-87</v>
      </c>
      <c r="I188" s="211"/>
      <c r="J188" s="207"/>
      <c r="K188" s="207"/>
      <c r="L188" s="212"/>
      <c r="M188" s="213"/>
      <c r="N188" s="214"/>
      <c r="O188" s="214"/>
      <c r="P188" s="214"/>
      <c r="Q188" s="214"/>
      <c r="R188" s="214"/>
      <c r="S188" s="214"/>
      <c r="T188" s="215"/>
      <c r="AT188" s="216" t="s">
        <v>164</v>
      </c>
      <c r="AU188" s="216" t="s">
        <v>82</v>
      </c>
      <c r="AV188" s="13" t="s">
        <v>82</v>
      </c>
      <c r="AW188" s="13" t="s">
        <v>33</v>
      </c>
      <c r="AX188" s="13" t="s">
        <v>72</v>
      </c>
      <c r="AY188" s="216" t="s">
        <v>122</v>
      </c>
    </row>
    <row r="189" spans="2:51" s="14" customFormat="1" ht="11.25">
      <c r="B189" s="217"/>
      <c r="C189" s="218"/>
      <c r="D189" s="202" t="s">
        <v>164</v>
      </c>
      <c r="E189" s="219" t="s">
        <v>19</v>
      </c>
      <c r="F189" s="220" t="s">
        <v>284</v>
      </c>
      <c r="G189" s="218"/>
      <c r="H189" s="219" t="s">
        <v>19</v>
      </c>
      <c r="I189" s="221"/>
      <c r="J189" s="218"/>
      <c r="K189" s="218"/>
      <c r="L189" s="222"/>
      <c r="M189" s="223"/>
      <c r="N189" s="224"/>
      <c r="O189" s="224"/>
      <c r="P189" s="224"/>
      <c r="Q189" s="224"/>
      <c r="R189" s="224"/>
      <c r="S189" s="224"/>
      <c r="T189" s="225"/>
      <c r="AT189" s="226" t="s">
        <v>164</v>
      </c>
      <c r="AU189" s="226" t="s">
        <v>82</v>
      </c>
      <c r="AV189" s="14" t="s">
        <v>80</v>
      </c>
      <c r="AW189" s="14" t="s">
        <v>33</v>
      </c>
      <c r="AX189" s="14" t="s">
        <v>72</v>
      </c>
      <c r="AY189" s="226" t="s">
        <v>122</v>
      </c>
    </row>
    <row r="190" spans="2:51" s="13" customFormat="1" ht="11.25">
      <c r="B190" s="206"/>
      <c r="C190" s="207"/>
      <c r="D190" s="202" t="s">
        <v>164</v>
      </c>
      <c r="E190" s="208" t="s">
        <v>19</v>
      </c>
      <c r="F190" s="209" t="s">
        <v>285</v>
      </c>
      <c r="G190" s="207"/>
      <c r="H190" s="210">
        <v>-1.809</v>
      </c>
      <c r="I190" s="211"/>
      <c r="J190" s="207"/>
      <c r="K190" s="207"/>
      <c r="L190" s="212"/>
      <c r="M190" s="213"/>
      <c r="N190" s="214"/>
      <c r="O190" s="214"/>
      <c r="P190" s="214"/>
      <c r="Q190" s="214"/>
      <c r="R190" s="214"/>
      <c r="S190" s="214"/>
      <c r="T190" s="215"/>
      <c r="AT190" s="216" t="s">
        <v>164</v>
      </c>
      <c r="AU190" s="216" t="s">
        <v>82</v>
      </c>
      <c r="AV190" s="13" t="s">
        <v>82</v>
      </c>
      <c r="AW190" s="13" t="s">
        <v>33</v>
      </c>
      <c r="AX190" s="13" t="s">
        <v>72</v>
      </c>
      <c r="AY190" s="216" t="s">
        <v>122</v>
      </c>
    </row>
    <row r="191" spans="2:51" s="13" customFormat="1" ht="11.25">
      <c r="B191" s="206"/>
      <c r="C191" s="207"/>
      <c r="D191" s="202" t="s">
        <v>164</v>
      </c>
      <c r="E191" s="208" t="s">
        <v>19</v>
      </c>
      <c r="F191" s="209" t="s">
        <v>286</v>
      </c>
      <c r="G191" s="207"/>
      <c r="H191" s="210">
        <v>0.209</v>
      </c>
      <c r="I191" s="211"/>
      <c r="J191" s="207"/>
      <c r="K191" s="207"/>
      <c r="L191" s="212"/>
      <c r="M191" s="213"/>
      <c r="N191" s="214"/>
      <c r="O191" s="214"/>
      <c r="P191" s="214"/>
      <c r="Q191" s="214"/>
      <c r="R191" s="214"/>
      <c r="S191" s="214"/>
      <c r="T191" s="215"/>
      <c r="AT191" s="216" t="s">
        <v>164</v>
      </c>
      <c r="AU191" s="216" t="s">
        <v>82</v>
      </c>
      <c r="AV191" s="13" t="s">
        <v>82</v>
      </c>
      <c r="AW191" s="13" t="s">
        <v>33</v>
      </c>
      <c r="AX191" s="13" t="s">
        <v>72</v>
      </c>
      <c r="AY191" s="216" t="s">
        <v>122</v>
      </c>
    </row>
    <row r="192" spans="2:51" s="16" customFormat="1" ht="11.25">
      <c r="B192" s="238"/>
      <c r="C192" s="239"/>
      <c r="D192" s="202" t="s">
        <v>164</v>
      </c>
      <c r="E192" s="240" t="s">
        <v>19</v>
      </c>
      <c r="F192" s="241" t="s">
        <v>287</v>
      </c>
      <c r="G192" s="239"/>
      <c r="H192" s="242">
        <v>172.00000000000003</v>
      </c>
      <c r="I192" s="243"/>
      <c r="J192" s="239"/>
      <c r="K192" s="239"/>
      <c r="L192" s="244"/>
      <c r="M192" s="245"/>
      <c r="N192" s="246"/>
      <c r="O192" s="246"/>
      <c r="P192" s="246"/>
      <c r="Q192" s="246"/>
      <c r="R192" s="246"/>
      <c r="S192" s="246"/>
      <c r="T192" s="247"/>
      <c r="AT192" s="248" t="s">
        <v>164</v>
      </c>
      <c r="AU192" s="248" t="s">
        <v>82</v>
      </c>
      <c r="AV192" s="16" t="s">
        <v>138</v>
      </c>
      <c r="AW192" s="16" t="s">
        <v>33</v>
      </c>
      <c r="AX192" s="16" t="s">
        <v>72</v>
      </c>
      <c r="AY192" s="248" t="s">
        <v>122</v>
      </c>
    </row>
    <row r="193" spans="2:51" s="14" customFormat="1" ht="11.25">
      <c r="B193" s="217"/>
      <c r="C193" s="218"/>
      <c r="D193" s="202" t="s">
        <v>164</v>
      </c>
      <c r="E193" s="219" t="s">
        <v>19</v>
      </c>
      <c r="F193" s="220" t="s">
        <v>288</v>
      </c>
      <c r="G193" s="218"/>
      <c r="H193" s="219" t="s">
        <v>19</v>
      </c>
      <c r="I193" s="221"/>
      <c r="J193" s="218"/>
      <c r="K193" s="218"/>
      <c r="L193" s="222"/>
      <c r="M193" s="223"/>
      <c r="N193" s="224"/>
      <c r="O193" s="224"/>
      <c r="P193" s="224"/>
      <c r="Q193" s="224"/>
      <c r="R193" s="224"/>
      <c r="S193" s="224"/>
      <c r="T193" s="225"/>
      <c r="AT193" s="226" t="s">
        <v>164</v>
      </c>
      <c r="AU193" s="226" t="s">
        <v>82</v>
      </c>
      <c r="AV193" s="14" t="s">
        <v>80</v>
      </c>
      <c r="AW193" s="14" t="s">
        <v>33</v>
      </c>
      <c r="AX193" s="14" t="s">
        <v>72</v>
      </c>
      <c r="AY193" s="226" t="s">
        <v>122</v>
      </c>
    </row>
    <row r="194" spans="2:51" s="13" customFormat="1" ht="11.25">
      <c r="B194" s="206"/>
      <c r="C194" s="207"/>
      <c r="D194" s="202" t="s">
        <v>164</v>
      </c>
      <c r="E194" s="208" t="s">
        <v>19</v>
      </c>
      <c r="F194" s="209" t="s">
        <v>289</v>
      </c>
      <c r="G194" s="207"/>
      <c r="H194" s="210">
        <v>11</v>
      </c>
      <c r="I194" s="211"/>
      <c r="J194" s="207"/>
      <c r="K194" s="207"/>
      <c r="L194" s="212"/>
      <c r="M194" s="213"/>
      <c r="N194" s="214"/>
      <c r="O194" s="214"/>
      <c r="P194" s="214"/>
      <c r="Q194" s="214"/>
      <c r="R194" s="214"/>
      <c r="S194" s="214"/>
      <c r="T194" s="215"/>
      <c r="AT194" s="216" t="s">
        <v>164</v>
      </c>
      <c r="AU194" s="216" t="s">
        <v>82</v>
      </c>
      <c r="AV194" s="13" t="s">
        <v>82</v>
      </c>
      <c r="AW194" s="13" t="s">
        <v>33</v>
      </c>
      <c r="AX194" s="13" t="s">
        <v>72</v>
      </c>
      <c r="AY194" s="216" t="s">
        <v>122</v>
      </c>
    </row>
    <row r="195" spans="2:51" s="16" customFormat="1" ht="11.25">
      <c r="B195" s="238"/>
      <c r="C195" s="239"/>
      <c r="D195" s="202" t="s">
        <v>164</v>
      </c>
      <c r="E195" s="240" t="s">
        <v>19</v>
      </c>
      <c r="F195" s="241" t="s">
        <v>287</v>
      </c>
      <c r="G195" s="239"/>
      <c r="H195" s="242">
        <v>11</v>
      </c>
      <c r="I195" s="243"/>
      <c r="J195" s="239"/>
      <c r="K195" s="239"/>
      <c r="L195" s="244"/>
      <c r="M195" s="245"/>
      <c r="N195" s="246"/>
      <c r="O195" s="246"/>
      <c r="P195" s="246"/>
      <c r="Q195" s="246"/>
      <c r="R195" s="246"/>
      <c r="S195" s="246"/>
      <c r="T195" s="247"/>
      <c r="AT195" s="248" t="s">
        <v>164</v>
      </c>
      <c r="AU195" s="248" t="s">
        <v>82</v>
      </c>
      <c r="AV195" s="16" t="s">
        <v>138</v>
      </c>
      <c r="AW195" s="16" t="s">
        <v>33</v>
      </c>
      <c r="AX195" s="16" t="s">
        <v>72</v>
      </c>
      <c r="AY195" s="248" t="s">
        <v>122</v>
      </c>
    </row>
    <row r="196" spans="2:51" s="15" customFormat="1" ht="11.25">
      <c r="B196" s="227"/>
      <c r="C196" s="228"/>
      <c r="D196" s="202" t="s">
        <v>164</v>
      </c>
      <c r="E196" s="229" t="s">
        <v>19</v>
      </c>
      <c r="F196" s="230" t="s">
        <v>193</v>
      </c>
      <c r="G196" s="228"/>
      <c r="H196" s="231">
        <v>183.00000000000003</v>
      </c>
      <c r="I196" s="232"/>
      <c r="J196" s="228"/>
      <c r="K196" s="228"/>
      <c r="L196" s="233"/>
      <c r="M196" s="234"/>
      <c r="N196" s="235"/>
      <c r="O196" s="235"/>
      <c r="P196" s="235"/>
      <c r="Q196" s="235"/>
      <c r="R196" s="235"/>
      <c r="S196" s="235"/>
      <c r="T196" s="236"/>
      <c r="AT196" s="237" t="s">
        <v>164</v>
      </c>
      <c r="AU196" s="237" t="s">
        <v>82</v>
      </c>
      <c r="AV196" s="15" t="s">
        <v>129</v>
      </c>
      <c r="AW196" s="15" t="s">
        <v>33</v>
      </c>
      <c r="AX196" s="15" t="s">
        <v>80</v>
      </c>
      <c r="AY196" s="237" t="s">
        <v>122</v>
      </c>
    </row>
    <row r="197" spans="1:65" s="2" customFormat="1" ht="33" customHeight="1">
      <c r="A197" s="36"/>
      <c r="B197" s="37"/>
      <c r="C197" s="189" t="s">
        <v>290</v>
      </c>
      <c r="D197" s="189" t="s">
        <v>124</v>
      </c>
      <c r="E197" s="190" t="s">
        <v>291</v>
      </c>
      <c r="F197" s="191" t="s">
        <v>292</v>
      </c>
      <c r="G197" s="192" t="s">
        <v>188</v>
      </c>
      <c r="H197" s="193">
        <v>82.1</v>
      </c>
      <c r="I197" s="194"/>
      <c r="J197" s="195">
        <f>ROUND(I197*H197,2)</f>
        <v>0</v>
      </c>
      <c r="K197" s="191" t="s">
        <v>128</v>
      </c>
      <c r="L197" s="41"/>
      <c r="M197" s="196" t="s">
        <v>19</v>
      </c>
      <c r="N197" s="197" t="s">
        <v>43</v>
      </c>
      <c r="O197" s="66"/>
      <c r="P197" s="198">
        <f>O197*H197</f>
        <v>0</v>
      </c>
      <c r="Q197" s="198">
        <v>0</v>
      </c>
      <c r="R197" s="198">
        <f>Q197*H197</f>
        <v>0</v>
      </c>
      <c r="S197" s="198">
        <v>0</v>
      </c>
      <c r="T197" s="199">
        <f>S197*H197</f>
        <v>0</v>
      </c>
      <c r="U197" s="36"/>
      <c r="V197" s="36"/>
      <c r="W197" s="36"/>
      <c r="X197" s="36"/>
      <c r="Y197" s="36"/>
      <c r="Z197" s="36"/>
      <c r="AA197" s="36"/>
      <c r="AB197" s="36"/>
      <c r="AC197" s="36"/>
      <c r="AD197" s="36"/>
      <c r="AE197" s="36"/>
      <c r="AR197" s="200" t="s">
        <v>129</v>
      </c>
      <c r="AT197" s="200" t="s">
        <v>124</v>
      </c>
      <c r="AU197" s="200" t="s">
        <v>82</v>
      </c>
      <c r="AY197" s="19" t="s">
        <v>122</v>
      </c>
      <c r="BE197" s="201">
        <f>IF(N197="základní",J197,0)</f>
        <v>0</v>
      </c>
      <c r="BF197" s="201">
        <f>IF(N197="snížená",J197,0)</f>
        <v>0</v>
      </c>
      <c r="BG197" s="201">
        <f>IF(N197="zákl. přenesená",J197,0)</f>
        <v>0</v>
      </c>
      <c r="BH197" s="201">
        <f>IF(N197="sníž. přenesená",J197,0)</f>
        <v>0</v>
      </c>
      <c r="BI197" s="201">
        <f>IF(N197="nulová",J197,0)</f>
        <v>0</v>
      </c>
      <c r="BJ197" s="19" t="s">
        <v>80</v>
      </c>
      <c r="BK197" s="201">
        <f>ROUND(I197*H197,2)</f>
        <v>0</v>
      </c>
      <c r="BL197" s="19" t="s">
        <v>129</v>
      </c>
      <c r="BM197" s="200" t="s">
        <v>293</v>
      </c>
    </row>
    <row r="198" spans="1:47" s="2" customFormat="1" ht="87.75">
      <c r="A198" s="36"/>
      <c r="B198" s="37"/>
      <c r="C198" s="38"/>
      <c r="D198" s="202" t="s">
        <v>131</v>
      </c>
      <c r="E198" s="38"/>
      <c r="F198" s="203" t="s">
        <v>294</v>
      </c>
      <c r="G198" s="38"/>
      <c r="H198" s="38"/>
      <c r="I198" s="110"/>
      <c r="J198" s="38"/>
      <c r="K198" s="38"/>
      <c r="L198" s="41"/>
      <c r="M198" s="204"/>
      <c r="N198" s="205"/>
      <c r="O198" s="66"/>
      <c r="P198" s="66"/>
      <c r="Q198" s="66"/>
      <c r="R198" s="66"/>
      <c r="S198" s="66"/>
      <c r="T198" s="67"/>
      <c r="U198" s="36"/>
      <c r="V198" s="36"/>
      <c r="W198" s="36"/>
      <c r="X198" s="36"/>
      <c r="Y198" s="36"/>
      <c r="Z198" s="36"/>
      <c r="AA198" s="36"/>
      <c r="AB198" s="36"/>
      <c r="AC198" s="36"/>
      <c r="AD198" s="36"/>
      <c r="AE198" s="36"/>
      <c r="AT198" s="19" t="s">
        <v>131</v>
      </c>
      <c r="AU198" s="19" t="s">
        <v>82</v>
      </c>
    </row>
    <row r="199" spans="2:51" s="14" customFormat="1" ht="11.25">
      <c r="B199" s="217"/>
      <c r="C199" s="218"/>
      <c r="D199" s="202" t="s">
        <v>164</v>
      </c>
      <c r="E199" s="219" t="s">
        <v>19</v>
      </c>
      <c r="F199" s="220" t="s">
        <v>295</v>
      </c>
      <c r="G199" s="218"/>
      <c r="H199" s="219" t="s">
        <v>19</v>
      </c>
      <c r="I199" s="221"/>
      <c r="J199" s="218"/>
      <c r="K199" s="218"/>
      <c r="L199" s="222"/>
      <c r="M199" s="223"/>
      <c r="N199" s="224"/>
      <c r="O199" s="224"/>
      <c r="P199" s="224"/>
      <c r="Q199" s="224"/>
      <c r="R199" s="224"/>
      <c r="S199" s="224"/>
      <c r="T199" s="225"/>
      <c r="AT199" s="226" t="s">
        <v>164</v>
      </c>
      <c r="AU199" s="226" t="s">
        <v>82</v>
      </c>
      <c r="AV199" s="14" t="s">
        <v>80</v>
      </c>
      <c r="AW199" s="14" t="s">
        <v>33</v>
      </c>
      <c r="AX199" s="14" t="s">
        <v>72</v>
      </c>
      <c r="AY199" s="226" t="s">
        <v>122</v>
      </c>
    </row>
    <row r="200" spans="2:51" s="13" customFormat="1" ht="11.25">
      <c r="B200" s="206"/>
      <c r="C200" s="207"/>
      <c r="D200" s="202" t="s">
        <v>164</v>
      </c>
      <c r="E200" s="208" t="s">
        <v>19</v>
      </c>
      <c r="F200" s="209" t="s">
        <v>296</v>
      </c>
      <c r="G200" s="207"/>
      <c r="H200" s="210">
        <v>72.5</v>
      </c>
      <c r="I200" s="211"/>
      <c r="J200" s="207"/>
      <c r="K200" s="207"/>
      <c r="L200" s="212"/>
      <c r="M200" s="213"/>
      <c r="N200" s="214"/>
      <c r="O200" s="214"/>
      <c r="P200" s="214"/>
      <c r="Q200" s="214"/>
      <c r="R200" s="214"/>
      <c r="S200" s="214"/>
      <c r="T200" s="215"/>
      <c r="AT200" s="216" t="s">
        <v>164</v>
      </c>
      <c r="AU200" s="216" t="s">
        <v>82</v>
      </c>
      <c r="AV200" s="13" t="s">
        <v>82</v>
      </c>
      <c r="AW200" s="13" t="s">
        <v>33</v>
      </c>
      <c r="AX200" s="13" t="s">
        <v>72</v>
      </c>
      <c r="AY200" s="216" t="s">
        <v>122</v>
      </c>
    </row>
    <row r="201" spans="2:51" s="14" customFormat="1" ht="11.25">
      <c r="B201" s="217"/>
      <c r="C201" s="218"/>
      <c r="D201" s="202" t="s">
        <v>164</v>
      </c>
      <c r="E201" s="219" t="s">
        <v>19</v>
      </c>
      <c r="F201" s="220" t="s">
        <v>295</v>
      </c>
      <c r="G201" s="218"/>
      <c r="H201" s="219" t="s">
        <v>19</v>
      </c>
      <c r="I201" s="221"/>
      <c r="J201" s="218"/>
      <c r="K201" s="218"/>
      <c r="L201" s="222"/>
      <c r="M201" s="223"/>
      <c r="N201" s="224"/>
      <c r="O201" s="224"/>
      <c r="P201" s="224"/>
      <c r="Q201" s="224"/>
      <c r="R201" s="224"/>
      <c r="S201" s="224"/>
      <c r="T201" s="225"/>
      <c r="AT201" s="226" t="s">
        <v>164</v>
      </c>
      <c r="AU201" s="226" t="s">
        <v>82</v>
      </c>
      <c r="AV201" s="14" t="s">
        <v>80</v>
      </c>
      <c r="AW201" s="14" t="s">
        <v>33</v>
      </c>
      <c r="AX201" s="14" t="s">
        <v>72</v>
      </c>
      <c r="AY201" s="226" t="s">
        <v>122</v>
      </c>
    </row>
    <row r="202" spans="2:51" s="13" customFormat="1" ht="11.25">
      <c r="B202" s="206"/>
      <c r="C202" s="207"/>
      <c r="D202" s="202" t="s">
        <v>164</v>
      </c>
      <c r="E202" s="208" t="s">
        <v>19</v>
      </c>
      <c r="F202" s="209" t="s">
        <v>297</v>
      </c>
      <c r="G202" s="207"/>
      <c r="H202" s="210">
        <v>14.5</v>
      </c>
      <c r="I202" s="211"/>
      <c r="J202" s="207"/>
      <c r="K202" s="207"/>
      <c r="L202" s="212"/>
      <c r="M202" s="213"/>
      <c r="N202" s="214"/>
      <c r="O202" s="214"/>
      <c r="P202" s="214"/>
      <c r="Q202" s="214"/>
      <c r="R202" s="214"/>
      <c r="S202" s="214"/>
      <c r="T202" s="215"/>
      <c r="AT202" s="216" t="s">
        <v>164</v>
      </c>
      <c r="AU202" s="216" t="s">
        <v>82</v>
      </c>
      <c r="AV202" s="13" t="s">
        <v>82</v>
      </c>
      <c r="AW202" s="13" t="s">
        <v>33</v>
      </c>
      <c r="AX202" s="13" t="s">
        <v>72</v>
      </c>
      <c r="AY202" s="216" t="s">
        <v>122</v>
      </c>
    </row>
    <row r="203" spans="2:51" s="16" customFormat="1" ht="11.25">
      <c r="B203" s="238"/>
      <c r="C203" s="239"/>
      <c r="D203" s="202" t="s">
        <v>164</v>
      </c>
      <c r="E203" s="240" t="s">
        <v>19</v>
      </c>
      <c r="F203" s="241" t="s">
        <v>287</v>
      </c>
      <c r="G203" s="239"/>
      <c r="H203" s="242">
        <v>87</v>
      </c>
      <c r="I203" s="243"/>
      <c r="J203" s="239"/>
      <c r="K203" s="239"/>
      <c r="L203" s="244"/>
      <c r="M203" s="245"/>
      <c r="N203" s="246"/>
      <c r="O203" s="246"/>
      <c r="P203" s="246"/>
      <c r="Q203" s="246"/>
      <c r="R203" s="246"/>
      <c r="S203" s="246"/>
      <c r="T203" s="247"/>
      <c r="AT203" s="248" t="s">
        <v>164</v>
      </c>
      <c r="AU203" s="248" t="s">
        <v>82</v>
      </c>
      <c r="AV203" s="16" t="s">
        <v>138</v>
      </c>
      <c r="AW203" s="16" t="s">
        <v>33</v>
      </c>
      <c r="AX203" s="16" t="s">
        <v>72</v>
      </c>
      <c r="AY203" s="248" t="s">
        <v>122</v>
      </c>
    </row>
    <row r="204" spans="2:51" s="14" customFormat="1" ht="11.25">
      <c r="B204" s="217"/>
      <c r="C204" s="218"/>
      <c r="D204" s="202" t="s">
        <v>164</v>
      </c>
      <c r="E204" s="219" t="s">
        <v>19</v>
      </c>
      <c r="F204" s="220" t="s">
        <v>298</v>
      </c>
      <c r="G204" s="218"/>
      <c r="H204" s="219" t="s">
        <v>19</v>
      </c>
      <c r="I204" s="221"/>
      <c r="J204" s="218"/>
      <c r="K204" s="218"/>
      <c r="L204" s="222"/>
      <c r="M204" s="223"/>
      <c r="N204" s="224"/>
      <c r="O204" s="224"/>
      <c r="P204" s="224"/>
      <c r="Q204" s="224"/>
      <c r="R204" s="224"/>
      <c r="S204" s="224"/>
      <c r="T204" s="225"/>
      <c r="AT204" s="226" t="s">
        <v>164</v>
      </c>
      <c r="AU204" s="226" t="s">
        <v>82</v>
      </c>
      <c r="AV204" s="14" t="s">
        <v>80</v>
      </c>
      <c r="AW204" s="14" t="s">
        <v>33</v>
      </c>
      <c r="AX204" s="14" t="s">
        <v>72</v>
      </c>
      <c r="AY204" s="226" t="s">
        <v>122</v>
      </c>
    </row>
    <row r="205" spans="2:51" s="13" customFormat="1" ht="11.25">
      <c r="B205" s="206"/>
      <c r="C205" s="207"/>
      <c r="D205" s="202" t="s">
        <v>164</v>
      </c>
      <c r="E205" s="208" t="s">
        <v>19</v>
      </c>
      <c r="F205" s="209" t="s">
        <v>299</v>
      </c>
      <c r="G205" s="207"/>
      <c r="H205" s="210">
        <v>-4.553</v>
      </c>
      <c r="I205" s="211"/>
      <c r="J205" s="207"/>
      <c r="K205" s="207"/>
      <c r="L205" s="212"/>
      <c r="M205" s="213"/>
      <c r="N205" s="214"/>
      <c r="O205" s="214"/>
      <c r="P205" s="214"/>
      <c r="Q205" s="214"/>
      <c r="R205" s="214"/>
      <c r="S205" s="214"/>
      <c r="T205" s="215"/>
      <c r="AT205" s="216" t="s">
        <v>164</v>
      </c>
      <c r="AU205" s="216" t="s">
        <v>82</v>
      </c>
      <c r="AV205" s="13" t="s">
        <v>82</v>
      </c>
      <c r="AW205" s="13" t="s">
        <v>33</v>
      </c>
      <c r="AX205" s="13" t="s">
        <v>72</v>
      </c>
      <c r="AY205" s="216" t="s">
        <v>122</v>
      </c>
    </row>
    <row r="206" spans="2:51" s="13" customFormat="1" ht="11.25">
      <c r="B206" s="206"/>
      <c r="C206" s="207"/>
      <c r="D206" s="202" t="s">
        <v>164</v>
      </c>
      <c r="E206" s="208" t="s">
        <v>19</v>
      </c>
      <c r="F206" s="209" t="s">
        <v>300</v>
      </c>
      <c r="G206" s="207"/>
      <c r="H206" s="210">
        <v>-0.353</v>
      </c>
      <c r="I206" s="211"/>
      <c r="J206" s="207"/>
      <c r="K206" s="207"/>
      <c r="L206" s="212"/>
      <c r="M206" s="213"/>
      <c r="N206" s="214"/>
      <c r="O206" s="214"/>
      <c r="P206" s="214"/>
      <c r="Q206" s="214"/>
      <c r="R206" s="214"/>
      <c r="S206" s="214"/>
      <c r="T206" s="215"/>
      <c r="AT206" s="216" t="s">
        <v>164</v>
      </c>
      <c r="AU206" s="216" t="s">
        <v>82</v>
      </c>
      <c r="AV206" s="13" t="s">
        <v>82</v>
      </c>
      <c r="AW206" s="13" t="s">
        <v>33</v>
      </c>
      <c r="AX206" s="13" t="s">
        <v>72</v>
      </c>
      <c r="AY206" s="216" t="s">
        <v>122</v>
      </c>
    </row>
    <row r="207" spans="2:51" s="13" customFormat="1" ht="11.25">
      <c r="B207" s="206"/>
      <c r="C207" s="207"/>
      <c r="D207" s="202" t="s">
        <v>164</v>
      </c>
      <c r="E207" s="208" t="s">
        <v>19</v>
      </c>
      <c r="F207" s="209" t="s">
        <v>301</v>
      </c>
      <c r="G207" s="207"/>
      <c r="H207" s="210">
        <v>0.006</v>
      </c>
      <c r="I207" s="211"/>
      <c r="J207" s="207"/>
      <c r="K207" s="207"/>
      <c r="L207" s="212"/>
      <c r="M207" s="213"/>
      <c r="N207" s="214"/>
      <c r="O207" s="214"/>
      <c r="P207" s="214"/>
      <c r="Q207" s="214"/>
      <c r="R207" s="214"/>
      <c r="S207" s="214"/>
      <c r="T207" s="215"/>
      <c r="AT207" s="216" t="s">
        <v>164</v>
      </c>
      <c r="AU207" s="216" t="s">
        <v>82</v>
      </c>
      <c r="AV207" s="13" t="s">
        <v>82</v>
      </c>
      <c r="AW207" s="13" t="s">
        <v>33</v>
      </c>
      <c r="AX207" s="13" t="s">
        <v>72</v>
      </c>
      <c r="AY207" s="216" t="s">
        <v>122</v>
      </c>
    </row>
    <row r="208" spans="2:51" s="15" customFormat="1" ht="11.25">
      <c r="B208" s="227"/>
      <c r="C208" s="228"/>
      <c r="D208" s="202" t="s">
        <v>164</v>
      </c>
      <c r="E208" s="229" t="s">
        <v>19</v>
      </c>
      <c r="F208" s="230" t="s">
        <v>193</v>
      </c>
      <c r="G208" s="228"/>
      <c r="H208" s="231">
        <v>82.10000000000001</v>
      </c>
      <c r="I208" s="232"/>
      <c r="J208" s="228"/>
      <c r="K208" s="228"/>
      <c r="L208" s="233"/>
      <c r="M208" s="234"/>
      <c r="N208" s="235"/>
      <c r="O208" s="235"/>
      <c r="P208" s="235"/>
      <c r="Q208" s="235"/>
      <c r="R208" s="235"/>
      <c r="S208" s="235"/>
      <c r="T208" s="236"/>
      <c r="AT208" s="237" t="s">
        <v>164</v>
      </c>
      <c r="AU208" s="237" t="s">
        <v>82</v>
      </c>
      <c r="AV208" s="15" t="s">
        <v>129</v>
      </c>
      <c r="AW208" s="15" t="s">
        <v>33</v>
      </c>
      <c r="AX208" s="15" t="s">
        <v>80</v>
      </c>
      <c r="AY208" s="237" t="s">
        <v>122</v>
      </c>
    </row>
    <row r="209" spans="1:65" s="2" customFormat="1" ht="16.5" customHeight="1">
      <c r="A209" s="36"/>
      <c r="B209" s="37"/>
      <c r="C209" s="249" t="s">
        <v>302</v>
      </c>
      <c r="D209" s="249" t="s">
        <v>303</v>
      </c>
      <c r="E209" s="250" t="s">
        <v>304</v>
      </c>
      <c r="F209" s="251" t="s">
        <v>305</v>
      </c>
      <c r="G209" s="252" t="s">
        <v>177</v>
      </c>
      <c r="H209" s="253">
        <v>164.036</v>
      </c>
      <c r="I209" s="254"/>
      <c r="J209" s="255">
        <f>ROUND(I209*H209,2)</f>
        <v>0</v>
      </c>
      <c r="K209" s="251" t="s">
        <v>128</v>
      </c>
      <c r="L209" s="256"/>
      <c r="M209" s="257" t="s">
        <v>19</v>
      </c>
      <c r="N209" s="258" t="s">
        <v>43</v>
      </c>
      <c r="O209" s="66"/>
      <c r="P209" s="198">
        <f>O209*H209</f>
        <v>0</v>
      </c>
      <c r="Q209" s="198">
        <v>1</v>
      </c>
      <c r="R209" s="198">
        <f>Q209*H209</f>
        <v>164.036</v>
      </c>
      <c r="S209" s="198">
        <v>0</v>
      </c>
      <c r="T209" s="199">
        <f>S209*H209</f>
        <v>0</v>
      </c>
      <c r="U209" s="36"/>
      <c r="V209" s="36"/>
      <c r="W209" s="36"/>
      <c r="X209" s="36"/>
      <c r="Y209" s="36"/>
      <c r="Z209" s="36"/>
      <c r="AA209" s="36"/>
      <c r="AB209" s="36"/>
      <c r="AC209" s="36"/>
      <c r="AD209" s="36"/>
      <c r="AE209" s="36"/>
      <c r="AR209" s="200" t="s">
        <v>160</v>
      </c>
      <c r="AT209" s="200" t="s">
        <v>303</v>
      </c>
      <c r="AU209" s="200" t="s">
        <v>82</v>
      </c>
      <c r="AY209" s="19" t="s">
        <v>122</v>
      </c>
      <c r="BE209" s="201">
        <f>IF(N209="základní",J209,0)</f>
        <v>0</v>
      </c>
      <c r="BF209" s="201">
        <f>IF(N209="snížená",J209,0)</f>
        <v>0</v>
      </c>
      <c r="BG209" s="201">
        <f>IF(N209="zákl. přenesená",J209,0)</f>
        <v>0</v>
      </c>
      <c r="BH209" s="201">
        <f>IF(N209="sníž. přenesená",J209,0)</f>
        <v>0</v>
      </c>
      <c r="BI209" s="201">
        <f>IF(N209="nulová",J209,0)</f>
        <v>0</v>
      </c>
      <c r="BJ209" s="19" t="s">
        <v>80</v>
      </c>
      <c r="BK209" s="201">
        <f>ROUND(I209*H209,2)</f>
        <v>0</v>
      </c>
      <c r="BL209" s="19" t="s">
        <v>129</v>
      </c>
      <c r="BM209" s="200" t="s">
        <v>306</v>
      </c>
    </row>
    <row r="210" spans="2:51" s="14" customFormat="1" ht="11.25">
      <c r="B210" s="217"/>
      <c r="C210" s="218"/>
      <c r="D210" s="202" t="s">
        <v>164</v>
      </c>
      <c r="E210" s="219" t="s">
        <v>19</v>
      </c>
      <c r="F210" s="220" t="s">
        <v>307</v>
      </c>
      <c r="G210" s="218"/>
      <c r="H210" s="219" t="s">
        <v>19</v>
      </c>
      <c r="I210" s="221"/>
      <c r="J210" s="218"/>
      <c r="K210" s="218"/>
      <c r="L210" s="222"/>
      <c r="M210" s="223"/>
      <c r="N210" s="224"/>
      <c r="O210" s="224"/>
      <c r="P210" s="224"/>
      <c r="Q210" s="224"/>
      <c r="R210" s="224"/>
      <c r="S210" s="224"/>
      <c r="T210" s="225"/>
      <c r="AT210" s="226" t="s">
        <v>164</v>
      </c>
      <c r="AU210" s="226" t="s">
        <v>82</v>
      </c>
      <c r="AV210" s="14" t="s">
        <v>80</v>
      </c>
      <c r="AW210" s="14" t="s">
        <v>33</v>
      </c>
      <c r="AX210" s="14" t="s">
        <v>72</v>
      </c>
      <c r="AY210" s="226" t="s">
        <v>122</v>
      </c>
    </row>
    <row r="211" spans="2:51" s="14" customFormat="1" ht="11.25">
      <c r="B211" s="217"/>
      <c r="C211" s="218"/>
      <c r="D211" s="202" t="s">
        <v>164</v>
      </c>
      <c r="E211" s="219" t="s">
        <v>19</v>
      </c>
      <c r="F211" s="220" t="s">
        <v>308</v>
      </c>
      <c r="G211" s="218"/>
      <c r="H211" s="219" t="s">
        <v>19</v>
      </c>
      <c r="I211" s="221"/>
      <c r="J211" s="218"/>
      <c r="K211" s="218"/>
      <c r="L211" s="222"/>
      <c r="M211" s="223"/>
      <c r="N211" s="224"/>
      <c r="O211" s="224"/>
      <c r="P211" s="224"/>
      <c r="Q211" s="224"/>
      <c r="R211" s="224"/>
      <c r="S211" s="224"/>
      <c r="T211" s="225"/>
      <c r="AT211" s="226" t="s">
        <v>164</v>
      </c>
      <c r="AU211" s="226" t="s">
        <v>82</v>
      </c>
      <c r="AV211" s="14" t="s">
        <v>80</v>
      </c>
      <c r="AW211" s="14" t="s">
        <v>33</v>
      </c>
      <c r="AX211" s="14" t="s">
        <v>72</v>
      </c>
      <c r="AY211" s="226" t="s">
        <v>122</v>
      </c>
    </row>
    <row r="212" spans="2:51" s="13" customFormat="1" ht="11.25">
      <c r="B212" s="206"/>
      <c r="C212" s="207"/>
      <c r="D212" s="202" t="s">
        <v>164</v>
      </c>
      <c r="E212" s="208" t="s">
        <v>19</v>
      </c>
      <c r="F212" s="209" t="s">
        <v>309</v>
      </c>
      <c r="G212" s="207"/>
      <c r="H212" s="210">
        <v>164.036</v>
      </c>
      <c r="I212" s="211"/>
      <c r="J212" s="207"/>
      <c r="K212" s="207"/>
      <c r="L212" s="212"/>
      <c r="M212" s="213"/>
      <c r="N212" s="214"/>
      <c r="O212" s="214"/>
      <c r="P212" s="214"/>
      <c r="Q212" s="214"/>
      <c r="R212" s="214"/>
      <c r="S212" s="214"/>
      <c r="T212" s="215"/>
      <c r="AT212" s="216" t="s">
        <v>164</v>
      </c>
      <c r="AU212" s="216" t="s">
        <v>82</v>
      </c>
      <c r="AV212" s="13" t="s">
        <v>82</v>
      </c>
      <c r="AW212" s="13" t="s">
        <v>33</v>
      </c>
      <c r="AX212" s="13" t="s">
        <v>80</v>
      </c>
      <c r="AY212" s="216" t="s">
        <v>122</v>
      </c>
    </row>
    <row r="213" spans="1:65" s="2" customFormat="1" ht="33" customHeight="1">
      <c r="A213" s="36"/>
      <c r="B213" s="37"/>
      <c r="C213" s="189" t="s">
        <v>310</v>
      </c>
      <c r="D213" s="189" t="s">
        <v>124</v>
      </c>
      <c r="E213" s="190" t="s">
        <v>311</v>
      </c>
      <c r="F213" s="191" t="s">
        <v>312</v>
      </c>
      <c r="G213" s="192" t="s">
        <v>188</v>
      </c>
      <c r="H213" s="193">
        <v>1149.2</v>
      </c>
      <c r="I213" s="194"/>
      <c r="J213" s="195">
        <f>ROUND(I213*H213,2)</f>
        <v>0</v>
      </c>
      <c r="K213" s="191" t="s">
        <v>128</v>
      </c>
      <c r="L213" s="41"/>
      <c r="M213" s="196" t="s">
        <v>19</v>
      </c>
      <c r="N213" s="197" t="s">
        <v>43</v>
      </c>
      <c r="O213" s="66"/>
      <c r="P213" s="198">
        <f>O213*H213</f>
        <v>0</v>
      </c>
      <c r="Q213" s="198">
        <v>0</v>
      </c>
      <c r="R213" s="198">
        <f>Q213*H213</f>
        <v>0</v>
      </c>
      <c r="S213" s="198">
        <v>0</v>
      </c>
      <c r="T213" s="199">
        <f>S213*H213</f>
        <v>0</v>
      </c>
      <c r="U213" s="36"/>
      <c r="V213" s="36"/>
      <c r="W213" s="36"/>
      <c r="X213" s="36"/>
      <c r="Y213" s="36"/>
      <c r="Z213" s="36"/>
      <c r="AA213" s="36"/>
      <c r="AB213" s="36"/>
      <c r="AC213" s="36"/>
      <c r="AD213" s="36"/>
      <c r="AE213" s="36"/>
      <c r="AR213" s="200" t="s">
        <v>129</v>
      </c>
      <c r="AT213" s="200" t="s">
        <v>124</v>
      </c>
      <c r="AU213" s="200" t="s">
        <v>82</v>
      </c>
      <c r="AY213" s="19" t="s">
        <v>122</v>
      </c>
      <c r="BE213" s="201">
        <f>IF(N213="základní",J213,0)</f>
        <v>0</v>
      </c>
      <c r="BF213" s="201">
        <f>IF(N213="snížená",J213,0)</f>
        <v>0</v>
      </c>
      <c r="BG213" s="201">
        <f>IF(N213="zákl. přenesená",J213,0)</f>
        <v>0</v>
      </c>
      <c r="BH213" s="201">
        <f>IF(N213="sníž. přenesená",J213,0)</f>
        <v>0</v>
      </c>
      <c r="BI213" s="201">
        <f>IF(N213="nulová",J213,0)</f>
        <v>0</v>
      </c>
      <c r="BJ213" s="19" t="s">
        <v>80</v>
      </c>
      <c r="BK213" s="201">
        <f>ROUND(I213*H213,2)</f>
        <v>0</v>
      </c>
      <c r="BL213" s="19" t="s">
        <v>129</v>
      </c>
      <c r="BM213" s="200" t="s">
        <v>313</v>
      </c>
    </row>
    <row r="214" spans="1:47" s="2" customFormat="1" ht="58.5">
      <c r="A214" s="36"/>
      <c r="B214" s="37"/>
      <c r="C214" s="38"/>
      <c r="D214" s="202" t="s">
        <v>131</v>
      </c>
      <c r="E214" s="38"/>
      <c r="F214" s="203" t="s">
        <v>314</v>
      </c>
      <c r="G214" s="38"/>
      <c r="H214" s="38"/>
      <c r="I214" s="110"/>
      <c r="J214" s="38"/>
      <c r="K214" s="38"/>
      <c r="L214" s="41"/>
      <c r="M214" s="204"/>
      <c r="N214" s="205"/>
      <c r="O214" s="66"/>
      <c r="P214" s="66"/>
      <c r="Q214" s="66"/>
      <c r="R214" s="66"/>
      <c r="S214" s="66"/>
      <c r="T214" s="67"/>
      <c r="U214" s="36"/>
      <c r="V214" s="36"/>
      <c r="W214" s="36"/>
      <c r="X214" s="36"/>
      <c r="Y214" s="36"/>
      <c r="Z214" s="36"/>
      <c r="AA214" s="36"/>
      <c r="AB214" s="36"/>
      <c r="AC214" s="36"/>
      <c r="AD214" s="36"/>
      <c r="AE214" s="36"/>
      <c r="AT214" s="19" t="s">
        <v>131</v>
      </c>
      <c r="AU214" s="19" t="s">
        <v>82</v>
      </c>
    </row>
    <row r="215" spans="2:51" s="14" customFormat="1" ht="11.25">
      <c r="B215" s="217"/>
      <c r="C215" s="218"/>
      <c r="D215" s="202" t="s">
        <v>164</v>
      </c>
      <c r="E215" s="219" t="s">
        <v>19</v>
      </c>
      <c r="F215" s="220" t="s">
        <v>315</v>
      </c>
      <c r="G215" s="218"/>
      <c r="H215" s="219" t="s">
        <v>19</v>
      </c>
      <c r="I215" s="221"/>
      <c r="J215" s="218"/>
      <c r="K215" s="218"/>
      <c r="L215" s="222"/>
      <c r="M215" s="223"/>
      <c r="N215" s="224"/>
      <c r="O215" s="224"/>
      <c r="P215" s="224"/>
      <c r="Q215" s="224"/>
      <c r="R215" s="224"/>
      <c r="S215" s="224"/>
      <c r="T215" s="225"/>
      <c r="AT215" s="226" t="s">
        <v>164</v>
      </c>
      <c r="AU215" s="226" t="s">
        <v>82</v>
      </c>
      <c r="AV215" s="14" t="s">
        <v>80</v>
      </c>
      <c r="AW215" s="14" t="s">
        <v>33</v>
      </c>
      <c r="AX215" s="14" t="s">
        <v>72</v>
      </c>
      <c r="AY215" s="226" t="s">
        <v>122</v>
      </c>
    </row>
    <row r="216" spans="2:51" s="14" customFormat="1" ht="11.25">
      <c r="B216" s="217"/>
      <c r="C216" s="218"/>
      <c r="D216" s="202" t="s">
        <v>164</v>
      </c>
      <c r="E216" s="219" t="s">
        <v>19</v>
      </c>
      <c r="F216" s="220" t="s">
        <v>316</v>
      </c>
      <c r="G216" s="218"/>
      <c r="H216" s="219" t="s">
        <v>19</v>
      </c>
      <c r="I216" s="221"/>
      <c r="J216" s="218"/>
      <c r="K216" s="218"/>
      <c r="L216" s="222"/>
      <c r="M216" s="223"/>
      <c r="N216" s="224"/>
      <c r="O216" s="224"/>
      <c r="P216" s="224"/>
      <c r="Q216" s="224"/>
      <c r="R216" s="224"/>
      <c r="S216" s="224"/>
      <c r="T216" s="225"/>
      <c r="AT216" s="226" t="s">
        <v>164</v>
      </c>
      <c r="AU216" s="226" t="s">
        <v>82</v>
      </c>
      <c r="AV216" s="14" t="s">
        <v>80</v>
      </c>
      <c r="AW216" s="14" t="s">
        <v>33</v>
      </c>
      <c r="AX216" s="14" t="s">
        <v>72</v>
      </c>
      <c r="AY216" s="226" t="s">
        <v>122</v>
      </c>
    </row>
    <row r="217" spans="2:51" s="14" customFormat="1" ht="11.25">
      <c r="B217" s="217"/>
      <c r="C217" s="218"/>
      <c r="D217" s="202" t="s">
        <v>164</v>
      </c>
      <c r="E217" s="219" t="s">
        <v>19</v>
      </c>
      <c r="F217" s="220" t="s">
        <v>317</v>
      </c>
      <c r="G217" s="218"/>
      <c r="H217" s="219" t="s">
        <v>19</v>
      </c>
      <c r="I217" s="221"/>
      <c r="J217" s="218"/>
      <c r="K217" s="218"/>
      <c r="L217" s="222"/>
      <c r="M217" s="223"/>
      <c r="N217" s="224"/>
      <c r="O217" s="224"/>
      <c r="P217" s="224"/>
      <c r="Q217" s="224"/>
      <c r="R217" s="224"/>
      <c r="S217" s="224"/>
      <c r="T217" s="225"/>
      <c r="AT217" s="226" t="s">
        <v>164</v>
      </c>
      <c r="AU217" s="226" t="s">
        <v>82</v>
      </c>
      <c r="AV217" s="14" t="s">
        <v>80</v>
      </c>
      <c r="AW217" s="14" t="s">
        <v>33</v>
      </c>
      <c r="AX217" s="14" t="s">
        <v>72</v>
      </c>
      <c r="AY217" s="226" t="s">
        <v>122</v>
      </c>
    </row>
    <row r="218" spans="2:51" s="13" customFormat="1" ht="11.25">
      <c r="B218" s="206"/>
      <c r="C218" s="207"/>
      <c r="D218" s="202" t="s">
        <v>164</v>
      </c>
      <c r="E218" s="208" t="s">
        <v>19</v>
      </c>
      <c r="F218" s="209" t="s">
        <v>318</v>
      </c>
      <c r="G218" s="207"/>
      <c r="H218" s="210">
        <v>1000</v>
      </c>
      <c r="I218" s="211"/>
      <c r="J218" s="207"/>
      <c r="K218" s="207"/>
      <c r="L218" s="212"/>
      <c r="M218" s="213"/>
      <c r="N218" s="214"/>
      <c r="O218" s="214"/>
      <c r="P218" s="214"/>
      <c r="Q218" s="214"/>
      <c r="R218" s="214"/>
      <c r="S218" s="214"/>
      <c r="T218" s="215"/>
      <c r="AT218" s="216" t="s">
        <v>164</v>
      </c>
      <c r="AU218" s="216" t="s">
        <v>82</v>
      </c>
      <c r="AV218" s="13" t="s">
        <v>82</v>
      </c>
      <c r="AW218" s="13" t="s">
        <v>33</v>
      </c>
      <c r="AX218" s="13" t="s">
        <v>72</v>
      </c>
      <c r="AY218" s="216" t="s">
        <v>122</v>
      </c>
    </row>
    <row r="219" spans="2:51" s="14" customFormat="1" ht="11.25">
      <c r="B219" s="217"/>
      <c r="C219" s="218"/>
      <c r="D219" s="202" t="s">
        <v>164</v>
      </c>
      <c r="E219" s="219" t="s">
        <v>19</v>
      </c>
      <c r="F219" s="220" t="s">
        <v>319</v>
      </c>
      <c r="G219" s="218"/>
      <c r="H219" s="219" t="s">
        <v>19</v>
      </c>
      <c r="I219" s="221"/>
      <c r="J219" s="218"/>
      <c r="K219" s="218"/>
      <c r="L219" s="222"/>
      <c r="M219" s="223"/>
      <c r="N219" s="224"/>
      <c r="O219" s="224"/>
      <c r="P219" s="224"/>
      <c r="Q219" s="224"/>
      <c r="R219" s="224"/>
      <c r="S219" s="224"/>
      <c r="T219" s="225"/>
      <c r="AT219" s="226" t="s">
        <v>164</v>
      </c>
      <c r="AU219" s="226" t="s">
        <v>82</v>
      </c>
      <c r="AV219" s="14" t="s">
        <v>80</v>
      </c>
      <c r="AW219" s="14" t="s">
        <v>33</v>
      </c>
      <c r="AX219" s="14" t="s">
        <v>72</v>
      </c>
      <c r="AY219" s="226" t="s">
        <v>122</v>
      </c>
    </row>
    <row r="220" spans="2:51" s="13" customFormat="1" ht="11.25">
      <c r="B220" s="206"/>
      <c r="C220" s="207"/>
      <c r="D220" s="202" t="s">
        <v>164</v>
      </c>
      <c r="E220" s="208" t="s">
        <v>19</v>
      </c>
      <c r="F220" s="209" t="s">
        <v>320</v>
      </c>
      <c r="G220" s="207"/>
      <c r="H220" s="210">
        <v>313.2</v>
      </c>
      <c r="I220" s="211"/>
      <c r="J220" s="207"/>
      <c r="K220" s="207"/>
      <c r="L220" s="212"/>
      <c r="M220" s="213"/>
      <c r="N220" s="214"/>
      <c r="O220" s="214"/>
      <c r="P220" s="214"/>
      <c r="Q220" s="214"/>
      <c r="R220" s="214"/>
      <c r="S220" s="214"/>
      <c r="T220" s="215"/>
      <c r="AT220" s="216" t="s">
        <v>164</v>
      </c>
      <c r="AU220" s="216" t="s">
        <v>82</v>
      </c>
      <c r="AV220" s="13" t="s">
        <v>82</v>
      </c>
      <c r="AW220" s="13" t="s">
        <v>33</v>
      </c>
      <c r="AX220" s="13" t="s">
        <v>72</v>
      </c>
      <c r="AY220" s="216" t="s">
        <v>122</v>
      </c>
    </row>
    <row r="221" spans="2:51" s="14" customFormat="1" ht="11.25">
      <c r="B221" s="217"/>
      <c r="C221" s="218"/>
      <c r="D221" s="202" t="s">
        <v>164</v>
      </c>
      <c r="E221" s="219" t="s">
        <v>19</v>
      </c>
      <c r="F221" s="220" t="s">
        <v>321</v>
      </c>
      <c r="G221" s="218"/>
      <c r="H221" s="219" t="s">
        <v>19</v>
      </c>
      <c r="I221" s="221"/>
      <c r="J221" s="218"/>
      <c r="K221" s="218"/>
      <c r="L221" s="222"/>
      <c r="M221" s="223"/>
      <c r="N221" s="224"/>
      <c r="O221" s="224"/>
      <c r="P221" s="224"/>
      <c r="Q221" s="224"/>
      <c r="R221" s="224"/>
      <c r="S221" s="224"/>
      <c r="T221" s="225"/>
      <c r="AT221" s="226" t="s">
        <v>164</v>
      </c>
      <c r="AU221" s="226" t="s">
        <v>82</v>
      </c>
      <c r="AV221" s="14" t="s">
        <v>80</v>
      </c>
      <c r="AW221" s="14" t="s">
        <v>33</v>
      </c>
      <c r="AX221" s="14" t="s">
        <v>72</v>
      </c>
      <c r="AY221" s="226" t="s">
        <v>122</v>
      </c>
    </row>
    <row r="222" spans="2:51" s="13" customFormat="1" ht="11.25">
      <c r="B222" s="206"/>
      <c r="C222" s="207"/>
      <c r="D222" s="202" t="s">
        <v>164</v>
      </c>
      <c r="E222" s="208" t="s">
        <v>19</v>
      </c>
      <c r="F222" s="209" t="s">
        <v>322</v>
      </c>
      <c r="G222" s="207"/>
      <c r="H222" s="210">
        <v>19</v>
      </c>
      <c r="I222" s="211"/>
      <c r="J222" s="207"/>
      <c r="K222" s="207"/>
      <c r="L222" s="212"/>
      <c r="M222" s="213"/>
      <c r="N222" s="214"/>
      <c r="O222" s="214"/>
      <c r="P222" s="214"/>
      <c r="Q222" s="214"/>
      <c r="R222" s="214"/>
      <c r="S222" s="214"/>
      <c r="T222" s="215"/>
      <c r="AT222" s="216" t="s">
        <v>164</v>
      </c>
      <c r="AU222" s="216" t="s">
        <v>82</v>
      </c>
      <c r="AV222" s="13" t="s">
        <v>82</v>
      </c>
      <c r="AW222" s="13" t="s">
        <v>33</v>
      </c>
      <c r="AX222" s="13" t="s">
        <v>72</v>
      </c>
      <c r="AY222" s="216" t="s">
        <v>122</v>
      </c>
    </row>
    <row r="223" spans="2:51" s="14" customFormat="1" ht="11.25">
      <c r="B223" s="217"/>
      <c r="C223" s="218"/>
      <c r="D223" s="202" t="s">
        <v>164</v>
      </c>
      <c r="E223" s="219" t="s">
        <v>19</v>
      </c>
      <c r="F223" s="220" t="s">
        <v>323</v>
      </c>
      <c r="G223" s="218"/>
      <c r="H223" s="219" t="s">
        <v>19</v>
      </c>
      <c r="I223" s="221"/>
      <c r="J223" s="218"/>
      <c r="K223" s="218"/>
      <c r="L223" s="222"/>
      <c r="M223" s="223"/>
      <c r="N223" s="224"/>
      <c r="O223" s="224"/>
      <c r="P223" s="224"/>
      <c r="Q223" s="224"/>
      <c r="R223" s="224"/>
      <c r="S223" s="224"/>
      <c r="T223" s="225"/>
      <c r="AT223" s="226" t="s">
        <v>164</v>
      </c>
      <c r="AU223" s="226" t="s">
        <v>82</v>
      </c>
      <c r="AV223" s="14" t="s">
        <v>80</v>
      </c>
      <c r="AW223" s="14" t="s">
        <v>33</v>
      </c>
      <c r="AX223" s="14" t="s">
        <v>72</v>
      </c>
      <c r="AY223" s="226" t="s">
        <v>122</v>
      </c>
    </row>
    <row r="224" spans="2:51" s="14" customFormat="1" ht="11.25">
      <c r="B224" s="217"/>
      <c r="C224" s="218"/>
      <c r="D224" s="202" t="s">
        <v>164</v>
      </c>
      <c r="E224" s="219" t="s">
        <v>19</v>
      </c>
      <c r="F224" s="220" t="s">
        <v>324</v>
      </c>
      <c r="G224" s="218"/>
      <c r="H224" s="219" t="s">
        <v>19</v>
      </c>
      <c r="I224" s="221"/>
      <c r="J224" s="218"/>
      <c r="K224" s="218"/>
      <c r="L224" s="222"/>
      <c r="M224" s="223"/>
      <c r="N224" s="224"/>
      <c r="O224" s="224"/>
      <c r="P224" s="224"/>
      <c r="Q224" s="224"/>
      <c r="R224" s="224"/>
      <c r="S224" s="224"/>
      <c r="T224" s="225"/>
      <c r="AT224" s="226" t="s">
        <v>164</v>
      </c>
      <c r="AU224" s="226" t="s">
        <v>82</v>
      </c>
      <c r="AV224" s="14" t="s">
        <v>80</v>
      </c>
      <c r="AW224" s="14" t="s">
        <v>33</v>
      </c>
      <c r="AX224" s="14" t="s">
        <v>72</v>
      </c>
      <c r="AY224" s="226" t="s">
        <v>122</v>
      </c>
    </row>
    <row r="225" spans="2:51" s="13" customFormat="1" ht="11.25">
      <c r="B225" s="206"/>
      <c r="C225" s="207"/>
      <c r="D225" s="202" t="s">
        <v>164</v>
      </c>
      <c r="E225" s="208" t="s">
        <v>19</v>
      </c>
      <c r="F225" s="209" t="s">
        <v>325</v>
      </c>
      <c r="G225" s="207"/>
      <c r="H225" s="210">
        <v>-183</v>
      </c>
      <c r="I225" s="211"/>
      <c r="J225" s="207"/>
      <c r="K225" s="207"/>
      <c r="L225" s="212"/>
      <c r="M225" s="213"/>
      <c r="N225" s="214"/>
      <c r="O225" s="214"/>
      <c r="P225" s="214"/>
      <c r="Q225" s="214"/>
      <c r="R225" s="214"/>
      <c r="S225" s="214"/>
      <c r="T225" s="215"/>
      <c r="AT225" s="216" t="s">
        <v>164</v>
      </c>
      <c r="AU225" s="216" t="s">
        <v>82</v>
      </c>
      <c r="AV225" s="13" t="s">
        <v>82</v>
      </c>
      <c r="AW225" s="13" t="s">
        <v>33</v>
      </c>
      <c r="AX225" s="13" t="s">
        <v>72</v>
      </c>
      <c r="AY225" s="216" t="s">
        <v>122</v>
      </c>
    </row>
    <row r="226" spans="2:51" s="15" customFormat="1" ht="11.25">
      <c r="B226" s="227"/>
      <c r="C226" s="228"/>
      <c r="D226" s="202" t="s">
        <v>164</v>
      </c>
      <c r="E226" s="229" t="s">
        <v>19</v>
      </c>
      <c r="F226" s="230" t="s">
        <v>193</v>
      </c>
      <c r="G226" s="228"/>
      <c r="H226" s="231">
        <v>1149.2</v>
      </c>
      <c r="I226" s="232"/>
      <c r="J226" s="228"/>
      <c r="K226" s="228"/>
      <c r="L226" s="233"/>
      <c r="M226" s="234"/>
      <c r="N226" s="235"/>
      <c r="O226" s="235"/>
      <c r="P226" s="235"/>
      <c r="Q226" s="235"/>
      <c r="R226" s="235"/>
      <c r="S226" s="235"/>
      <c r="T226" s="236"/>
      <c r="AT226" s="237" t="s">
        <v>164</v>
      </c>
      <c r="AU226" s="237" t="s">
        <v>82</v>
      </c>
      <c r="AV226" s="15" t="s">
        <v>129</v>
      </c>
      <c r="AW226" s="15" t="s">
        <v>33</v>
      </c>
      <c r="AX226" s="15" t="s">
        <v>80</v>
      </c>
      <c r="AY226" s="237" t="s">
        <v>122</v>
      </c>
    </row>
    <row r="227" spans="1:65" s="2" customFormat="1" ht="21.75" customHeight="1">
      <c r="A227" s="36"/>
      <c r="B227" s="37"/>
      <c r="C227" s="189" t="s">
        <v>326</v>
      </c>
      <c r="D227" s="189" t="s">
        <v>124</v>
      </c>
      <c r="E227" s="190" t="s">
        <v>327</v>
      </c>
      <c r="F227" s="191" t="s">
        <v>328</v>
      </c>
      <c r="G227" s="192" t="s">
        <v>188</v>
      </c>
      <c r="H227" s="193">
        <v>1149.2</v>
      </c>
      <c r="I227" s="194"/>
      <c r="J227" s="195">
        <f>ROUND(I227*H227,2)</f>
        <v>0</v>
      </c>
      <c r="K227" s="191" t="s">
        <v>128</v>
      </c>
      <c r="L227" s="41"/>
      <c r="M227" s="196" t="s">
        <v>19</v>
      </c>
      <c r="N227" s="197" t="s">
        <v>43</v>
      </c>
      <c r="O227" s="66"/>
      <c r="P227" s="198">
        <f>O227*H227</f>
        <v>0</v>
      </c>
      <c r="Q227" s="198">
        <v>0</v>
      </c>
      <c r="R227" s="198">
        <f>Q227*H227</f>
        <v>0</v>
      </c>
      <c r="S227" s="198">
        <v>0</v>
      </c>
      <c r="T227" s="199">
        <f>S227*H227</f>
        <v>0</v>
      </c>
      <c r="U227" s="36"/>
      <c r="V227" s="36"/>
      <c r="W227" s="36"/>
      <c r="X227" s="36"/>
      <c r="Y227" s="36"/>
      <c r="Z227" s="36"/>
      <c r="AA227" s="36"/>
      <c r="AB227" s="36"/>
      <c r="AC227" s="36"/>
      <c r="AD227" s="36"/>
      <c r="AE227" s="36"/>
      <c r="AR227" s="200" t="s">
        <v>129</v>
      </c>
      <c r="AT227" s="200" t="s">
        <v>124</v>
      </c>
      <c r="AU227" s="200" t="s">
        <v>82</v>
      </c>
      <c r="AY227" s="19" t="s">
        <v>122</v>
      </c>
      <c r="BE227" s="201">
        <f>IF(N227="základní",J227,0)</f>
        <v>0</v>
      </c>
      <c r="BF227" s="201">
        <f>IF(N227="snížená",J227,0)</f>
        <v>0</v>
      </c>
      <c r="BG227" s="201">
        <f>IF(N227="zákl. přenesená",J227,0)</f>
        <v>0</v>
      </c>
      <c r="BH227" s="201">
        <f>IF(N227="sníž. přenesená",J227,0)</f>
        <v>0</v>
      </c>
      <c r="BI227" s="201">
        <f>IF(N227="nulová",J227,0)</f>
        <v>0</v>
      </c>
      <c r="BJ227" s="19" t="s">
        <v>80</v>
      </c>
      <c r="BK227" s="201">
        <f>ROUND(I227*H227,2)</f>
        <v>0</v>
      </c>
      <c r="BL227" s="19" t="s">
        <v>129</v>
      </c>
      <c r="BM227" s="200" t="s">
        <v>329</v>
      </c>
    </row>
    <row r="228" spans="1:47" s="2" customFormat="1" ht="97.5">
      <c r="A228" s="36"/>
      <c r="B228" s="37"/>
      <c r="C228" s="38"/>
      <c r="D228" s="202" t="s">
        <v>131</v>
      </c>
      <c r="E228" s="38"/>
      <c r="F228" s="203" t="s">
        <v>330</v>
      </c>
      <c r="G228" s="38"/>
      <c r="H228" s="38"/>
      <c r="I228" s="110"/>
      <c r="J228" s="38"/>
      <c r="K228" s="38"/>
      <c r="L228" s="41"/>
      <c r="M228" s="204"/>
      <c r="N228" s="205"/>
      <c r="O228" s="66"/>
      <c r="P228" s="66"/>
      <c r="Q228" s="66"/>
      <c r="R228" s="66"/>
      <c r="S228" s="66"/>
      <c r="T228" s="67"/>
      <c r="U228" s="36"/>
      <c r="V228" s="36"/>
      <c r="W228" s="36"/>
      <c r="X228" s="36"/>
      <c r="Y228" s="36"/>
      <c r="Z228" s="36"/>
      <c r="AA228" s="36"/>
      <c r="AB228" s="36"/>
      <c r="AC228" s="36"/>
      <c r="AD228" s="36"/>
      <c r="AE228" s="36"/>
      <c r="AT228" s="19" t="s">
        <v>131</v>
      </c>
      <c r="AU228" s="19" t="s">
        <v>82</v>
      </c>
    </row>
    <row r="229" spans="2:51" s="14" customFormat="1" ht="11.25">
      <c r="B229" s="217"/>
      <c r="C229" s="218"/>
      <c r="D229" s="202" t="s">
        <v>164</v>
      </c>
      <c r="E229" s="219" t="s">
        <v>19</v>
      </c>
      <c r="F229" s="220" t="s">
        <v>331</v>
      </c>
      <c r="G229" s="218"/>
      <c r="H229" s="219" t="s">
        <v>19</v>
      </c>
      <c r="I229" s="221"/>
      <c r="J229" s="218"/>
      <c r="K229" s="218"/>
      <c r="L229" s="222"/>
      <c r="M229" s="223"/>
      <c r="N229" s="224"/>
      <c r="O229" s="224"/>
      <c r="P229" s="224"/>
      <c r="Q229" s="224"/>
      <c r="R229" s="224"/>
      <c r="S229" s="224"/>
      <c r="T229" s="225"/>
      <c r="AT229" s="226" t="s">
        <v>164</v>
      </c>
      <c r="AU229" s="226" t="s">
        <v>82</v>
      </c>
      <c r="AV229" s="14" t="s">
        <v>80</v>
      </c>
      <c r="AW229" s="14" t="s">
        <v>33</v>
      </c>
      <c r="AX229" s="14" t="s">
        <v>72</v>
      </c>
      <c r="AY229" s="226" t="s">
        <v>122</v>
      </c>
    </row>
    <row r="230" spans="2:51" s="13" customFormat="1" ht="11.25">
      <c r="B230" s="206"/>
      <c r="C230" s="207"/>
      <c r="D230" s="202" t="s">
        <v>164</v>
      </c>
      <c r="E230" s="208" t="s">
        <v>19</v>
      </c>
      <c r="F230" s="209" t="s">
        <v>332</v>
      </c>
      <c r="G230" s="207"/>
      <c r="H230" s="210">
        <v>1149.2</v>
      </c>
      <c r="I230" s="211"/>
      <c r="J230" s="207"/>
      <c r="K230" s="207"/>
      <c r="L230" s="212"/>
      <c r="M230" s="213"/>
      <c r="N230" s="214"/>
      <c r="O230" s="214"/>
      <c r="P230" s="214"/>
      <c r="Q230" s="214"/>
      <c r="R230" s="214"/>
      <c r="S230" s="214"/>
      <c r="T230" s="215"/>
      <c r="AT230" s="216" t="s">
        <v>164</v>
      </c>
      <c r="AU230" s="216" t="s">
        <v>82</v>
      </c>
      <c r="AV230" s="13" t="s">
        <v>82</v>
      </c>
      <c r="AW230" s="13" t="s">
        <v>33</v>
      </c>
      <c r="AX230" s="13" t="s">
        <v>80</v>
      </c>
      <c r="AY230" s="216" t="s">
        <v>122</v>
      </c>
    </row>
    <row r="231" spans="1:65" s="2" customFormat="1" ht="33" customHeight="1">
      <c r="A231" s="36"/>
      <c r="B231" s="37"/>
      <c r="C231" s="189" t="s">
        <v>333</v>
      </c>
      <c r="D231" s="189" t="s">
        <v>124</v>
      </c>
      <c r="E231" s="190" t="s">
        <v>334</v>
      </c>
      <c r="F231" s="191" t="s">
        <v>335</v>
      </c>
      <c r="G231" s="192" t="s">
        <v>188</v>
      </c>
      <c r="H231" s="193">
        <v>183</v>
      </c>
      <c r="I231" s="194"/>
      <c r="J231" s="195">
        <f>ROUND(I231*H231,2)</f>
        <v>0</v>
      </c>
      <c r="K231" s="191" t="s">
        <v>128</v>
      </c>
      <c r="L231" s="41"/>
      <c r="M231" s="196" t="s">
        <v>19</v>
      </c>
      <c r="N231" s="197" t="s">
        <v>43</v>
      </c>
      <c r="O231" s="66"/>
      <c r="P231" s="198">
        <f>O231*H231</f>
        <v>0</v>
      </c>
      <c r="Q231" s="198">
        <v>0</v>
      </c>
      <c r="R231" s="198">
        <f>Q231*H231</f>
        <v>0</v>
      </c>
      <c r="S231" s="198">
        <v>0</v>
      </c>
      <c r="T231" s="199">
        <f>S231*H231</f>
        <v>0</v>
      </c>
      <c r="U231" s="36"/>
      <c r="V231" s="36"/>
      <c r="W231" s="36"/>
      <c r="X231" s="36"/>
      <c r="Y231" s="36"/>
      <c r="Z231" s="36"/>
      <c r="AA231" s="36"/>
      <c r="AB231" s="36"/>
      <c r="AC231" s="36"/>
      <c r="AD231" s="36"/>
      <c r="AE231" s="36"/>
      <c r="AR231" s="200" t="s">
        <v>129</v>
      </c>
      <c r="AT231" s="200" t="s">
        <v>124</v>
      </c>
      <c r="AU231" s="200" t="s">
        <v>82</v>
      </c>
      <c r="AY231" s="19" t="s">
        <v>122</v>
      </c>
      <c r="BE231" s="201">
        <f>IF(N231="základní",J231,0)</f>
        <v>0</v>
      </c>
      <c r="BF231" s="201">
        <f>IF(N231="snížená",J231,0)</f>
        <v>0</v>
      </c>
      <c r="BG231" s="201">
        <f>IF(N231="zákl. přenesená",J231,0)</f>
        <v>0</v>
      </c>
      <c r="BH231" s="201">
        <f>IF(N231="sníž. přenesená",J231,0)</f>
        <v>0</v>
      </c>
      <c r="BI231" s="201">
        <f>IF(N231="nulová",J231,0)</f>
        <v>0</v>
      </c>
      <c r="BJ231" s="19" t="s">
        <v>80</v>
      </c>
      <c r="BK231" s="201">
        <f>ROUND(I231*H231,2)</f>
        <v>0</v>
      </c>
      <c r="BL231" s="19" t="s">
        <v>129</v>
      </c>
      <c r="BM231" s="200" t="s">
        <v>336</v>
      </c>
    </row>
    <row r="232" spans="1:47" s="2" customFormat="1" ht="58.5">
      <c r="A232" s="36"/>
      <c r="B232" s="37"/>
      <c r="C232" s="38"/>
      <c r="D232" s="202" t="s">
        <v>131</v>
      </c>
      <c r="E232" s="38"/>
      <c r="F232" s="203" t="s">
        <v>314</v>
      </c>
      <c r="G232" s="38"/>
      <c r="H232" s="38"/>
      <c r="I232" s="110"/>
      <c r="J232" s="38"/>
      <c r="K232" s="38"/>
      <c r="L232" s="41"/>
      <c r="M232" s="204"/>
      <c r="N232" s="205"/>
      <c r="O232" s="66"/>
      <c r="P232" s="66"/>
      <c r="Q232" s="66"/>
      <c r="R232" s="66"/>
      <c r="S232" s="66"/>
      <c r="T232" s="67"/>
      <c r="U232" s="36"/>
      <c r="V232" s="36"/>
      <c r="W232" s="36"/>
      <c r="X232" s="36"/>
      <c r="Y232" s="36"/>
      <c r="Z232" s="36"/>
      <c r="AA232" s="36"/>
      <c r="AB232" s="36"/>
      <c r="AC232" s="36"/>
      <c r="AD232" s="36"/>
      <c r="AE232" s="36"/>
      <c r="AT232" s="19" t="s">
        <v>131</v>
      </c>
      <c r="AU232" s="19" t="s">
        <v>82</v>
      </c>
    </row>
    <row r="233" spans="2:51" s="14" customFormat="1" ht="11.25">
      <c r="B233" s="217"/>
      <c r="C233" s="218"/>
      <c r="D233" s="202" t="s">
        <v>164</v>
      </c>
      <c r="E233" s="219" t="s">
        <v>19</v>
      </c>
      <c r="F233" s="220" t="s">
        <v>337</v>
      </c>
      <c r="G233" s="218"/>
      <c r="H233" s="219" t="s">
        <v>19</v>
      </c>
      <c r="I233" s="221"/>
      <c r="J233" s="218"/>
      <c r="K233" s="218"/>
      <c r="L233" s="222"/>
      <c r="M233" s="223"/>
      <c r="N233" s="224"/>
      <c r="O233" s="224"/>
      <c r="P233" s="224"/>
      <c r="Q233" s="224"/>
      <c r="R233" s="224"/>
      <c r="S233" s="224"/>
      <c r="T233" s="225"/>
      <c r="AT233" s="226" t="s">
        <v>164</v>
      </c>
      <c r="AU233" s="226" t="s">
        <v>82</v>
      </c>
      <c r="AV233" s="14" t="s">
        <v>80</v>
      </c>
      <c r="AW233" s="14" t="s">
        <v>33</v>
      </c>
      <c r="AX233" s="14" t="s">
        <v>72</v>
      </c>
      <c r="AY233" s="226" t="s">
        <v>122</v>
      </c>
    </row>
    <row r="234" spans="2:51" s="14" customFormat="1" ht="11.25">
      <c r="B234" s="217"/>
      <c r="C234" s="218"/>
      <c r="D234" s="202" t="s">
        <v>164</v>
      </c>
      <c r="E234" s="219" t="s">
        <v>19</v>
      </c>
      <c r="F234" s="220" t="s">
        <v>324</v>
      </c>
      <c r="G234" s="218"/>
      <c r="H234" s="219" t="s">
        <v>19</v>
      </c>
      <c r="I234" s="221"/>
      <c r="J234" s="218"/>
      <c r="K234" s="218"/>
      <c r="L234" s="222"/>
      <c r="M234" s="223"/>
      <c r="N234" s="224"/>
      <c r="O234" s="224"/>
      <c r="P234" s="224"/>
      <c r="Q234" s="224"/>
      <c r="R234" s="224"/>
      <c r="S234" s="224"/>
      <c r="T234" s="225"/>
      <c r="AT234" s="226" t="s">
        <v>164</v>
      </c>
      <c r="AU234" s="226" t="s">
        <v>82</v>
      </c>
      <c r="AV234" s="14" t="s">
        <v>80</v>
      </c>
      <c r="AW234" s="14" t="s">
        <v>33</v>
      </c>
      <c r="AX234" s="14" t="s">
        <v>72</v>
      </c>
      <c r="AY234" s="226" t="s">
        <v>122</v>
      </c>
    </row>
    <row r="235" spans="2:51" s="13" customFormat="1" ht="11.25">
      <c r="B235" s="206"/>
      <c r="C235" s="207"/>
      <c r="D235" s="202" t="s">
        <v>164</v>
      </c>
      <c r="E235" s="208" t="s">
        <v>19</v>
      </c>
      <c r="F235" s="209" t="s">
        <v>338</v>
      </c>
      <c r="G235" s="207"/>
      <c r="H235" s="210">
        <v>183</v>
      </c>
      <c r="I235" s="211"/>
      <c r="J235" s="207"/>
      <c r="K235" s="207"/>
      <c r="L235" s="212"/>
      <c r="M235" s="213"/>
      <c r="N235" s="214"/>
      <c r="O235" s="214"/>
      <c r="P235" s="214"/>
      <c r="Q235" s="214"/>
      <c r="R235" s="214"/>
      <c r="S235" s="214"/>
      <c r="T235" s="215"/>
      <c r="AT235" s="216" t="s">
        <v>164</v>
      </c>
      <c r="AU235" s="216" t="s">
        <v>82</v>
      </c>
      <c r="AV235" s="13" t="s">
        <v>82</v>
      </c>
      <c r="AW235" s="13" t="s">
        <v>33</v>
      </c>
      <c r="AX235" s="13" t="s">
        <v>80</v>
      </c>
      <c r="AY235" s="216" t="s">
        <v>122</v>
      </c>
    </row>
    <row r="236" spans="1:65" s="2" customFormat="1" ht="16.5" customHeight="1">
      <c r="A236" s="36"/>
      <c r="B236" s="37"/>
      <c r="C236" s="189" t="s">
        <v>339</v>
      </c>
      <c r="D236" s="189" t="s">
        <v>124</v>
      </c>
      <c r="E236" s="190" t="s">
        <v>340</v>
      </c>
      <c r="F236" s="191" t="s">
        <v>341</v>
      </c>
      <c r="G236" s="192" t="s">
        <v>127</v>
      </c>
      <c r="H236" s="193">
        <v>3387</v>
      </c>
      <c r="I236" s="194"/>
      <c r="J236" s="195">
        <f>ROUND(I236*H236,2)</f>
        <v>0</v>
      </c>
      <c r="K236" s="191" t="s">
        <v>128</v>
      </c>
      <c r="L236" s="41"/>
      <c r="M236" s="196" t="s">
        <v>19</v>
      </c>
      <c r="N236" s="197" t="s">
        <v>43</v>
      </c>
      <c r="O236" s="66"/>
      <c r="P236" s="198">
        <f>O236*H236</f>
        <v>0</v>
      </c>
      <c r="Q236" s="198">
        <v>0</v>
      </c>
      <c r="R236" s="198">
        <f>Q236*H236</f>
        <v>0</v>
      </c>
      <c r="S236" s="198">
        <v>0</v>
      </c>
      <c r="T236" s="199">
        <f>S236*H236</f>
        <v>0</v>
      </c>
      <c r="U236" s="36"/>
      <c r="V236" s="36"/>
      <c r="W236" s="36"/>
      <c r="X236" s="36"/>
      <c r="Y236" s="36"/>
      <c r="Z236" s="36"/>
      <c r="AA236" s="36"/>
      <c r="AB236" s="36"/>
      <c r="AC236" s="36"/>
      <c r="AD236" s="36"/>
      <c r="AE236" s="36"/>
      <c r="AR236" s="200" t="s">
        <v>129</v>
      </c>
      <c r="AT236" s="200" t="s">
        <v>124</v>
      </c>
      <c r="AU236" s="200" t="s">
        <v>82</v>
      </c>
      <c r="AY236" s="19" t="s">
        <v>122</v>
      </c>
      <c r="BE236" s="201">
        <f>IF(N236="základní",J236,0)</f>
        <v>0</v>
      </c>
      <c r="BF236" s="201">
        <f>IF(N236="snížená",J236,0)</f>
        <v>0</v>
      </c>
      <c r="BG236" s="201">
        <f>IF(N236="zákl. přenesená",J236,0)</f>
        <v>0</v>
      </c>
      <c r="BH236" s="201">
        <f>IF(N236="sníž. přenesená",J236,0)</f>
        <v>0</v>
      </c>
      <c r="BI236" s="201">
        <f>IF(N236="nulová",J236,0)</f>
        <v>0</v>
      </c>
      <c r="BJ236" s="19" t="s">
        <v>80</v>
      </c>
      <c r="BK236" s="201">
        <f>ROUND(I236*H236,2)</f>
        <v>0</v>
      </c>
      <c r="BL236" s="19" t="s">
        <v>129</v>
      </c>
      <c r="BM236" s="200" t="s">
        <v>342</v>
      </c>
    </row>
    <row r="237" spans="1:47" s="2" customFormat="1" ht="87.75">
      <c r="A237" s="36"/>
      <c r="B237" s="37"/>
      <c r="C237" s="38"/>
      <c r="D237" s="202" t="s">
        <v>131</v>
      </c>
      <c r="E237" s="38"/>
      <c r="F237" s="203" t="s">
        <v>343</v>
      </c>
      <c r="G237" s="38"/>
      <c r="H237" s="38"/>
      <c r="I237" s="110"/>
      <c r="J237" s="38"/>
      <c r="K237" s="38"/>
      <c r="L237" s="41"/>
      <c r="M237" s="204"/>
      <c r="N237" s="205"/>
      <c r="O237" s="66"/>
      <c r="P237" s="66"/>
      <c r="Q237" s="66"/>
      <c r="R237" s="66"/>
      <c r="S237" s="66"/>
      <c r="T237" s="67"/>
      <c r="U237" s="36"/>
      <c r="V237" s="36"/>
      <c r="W237" s="36"/>
      <c r="X237" s="36"/>
      <c r="Y237" s="36"/>
      <c r="Z237" s="36"/>
      <c r="AA237" s="36"/>
      <c r="AB237" s="36"/>
      <c r="AC237" s="36"/>
      <c r="AD237" s="36"/>
      <c r="AE237" s="36"/>
      <c r="AT237" s="19" t="s">
        <v>131</v>
      </c>
      <c r="AU237" s="19" t="s">
        <v>82</v>
      </c>
    </row>
    <row r="238" spans="2:51" s="14" customFormat="1" ht="11.25">
      <c r="B238" s="217"/>
      <c r="C238" s="218"/>
      <c r="D238" s="202" t="s">
        <v>164</v>
      </c>
      <c r="E238" s="219" t="s">
        <v>19</v>
      </c>
      <c r="F238" s="220" t="s">
        <v>344</v>
      </c>
      <c r="G238" s="218"/>
      <c r="H238" s="219" t="s">
        <v>19</v>
      </c>
      <c r="I238" s="221"/>
      <c r="J238" s="218"/>
      <c r="K238" s="218"/>
      <c r="L238" s="222"/>
      <c r="M238" s="223"/>
      <c r="N238" s="224"/>
      <c r="O238" s="224"/>
      <c r="P238" s="224"/>
      <c r="Q238" s="224"/>
      <c r="R238" s="224"/>
      <c r="S238" s="224"/>
      <c r="T238" s="225"/>
      <c r="AT238" s="226" t="s">
        <v>164</v>
      </c>
      <c r="AU238" s="226" t="s">
        <v>82</v>
      </c>
      <c r="AV238" s="14" t="s">
        <v>80</v>
      </c>
      <c r="AW238" s="14" t="s">
        <v>33</v>
      </c>
      <c r="AX238" s="14" t="s">
        <v>72</v>
      </c>
      <c r="AY238" s="226" t="s">
        <v>122</v>
      </c>
    </row>
    <row r="239" spans="2:51" s="13" customFormat="1" ht="11.25">
      <c r="B239" s="206"/>
      <c r="C239" s="207"/>
      <c r="D239" s="202" t="s">
        <v>164</v>
      </c>
      <c r="E239" s="208" t="s">
        <v>19</v>
      </c>
      <c r="F239" s="209" t="s">
        <v>345</v>
      </c>
      <c r="G239" s="207"/>
      <c r="H239" s="210">
        <v>1100</v>
      </c>
      <c r="I239" s="211"/>
      <c r="J239" s="207"/>
      <c r="K239" s="207"/>
      <c r="L239" s="212"/>
      <c r="M239" s="213"/>
      <c r="N239" s="214"/>
      <c r="O239" s="214"/>
      <c r="P239" s="214"/>
      <c r="Q239" s="214"/>
      <c r="R239" s="214"/>
      <c r="S239" s="214"/>
      <c r="T239" s="215"/>
      <c r="AT239" s="216" t="s">
        <v>164</v>
      </c>
      <c r="AU239" s="216" t="s">
        <v>82</v>
      </c>
      <c r="AV239" s="13" t="s">
        <v>82</v>
      </c>
      <c r="AW239" s="13" t="s">
        <v>33</v>
      </c>
      <c r="AX239" s="13" t="s">
        <v>72</v>
      </c>
      <c r="AY239" s="216" t="s">
        <v>122</v>
      </c>
    </row>
    <row r="240" spans="2:51" s="14" customFormat="1" ht="11.25">
      <c r="B240" s="217"/>
      <c r="C240" s="218"/>
      <c r="D240" s="202" t="s">
        <v>164</v>
      </c>
      <c r="E240" s="219" t="s">
        <v>19</v>
      </c>
      <c r="F240" s="220" t="s">
        <v>346</v>
      </c>
      <c r="G240" s="218"/>
      <c r="H240" s="219" t="s">
        <v>19</v>
      </c>
      <c r="I240" s="221"/>
      <c r="J240" s="218"/>
      <c r="K240" s="218"/>
      <c r="L240" s="222"/>
      <c r="M240" s="223"/>
      <c r="N240" s="224"/>
      <c r="O240" s="224"/>
      <c r="P240" s="224"/>
      <c r="Q240" s="224"/>
      <c r="R240" s="224"/>
      <c r="S240" s="224"/>
      <c r="T240" s="225"/>
      <c r="AT240" s="226" t="s">
        <v>164</v>
      </c>
      <c r="AU240" s="226" t="s">
        <v>82</v>
      </c>
      <c r="AV240" s="14" t="s">
        <v>80</v>
      </c>
      <c r="AW240" s="14" t="s">
        <v>33</v>
      </c>
      <c r="AX240" s="14" t="s">
        <v>72</v>
      </c>
      <c r="AY240" s="226" t="s">
        <v>122</v>
      </c>
    </row>
    <row r="241" spans="2:51" s="13" customFormat="1" ht="11.25">
      <c r="B241" s="206"/>
      <c r="C241" s="207"/>
      <c r="D241" s="202" t="s">
        <v>164</v>
      </c>
      <c r="E241" s="208" t="s">
        <v>19</v>
      </c>
      <c r="F241" s="209" t="s">
        <v>347</v>
      </c>
      <c r="G241" s="207"/>
      <c r="H241" s="210">
        <v>136</v>
      </c>
      <c r="I241" s="211"/>
      <c r="J241" s="207"/>
      <c r="K241" s="207"/>
      <c r="L241" s="212"/>
      <c r="M241" s="213"/>
      <c r="N241" s="214"/>
      <c r="O241" s="214"/>
      <c r="P241" s="214"/>
      <c r="Q241" s="214"/>
      <c r="R241" s="214"/>
      <c r="S241" s="214"/>
      <c r="T241" s="215"/>
      <c r="AT241" s="216" t="s">
        <v>164</v>
      </c>
      <c r="AU241" s="216" t="s">
        <v>82</v>
      </c>
      <c r="AV241" s="13" t="s">
        <v>82</v>
      </c>
      <c r="AW241" s="13" t="s">
        <v>33</v>
      </c>
      <c r="AX241" s="13" t="s">
        <v>72</v>
      </c>
      <c r="AY241" s="216" t="s">
        <v>122</v>
      </c>
    </row>
    <row r="242" spans="2:51" s="14" customFormat="1" ht="11.25">
      <c r="B242" s="217"/>
      <c r="C242" s="218"/>
      <c r="D242" s="202" t="s">
        <v>164</v>
      </c>
      <c r="E242" s="219" t="s">
        <v>19</v>
      </c>
      <c r="F242" s="220" t="s">
        <v>348</v>
      </c>
      <c r="G242" s="218"/>
      <c r="H242" s="219" t="s">
        <v>19</v>
      </c>
      <c r="I242" s="221"/>
      <c r="J242" s="218"/>
      <c r="K242" s="218"/>
      <c r="L242" s="222"/>
      <c r="M242" s="223"/>
      <c r="N242" s="224"/>
      <c r="O242" s="224"/>
      <c r="P242" s="224"/>
      <c r="Q242" s="224"/>
      <c r="R242" s="224"/>
      <c r="S242" s="224"/>
      <c r="T242" s="225"/>
      <c r="AT242" s="226" t="s">
        <v>164</v>
      </c>
      <c r="AU242" s="226" t="s">
        <v>82</v>
      </c>
      <c r="AV242" s="14" t="s">
        <v>80</v>
      </c>
      <c r="AW242" s="14" t="s">
        <v>33</v>
      </c>
      <c r="AX242" s="14" t="s">
        <v>72</v>
      </c>
      <c r="AY242" s="226" t="s">
        <v>122</v>
      </c>
    </row>
    <row r="243" spans="2:51" s="13" customFormat="1" ht="11.25">
      <c r="B243" s="206"/>
      <c r="C243" s="207"/>
      <c r="D243" s="202" t="s">
        <v>164</v>
      </c>
      <c r="E243" s="208" t="s">
        <v>19</v>
      </c>
      <c r="F243" s="209" t="s">
        <v>349</v>
      </c>
      <c r="G243" s="207"/>
      <c r="H243" s="210">
        <v>24</v>
      </c>
      <c r="I243" s="211"/>
      <c r="J243" s="207"/>
      <c r="K243" s="207"/>
      <c r="L243" s="212"/>
      <c r="M243" s="213"/>
      <c r="N243" s="214"/>
      <c r="O243" s="214"/>
      <c r="P243" s="214"/>
      <c r="Q243" s="214"/>
      <c r="R243" s="214"/>
      <c r="S243" s="214"/>
      <c r="T243" s="215"/>
      <c r="AT243" s="216" t="s">
        <v>164</v>
      </c>
      <c r="AU243" s="216" t="s">
        <v>82</v>
      </c>
      <c r="AV243" s="13" t="s">
        <v>82</v>
      </c>
      <c r="AW243" s="13" t="s">
        <v>33</v>
      </c>
      <c r="AX243" s="13" t="s">
        <v>72</v>
      </c>
      <c r="AY243" s="216" t="s">
        <v>122</v>
      </c>
    </row>
    <row r="244" spans="2:51" s="14" customFormat="1" ht="11.25">
      <c r="B244" s="217"/>
      <c r="C244" s="218"/>
      <c r="D244" s="202" t="s">
        <v>164</v>
      </c>
      <c r="E244" s="219" t="s">
        <v>19</v>
      </c>
      <c r="F244" s="220" t="s">
        <v>350</v>
      </c>
      <c r="G244" s="218"/>
      <c r="H244" s="219" t="s">
        <v>19</v>
      </c>
      <c r="I244" s="221"/>
      <c r="J244" s="218"/>
      <c r="K244" s="218"/>
      <c r="L244" s="222"/>
      <c r="M244" s="223"/>
      <c r="N244" s="224"/>
      <c r="O244" s="224"/>
      <c r="P244" s="224"/>
      <c r="Q244" s="224"/>
      <c r="R244" s="224"/>
      <c r="S244" s="224"/>
      <c r="T244" s="225"/>
      <c r="AT244" s="226" t="s">
        <v>164</v>
      </c>
      <c r="AU244" s="226" t="s">
        <v>82</v>
      </c>
      <c r="AV244" s="14" t="s">
        <v>80</v>
      </c>
      <c r="AW244" s="14" t="s">
        <v>33</v>
      </c>
      <c r="AX244" s="14" t="s">
        <v>72</v>
      </c>
      <c r="AY244" s="226" t="s">
        <v>122</v>
      </c>
    </row>
    <row r="245" spans="2:51" s="13" customFormat="1" ht="11.25">
      <c r="B245" s="206"/>
      <c r="C245" s="207"/>
      <c r="D245" s="202" t="s">
        <v>164</v>
      </c>
      <c r="E245" s="208" t="s">
        <v>19</v>
      </c>
      <c r="F245" s="209" t="s">
        <v>351</v>
      </c>
      <c r="G245" s="207"/>
      <c r="H245" s="210">
        <v>155</v>
      </c>
      <c r="I245" s="211"/>
      <c r="J245" s="207"/>
      <c r="K245" s="207"/>
      <c r="L245" s="212"/>
      <c r="M245" s="213"/>
      <c r="N245" s="214"/>
      <c r="O245" s="214"/>
      <c r="P245" s="214"/>
      <c r="Q245" s="214"/>
      <c r="R245" s="214"/>
      <c r="S245" s="214"/>
      <c r="T245" s="215"/>
      <c r="AT245" s="216" t="s">
        <v>164</v>
      </c>
      <c r="AU245" s="216" t="s">
        <v>82</v>
      </c>
      <c r="AV245" s="13" t="s">
        <v>82</v>
      </c>
      <c r="AW245" s="13" t="s">
        <v>33</v>
      </c>
      <c r="AX245" s="13" t="s">
        <v>72</v>
      </c>
      <c r="AY245" s="216" t="s">
        <v>122</v>
      </c>
    </row>
    <row r="246" spans="2:51" s="13" customFormat="1" ht="11.25">
      <c r="B246" s="206"/>
      <c r="C246" s="207"/>
      <c r="D246" s="202" t="s">
        <v>164</v>
      </c>
      <c r="E246" s="208" t="s">
        <v>19</v>
      </c>
      <c r="F246" s="209" t="s">
        <v>352</v>
      </c>
      <c r="G246" s="207"/>
      <c r="H246" s="210">
        <v>142</v>
      </c>
      <c r="I246" s="211"/>
      <c r="J246" s="207"/>
      <c r="K246" s="207"/>
      <c r="L246" s="212"/>
      <c r="M246" s="213"/>
      <c r="N246" s="214"/>
      <c r="O246" s="214"/>
      <c r="P246" s="214"/>
      <c r="Q246" s="214"/>
      <c r="R246" s="214"/>
      <c r="S246" s="214"/>
      <c r="T246" s="215"/>
      <c r="AT246" s="216" t="s">
        <v>164</v>
      </c>
      <c r="AU246" s="216" t="s">
        <v>82</v>
      </c>
      <c r="AV246" s="13" t="s">
        <v>82</v>
      </c>
      <c r="AW246" s="13" t="s">
        <v>33</v>
      </c>
      <c r="AX246" s="13" t="s">
        <v>72</v>
      </c>
      <c r="AY246" s="216" t="s">
        <v>122</v>
      </c>
    </row>
    <row r="247" spans="2:51" s="14" customFormat="1" ht="11.25">
      <c r="B247" s="217"/>
      <c r="C247" s="218"/>
      <c r="D247" s="202" t="s">
        <v>164</v>
      </c>
      <c r="E247" s="219" t="s">
        <v>19</v>
      </c>
      <c r="F247" s="220" t="s">
        <v>353</v>
      </c>
      <c r="G247" s="218"/>
      <c r="H247" s="219" t="s">
        <v>19</v>
      </c>
      <c r="I247" s="221"/>
      <c r="J247" s="218"/>
      <c r="K247" s="218"/>
      <c r="L247" s="222"/>
      <c r="M247" s="223"/>
      <c r="N247" s="224"/>
      <c r="O247" s="224"/>
      <c r="P247" s="224"/>
      <c r="Q247" s="224"/>
      <c r="R247" s="224"/>
      <c r="S247" s="224"/>
      <c r="T247" s="225"/>
      <c r="AT247" s="226" t="s">
        <v>164</v>
      </c>
      <c r="AU247" s="226" t="s">
        <v>82</v>
      </c>
      <c r="AV247" s="14" t="s">
        <v>80</v>
      </c>
      <c r="AW247" s="14" t="s">
        <v>33</v>
      </c>
      <c r="AX247" s="14" t="s">
        <v>72</v>
      </c>
      <c r="AY247" s="226" t="s">
        <v>122</v>
      </c>
    </row>
    <row r="248" spans="2:51" s="13" customFormat="1" ht="11.25">
      <c r="B248" s="206"/>
      <c r="C248" s="207"/>
      <c r="D248" s="202" t="s">
        <v>164</v>
      </c>
      <c r="E248" s="208" t="s">
        <v>19</v>
      </c>
      <c r="F248" s="209" t="s">
        <v>354</v>
      </c>
      <c r="G248" s="207"/>
      <c r="H248" s="210">
        <v>1830</v>
      </c>
      <c r="I248" s="211"/>
      <c r="J248" s="207"/>
      <c r="K248" s="207"/>
      <c r="L248" s="212"/>
      <c r="M248" s="213"/>
      <c r="N248" s="214"/>
      <c r="O248" s="214"/>
      <c r="P248" s="214"/>
      <c r="Q248" s="214"/>
      <c r="R248" s="214"/>
      <c r="S248" s="214"/>
      <c r="T248" s="215"/>
      <c r="AT248" s="216" t="s">
        <v>164</v>
      </c>
      <c r="AU248" s="216" t="s">
        <v>82</v>
      </c>
      <c r="AV248" s="13" t="s">
        <v>82</v>
      </c>
      <c r="AW248" s="13" t="s">
        <v>33</v>
      </c>
      <c r="AX248" s="13" t="s">
        <v>72</v>
      </c>
      <c r="AY248" s="216" t="s">
        <v>122</v>
      </c>
    </row>
    <row r="249" spans="2:51" s="15" customFormat="1" ht="11.25">
      <c r="B249" s="227"/>
      <c r="C249" s="228"/>
      <c r="D249" s="202" t="s">
        <v>164</v>
      </c>
      <c r="E249" s="229" t="s">
        <v>19</v>
      </c>
      <c r="F249" s="230" t="s">
        <v>193</v>
      </c>
      <c r="G249" s="228"/>
      <c r="H249" s="231">
        <v>3387</v>
      </c>
      <c r="I249" s="232"/>
      <c r="J249" s="228"/>
      <c r="K249" s="228"/>
      <c r="L249" s="233"/>
      <c r="M249" s="234"/>
      <c r="N249" s="235"/>
      <c r="O249" s="235"/>
      <c r="P249" s="235"/>
      <c r="Q249" s="235"/>
      <c r="R249" s="235"/>
      <c r="S249" s="235"/>
      <c r="T249" s="236"/>
      <c r="AT249" s="237" t="s">
        <v>164</v>
      </c>
      <c r="AU249" s="237" t="s">
        <v>82</v>
      </c>
      <c r="AV249" s="15" t="s">
        <v>129</v>
      </c>
      <c r="AW249" s="15" t="s">
        <v>33</v>
      </c>
      <c r="AX249" s="15" t="s">
        <v>80</v>
      </c>
      <c r="AY249" s="237" t="s">
        <v>122</v>
      </c>
    </row>
    <row r="250" spans="1:65" s="2" customFormat="1" ht="16.5" customHeight="1">
      <c r="A250" s="36"/>
      <c r="B250" s="37"/>
      <c r="C250" s="189" t="s">
        <v>355</v>
      </c>
      <c r="D250" s="189" t="s">
        <v>124</v>
      </c>
      <c r="E250" s="190" t="s">
        <v>356</v>
      </c>
      <c r="F250" s="191" t="s">
        <v>357</v>
      </c>
      <c r="G250" s="192" t="s">
        <v>188</v>
      </c>
      <c r="H250" s="193">
        <v>100</v>
      </c>
      <c r="I250" s="194"/>
      <c r="J250" s="195">
        <f>ROUND(I250*H250,2)</f>
        <v>0</v>
      </c>
      <c r="K250" s="191" t="s">
        <v>19</v>
      </c>
      <c r="L250" s="41"/>
      <c r="M250" s="196" t="s">
        <v>19</v>
      </c>
      <c r="N250" s="197" t="s">
        <v>43</v>
      </c>
      <c r="O250" s="66"/>
      <c r="P250" s="198">
        <f>O250*H250</f>
        <v>0</v>
      </c>
      <c r="Q250" s="198">
        <v>0</v>
      </c>
      <c r="R250" s="198">
        <f>Q250*H250</f>
        <v>0</v>
      </c>
      <c r="S250" s="198">
        <v>0</v>
      </c>
      <c r="T250" s="199">
        <f>S250*H250</f>
        <v>0</v>
      </c>
      <c r="U250" s="36"/>
      <c r="V250" s="36"/>
      <c r="W250" s="36"/>
      <c r="X250" s="36"/>
      <c r="Y250" s="36"/>
      <c r="Z250" s="36"/>
      <c r="AA250" s="36"/>
      <c r="AB250" s="36"/>
      <c r="AC250" s="36"/>
      <c r="AD250" s="36"/>
      <c r="AE250" s="36"/>
      <c r="AR250" s="200" t="s">
        <v>129</v>
      </c>
      <c r="AT250" s="200" t="s">
        <v>124</v>
      </c>
      <c r="AU250" s="200" t="s">
        <v>82</v>
      </c>
      <c r="AY250" s="19" t="s">
        <v>122</v>
      </c>
      <c r="BE250" s="201">
        <f>IF(N250="základní",J250,0)</f>
        <v>0</v>
      </c>
      <c r="BF250" s="201">
        <f>IF(N250="snížená",J250,0)</f>
        <v>0</v>
      </c>
      <c r="BG250" s="201">
        <f>IF(N250="zákl. přenesená",J250,0)</f>
        <v>0</v>
      </c>
      <c r="BH250" s="201">
        <f>IF(N250="sníž. přenesená",J250,0)</f>
        <v>0</v>
      </c>
      <c r="BI250" s="201">
        <f>IF(N250="nulová",J250,0)</f>
        <v>0</v>
      </c>
      <c r="BJ250" s="19" t="s">
        <v>80</v>
      </c>
      <c r="BK250" s="201">
        <f>ROUND(I250*H250,2)</f>
        <v>0</v>
      </c>
      <c r="BL250" s="19" t="s">
        <v>129</v>
      </c>
      <c r="BM250" s="200" t="s">
        <v>358</v>
      </c>
    </row>
    <row r="251" spans="1:65" s="2" customFormat="1" ht="16.5" customHeight="1">
      <c r="A251" s="36"/>
      <c r="B251" s="37"/>
      <c r="C251" s="189" t="s">
        <v>359</v>
      </c>
      <c r="D251" s="189" t="s">
        <v>124</v>
      </c>
      <c r="E251" s="190" t="s">
        <v>360</v>
      </c>
      <c r="F251" s="191" t="s">
        <v>361</v>
      </c>
      <c r="G251" s="192" t="s">
        <v>127</v>
      </c>
      <c r="H251" s="193">
        <v>250</v>
      </c>
      <c r="I251" s="194"/>
      <c r="J251" s="195">
        <f>ROUND(I251*H251,2)</f>
        <v>0</v>
      </c>
      <c r="K251" s="191" t="s">
        <v>128</v>
      </c>
      <c r="L251" s="41"/>
      <c r="M251" s="196" t="s">
        <v>19</v>
      </c>
      <c r="N251" s="197" t="s">
        <v>43</v>
      </c>
      <c r="O251" s="66"/>
      <c r="P251" s="198">
        <f>O251*H251</f>
        <v>0</v>
      </c>
      <c r="Q251" s="198">
        <v>0</v>
      </c>
      <c r="R251" s="198">
        <f>Q251*H251</f>
        <v>0</v>
      </c>
      <c r="S251" s="198">
        <v>0</v>
      </c>
      <c r="T251" s="199">
        <f>S251*H251</f>
        <v>0</v>
      </c>
      <c r="U251" s="36"/>
      <c r="V251" s="36"/>
      <c r="W251" s="36"/>
      <c r="X251" s="36"/>
      <c r="Y251" s="36"/>
      <c r="Z251" s="36"/>
      <c r="AA251" s="36"/>
      <c r="AB251" s="36"/>
      <c r="AC251" s="36"/>
      <c r="AD251" s="36"/>
      <c r="AE251" s="36"/>
      <c r="AR251" s="200" t="s">
        <v>129</v>
      </c>
      <c r="AT251" s="200" t="s">
        <v>124</v>
      </c>
      <c r="AU251" s="200" t="s">
        <v>82</v>
      </c>
      <c r="AY251" s="19" t="s">
        <v>122</v>
      </c>
      <c r="BE251" s="201">
        <f>IF(N251="základní",J251,0)</f>
        <v>0</v>
      </c>
      <c r="BF251" s="201">
        <f>IF(N251="snížená",J251,0)</f>
        <v>0</v>
      </c>
      <c r="BG251" s="201">
        <f>IF(N251="zákl. přenesená",J251,0)</f>
        <v>0</v>
      </c>
      <c r="BH251" s="201">
        <f>IF(N251="sníž. přenesená",J251,0)</f>
        <v>0</v>
      </c>
      <c r="BI251" s="201">
        <f>IF(N251="nulová",J251,0)</f>
        <v>0</v>
      </c>
      <c r="BJ251" s="19" t="s">
        <v>80</v>
      </c>
      <c r="BK251" s="201">
        <f>ROUND(I251*H251,2)</f>
        <v>0</v>
      </c>
      <c r="BL251" s="19" t="s">
        <v>129</v>
      </c>
      <c r="BM251" s="200" t="s">
        <v>362</v>
      </c>
    </row>
    <row r="252" spans="1:47" s="2" customFormat="1" ht="87.75">
      <c r="A252" s="36"/>
      <c r="B252" s="37"/>
      <c r="C252" s="38"/>
      <c r="D252" s="202" t="s">
        <v>131</v>
      </c>
      <c r="E252" s="38"/>
      <c r="F252" s="203" t="s">
        <v>343</v>
      </c>
      <c r="G252" s="38"/>
      <c r="H252" s="38"/>
      <c r="I252" s="110"/>
      <c r="J252" s="38"/>
      <c r="K252" s="38"/>
      <c r="L252" s="41"/>
      <c r="M252" s="204"/>
      <c r="N252" s="205"/>
      <c r="O252" s="66"/>
      <c r="P252" s="66"/>
      <c r="Q252" s="66"/>
      <c r="R252" s="66"/>
      <c r="S252" s="66"/>
      <c r="T252" s="67"/>
      <c r="U252" s="36"/>
      <c r="V252" s="36"/>
      <c r="W252" s="36"/>
      <c r="X252" s="36"/>
      <c r="Y252" s="36"/>
      <c r="Z252" s="36"/>
      <c r="AA252" s="36"/>
      <c r="AB252" s="36"/>
      <c r="AC252" s="36"/>
      <c r="AD252" s="36"/>
      <c r="AE252" s="36"/>
      <c r="AT252" s="19" t="s">
        <v>131</v>
      </c>
      <c r="AU252" s="19" t="s">
        <v>82</v>
      </c>
    </row>
    <row r="253" spans="2:51" s="14" customFormat="1" ht="11.25">
      <c r="B253" s="217"/>
      <c r="C253" s="218"/>
      <c r="D253" s="202" t="s">
        <v>164</v>
      </c>
      <c r="E253" s="219" t="s">
        <v>19</v>
      </c>
      <c r="F253" s="220" t="s">
        <v>363</v>
      </c>
      <c r="G253" s="218"/>
      <c r="H253" s="219" t="s">
        <v>19</v>
      </c>
      <c r="I253" s="221"/>
      <c r="J253" s="218"/>
      <c r="K253" s="218"/>
      <c r="L253" s="222"/>
      <c r="M253" s="223"/>
      <c r="N253" s="224"/>
      <c r="O253" s="224"/>
      <c r="P253" s="224"/>
      <c r="Q253" s="224"/>
      <c r="R253" s="224"/>
      <c r="S253" s="224"/>
      <c r="T253" s="225"/>
      <c r="AT253" s="226" t="s">
        <v>164</v>
      </c>
      <c r="AU253" s="226" t="s">
        <v>82</v>
      </c>
      <c r="AV253" s="14" t="s">
        <v>80</v>
      </c>
      <c r="AW253" s="14" t="s">
        <v>33</v>
      </c>
      <c r="AX253" s="14" t="s">
        <v>72</v>
      </c>
      <c r="AY253" s="226" t="s">
        <v>122</v>
      </c>
    </row>
    <row r="254" spans="2:51" s="13" customFormat="1" ht="11.25">
      <c r="B254" s="206"/>
      <c r="C254" s="207"/>
      <c r="D254" s="202" t="s">
        <v>164</v>
      </c>
      <c r="E254" s="208" t="s">
        <v>19</v>
      </c>
      <c r="F254" s="209" t="s">
        <v>364</v>
      </c>
      <c r="G254" s="207"/>
      <c r="H254" s="210">
        <v>250</v>
      </c>
      <c r="I254" s="211"/>
      <c r="J254" s="207"/>
      <c r="K254" s="207"/>
      <c r="L254" s="212"/>
      <c r="M254" s="213"/>
      <c r="N254" s="214"/>
      <c r="O254" s="214"/>
      <c r="P254" s="214"/>
      <c r="Q254" s="214"/>
      <c r="R254" s="214"/>
      <c r="S254" s="214"/>
      <c r="T254" s="215"/>
      <c r="AT254" s="216" t="s">
        <v>164</v>
      </c>
      <c r="AU254" s="216" t="s">
        <v>82</v>
      </c>
      <c r="AV254" s="13" t="s">
        <v>82</v>
      </c>
      <c r="AW254" s="13" t="s">
        <v>33</v>
      </c>
      <c r="AX254" s="13" t="s">
        <v>80</v>
      </c>
      <c r="AY254" s="216" t="s">
        <v>122</v>
      </c>
    </row>
    <row r="255" spans="1:65" s="2" customFormat="1" ht="21.75" customHeight="1">
      <c r="A255" s="36"/>
      <c r="B255" s="37"/>
      <c r="C255" s="189" t="s">
        <v>365</v>
      </c>
      <c r="D255" s="189" t="s">
        <v>124</v>
      </c>
      <c r="E255" s="190" t="s">
        <v>366</v>
      </c>
      <c r="F255" s="191" t="s">
        <v>367</v>
      </c>
      <c r="G255" s="192" t="s">
        <v>127</v>
      </c>
      <c r="H255" s="193">
        <v>250</v>
      </c>
      <c r="I255" s="194"/>
      <c r="J255" s="195">
        <f>ROUND(I255*H255,2)</f>
        <v>0</v>
      </c>
      <c r="K255" s="191" t="s">
        <v>128</v>
      </c>
      <c r="L255" s="41"/>
      <c r="M255" s="196" t="s">
        <v>19</v>
      </c>
      <c r="N255" s="197" t="s">
        <v>43</v>
      </c>
      <c r="O255" s="66"/>
      <c r="P255" s="198">
        <f>O255*H255</f>
        <v>0</v>
      </c>
      <c r="Q255" s="198">
        <v>0</v>
      </c>
      <c r="R255" s="198">
        <f>Q255*H255</f>
        <v>0</v>
      </c>
      <c r="S255" s="198">
        <v>0</v>
      </c>
      <c r="T255" s="199">
        <f>S255*H255</f>
        <v>0</v>
      </c>
      <c r="U255" s="36"/>
      <c r="V255" s="36"/>
      <c r="W255" s="36"/>
      <c r="X255" s="36"/>
      <c r="Y255" s="36"/>
      <c r="Z255" s="36"/>
      <c r="AA255" s="36"/>
      <c r="AB255" s="36"/>
      <c r="AC255" s="36"/>
      <c r="AD255" s="36"/>
      <c r="AE255" s="36"/>
      <c r="AR255" s="200" t="s">
        <v>129</v>
      </c>
      <c r="AT255" s="200" t="s">
        <v>124</v>
      </c>
      <c r="AU255" s="200" t="s">
        <v>82</v>
      </c>
      <c r="AY255" s="19" t="s">
        <v>122</v>
      </c>
      <c r="BE255" s="201">
        <f>IF(N255="základní",J255,0)</f>
        <v>0</v>
      </c>
      <c r="BF255" s="201">
        <f>IF(N255="snížená",J255,0)</f>
        <v>0</v>
      </c>
      <c r="BG255" s="201">
        <f>IF(N255="zákl. přenesená",J255,0)</f>
        <v>0</v>
      </c>
      <c r="BH255" s="201">
        <f>IF(N255="sníž. přenesená",J255,0)</f>
        <v>0</v>
      </c>
      <c r="BI255" s="201">
        <f>IF(N255="nulová",J255,0)</f>
        <v>0</v>
      </c>
      <c r="BJ255" s="19" t="s">
        <v>80</v>
      </c>
      <c r="BK255" s="201">
        <f>ROUND(I255*H255,2)</f>
        <v>0</v>
      </c>
      <c r="BL255" s="19" t="s">
        <v>129</v>
      </c>
      <c r="BM255" s="200" t="s">
        <v>368</v>
      </c>
    </row>
    <row r="256" spans="1:47" s="2" customFormat="1" ht="48.75">
      <c r="A256" s="36"/>
      <c r="B256" s="37"/>
      <c r="C256" s="38"/>
      <c r="D256" s="202" t="s">
        <v>131</v>
      </c>
      <c r="E256" s="38"/>
      <c r="F256" s="203" t="s">
        <v>369</v>
      </c>
      <c r="G256" s="38"/>
      <c r="H256" s="38"/>
      <c r="I256" s="110"/>
      <c r="J256" s="38"/>
      <c r="K256" s="38"/>
      <c r="L256" s="41"/>
      <c r="M256" s="204"/>
      <c r="N256" s="205"/>
      <c r="O256" s="66"/>
      <c r="P256" s="66"/>
      <c r="Q256" s="66"/>
      <c r="R256" s="66"/>
      <c r="S256" s="66"/>
      <c r="T256" s="67"/>
      <c r="U256" s="36"/>
      <c r="V256" s="36"/>
      <c r="W256" s="36"/>
      <c r="X256" s="36"/>
      <c r="Y256" s="36"/>
      <c r="Z256" s="36"/>
      <c r="AA256" s="36"/>
      <c r="AB256" s="36"/>
      <c r="AC256" s="36"/>
      <c r="AD256" s="36"/>
      <c r="AE256" s="36"/>
      <c r="AT256" s="19" t="s">
        <v>131</v>
      </c>
      <c r="AU256" s="19" t="s">
        <v>82</v>
      </c>
    </row>
    <row r="257" spans="2:51" s="14" customFormat="1" ht="11.25">
      <c r="B257" s="217"/>
      <c r="C257" s="218"/>
      <c r="D257" s="202" t="s">
        <v>164</v>
      </c>
      <c r="E257" s="219" t="s">
        <v>19</v>
      </c>
      <c r="F257" s="220" t="s">
        <v>370</v>
      </c>
      <c r="G257" s="218"/>
      <c r="H257" s="219" t="s">
        <v>19</v>
      </c>
      <c r="I257" s="221"/>
      <c r="J257" s="218"/>
      <c r="K257" s="218"/>
      <c r="L257" s="222"/>
      <c r="M257" s="223"/>
      <c r="N257" s="224"/>
      <c r="O257" s="224"/>
      <c r="P257" s="224"/>
      <c r="Q257" s="224"/>
      <c r="R257" s="224"/>
      <c r="S257" s="224"/>
      <c r="T257" s="225"/>
      <c r="AT257" s="226" t="s">
        <v>164</v>
      </c>
      <c r="AU257" s="226" t="s">
        <v>82</v>
      </c>
      <c r="AV257" s="14" t="s">
        <v>80</v>
      </c>
      <c r="AW257" s="14" t="s">
        <v>33</v>
      </c>
      <c r="AX257" s="14" t="s">
        <v>72</v>
      </c>
      <c r="AY257" s="226" t="s">
        <v>122</v>
      </c>
    </row>
    <row r="258" spans="2:51" s="14" customFormat="1" ht="11.25">
      <c r="B258" s="217"/>
      <c r="C258" s="218"/>
      <c r="D258" s="202" t="s">
        <v>164</v>
      </c>
      <c r="E258" s="219" t="s">
        <v>19</v>
      </c>
      <c r="F258" s="220" t="s">
        <v>371</v>
      </c>
      <c r="G258" s="218"/>
      <c r="H258" s="219" t="s">
        <v>19</v>
      </c>
      <c r="I258" s="221"/>
      <c r="J258" s="218"/>
      <c r="K258" s="218"/>
      <c r="L258" s="222"/>
      <c r="M258" s="223"/>
      <c r="N258" s="224"/>
      <c r="O258" s="224"/>
      <c r="P258" s="224"/>
      <c r="Q258" s="224"/>
      <c r="R258" s="224"/>
      <c r="S258" s="224"/>
      <c r="T258" s="225"/>
      <c r="AT258" s="226" t="s">
        <v>164</v>
      </c>
      <c r="AU258" s="226" t="s">
        <v>82</v>
      </c>
      <c r="AV258" s="14" t="s">
        <v>80</v>
      </c>
      <c r="AW258" s="14" t="s">
        <v>33</v>
      </c>
      <c r="AX258" s="14" t="s">
        <v>72</v>
      </c>
      <c r="AY258" s="226" t="s">
        <v>122</v>
      </c>
    </row>
    <row r="259" spans="2:51" s="13" customFormat="1" ht="11.25">
      <c r="B259" s="206"/>
      <c r="C259" s="207"/>
      <c r="D259" s="202" t="s">
        <v>164</v>
      </c>
      <c r="E259" s="208" t="s">
        <v>19</v>
      </c>
      <c r="F259" s="209" t="s">
        <v>364</v>
      </c>
      <c r="G259" s="207"/>
      <c r="H259" s="210">
        <v>250</v>
      </c>
      <c r="I259" s="211"/>
      <c r="J259" s="207"/>
      <c r="K259" s="207"/>
      <c r="L259" s="212"/>
      <c r="M259" s="213"/>
      <c r="N259" s="214"/>
      <c r="O259" s="214"/>
      <c r="P259" s="214"/>
      <c r="Q259" s="214"/>
      <c r="R259" s="214"/>
      <c r="S259" s="214"/>
      <c r="T259" s="215"/>
      <c r="AT259" s="216" t="s">
        <v>164</v>
      </c>
      <c r="AU259" s="216" t="s">
        <v>82</v>
      </c>
      <c r="AV259" s="13" t="s">
        <v>82</v>
      </c>
      <c r="AW259" s="13" t="s">
        <v>33</v>
      </c>
      <c r="AX259" s="13" t="s">
        <v>80</v>
      </c>
      <c r="AY259" s="216" t="s">
        <v>122</v>
      </c>
    </row>
    <row r="260" spans="1:65" s="2" customFormat="1" ht="16.5" customHeight="1">
      <c r="A260" s="36"/>
      <c r="B260" s="37"/>
      <c r="C260" s="249" t="s">
        <v>372</v>
      </c>
      <c r="D260" s="249" t="s">
        <v>303</v>
      </c>
      <c r="E260" s="250" t="s">
        <v>373</v>
      </c>
      <c r="F260" s="251" t="s">
        <v>374</v>
      </c>
      <c r="G260" s="252" t="s">
        <v>177</v>
      </c>
      <c r="H260" s="253">
        <v>42.5</v>
      </c>
      <c r="I260" s="254"/>
      <c r="J260" s="255">
        <f>ROUND(I260*H260,2)</f>
        <v>0</v>
      </c>
      <c r="K260" s="251" t="s">
        <v>128</v>
      </c>
      <c r="L260" s="256"/>
      <c r="M260" s="257" t="s">
        <v>19</v>
      </c>
      <c r="N260" s="258" t="s">
        <v>43</v>
      </c>
      <c r="O260" s="66"/>
      <c r="P260" s="198">
        <f>O260*H260</f>
        <v>0</v>
      </c>
      <c r="Q260" s="198">
        <v>1</v>
      </c>
      <c r="R260" s="198">
        <f>Q260*H260</f>
        <v>42.5</v>
      </c>
      <c r="S260" s="198">
        <v>0</v>
      </c>
      <c r="T260" s="199">
        <f>S260*H260</f>
        <v>0</v>
      </c>
      <c r="U260" s="36"/>
      <c r="V260" s="36"/>
      <c r="W260" s="36"/>
      <c r="X260" s="36"/>
      <c r="Y260" s="36"/>
      <c r="Z260" s="36"/>
      <c r="AA260" s="36"/>
      <c r="AB260" s="36"/>
      <c r="AC260" s="36"/>
      <c r="AD260" s="36"/>
      <c r="AE260" s="36"/>
      <c r="AR260" s="200" t="s">
        <v>160</v>
      </c>
      <c r="AT260" s="200" t="s">
        <v>303</v>
      </c>
      <c r="AU260" s="200" t="s">
        <v>82</v>
      </c>
      <c r="AY260" s="19" t="s">
        <v>122</v>
      </c>
      <c r="BE260" s="201">
        <f>IF(N260="základní",J260,0)</f>
        <v>0</v>
      </c>
      <c r="BF260" s="201">
        <f>IF(N260="snížená",J260,0)</f>
        <v>0</v>
      </c>
      <c r="BG260" s="201">
        <f>IF(N260="zákl. přenesená",J260,0)</f>
        <v>0</v>
      </c>
      <c r="BH260" s="201">
        <f>IF(N260="sníž. přenesená",J260,0)</f>
        <v>0</v>
      </c>
      <c r="BI260" s="201">
        <f>IF(N260="nulová",J260,0)</f>
        <v>0</v>
      </c>
      <c r="BJ260" s="19" t="s">
        <v>80</v>
      </c>
      <c r="BK260" s="201">
        <f>ROUND(I260*H260,2)</f>
        <v>0</v>
      </c>
      <c r="BL260" s="19" t="s">
        <v>129</v>
      </c>
      <c r="BM260" s="200" t="s">
        <v>375</v>
      </c>
    </row>
    <row r="261" spans="2:51" s="14" customFormat="1" ht="11.25">
      <c r="B261" s="217"/>
      <c r="C261" s="218"/>
      <c r="D261" s="202" t="s">
        <v>164</v>
      </c>
      <c r="E261" s="219" t="s">
        <v>19</v>
      </c>
      <c r="F261" s="220" t="s">
        <v>376</v>
      </c>
      <c r="G261" s="218"/>
      <c r="H261" s="219" t="s">
        <v>19</v>
      </c>
      <c r="I261" s="221"/>
      <c r="J261" s="218"/>
      <c r="K261" s="218"/>
      <c r="L261" s="222"/>
      <c r="M261" s="223"/>
      <c r="N261" s="224"/>
      <c r="O261" s="224"/>
      <c r="P261" s="224"/>
      <c r="Q261" s="224"/>
      <c r="R261" s="224"/>
      <c r="S261" s="224"/>
      <c r="T261" s="225"/>
      <c r="AT261" s="226" t="s">
        <v>164</v>
      </c>
      <c r="AU261" s="226" t="s">
        <v>82</v>
      </c>
      <c r="AV261" s="14" t="s">
        <v>80</v>
      </c>
      <c r="AW261" s="14" t="s">
        <v>33</v>
      </c>
      <c r="AX261" s="14" t="s">
        <v>72</v>
      </c>
      <c r="AY261" s="226" t="s">
        <v>122</v>
      </c>
    </row>
    <row r="262" spans="2:51" s="13" customFormat="1" ht="11.25">
      <c r="B262" s="206"/>
      <c r="C262" s="207"/>
      <c r="D262" s="202" t="s">
        <v>164</v>
      </c>
      <c r="E262" s="208" t="s">
        <v>19</v>
      </c>
      <c r="F262" s="209" t="s">
        <v>377</v>
      </c>
      <c r="G262" s="207"/>
      <c r="H262" s="210">
        <v>42.5</v>
      </c>
      <c r="I262" s="211"/>
      <c r="J262" s="207"/>
      <c r="K262" s="207"/>
      <c r="L262" s="212"/>
      <c r="M262" s="213"/>
      <c r="N262" s="214"/>
      <c r="O262" s="214"/>
      <c r="P262" s="214"/>
      <c r="Q262" s="214"/>
      <c r="R262" s="214"/>
      <c r="S262" s="214"/>
      <c r="T262" s="215"/>
      <c r="AT262" s="216" t="s">
        <v>164</v>
      </c>
      <c r="AU262" s="216" t="s">
        <v>82</v>
      </c>
      <c r="AV262" s="13" t="s">
        <v>82</v>
      </c>
      <c r="AW262" s="13" t="s">
        <v>33</v>
      </c>
      <c r="AX262" s="13" t="s">
        <v>80</v>
      </c>
      <c r="AY262" s="216" t="s">
        <v>122</v>
      </c>
    </row>
    <row r="263" spans="1:65" s="2" customFormat="1" ht="21.75" customHeight="1">
      <c r="A263" s="36"/>
      <c r="B263" s="37"/>
      <c r="C263" s="189" t="s">
        <v>378</v>
      </c>
      <c r="D263" s="189" t="s">
        <v>124</v>
      </c>
      <c r="E263" s="190" t="s">
        <v>379</v>
      </c>
      <c r="F263" s="191" t="s">
        <v>380</v>
      </c>
      <c r="G263" s="192" t="s">
        <v>127</v>
      </c>
      <c r="H263" s="193">
        <v>250</v>
      </c>
      <c r="I263" s="194"/>
      <c r="J263" s="195">
        <f>ROUND(I263*H263,2)</f>
        <v>0</v>
      </c>
      <c r="K263" s="191" t="s">
        <v>128</v>
      </c>
      <c r="L263" s="41"/>
      <c r="M263" s="196" t="s">
        <v>19</v>
      </c>
      <c r="N263" s="197" t="s">
        <v>43</v>
      </c>
      <c r="O263" s="66"/>
      <c r="P263" s="198">
        <f>O263*H263</f>
        <v>0</v>
      </c>
      <c r="Q263" s="198">
        <v>0</v>
      </c>
      <c r="R263" s="198">
        <f>Q263*H263</f>
        <v>0</v>
      </c>
      <c r="S263" s="198">
        <v>0</v>
      </c>
      <c r="T263" s="199">
        <f>S263*H263</f>
        <v>0</v>
      </c>
      <c r="U263" s="36"/>
      <c r="V263" s="36"/>
      <c r="W263" s="36"/>
      <c r="X263" s="36"/>
      <c r="Y263" s="36"/>
      <c r="Z263" s="36"/>
      <c r="AA263" s="36"/>
      <c r="AB263" s="36"/>
      <c r="AC263" s="36"/>
      <c r="AD263" s="36"/>
      <c r="AE263" s="36"/>
      <c r="AR263" s="200" t="s">
        <v>129</v>
      </c>
      <c r="AT263" s="200" t="s">
        <v>124</v>
      </c>
      <c r="AU263" s="200" t="s">
        <v>82</v>
      </c>
      <c r="AY263" s="19" t="s">
        <v>122</v>
      </c>
      <c r="BE263" s="201">
        <f>IF(N263="základní",J263,0)</f>
        <v>0</v>
      </c>
      <c r="BF263" s="201">
        <f>IF(N263="snížená",J263,0)</f>
        <v>0</v>
      </c>
      <c r="BG263" s="201">
        <f>IF(N263="zákl. přenesená",J263,0)</f>
        <v>0</v>
      </c>
      <c r="BH263" s="201">
        <f>IF(N263="sníž. přenesená",J263,0)</f>
        <v>0</v>
      </c>
      <c r="BI263" s="201">
        <f>IF(N263="nulová",J263,0)</f>
        <v>0</v>
      </c>
      <c r="BJ263" s="19" t="s">
        <v>80</v>
      </c>
      <c r="BK263" s="201">
        <f>ROUND(I263*H263,2)</f>
        <v>0</v>
      </c>
      <c r="BL263" s="19" t="s">
        <v>129</v>
      </c>
      <c r="BM263" s="200" t="s">
        <v>381</v>
      </c>
    </row>
    <row r="264" spans="1:47" s="2" customFormat="1" ht="107.25">
      <c r="A264" s="36"/>
      <c r="B264" s="37"/>
      <c r="C264" s="38"/>
      <c r="D264" s="202" t="s">
        <v>131</v>
      </c>
      <c r="E264" s="38"/>
      <c r="F264" s="203" t="s">
        <v>382</v>
      </c>
      <c r="G264" s="38"/>
      <c r="H264" s="38"/>
      <c r="I264" s="110"/>
      <c r="J264" s="38"/>
      <c r="K264" s="38"/>
      <c r="L264" s="41"/>
      <c r="M264" s="204"/>
      <c r="N264" s="205"/>
      <c r="O264" s="66"/>
      <c r="P264" s="66"/>
      <c r="Q264" s="66"/>
      <c r="R264" s="66"/>
      <c r="S264" s="66"/>
      <c r="T264" s="67"/>
      <c r="U264" s="36"/>
      <c r="V264" s="36"/>
      <c r="W264" s="36"/>
      <c r="X264" s="36"/>
      <c r="Y264" s="36"/>
      <c r="Z264" s="36"/>
      <c r="AA264" s="36"/>
      <c r="AB264" s="36"/>
      <c r="AC264" s="36"/>
      <c r="AD264" s="36"/>
      <c r="AE264" s="36"/>
      <c r="AT264" s="19" t="s">
        <v>131</v>
      </c>
      <c r="AU264" s="19" t="s">
        <v>82</v>
      </c>
    </row>
    <row r="265" spans="2:51" s="14" customFormat="1" ht="11.25">
      <c r="B265" s="217"/>
      <c r="C265" s="218"/>
      <c r="D265" s="202" t="s">
        <v>164</v>
      </c>
      <c r="E265" s="219" t="s">
        <v>19</v>
      </c>
      <c r="F265" s="220" t="s">
        <v>371</v>
      </c>
      <c r="G265" s="218"/>
      <c r="H265" s="219" t="s">
        <v>19</v>
      </c>
      <c r="I265" s="221"/>
      <c r="J265" s="218"/>
      <c r="K265" s="218"/>
      <c r="L265" s="222"/>
      <c r="M265" s="223"/>
      <c r="N265" s="224"/>
      <c r="O265" s="224"/>
      <c r="P265" s="224"/>
      <c r="Q265" s="224"/>
      <c r="R265" s="224"/>
      <c r="S265" s="224"/>
      <c r="T265" s="225"/>
      <c r="AT265" s="226" t="s">
        <v>164</v>
      </c>
      <c r="AU265" s="226" t="s">
        <v>82</v>
      </c>
      <c r="AV265" s="14" t="s">
        <v>80</v>
      </c>
      <c r="AW265" s="14" t="s">
        <v>33</v>
      </c>
      <c r="AX265" s="14" t="s">
        <v>72</v>
      </c>
      <c r="AY265" s="226" t="s">
        <v>122</v>
      </c>
    </row>
    <row r="266" spans="2:51" s="13" customFormat="1" ht="11.25">
      <c r="B266" s="206"/>
      <c r="C266" s="207"/>
      <c r="D266" s="202" t="s">
        <v>164</v>
      </c>
      <c r="E266" s="208" t="s">
        <v>19</v>
      </c>
      <c r="F266" s="209" t="s">
        <v>364</v>
      </c>
      <c r="G266" s="207"/>
      <c r="H266" s="210">
        <v>250</v>
      </c>
      <c r="I266" s="211"/>
      <c r="J266" s="207"/>
      <c r="K266" s="207"/>
      <c r="L266" s="212"/>
      <c r="M266" s="213"/>
      <c r="N266" s="214"/>
      <c r="O266" s="214"/>
      <c r="P266" s="214"/>
      <c r="Q266" s="214"/>
      <c r="R266" s="214"/>
      <c r="S266" s="214"/>
      <c r="T266" s="215"/>
      <c r="AT266" s="216" t="s">
        <v>164</v>
      </c>
      <c r="AU266" s="216" t="s">
        <v>82</v>
      </c>
      <c r="AV266" s="13" t="s">
        <v>82</v>
      </c>
      <c r="AW266" s="13" t="s">
        <v>33</v>
      </c>
      <c r="AX266" s="13" t="s">
        <v>80</v>
      </c>
      <c r="AY266" s="216" t="s">
        <v>122</v>
      </c>
    </row>
    <row r="267" spans="1:65" s="2" customFormat="1" ht="16.5" customHeight="1">
      <c r="A267" s="36"/>
      <c r="B267" s="37"/>
      <c r="C267" s="249" t="s">
        <v>383</v>
      </c>
      <c r="D267" s="249" t="s">
        <v>303</v>
      </c>
      <c r="E267" s="250" t="s">
        <v>384</v>
      </c>
      <c r="F267" s="251" t="s">
        <v>385</v>
      </c>
      <c r="G267" s="252" t="s">
        <v>386</v>
      </c>
      <c r="H267" s="253">
        <v>3.75</v>
      </c>
      <c r="I267" s="254"/>
      <c r="J267" s="255">
        <f>ROUND(I267*H267,2)</f>
        <v>0</v>
      </c>
      <c r="K267" s="251" t="s">
        <v>128</v>
      </c>
      <c r="L267" s="256"/>
      <c r="M267" s="257" t="s">
        <v>19</v>
      </c>
      <c r="N267" s="258" t="s">
        <v>43</v>
      </c>
      <c r="O267" s="66"/>
      <c r="P267" s="198">
        <f>O267*H267</f>
        <v>0</v>
      </c>
      <c r="Q267" s="198">
        <v>0.001</v>
      </c>
      <c r="R267" s="198">
        <f>Q267*H267</f>
        <v>0.00375</v>
      </c>
      <c r="S267" s="198">
        <v>0</v>
      </c>
      <c r="T267" s="199">
        <f>S267*H267</f>
        <v>0</v>
      </c>
      <c r="U267" s="36"/>
      <c r="V267" s="36"/>
      <c r="W267" s="36"/>
      <c r="X267" s="36"/>
      <c r="Y267" s="36"/>
      <c r="Z267" s="36"/>
      <c r="AA267" s="36"/>
      <c r="AB267" s="36"/>
      <c r="AC267" s="36"/>
      <c r="AD267" s="36"/>
      <c r="AE267" s="36"/>
      <c r="AR267" s="200" t="s">
        <v>160</v>
      </c>
      <c r="AT267" s="200" t="s">
        <v>303</v>
      </c>
      <c r="AU267" s="200" t="s">
        <v>82</v>
      </c>
      <c r="AY267" s="19" t="s">
        <v>122</v>
      </c>
      <c r="BE267" s="201">
        <f>IF(N267="základní",J267,0)</f>
        <v>0</v>
      </c>
      <c r="BF267" s="201">
        <f>IF(N267="snížená",J267,0)</f>
        <v>0</v>
      </c>
      <c r="BG267" s="201">
        <f>IF(N267="zákl. přenesená",J267,0)</f>
        <v>0</v>
      </c>
      <c r="BH267" s="201">
        <f>IF(N267="sníž. přenesená",J267,0)</f>
        <v>0</v>
      </c>
      <c r="BI267" s="201">
        <f>IF(N267="nulová",J267,0)</f>
        <v>0</v>
      </c>
      <c r="BJ267" s="19" t="s">
        <v>80</v>
      </c>
      <c r="BK267" s="201">
        <f>ROUND(I267*H267,2)</f>
        <v>0</v>
      </c>
      <c r="BL267" s="19" t="s">
        <v>129</v>
      </c>
      <c r="BM267" s="200" t="s">
        <v>387</v>
      </c>
    </row>
    <row r="268" spans="2:51" s="13" customFormat="1" ht="11.25">
      <c r="B268" s="206"/>
      <c r="C268" s="207"/>
      <c r="D268" s="202" t="s">
        <v>164</v>
      </c>
      <c r="E268" s="207"/>
      <c r="F268" s="209" t="s">
        <v>388</v>
      </c>
      <c r="G268" s="207"/>
      <c r="H268" s="210">
        <v>3.75</v>
      </c>
      <c r="I268" s="211"/>
      <c r="J268" s="207"/>
      <c r="K268" s="207"/>
      <c r="L268" s="212"/>
      <c r="M268" s="213"/>
      <c r="N268" s="214"/>
      <c r="O268" s="214"/>
      <c r="P268" s="214"/>
      <c r="Q268" s="214"/>
      <c r="R268" s="214"/>
      <c r="S268" s="214"/>
      <c r="T268" s="215"/>
      <c r="AT268" s="216" t="s">
        <v>164</v>
      </c>
      <c r="AU268" s="216" t="s">
        <v>82</v>
      </c>
      <c r="AV268" s="13" t="s">
        <v>82</v>
      </c>
      <c r="AW268" s="13" t="s">
        <v>4</v>
      </c>
      <c r="AX268" s="13" t="s">
        <v>80</v>
      </c>
      <c r="AY268" s="216" t="s">
        <v>122</v>
      </c>
    </row>
    <row r="269" spans="1:65" s="2" customFormat="1" ht="21.75" customHeight="1">
      <c r="A269" s="36"/>
      <c r="B269" s="37"/>
      <c r="C269" s="189" t="s">
        <v>389</v>
      </c>
      <c r="D269" s="189" t="s">
        <v>124</v>
      </c>
      <c r="E269" s="190" t="s">
        <v>390</v>
      </c>
      <c r="F269" s="191" t="s">
        <v>391</v>
      </c>
      <c r="G269" s="192" t="s">
        <v>188</v>
      </c>
      <c r="H269" s="193">
        <v>330</v>
      </c>
      <c r="I269" s="194"/>
      <c r="J269" s="195">
        <f>ROUND(I269*H269,2)</f>
        <v>0</v>
      </c>
      <c r="K269" s="191" t="s">
        <v>128</v>
      </c>
      <c r="L269" s="41"/>
      <c r="M269" s="196" t="s">
        <v>19</v>
      </c>
      <c r="N269" s="197" t="s">
        <v>43</v>
      </c>
      <c r="O269" s="66"/>
      <c r="P269" s="198">
        <f>O269*H269</f>
        <v>0</v>
      </c>
      <c r="Q269" s="198">
        <v>0</v>
      </c>
      <c r="R269" s="198">
        <f>Q269*H269</f>
        <v>0</v>
      </c>
      <c r="S269" s="198">
        <v>0</v>
      </c>
      <c r="T269" s="199">
        <f>S269*H269</f>
        <v>0</v>
      </c>
      <c r="U269" s="36"/>
      <c r="V269" s="36"/>
      <c r="W269" s="36"/>
      <c r="X269" s="36"/>
      <c r="Y269" s="36"/>
      <c r="Z269" s="36"/>
      <c r="AA269" s="36"/>
      <c r="AB269" s="36"/>
      <c r="AC269" s="36"/>
      <c r="AD269" s="36"/>
      <c r="AE269" s="36"/>
      <c r="AR269" s="200" t="s">
        <v>129</v>
      </c>
      <c r="AT269" s="200" t="s">
        <v>124</v>
      </c>
      <c r="AU269" s="200" t="s">
        <v>82</v>
      </c>
      <c r="AY269" s="19" t="s">
        <v>122</v>
      </c>
      <c r="BE269" s="201">
        <f>IF(N269="základní",J269,0)</f>
        <v>0</v>
      </c>
      <c r="BF269" s="201">
        <f>IF(N269="snížená",J269,0)</f>
        <v>0</v>
      </c>
      <c r="BG269" s="201">
        <f>IF(N269="zákl. přenesená",J269,0)</f>
        <v>0</v>
      </c>
      <c r="BH269" s="201">
        <f>IF(N269="sníž. přenesená",J269,0)</f>
        <v>0</v>
      </c>
      <c r="BI269" s="201">
        <f>IF(N269="nulová",J269,0)</f>
        <v>0</v>
      </c>
      <c r="BJ269" s="19" t="s">
        <v>80</v>
      </c>
      <c r="BK269" s="201">
        <f>ROUND(I269*H269,2)</f>
        <v>0</v>
      </c>
      <c r="BL269" s="19" t="s">
        <v>129</v>
      </c>
      <c r="BM269" s="200" t="s">
        <v>392</v>
      </c>
    </row>
    <row r="270" spans="1:47" s="2" customFormat="1" ht="117">
      <c r="A270" s="36"/>
      <c r="B270" s="37"/>
      <c r="C270" s="38"/>
      <c r="D270" s="202" t="s">
        <v>131</v>
      </c>
      <c r="E270" s="38"/>
      <c r="F270" s="203" t="s">
        <v>393</v>
      </c>
      <c r="G270" s="38"/>
      <c r="H270" s="38"/>
      <c r="I270" s="110"/>
      <c r="J270" s="38"/>
      <c r="K270" s="38"/>
      <c r="L270" s="41"/>
      <c r="M270" s="204"/>
      <c r="N270" s="205"/>
      <c r="O270" s="66"/>
      <c r="P270" s="66"/>
      <c r="Q270" s="66"/>
      <c r="R270" s="66"/>
      <c r="S270" s="66"/>
      <c r="T270" s="67"/>
      <c r="U270" s="36"/>
      <c r="V270" s="36"/>
      <c r="W270" s="36"/>
      <c r="X270" s="36"/>
      <c r="Y270" s="36"/>
      <c r="Z270" s="36"/>
      <c r="AA270" s="36"/>
      <c r="AB270" s="36"/>
      <c r="AC270" s="36"/>
      <c r="AD270" s="36"/>
      <c r="AE270" s="36"/>
      <c r="AT270" s="19" t="s">
        <v>131</v>
      </c>
      <c r="AU270" s="19" t="s">
        <v>82</v>
      </c>
    </row>
    <row r="271" spans="2:51" s="14" customFormat="1" ht="11.25">
      <c r="B271" s="217"/>
      <c r="C271" s="218"/>
      <c r="D271" s="202" t="s">
        <v>164</v>
      </c>
      <c r="E271" s="219" t="s">
        <v>19</v>
      </c>
      <c r="F271" s="220" t="s">
        <v>394</v>
      </c>
      <c r="G271" s="218"/>
      <c r="H271" s="219" t="s">
        <v>19</v>
      </c>
      <c r="I271" s="221"/>
      <c r="J271" s="218"/>
      <c r="K271" s="218"/>
      <c r="L271" s="222"/>
      <c r="M271" s="223"/>
      <c r="N271" s="224"/>
      <c r="O271" s="224"/>
      <c r="P271" s="224"/>
      <c r="Q271" s="224"/>
      <c r="R271" s="224"/>
      <c r="S271" s="224"/>
      <c r="T271" s="225"/>
      <c r="AT271" s="226" t="s">
        <v>164</v>
      </c>
      <c r="AU271" s="226" t="s">
        <v>82</v>
      </c>
      <c r="AV271" s="14" t="s">
        <v>80</v>
      </c>
      <c r="AW271" s="14" t="s">
        <v>33</v>
      </c>
      <c r="AX271" s="14" t="s">
        <v>72</v>
      </c>
      <c r="AY271" s="226" t="s">
        <v>122</v>
      </c>
    </row>
    <row r="272" spans="2:51" s="14" customFormat="1" ht="11.25">
      <c r="B272" s="217"/>
      <c r="C272" s="218"/>
      <c r="D272" s="202" t="s">
        <v>164</v>
      </c>
      <c r="E272" s="219" t="s">
        <v>19</v>
      </c>
      <c r="F272" s="220" t="s">
        <v>395</v>
      </c>
      <c r="G272" s="218"/>
      <c r="H272" s="219" t="s">
        <v>19</v>
      </c>
      <c r="I272" s="221"/>
      <c r="J272" s="218"/>
      <c r="K272" s="218"/>
      <c r="L272" s="222"/>
      <c r="M272" s="223"/>
      <c r="N272" s="224"/>
      <c r="O272" s="224"/>
      <c r="P272" s="224"/>
      <c r="Q272" s="224"/>
      <c r="R272" s="224"/>
      <c r="S272" s="224"/>
      <c r="T272" s="225"/>
      <c r="AT272" s="226" t="s">
        <v>164</v>
      </c>
      <c r="AU272" s="226" t="s">
        <v>82</v>
      </c>
      <c r="AV272" s="14" t="s">
        <v>80</v>
      </c>
      <c r="AW272" s="14" t="s">
        <v>33</v>
      </c>
      <c r="AX272" s="14" t="s">
        <v>72</v>
      </c>
      <c r="AY272" s="226" t="s">
        <v>122</v>
      </c>
    </row>
    <row r="273" spans="2:51" s="14" customFormat="1" ht="11.25">
      <c r="B273" s="217"/>
      <c r="C273" s="218"/>
      <c r="D273" s="202" t="s">
        <v>164</v>
      </c>
      <c r="E273" s="219" t="s">
        <v>19</v>
      </c>
      <c r="F273" s="220" t="s">
        <v>396</v>
      </c>
      <c r="G273" s="218"/>
      <c r="H273" s="219" t="s">
        <v>19</v>
      </c>
      <c r="I273" s="221"/>
      <c r="J273" s="218"/>
      <c r="K273" s="218"/>
      <c r="L273" s="222"/>
      <c r="M273" s="223"/>
      <c r="N273" s="224"/>
      <c r="O273" s="224"/>
      <c r="P273" s="224"/>
      <c r="Q273" s="224"/>
      <c r="R273" s="224"/>
      <c r="S273" s="224"/>
      <c r="T273" s="225"/>
      <c r="AT273" s="226" t="s">
        <v>164</v>
      </c>
      <c r="AU273" s="226" t="s">
        <v>82</v>
      </c>
      <c r="AV273" s="14" t="s">
        <v>80</v>
      </c>
      <c r="AW273" s="14" t="s">
        <v>33</v>
      </c>
      <c r="AX273" s="14" t="s">
        <v>72</v>
      </c>
      <c r="AY273" s="226" t="s">
        <v>122</v>
      </c>
    </row>
    <row r="274" spans="2:51" s="13" customFormat="1" ht="11.25">
      <c r="B274" s="206"/>
      <c r="C274" s="207"/>
      <c r="D274" s="202" t="s">
        <v>164</v>
      </c>
      <c r="E274" s="208" t="s">
        <v>19</v>
      </c>
      <c r="F274" s="209" t="s">
        <v>397</v>
      </c>
      <c r="G274" s="207"/>
      <c r="H274" s="210">
        <v>330</v>
      </c>
      <c r="I274" s="211"/>
      <c r="J274" s="207"/>
      <c r="K274" s="207"/>
      <c r="L274" s="212"/>
      <c r="M274" s="213"/>
      <c r="N274" s="214"/>
      <c r="O274" s="214"/>
      <c r="P274" s="214"/>
      <c r="Q274" s="214"/>
      <c r="R274" s="214"/>
      <c r="S274" s="214"/>
      <c r="T274" s="215"/>
      <c r="AT274" s="216" t="s">
        <v>164</v>
      </c>
      <c r="AU274" s="216" t="s">
        <v>82</v>
      </c>
      <c r="AV274" s="13" t="s">
        <v>82</v>
      </c>
      <c r="AW274" s="13" t="s">
        <v>33</v>
      </c>
      <c r="AX274" s="13" t="s">
        <v>80</v>
      </c>
      <c r="AY274" s="216" t="s">
        <v>122</v>
      </c>
    </row>
    <row r="275" spans="1:65" s="2" customFormat="1" ht="16.5" customHeight="1">
      <c r="A275" s="36"/>
      <c r="B275" s="37"/>
      <c r="C275" s="189" t="s">
        <v>398</v>
      </c>
      <c r="D275" s="189" t="s">
        <v>124</v>
      </c>
      <c r="E275" s="190" t="s">
        <v>399</v>
      </c>
      <c r="F275" s="191" t="s">
        <v>400</v>
      </c>
      <c r="G275" s="192" t="s">
        <v>188</v>
      </c>
      <c r="H275" s="193">
        <v>367</v>
      </c>
      <c r="I275" s="194"/>
      <c r="J275" s="195">
        <f>ROUND(I275*H275,2)</f>
        <v>0</v>
      </c>
      <c r="K275" s="191" t="s">
        <v>128</v>
      </c>
      <c r="L275" s="41"/>
      <c r="M275" s="196" t="s">
        <v>19</v>
      </c>
      <c r="N275" s="197" t="s">
        <v>43</v>
      </c>
      <c r="O275" s="66"/>
      <c r="P275" s="198">
        <f>O275*H275</f>
        <v>0</v>
      </c>
      <c r="Q275" s="198">
        <v>0</v>
      </c>
      <c r="R275" s="198">
        <f>Q275*H275</f>
        <v>0</v>
      </c>
      <c r="S275" s="198">
        <v>0</v>
      </c>
      <c r="T275" s="199">
        <f>S275*H275</f>
        <v>0</v>
      </c>
      <c r="U275" s="36"/>
      <c r="V275" s="36"/>
      <c r="W275" s="36"/>
      <c r="X275" s="36"/>
      <c r="Y275" s="36"/>
      <c r="Z275" s="36"/>
      <c r="AA275" s="36"/>
      <c r="AB275" s="36"/>
      <c r="AC275" s="36"/>
      <c r="AD275" s="36"/>
      <c r="AE275" s="36"/>
      <c r="AR275" s="200" t="s">
        <v>129</v>
      </c>
      <c r="AT275" s="200" t="s">
        <v>124</v>
      </c>
      <c r="AU275" s="200" t="s">
        <v>82</v>
      </c>
      <c r="AY275" s="19" t="s">
        <v>122</v>
      </c>
      <c r="BE275" s="201">
        <f>IF(N275="základní",J275,0)</f>
        <v>0</v>
      </c>
      <c r="BF275" s="201">
        <f>IF(N275="snížená",J275,0)</f>
        <v>0</v>
      </c>
      <c r="BG275" s="201">
        <f>IF(N275="zákl. přenesená",J275,0)</f>
        <v>0</v>
      </c>
      <c r="BH275" s="201">
        <f>IF(N275="sníž. přenesená",J275,0)</f>
        <v>0</v>
      </c>
      <c r="BI275" s="201">
        <f>IF(N275="nulová",J275,0)</f>
        <v>0</v>
      </c>
      <c r="BJ275" s="19" t="s">
        <v>80</v>
      </c>
      <c r="BK275" s="201">
        <f>ROUND(I275*H275,2)</f>
        <v>0</v>
      </c>
      <c r="BL275" s="19" t="s">
        <v>129</v>
      </c>
      <c r="BM275" s="200" t="s">
        <v>401</v>
      </c>
    </row>
    <row r="276" spans="1:47" s="2" customFormat="1" ht="39">
      <c r="A276" s="36"/>
      <c r="B276" s="37"/>
      <c r="C276" s="38"/>
      <c r="D276" s="202" t="s">
        <v>131</v>
      </c>
      <c r="E276" s="38"/>
      <c r="F276" s="203" t="s">
        <v>402</v>
      </c>
      <c r="G276" s="38"/>
      <c r="H276" s="38"/>
      <c r="I276" s="110"/>
      <c r="J276" s="38"/>
      <c r="K276" s="38"/>
      <c r="L276" s="41"/>
      <c r="M276" s="204"/>
      <c r="N276" s="205"/>
      <c r="O276" s="66"/>
      <c r="P276" s="66"/>
      <c r="Q276" s="66"/>
      <c r="R276" s="66"/>
      <c r="S276" s="66"/>
      <c r="T276" s="67"/>
      <c r="U276" s="36"/>
      <c r="V276" s="36"/>
      <c r="W276" s="36"/>
      <c r="X276" s="36"/>
      <c r="Y276" s="36"/>
      <c r="Z276" s="36"/>
      <c r="AA276" s="36"/>
      <c r="AB276" s="36"/>
      <c r="AC276" s="36"/>
      <c r="AD276" s="36"/>
      <c r="AE276" s="36"/>
      <c r="AT276" s="19" t="s">
        <v>131</v>
      </c>
      <c r="AU276" s="19" t="s">
        <v>82</v>
      </c>
    </row>
    <row r="277" spans="2:51" s="14" customFormat="1" ht="11.25">
      <c r="B277" s="217"/>
      <c r="C277" s="218"/>
      <c r="D277" s="202" t="s">
        <v>164</v>
      </c>
      <c r="E277" s="219" t="s">
        <v>19</v>
      </c>
      <c r="F277" s="220" t="s">
        <v>403</v>
      </c>
      <c r="G277" s="218"/>
      <c r="H277" s="219" t="s">
        <v>19</v>
      </c>
      <c r="I277" s="221"/>
      <c r="J277" s="218"/>
      <c r="K277" s="218"/>
      <c r="L277" s="222"/>
      <c r="M277" s="223"/>
      <c r="N277" s="224"/>
      <c r="O277" s="224"/>
      <c r="P277" s="224"/>
      <c r="Q277" s="224"/>
      <c r="R277" s="224"/>
      <c r="S277" s="224"/>
      <c r="T277" s="225"/>
      <c r="AT277" s="226" t="s">
        <v>164</v>
      </c>
      <c r="AU277" s="226" t="s">
        <v>82</v>
      </c>
      <c r="AV277" s="14" t="s">
        <v>80</v>
      </c>
      <c r="AW277" s="14" t="s">
        <v>33</v>
      </c>
      <c r="AX277" s="14" t="s">
        <v>72</v>
      </c>
      <c r="AY277" s="226" t="s">
        <v>122</v>
      </c>
    </row>
    <row r="278" spans="2:51" s="14" customFormat="1" ht="11.25">
      <c r="B278" s="217"/>
      <c r="C278" s="218"/>
      <c r="D278" s="202" t="s">
        <v>164</v>
      </c>
      <c r="E278" s="219" t="s">
        <v>19</v>
      </c>
      <c r="F278" s="220" t="s">
        <v>404</v>
      </c>
      <c r="G278" s="218"/>
      <c r="H278" s="219" t="s">
        <v>19</v>
      </c>
      <c r="I278" s="221"/>
      <c r="J278" s="218"/>
      <c r="K278" s="218"/>
      <c r="L278" s="222"/>
      <c r="M278" s="223"/>
      <c r="N278" s="224"/>
      <c r="O278" s="224"/>
      <c r="P278" s="224"/>
      <c r="Q278" s="224"/>
      <c r="R278" s="224"/>
      <c r="S278" s="224"/>
      <c r="T278" s="225"/>
      <c r="AT278" s="226" t="s">
        <v>164</v>
      </c>
      <c r="AU278" s="226" t="s">
        <v>82</v>
      </c>
      <c r="AV278" s="14" t="s">
        <v>80</v>
      </c>
      <c r="AW278" s="14" t="s">
        <v>33</v>
      </c>
      <c r="AX278" s="14" t="s">
        <v>72</v>
      </c>
      <c r="AY278" s="226" t="s">
        <v>122</v>
      </c>
    </row>
    <row r="279" spans="2:51" s="14" customFormat="1" ht="11.25">
      <c r="B279" s="217"/>
      <c r="C279" s="218"/>
      <c r="D279" s="202" t="s">
        <v>164</v>
      </c>
      <c r="E279" s="219" t="s">
        <v>19</v>
      </c>
      <c r="F279" s="220" t="s">
        <v>405</v>
      </c>
      <c r="G279" s="218"/>
      <c r="H279" s="219" t="s">
        <v>19</v>
      </c>
      <c r="I279" s="221"/>
      <c r="J279" s="218"/>
      <c r="K279" s="218"/>
      <c r="L279" s="222"/>
      <c r="M279" s="223"/>
      <c r="N279" s="224"/>
      <c r="O279" s="224"/>
      <c r="P279" s="224"/>
      <c r="Q279" s="224"/>
      <c r="R279" s="224"/>
      <c r="S279" s="224"/>
      <c r="T279" s="225"/>
      <c r="AT279" s="226" t="s">
        <v>164</v>
      </c>
      <c r="AU279" s="226" t="s">
        <v>82</v>
      </c>
      <c r="AV279" s="14" t="s">
        <v>80</v>
      </c>
      <c r="AW279" s="14" t="s">
        <v>33</v>
      </c>
      <c r="AX279" s="14" t="s">
        <v>72</v>
      </c>
      <c r="AY279" s="226" t="s">
        <v>122</v>
      </c>
    </row>
    <row r="280" spans="2:51" s="13" customFormat="1" ht="11.25">
      <c r="B280" s="206"/>
      <c r="C280" s="207"/>
      <c r="D280" s="202" t="s">
        <v>164</v>
      </c>
      <c r="E280" s="208" t="s">
        <v>19</v>
      </c>
      <c r="F280" s="209" t="s">
        <v>397</v>
      </c>
      <c r="G280" s="207"/>
      <c r="H280" s="210">
        <v>330</v>
      </c>
      <c r="I280" s="211"/>
      <c r="J280" s="207"/>
      <c r="K280" s="207"/>
      <c r="L280" s="212"/>
      <c r="M280" s="213"/>
      <c r="N280" s="214"/>
      <c r="O280" s="214"/>
      <c r="P280" s="214"/>
      <c r="Q280" s="214"/>
      <c r="R280" s="214"/>
      <c r="S280" s="214"/>
      <c r="T280" s="215"/>
      <c r="AT280" s="216" t="s">
        <v>164</v>
      </c>
      <c r="AU280" s="216" t="s">
        <v>82</v>
      </c>
      <c r="AV280" s="13" t="s">
        <v>82</v>
      </c>
      <c r="AW280" s="13" t="s">
        <v>33</v>
      </c>
      <c r="AX280" s="13" t="s">
        <v>72</v>
      </c>
      <c r="AY280" s="216" t="s">
        <v>122</v>
      </c>
    </row>
    <row r="281" spans="2:51" s="14" customFormat="1" ht="11.25">
      <c r="B281" s="217"/>
      <c r="C281" s="218"/>
      <c r="D281" s="202" t="s">
        <v>164</v>
      </c>
      <c r="E281" s="219" t="s">
        <v>19</v>
      </c>
      <c r="F281" s="220" t="s">
        <v>406</v>
      </c>
      <c r="G281" s="218"/>
      <c r="H281" s="219" t="s">
        <v>19</v>
      </c>
      <c r="I281" s="221"/>
      <c r="J281" s="218"/>
      <c r="K281" s="218"/>
      <c r="L281" s="222"/>
      <c r="M281" s="223"/>
      <c r="N281" s="224"/>
      <c r="O281" s="224"/>
      <c r="P281" s="224"/>
      <c r="Q281" s="224"/>
      <c r="R281" s="224"/>
      <c r="S281" s="224"/>
      <c r="T281" s="225"/>
      <c r="AT281" s="226" t="s">
        <v>164</v>
      </c>
      <c r="AU281" s="226" t="s">
        <v>82</v>
      </c>
      <c r="AV281" s="14" t="s">
        <v>80</v>
      </c>
      <c r="AW281" s="14" t="s">
        <v>33</v>
      </c>
      <c r="AX281" s="14" t="s">
        <v>72</v>
      </c>
      <c r="AY281" s="226" t="s">
        <v>122</v>
      </c>
    </row>
    <row r="282" spans="2:51" s="13" customFormat="1" ht="11.25">
      <c r="B282" s="206"/>
      <c r="C282" s="207"/>
      <c r="D282" s="202" t="s">
        <v>164</v>
      </c>
      <c r="E282" s="208" t="s">
        <v>19</v>
      </c>
      <c r="F282" s="209" t="s">
        <v>407</v>
      </c>
      <c r="G282" s="207"/>
      <c r="H282" s="210">
        <v>37</v>
      </c>
      <c r="I282" s="211"/>
      <c r="J282" s="207"/>
      <c r="K282" s="207"/>
      <c r="L282" s="212"/>
      <c r="M282" s="213"/>
      <c r="N282" s="214"/>
      <c r="O282" s="214"/>
      <c r="P282" s="214"/>
      <c r="Q282" s="214"/>
      <c r="R282" s="214"/>
      <c r="S282" s="214"/>
      <c r="T282" s="215"/>
      <c r="AT282" s="216" t="s">
        <v>164</v>
      </c>
      <c r="AU282" s="216" t="s">
        <v>82</v>
      </c>
      <c r="AV282" s="13" t="s">
        <v>82</v>
      </c>
      <c r="AW282" s="13" t="s">
        <v>33</v>
      </c>
      <c r="AX282" s="13" t="s">
        <v>72</v>
      </c>
      <c r="AY282" s="216" t="s">
        <v>122</v>
      </c>
    </row>
    <row r="283" spans="2:51" s="15" customFormat="1" ht="11.25">
      <c r="B283" s="227"/>
      <c r="C283" s="228"/>
      <c r="D283" s="202" t="s">
        <v>164</v>
      </c>
      <c r="E283" s="229" t="s">
        <v>19</v>
      </c>
      <c r="F283" s="230" t="s">
        <v>193</v>
      </c>
      <c r="G283" s="228"/>
      <c r="H283" s="231">
        <v>367</v>
      </c>
      <c r="I283" s="232"/>
      <c r="J283" s="228"/>
      <c r="K283" s="228"/>
      <c r="L283" s="233"/>
      <c r="M283" s="234"/>
      <c r="N283" s="235"/>
      <c r="O283" s="235"/>
      <c r="P283" s="235"/>
      <c r="Q283" s="235"/>
      <c r="R283" s="235"/>
      <c r="S283" s="235"/>
      <c r="T283" s="236"/>
      <c r="AT283" s="237" t="s">
        <v>164</v>
      </c>
      <c r="AU283" s="237" t="s">
        <v>82</v>
      </c>
      <c r="AV283" s="15" t="s">
        <v>129</v>
      </c>
      <c r="AW283" s="15" t="s">
        <v>33</v>
      </c>
      <c r="AX283" s="15" t="s">
        <v>80</v>
      </c>
      <c r="AY283" s="237" t="s">
        <v>122</v>
      </c>
    </row>
    <row r="284" spans="1:65" s="2" customFormat="1" ht="16.5" customHeight="1">
      <c r="A284" s="36"/>
      <c r="B284" s="37"/>
      <c r="C284" s="249" t="s">
        <v>408</v>
      </c>
      <c r="D284" s="249" t="s">
        <v>303</v>
      </c>
      <c r="E284" s="250" t="s">
        <v>373</v>
      </c>
      <c r="F284" s="251" t="s">
        <v>374</v>
      </c>
      <c r="G284" s="252" t="s">
        <v>177</v>
      </c>
      <c r="H284" s="253">
        <v>499.12</v>
      </c>
      <c r="I284" s="254"/>
      <c r="J284" s="255">
        <f>ROUND(I284*H284,2)</f>
        <v>0</v>
      </c>
      <c r="K284" s="251" t="s">
        <v>128</v>
      </c>
      <c r="L284" s="256"/>
      <c r="M284" s="257" t="s">
        <v>19</v>
      </c>
      <c r="N284" s="258" t="s">
        <v>43</v>
      </c>
      <c r="O284" s="66"/>
      <c r="P284" s="198">
        <f>O284*H284</f>
        <v>0</v>
      </c>
      <c r="Q284" s="198">
        <v>1</v>
      </c>
      <c r="R284" s="198">
        <f>Q284*H284</f>
        <v>499.12</v>
      </c>
      <c r="S284" s="198">
        <v>0</v>
      </c>
      <c r="T284" s="199">
        <f>S284*H284</f>
        <v>0</v>
      </c>
      <c r="U284" s="36"/>
      <c r="V284" s="36"/>
      <c r="W284" s="36"/>
      <c r="X284" s="36"/>
      <c r="Y284" s="36"/>
      <c r="Z284" s="36"/>
      <c r="AA284" s="36"/>
      <c r="AB284" s="36"/>
      <c r="AC284" s="36"/>
      <c r="AD284" s="36"/>
      <c r="AE284" s="36"/>
      <c r="AR284" s="200" t="s">
        <v>160</v>
      </c>
      <c r="AT284" s="200" t="s">
        <v>303</v>
      </c>
      <c r="AU284" s="200" t="s">
        <v>82</v>
      </c>
      <c r="AY284" s="19" t="s">
        <v>122</v>
      </c>
      <c r="BE284" s="201">
        <f>IF(N284="základní",J284,0)</f>
        <v>0</v>
      </c>
      <c r="BF284" s="201">
        <f>IF(N284="snížená",J284,0)</f>
        <v>0</v>
      </c>
      <c r="BG284" s="201">
        <f>IF(N284="zákl. přenesená",J284,0)</f>
        <v>0</v>
      </c>
      <c r="BH284" s="201">
        <f>IF(N284="sníž. přenesená",J284,0)</f>
        <v>0</v>
      </c>
      <c r="BI284" s="201">
        <f>IF(N284="nulová",J284,0)</f>
        <v>0</v>
      </c>
      <c r="BJ284" s="19" t="s">
        <v>80</v>
      </c>
      <c r="BK284" s="201">
        <f>ROUND(I284*H284,2)</f>
        <v>0</v>
      </c>
      <c r="BL284" s="19" t="s">
        <v>129</v>
      </c>
      <c r="BM284" s="200" t="s">
        <v>409</v>
      </c>
    </row>
    <row r="285" spans="2:51" s="14" customFormat="1" ht="11.25">
      <c r="B285" s="217"/>
      <c r="C285" s="218"/>
      <c r="D285" s="202" t="s">
        <v>164</v>
      </c>
      <c r="E285" s="219" t="s">
        <v>19</v>
      </c>
      <c r="F285" s="220" t="s">
        <v>410</v>
      </c>
      <c r="G285" s="218"/>
      <c r="H285" s="219" t="s">
        <v>19</v>
      </c>
      <c r="I285" s="221"/>
      <c r="J285" s="218"/>
      <c r="K285" s="218"/>
      <c r="L285" s="222"/>
      <c r="M285" s="223"/>
      <c r="N285" s="224"/>
      <c r="O285" s="224"/>
      <c r="P285" s="224"/>
      <c r="Q285" s="224"/>
      <c r="R285" s="224"/>
      <c r="S285" s="224"/>
      <c r="T285" s="225"/>
      <c r="AT285" s="226" t="s">
        <v>164</v>
      </c>
      <c r="AU285" s="226" t="s">
        <v>82</v>
      </c>
      <c r="AV285" s="14" t="s">
        <v>80</v>
      </c>
      <c r="AW285" s="14" t="s">
        <v>33</v>
      </c>
      <c r="AX285" s="14" t="s">
        <v>72</v>
      </c>
      <c r="AY285" s="226" t="s">
        <v>122</v>
      </c>
    </row>
    <row r="286" spans="2:51" s="13" customFormat="1" ht="11.25">
      <c r="B286" s="206"/>
      <c r="C286" s="207"/>
      <c r="D286" s="202" t="s">
        <v>164</v>
      </c>
      <c r="E286" s="208" t="s">
        <v>19</v>
      </c>
      <c r="F286" s="209" t="s">
        <v>411</v>
      </c>
      <c r="G286" s="207"/>
      <c r="H286" s="210">
        <v>499.12</v>
      </c>
      <c r="I286" s="211"/>
      <c r="J286" s="207"/>
      <c r="K286" s="207"/>
      <c r="L286" s="212"/>
      <c r="M286" s="213"/>
      <c r="N286" s="214"/>
      <c r="O286" s="214"/>
      <c r="P286" s="214"/>
      <c r="Q286" s="214"/>
      <c r="R286" s="214"/>
      <c r="S286" s="214"/>
      <c r="T286" s="215"/>
      <c r="AT286" s="216" t="s">
        <v>164</v>
      </c>
      <c r="AU286" s="216" t="s">
        <v>82</v>
      </c>
      <c r="AV286" s="13" t="s">
        <v>82</v>
      </c>
      <c r="AW286" s="13" t="s">
        <v>33</v>
      </c>
      <c r="AX286" s="13" t="s">
        <v>80</v>
      </c>
      <c r="AY286" s="216" t="s">
        <v>122</v>
      </c>
    </row>
    <row r="287" spans="1:65" s="2" customFormat="1" ht="16.5" customHeight="1">
      <c r="A287" s="36"/>
      <c r="B287" s="37"/>
      <c r="C287" s="249" t="s">
        <v>412</v>
      </c>
      <c r="D287" s="249" t="s">
        <v>303</v>
      </c>
      <c r="E287" s="250" t="s">
        <v>304</v>
      </c>
      <c r="F287" s="251" t="s">
        <v>305</v>
      </c>
      <c r="G287" s="252" t="s">
        <v>177</v>
      </c>
      <c r="H287" s="253">
        <v>211.943</v>
      </c>
      <c r="I287" s="254"/>
      <c r="J287" s="255">
        <f>ROUND(I287*H287,2)</f>
        <v>0</v>
      </c>
      <c r="K287" s="251" t="s">
        <v>128</v>
      </c>
      <c r="L287" s="256"/>
      <c r="M287" s="257" t="s">
        <v>19</v>
      </c>
      <c r="N287" s="258" t="s">
        <v>43</v>
      </c>
      <c r="O287" s="66"/>
      <c r="P287" s="198">
        <f>O287*H287</f>
        <v>0</v>
      </c>
      <c r="Q287" s="198">
        <v>1</v>
      </c>
      <c r="R287" s="198">
        <f>Q287*H287</f>
        <v>211.943</v>
      </c>
      <c r="S287" s="198">
        <v>0</v>
      </c>
      <c r="T287" s="199">
        <f>S287*H287</f>
        <v>0</v>
      </c>
      <c r="U287" s="36"/>
      <c r="V287" s="36"/>
      <c r="W287" s="36"/>
      <c r="X287" s="36"/>
      <c r="Y287" s="36"/>
      <c r="Z287" s="36"/>
      <c r="AA287" s="36"/>
      <c r="AB287" s="36"/>
      <c r="AC287" s="36"/>
      <c r="AD287" s="36"/>
      <c r="AE287" s="36"/>
      <c r="AR287" s="200" t="s">
        <v>160</v>
      </c>
      <c r="AT287" s="200" t="s">
        <v>303</v>
      </c>
      <c r="AU287" s="200" t="s">
        <v>82</v>
      </c>
      <c r="AY287" s="19" t="s">
        <v>122</v>
      </c>
      <c r="BE287" s="201">
        <f>IF(N287="základní",J287,0)</f>
        <v>0</v>
      </c>
      <c r="BF287" s="201">
        <f>IF(N287="snížená",J287,0)</f>
        <v>0</v>
      </c>
      <c r="BG287" s="201">
        <f>IF(N287="zákl. přenesená",J287,0)</f>
        <v>0</v>
      </c>
      <c r="BH287" s="201">
        <f>IF(N287="sníž. přenesená",J287,0)</f>
        <v>0</v>
      </c>
      <c r="BI287" s="201">
        <f>IF(N287="nulová",J287,0)</f>
        <v>0</v>
      </c>
      <c r="BJ287" s="19" t="s">
        <v>80</v>
      </c>
      <c r="BK287" s="201">
        <f>ROUND(I287*H287,2)</f>
        <v>0</v>
      </c>
      <c r="BL287" s="19" t="s">
        <v>129</v>
      </c>
      <c r="BM287" s="200" t="s">
        <v>413</v>
      </c>
    </row>
    <row r="288" spans="2:51" s="14" customFormat="1" ht="11.25">
      <c r="B288" s="217"/>
      <c r="C288" s="218"/>
      <c r="D288" s="202" t="s">
        <v>164</v>
      </c>
      <c r="E288" s="219" t="s">
        <v>19</v>
      </c>
      <c r="F288" s="220" t="s">
        <v>414</v>
      </c>
      <c r="G288" s="218"/>
      <c r="H288" s="219" t="s">
        <v>19</v>
      </c>
      <c r="I288" s="221"/>
      <c r="J288" s="218"/>
      <c r="K288" s="218"/>
      <c r="L288" s="222"/>
      <c r="M288" s="223"/>
      <c r="N288" s="224"/>
      <c r="O288" s="224"/>
      <c r="P288" s="224"/>
      <c r="Q288" s="224"/>
      <c r="R288" s="224"/>
      <c r="S288" s="224"/>
      <c r="T288" s="225"/>
      <c r="AT288" s="226" t="s">
        <v>164</v>
      </c>
      <c r="AU288" s="226" t="s">
        <v>82</v>
      </c>
      <c r="AV288" s="14" t="s">
        <v>80</v>
      </c>
      <c r="AW288" s="14" t="s">
        <v>33</v>
      </c>
      <c r="AX288" s="14" t="s">
        <v>72</v>
      </c>
      <c r="AY288" s="226" t="s">
        <v>122</v>
      </c>
    </row>
    <row r="289" spans="2:51" s="13" customFormat="1" ht="11.25">
      <c r="B289" s="206"/>
      <c r="C289" s="207"/>
      <c r="D289" s="202" t="s">
        <v>164</v>
      </c>
      <c r="E289" s="208" t="s">
        <v>19</v>
      </c>
      <c r="F289" s="209" t="s">
        <v>415</v>
      </c>
      <c r="G289" s="207"/>
      <c r="H289" s="210">
        <v>211.943</v>
      </c>
      <c r="I289" s="211"/>
      <c r="J289" s="207"/>
      <c r="K289" s="207"/>
      <c r="L289" s="212"/>
      <c r="M289" s="213"/>
      <c r="N289" s="214"/>
      <c r="O289" s="214"/>
      <c r="P289" s="214"/>
      <c r="Q289" s="214"/>
      <c r="R289" s="214"/>
      <c r="S289" s="214"/>
      <c r="T289" s="215"/>
      <c r="AT289" s="216" t="s">
        <v>164</v>
      </c>
      <c r="AU289" s="216" t="s">
        <v>82</v>
      </c>
      <c r="AV289" s="13" t="s">
        <v>82</v>
      </c>
      <c r="AW289" s="13" t="s">
        <v>33</v>
      </c>
      <c r="AX289" s="13" t="s">
        <v>80</v>
      </c>
      <c r="AY289" s="216" t="s">
        <v>122</v>
      </c>
    </row>
    <row r="290" spans="1:65" s="2" customFormat="1" ht="16.5" customHeight="1">
      <c r="A290" s="36"/>
      <c r="B290" s="37"/>
      <c r="C290" s="249" t="s">
        <v>416</v>
      </c>
      <c r="D290" s="249" t="s">
        <v>303</v>
      </c>
      <c r="E290" s="250" t="s">
        <v>417</v>
      </c>
      <c r="F290" s="251" t="s">
        <v>418</v>
      </c>
      <c r="G290" s="252" t="s">
        <v>188</v>
      </c>
      <c r="H290" s="253">
        <v>73.5</v>
      </c>
      <c r="I290" s="254"/>
      <c r="J290" s="255">
        <f>ROUND(I290*H290,2)</f>
        <v>0</v>
      </c>
      <c r="K290" s="251" t="s">
        <v>128</v>
      </c>
      <c r="L290" s="256"/>
      <c r="M290" s="257" t="s">
        <v>19</v>
      </c>
      <c r="N290" s="258" t="s">
        <v>43</v>
      </c>
      <c r="O290" s="66"/>
      <c r="P290" s="198">
        <f>O290*H290</f>
        <v>0</v>
      </c>
      <c r="Q290" s="198">
        <v>0.21</v>
      </c>
      <c r="R290" s="198">
        <f>Q290*H290</f>
        <v>15.434999999999999</v>
      </c>
      <c r="S290" s="198">
        <v>0</v>
      </c>
      <c r="T290" s="199">
        <f>S290*H290</f>
        <v>0</v>
      </c>
      <c r="U290" s="36"/>
      <c r="V290" s="36"/>
      <c r="W290" s="36"/>
      <c r="X290" s="36"/>
      <c r="Y290" s="36"/>
      <c r="Z290" s="36"/>
      <c r="AA290" s="36"/>
      <c r="AB290" s="36"/>
      <c r="AC290" s="36"/>
      <c r="AD290" s="36"/>
      <c r="AE290" s="36"/>
      <c r="AR290" s="200" t="s">
        <v>160</v>
      </c>
      <c r="AT290" s="200" t="s">
        <v>303</v>
      </c>
      <c r="AU290" s="200" t="s">
        <v>82</v>
      </c>
      <c r="AY290" s="19" t="s">
        <v>122</v>
      </c>
      <c r="BE290" s="201">
        <f>IF(N290="základní",J290,0)</f>
        <v>0</v>
      </c>
      <c r="BF290" s="201">
        <f>IF(N290="snížená",J290,0)</f>
        <v>0</v>
      </c>
      <c r="BG290" s="201">
        <f>IF(N290="zákl. přenesená",J290,0)</f>
        <v>0</v>
      </c>
      <c r="BH290" s="201">
        <f>IF(N290="sníž. přenesená",J290,0)</f>
        <v>0</v>
      </c>
      <c r="BI290" s="201">
        <f>IF(N290="nulová",J290,0)</f>
        <v>0</v>
      </c>
      <c r="BJ290" s="19" t="s">
        <v>80</v>
      </c>
      <c r="BK290" s="201">
        <f>ROUND(I290*H290,2)</f>
        <v>0</v>
      </c>
      <c r="BL290" s="19" t="s">
        <v>129</v>
      </c>
      <c r="BM290" s="200" t="s">
        <v>419</v>
      </c>
    </row>
    <row r="291" spans="2:51" s="14" customFormat="1" ht="11.25">
      <c r="B291" s="217"/>
      <c r="C291" s="218"/>
      <c r="D291" s="202" t="s">
        <v>164</v>
      </c>
      <c r="E291" s="219" t="s">
        <v>19</v>
      </c>
      <c r="F291" s="220" t="s">
        <v>420</v>
      </c>
      <c r="G291" s="218"/>
      <c r="H291" s="219" t="s">
        <v>19</v>
      </c>
      <c r="I291" s="221"/>
      <c r="J291" s="218"/>
      <c r="K291" s="218"/>
      <c r="L291" s="222"/>
      <c r="M291" s="223"/>
      <c r="N291" s="224"/>
      <c r="O291" s="224"/>
      <c r="P291" s="224"/>
      <c r="Q291" s="224"/>
      <c r="R291" s="224"/>
      <c r="S291" s="224"/>
      <c r="T291" s="225"/>
      <c r="AT291" s="226" t="s">
        <v>164</v>
      </c>
      <c r="AU291" s="226" t="s">
        <v>82</v>
      </c>
      <c r="AV291" s="14" t="s">
        <v>80</v>
      </c>
      <c r="AW291" s="14" t="s">
        <v>33</v>
      </c>
      <c r="AX291" s="14" t="s">
        <v>72</v>
      </c>
      <c r="AY291" s="226" t="s">
        <v>122</v>
      </c>
    </row>
    <row r="292" spans="2:51" s="14" customFormat="1" ht="11.25">
      <c r="B292" s="217"/>
      <c r="C292" s="218"/>
      <c r="D292" s="202" t="s">
        <v>164</v>
      </c>
      <c r="E292" s="219" t="s">
        <v>19</v>
      </c>
      <c r="F292" s="220" t="s">
        <v>421</v>
      </c>
      <c r="G292" s="218"/>
      <c r="H292" s="219" t="s">
        <v>19</v>
      </c>
      <c r="I292" s="221"/>
      <c r="J292" s="218"/>
      <c r="K292" s="218"/>
      <c r="L292" s="222"/>
      <c r="M292" s="223"/>
      <c r="N292" s="224"/>
      <c r="O292" s="224"/>
      <c r="P292" s="224"/>
      <c r="Q292" s="224"/>
      <c r="R292" s="224"/>
      <c r="S292" s="224"/>
      <c r="T292" s="225"/>
      <c r="AT292" s="226" t="s">
        <v>164</v>
      </c>
      <c r="AU292" s="226" t="s">
        <v>82</v>
      </c>
      <c r="AV292" s="14" t="s">
        <v>80</v>
      </c>
      <c r="AW292" s="14" t="s">
        <v>33</v>
      </c>
      <c r="AX292" s="14" t="s">
        <v>72</v>
      </c>
      <c r="AY292" s="226" t="s">
        <v>122</v>
      </c>
    </row>
    <row r="293" spans="2:51" s="13" customFormat="1" ht="11.25">
      <c r="B293" s="206"/>
      <c r="C293" s="207"/>
      <c r="D293" s="202" t="s">
        <v>164</v>
      </c>
      <c r="E293" s="208" t="s">
        <v>19</v>
      </c>
      <c r="F293" s="209" t="s">
        <v>422</v>
      </c>
      <c r="G293" s="207"/>
      <c r="H293" s="210">
        <v>73.5</v>
      </c>
      <c r="I293" s="211"/>
      <c r="J293" s="207"/>
      <c r="K293" s="207"/>
      <c r="L293" s="212"/>
      <c r="M293" s="213"/>
      <c r="N293" s="214"/>
      <c r="O293" s="214"/>
      <c r="P293" s="214"/>
      <c r="Q293" s="214"/>
      <c r="R293" s="214"/>
      <c r="S293" s="214"/>
      <c r="T293" s="215"/>
      <c r="AT293" s="216" t="s">
        <v>164</v>
      </c>
      <c r="AU293" s="216" t="s">
        <v>82</v>
      </c>
      <c r="AV293" s="13" t="s">
        <v>82</v>
      </c>
      <c r="AW293" s="13" t="s">
        <v>33</v>
      </c>
      <c r="AX293" s="13" t="s">
        <v>80</v>
      </c>
      <c r="AY293" s="216" t="s">
        <v>122</v>
      </c>
    </row>
    <row r="294" spans="1:65" s="2" customFormat="1" ht="16.5" customHeight="1">
      <c r="A294" s="36"/>
      <c r="B294" s="37"/>
      <c r="C294" s="189" t="s">
        <v>423</v>
      </c>
      <c r="D294" s="189" t="s">
        <v>124</v>
      </c>
      <c r="E294" s="190" t="s">
        <v>424</v>
      </c>
      <c r="F294" s="191" t="s">
        <v>425</v>
      </c>
      <c r="G294" s="192" t="s">
        <v>127</v>
      </c>
      <c r="H294" s="193">
        <v>1830</v>
      </c>
      <c r="I294" s="194"/>
      <c r="J294" s="195">
        <f>ROUND(I294*H294,2)</f>
        <v>0</v>
      </c>
      <c r="K294" s="191" t="s">
        <v>19</v>
      </c>
      <c r="L294" s="41"/>
      <c r="M294" s="196" t="s">
        <v>19</v>
      </c>
      <c r="N294" s="197" t="s">
        <v>43</v>
      </c>
      <c r="O294" s="66"/>
      <c r="P294" s="198">
        <f>O294*H294</f>
        <v>0</v>
      </c>
      <c r="Q294" s="198">
        <v>0</v>
      </c>
      <c r="R294" s="198">
        <f>Q294*H294</f>
        <v>0</v>
      </c>
      <c r="S294" s="198">
        <v>0</v>
      </c>
      <c r="T294" s="199">
        <f>S294*H294</f>
        <v>0</v>
      </c>
      <c r="U294" s="36"/>
      <c r="V294" s="36"/>
      <c r="W294" s="36"/>
      <c r="X294" s="36"/>
      <c r="Y294" s="36"/>
      <c r="Z294" s="36"/>
      <c r="AA294" s="36"/>
      <c r="AB294" s="36"/>
      <c r="AC294" s="36"/>
      <c r="AD294" s="36"/>
      <c r="AE294" s="36"/>
      <c r="AR294" s="200" t="s">
        <v>129</v>
      </c>
      <c r="AT294" s="200" t="s">
        <v>124</v>
      </c>
      <c r="AU294" s="200" t="s">
        <v>82</v>
      </c>
      <c r="AY294" s="19" t="s">
        <v>122</v>
      </c>
      <c r="BE294" s="201">
        <f>IF(N294="základní",J294,0)</f>
        <v>0</v>
      </c>
      <c r="BF294" s="201">
        <f>IF(N294="snížená",J294,0)</f>
        <v>0</v>
      </c>
      <c r="BG294" s="201">
        <f>IF(N294="zákl. přenesená",J294,0)</f>
        <v>0</v>
      </c>
      <c r="BH294" s="201">
        <f>IF(N294="sníž. přenesená",J294,0)</f>
        <v>0</v>
      </c>
      <c r="BI294" s="201">
        <f>IF(N294="nulová",J294,0)</f>
        <v>0</v>
      </c>
      <c r="BJ294" s="19" t="s">
        <v>80</v>
      </c>
      <c r="BK294" s="201">
        <f>ROUND(I294*H294,2)</f>
        <v>0</v>
      </c>
      <c r="BL294" s="19" t="s">
        <v>129</v>
      </c>
      <c r="BM294" s="200" t="s">
        <v>426</v>
      </c>
    </row>
    <row r="295" spans="1:65" s="2" customFormat="1" ht="21.75" customHeight="1">
      <c r="A295" s="36"/>
      <c r="B295" s="37"/>
      <c r="C295" s="189" t="s">
        <v>427</v>
      </c>
      <c r="D295" s="189" t="s">
        <v>124</v>
      </c>
      <c r="E295" s="190" t="s">
        <v>428</v>
      </c>
      <c r="F295" s="191" t="s">
        <v>429</v>
      </c>
      <c r="G295" s="192" t="s">
        <v>127</v>
      </c>
      <c r="H295" s="193">
        <v>1830</v>
      </c>
      <c r="I295" s="194"/>
      <c r="J295" s="195">
        <f>ROUND(I295*H295,2)</f>
        <v>0</v>
      </c>
      <c r="K295" s="191" t="s">
        <v>128</v>
      </c>
      <c r="L295" s="41"/>
      <c r="M295" s="196" t="s">
        <v>19</v>
      </c>
      <c r="N295" s="197" t="s">
        <v>43</v>
      </c>
      <c r="O295" s="66"/>
      <c r="P295" s="198">
        <f>O295*H295</f>
        <v>0</v>
      </c>
      <c r="Q295" s="198">
        <v>8E-05</v>
      </c>
      <c r="R295" s="198">
        <f>Q295*H295</f>
        <v>0.1464</v>
      </c>
      <c r="S295" s="198">
        <v>0</v>
      </c>
      <c r="T295" s="199">
        <f>S295*H295</f>
        <v>0</v>
      </c>
      <c r="U295" s="36"/>
      <c r="V295" s="36"/>
      <c r="W295" s="36"/>
      <c r="X295" s="36"/>
      <c r="Y295" s="36"/>
      <c r="Z295" s="36"/>
      <c r="AA295" s="36"/>
      <c r="AB295" s="36"/>
      <c r="AC295" s="36"/>
      <c r="AD295" s="36"/>
      <c r="AE295" s="36"/>
      <c r="AR295" s="200" t="s">
        <v>129</v>
      </c>
      <c r="AT295" s="200" t="s">
        <v>124</v>
      </c>
      <c r="AU295" s="200" t="s">
        <v>82</v>
      </c>
      <c r="AY295" s="19" t="s">
        <v>122</v>
      </c>
      <c r="BE295" s="201">
        <f>IF(N295="základní",J295,0)</f>
        <v>0</v>
      </c>
      <c r="BF295" s="201">
        <f>IF(N295="snížená",J295,0)</f>
        <v>0</v>
      </c>
      <c r="BG295" s="201">
        <f>IF(N295="zákl. přenesená",J295,0)</f>
        <v>0</v>
      </c>
      <c r="BH295" s="201">
        <f>IF(N295="sníž. přenesená",J295,0)</f>
        <v>0</v>
      </c>
      <c r="BI295" s="201">
        <f>IF(N295="nulová",J295,0)</f>
        <v>0</v>
      </c>
      <c r="BJ295" s="19" t="s">
        <v>80</v>
      </c>
      <c r="BK295" s="201">
        <f>ROUND(I295*H295,2)</f>
        <v>0</v>
      </c>
      <c r="BL295" s="19" t="s">
        <v>129</v>
      </c>
      <c r="BM295" s="200" t="s">
        <v>430</v>
      </c>
    </row>
    <row r="296" spans="1:47" s="2" customFormat="1" ht="107.25">
      <c r="A296" s="36"/>
      <c r="B296" s="37"/>
      <c r="C296" s="38"/>
      <c r="D296" s="202" t="s">
        <v>131</v>
      </c>
      <c r="E296" s="38"/>
      <c r="F296" s="203" t="s">
        <v>382</v>
      </c>
      <c r="G296" s="38"/>
      <c r="H296" s="38"/>
      <c r="I296" s="110"/>
      <c r="J296" s="38"/>
      <c r="K296" s="38"/>
      <c r="L296" s="41"/>
      <c r="M296" s="204"/>
      <c r="N296" s="205"/>
      <c r="O296" s="66"/>
      <c r="P296" s="66"/>
      <c r="Q296" s="66"/>
      <c r="R296" s="66"/>
      <c r="S296" s="66"/>
      <c r="T296" s="67"/>
      <c r="U296" s="36"/>
      <c r="V296" s="36"/>
      <c r="W296" s="36"/>
      <c r="X296" s="36"/>
      <c r="Y296" s="36"/>
      <c r="Z296" s="36"/>
      <c r="AA296" s="36"/>
      <c r="AB296" s="36"/>
      <c r="AC296" s="36"/>
      <c r="AD296" s="36"/>
      <c r="AE296" s="36"/>
      <c r="AT296" s="19" t="s">
        <v>131</v>
      </c>
      <c r="AU296" s="19" t="s">
        <v>82</v>
      </c>
    </row>
    <row r="297" spans="2:51" s="14" customFormat="1" ht="11.25">
      <c r="B297" s="217"/>
      <c r="C297" s="218"/>
      <c r="D297" s="202" t="s">
        <v>164</v>
      </c>
      <c r="E297" s="219" t="s">
        <v>19</v>
      </c>
      <c r="F297" s="220" t="s">
        <v>431</v>
      </c>
      <c r="G297" s="218"/>
      <c r="H297" s="219" t="s">
        <v>19</v>
      </c>
      <c r="I297" s="221"/>
      <c r="J297" s="218"/>
      <c r="K297" s="218"/>
      <c r="L297" s="222"/>
      <c r="M297" s="223"/>
      <c r="N297" s="224"/>
      <c r="O297" s="224"/>
      <c r="P297" s="224"/>
      <c r="Q297" s="224"/>
      <c r="R297" s="224"/>
      <c r="S297" s="224"/>
      <c r="T297" s="225"/>
      <c r="AT297" s="226" t="s">
        <v>164</v>
      </c>
      <c r="AU297" s="226" t="s">
        <v>82</v>
      </c>
      <c r="AV297" s="14" t="s">
        <v>80</v>
      </c>
      <c r="AW297" s="14" t="s">
        <v>33</v>
      </c>
      <c r="AX297" s="14" t="s">
        <v>72</v>
      </c>
      <c r="AY297" s="226" t="s">
        <v>122</v>
      </c>
    </row>
    <row r="298" spans="2:51" s="13" customFormat="1" ht="11.25">
      <c r="B298" s="206"/>
      <c r="C298" s="207"/>
      <c r="D298" s="202" t="s">
        <v>164</v>
      </c>
      <c r="E298" s="208" t="s">
        <v>19</v>
      </c>
      <c r="F298" s="209" t="s">
        <v>432</v>
      </c>
      <c r="G298" s="207"/>
      <c r="H298" s="210">
        <v>1830</v>
      </c>
      <c r="I298" s="211"/>
      <c r="J298" s="207"/>
      <c r="K298" s="207"/>
      <c r="L298" s="212"/>
      <c r="M298" s="213"/>
      <c r="N298" s="214"/>
      <c r="O298" s="214"/>
      <c r="P298" s="214"/>
      <c r="Q298" s="214"/>
      <c r="R298" s="214"/>
      <c r="S298" s="214"/>
      <c r="T298" s="215"/>
      <c r="AT298" s="216" t="s">
        <v>164</v>
      </c>
      <c r="AU298" s="216" t="s">
        <v>82</v>
      </c>
      <c r="AV298" s="13" t="s">
        <v>82</v>
      </c>
      <c r="AW298" s="13" t="s">
        <v>33</v>
      </c>
      <c r="AX298" s="13" t="s">
        <v>72</v>
      </c>
      <c r="AY298" s="216" t="s">
        <v>122</v>
      </c>
    </row>
    <row r="299" spans="2:51" s="15" customFormat="1" ht="11.25">
      <c r="B299" s="227"/>
      <c r="C299" s="228"/>
      <c r="D299" s="202" t="s">
        <v>164</v>
      </c>
      <c r="E299" s="229" t="s">
        <v>19</v>
      </c>
      <c r="F299" s="230" t="s">
        <v>193</v>
      </c>
      <c r="G299" s="228"/>
      <c r="H299" s="231">
        <v>1830</v>
      </c>
      <c r="I299" s="232"/>
      <c r="J299" s="228"/>
      <c r="K299" s="228"/>
      <c r="L299" s="233"/>
      <c r="M299" s="234"/>
      <c r="N299" s="235"/>
      <c r="O299" s="235"/>
      <c r="P299" s="235"/>
      <c r="Q299" s="235"/>
      <c r="R299" s="235"/>
      <c r="S299" s="235"/>
      <c r="T299" s="236"/>
      <c r="AT299" s="237" t="s">
        <v>164</v>
      </c>
      <c r="AU299" s="237" t="s">
        <v>82</v>
      </c>
      <c r="AV299" s="15" t="s">
        <v>129</v>
      </c>
      <c r="AW299" s="15" t="s">
        <v>33</v>
      </c>
      <c r="AX299" s="15" t="s">
        <v>80</v>
      </c>
      <c r="AY299" s="237" t="s">
        <v>122</v>
      </c>
    </row>
    <row r="300" spans="2:51" s="14" customFormat="1" ht="11.25">
      <c r="B300" s="217"/>
      <c r="C300" s="218"/>
      <c r="D300" s="202" t="s">
        <v>164</v>
      </c>
      <c r="E300" s="219" t="s">
        <v>19</v>
      </c>
      <c r="F300" s="220" t="s">
        <v>194</v>
      </c>
      <c r="G300" s="218"/>
      <c r="H300" s="219" t="s">
        <v>19</v>
      </c>
      <c r="I300" s="221"/>
      <c r="J300" s="218"/>
      <c r="K300" s="218"/>
      <c r="L300" s="222"/>
      <c r="M300" s="223"/>
      <c r="N300" s="224"/>
      <c r="O300" s="224"/>
      <c r="P300" s="224"/>
      <c r="Q300" s="224"/>
      <c r="R300" s="224"/>
      <c r="S300" s="224"/>
      <c r="T300" s="225"/>
      <c r="AT300" s="226" t="s">
        <v>164</v>
      </c>
      <c r="AU300" s="226" t="s">
        <v>82</v>
      </c>
      <c r="AV300" s="14" t="s">
        <v>80</v>
      </c>
      <c r="AW300" s="14" t="s">
        <v>33</v>
      </c>
      <c r="AX300" s="14" t="s">
        <v>72</v>
      </c>
      <c r="AY300" s="226" t="s">
        <v>122</v>
      </c>
    </row>
    <row r="301" spans="2:51" s="14" customFormat="1" ht="11.25">
      <c r="B301" s="217"/>
      <c r="C301" s="218"/>
      <c r="D301" s="202" t="s">
        <v>164</v>
      </c>
      <c r="E301" s="219" t="s">
        <v>19</v>
      </c>
      <c r="F301" s="220" t="s">
        <v>433</v>
      </c>
      <c r="G301" s="218"/>
      <c r="H301" s="219" t="s">
        <v>19</v>
      </c>
      <c r="I301" s="221"/>
      <c r="J301" s="218"/>
      <c r="K301" s="218"/>
      <c r="L301" s="222"/>
      <c r="M301" s="223"/>
      <c r="N301" s="224"/>
      <c r="O301" s="224"/>
      <c r="P301" s="224"/>
      <c r="Q301" s="224"/>
      <c r="R301" s="224"/>
      <c r="S301" s="224"/>
      <c r="T301" s="225"/>
      <c r="AT301" s="226" t="s">
        <v>164</v>
      </c>
      <c r="AU301" s="226" t="s">
        <v>82</v>
      </c>
      <c r="AV301" s="14" t="s">
        <v>80</v>
      </c>
      <c r="AW301" s="14" t="s">
        <v>33</v>
      </c>
      <c r="AX301" s="14" t="s">
        <v>72</v>
      </c>
      <c r="AY301" s="226" t="s">
        <v>122</v>
      </c>
    </row>
    <row r="302" spans="2:51" s="14" customFormat="1" ht="11.25">
      <c r="B302" s="217"/>
      <c r="C302" s="218"/>
      <c r="D302" s="202" t="s">
        <v>164</v>
      </c>
      <c r="E302" s="219" t="s">
        <v>19</v>
      </c>
      <c r="F302" s="220" t="s">
        <v>434</v>
      </c>
      <c r="G302" s="218"/>
      <c r="H302" s="219" t="s">
        <v>19</v>
      </c>
      <c r="I302" s="221"/>
      <c r="J302" s="218"/>
      <c r="K302" s="218"/>
      <c r="L302" s="222"/>
      <c r="M302" s="223"/>
      <c r="N302" s="224"/>
      <c r="O302" s="224"/>
      <c r="P302" s="224"/>
      <c r="Q302" s="224"/>
      <c r="R302" s="224"/>
      <c r="S302" s="224"/>
      <c r="T302" s="225"/>
      <c r="AT302" s="226" t="s">
        <v>164</v>
      </c>
      <c r="AU302" s="226" t="s">
        <v>82</v>
      </c>
      <c r="AV302" s="14" t="s">
        <v>80</v>
      </c>
      <c r="AW302" s="14" t="s">
        <v>33</v>
      </c>
      <c r="AX302" s="14" t="s">
        <v>72</v>
      </c>
      <c r="AY302" s="226" t="s">
        <v>122</v>
      </c>
    </row>
    <row r="303" spans="1:65" s="2" customFormat="1" ht="16.5" customHeight="1">
      <c r="A303" s="36"/>
      <c r="B303" s="37"/>
      <c r="C303" s="249" t="s">
        <v>435</v>
      </c>
      <c r="D303" s="249" t="s">
        <v>303</v>
      </c>
      <c r="E303" s="250" t="s">
        <v>436</v>
      </c>
      <c r="F303" s="251" t="s">
        <v>437</v>
      </c>
      <c r="G303" s="252" t="s">
        <v>127</v>
      </c>
      <c r="H303" s="253">
        <v>1921.5</v>
      </c>
      <c r="I303" s="254"/>
      <c r="J303" s="255">
        <f>ROUND(I303*H303,2)</f>
        <v>0</v>
      </c>
      <c r="K303" s="251" t="s">
        <v>128</v>
      </c>
      <c r="L303" s="256"/>
      <c r="M303" s="257" t="s">
        <v>19</v>
      </c>
      <c r="N303" s="258" t="s">
        <v>43</v>
      </c>
      <c r="O303" s="66"/>
      <c r="P303" s="198">
        <f>O303*H303</f>
        <v>0</v>
      </c>
      <c r="Q303" s="198">
        <v>0.015</v>
      </c>
      <c r="R303" s="198">
        <f>Q303*H303</f>
        <v>28.822499999999998</v>
      </c>
      <c r="S303" s="198">
        <v>0</v>
      </c>
      <c r="T303" s="199">
        <f>S303*H303</f>
        <v>0</v>
      </c>
      <c r="U303" s="36"/>
      <c r="V303" s="36"/>
      <c r="W303" s="36"/>
      <c r="X303" s="36"/>
      <c r="Y303" s="36"/>
      <c r="Z303" s="36"/>
      <c r="AA303" s="36"/>
      <c r="AB303" s="36"/>
      <c r="AC303" s="36"/>
      <c r="AD303" s="36"/>
      <c r="AE303" s="36"/>
      <c r="AR303" s="200" t="s">
        <v>160</v>
      </c>
      <c r="AT303" s="200" t="s">
        <v>303</v>
      </c>
      <c r="AU303" s="200" t="s">
        <v>82</v>
      </c>
      <c r="AY303" s="19" t="s">
        <v>122</v>
      </c>
      <c r="BE303" s="201">
        <f>IF(N303="základní",J303,0)</f>
        <v>0</v>
      </c>
      <c r="BF303" s="201">
        <f>IF(N303="snížená",J303,0)</f>
        <v>0</v>
      </c>
      <c r="BG303" s="201">
        <f>IF(N303="zákl. přenesená",J303,0)</f>
        <v>0</v>
      </c>
      <c r="BH303" s="201">
        <f>IF(N303="sníž. přenesená",J303,0)</f>
        <v>0</v>
      </c>
      <c r="BI303" s="201">
        <f>IF(N303="nulová",J303,0)</f>
        <v>0</v>
      </c>
      <c r="BJ303" s="19" t="s">
        <v>80</v>
      </c>
      <c r="BK303" s="201">
        <f>ROUND(I303*H303,2)</f>
        <v>0</v>
      </c>
      <c r="BL303" s="19" t="s">
        <v>129</v>
      </c>
      <c r="BM303" s="200" t="s">
        <v>438</v>
      </c>
    </row>
    <row r="304" spans="2:51" s="13" customFormat="1" ht="11.25">
      <c r="B304" s="206"/>
      <c r="C304" s="207"/>
      <c r="D304" s="202" t="s">
        <v>164</v>
      </c>
      <c r="E304" s="207"/>
      <c r="F304" s="209" t="s">
        <v>439</v>
      </c>
      <c r="G304" s="207"/>
      <c r="H304" s="210">
        <v>1921.5</v>
      </c>
      <c r="I304" s="211"/>
      <c r="J304" s="207"/>
      <c r="K304" s="207"/>
      <c r="L304" s="212"/>
      <c r="M304" s="213"/>
      <c r="N304" s="214"/>
      <c r="O304" s="214"/>
      <c r="P304" s="214"/>
      <c r="Q304" s="214"/>
      <c r="R304" s="214"/>
      <c r="S304" s="214"/>
      <c r="T304" s="215"/>
      <c r="AT304" s="216" t="s">
        <v>164</v>
      </c>
      <c r="AU304" s="216" t="s">
        <v>82</v>
      </c>
      <c r="AV304" s="13" t="s">
        <v>82</v>
      </c>
      <c r="AW304" s="13" t="s">
        <v>4</v>
      </c>
      <c r="AX304" s="13" t="s">
        <v>80</v>
      </c>
      <c r="AY304" s="216" t="s">
        <v>122</v>
      </c>
    </row>
    <row r="305" spans="1:65" s="2" customFormat="1" ht="16.5" customHeight="1">
      <c r="A305" s="36"/>
      <c r="B305" s="37"/>
      <c r="C305" s="189" t="s">
        <v>440</v>
      </c>
      <c r="D305" s="189" t="s">
        <v>124</v>
      </c>
      <c r="E305" s="190" t="s">
        <v>441</v>
      </c>
      <c r="F305" s="191" t="s">
        <v>442</v>
      </c>
      <c r="G305" s="192" t="s">
        <v>188</v>
      </c>
      <c r="H305" s="193">
        <v>415.1</v>
      </c>
      <c r="I305" s="194"/>
      <c r="J305" s="195">
        <f>ROUND(I305*H305,2)</f>
        <v>0</v>
      </c>
      <c r="K305" s="191" t="s">
        <v>128</v>
      </c>
      <c r="L305" s="41"/>
      <c r="M305" s="196" t="s">
        <v>19</v>
      </c>
      <c r="N305" s="197" t="s">
        <v>43</v>
      </c>
      <c r="O305" s="66"/>
      <c r="P305" s="198">
        <f>O305*H305</f>
        <v>0</v>
      </c>
      <c r="Q305" s="198">
        <v>0</v>
      </c>
      <c r="R305" s="198">
        <f>Q305*H305</f>
        <v>0</v>
      </c>
      <c r="S305" s="198">
        <v>0</v>
      </c>
      <c r="T305" s="199">
        <f>S305*H305</f>
        <v>0</v>
      </c>
      <c r="U305" s="36"/>
      <c r="V305" s="36"/>
      <c r="W305" s="36"/>
      <c r="X305" s="36"/>
      <c r="Y305" s="36"/>
      <c r="Z305" s="36"/>
      <c r="AA305" s="36"/>
      <c r="AB305" s="36"/>
      <c r="AC305" s="36"/>
      <c r="AD305" s="36"/>
      <c r="AE305" s="36"/>
      <c r="AR305" s="200" t="s">
        <v>129</v>
      </c>
      <c r="AT305" s="200" t="s">
        <v>124</v>
      </c>
      <c r="AU305" s="200" t="s">
        <v>82</v>
      </c>
      <c r="AY305" s="19" t="s">
        <v>122</v>
      </c>
      <c r="BE305" s="201">
        <f>IF(N305="základní",J305,0)</f>
        <v>0</v>
      </c>
      <c r="BF305" s="201">
        <f>IF(N305="snížená",J305,0)</f>
        <v>0</v>
      </c>
      <c r="BG305" s="201">
        <f>IF(N305="zákl. přenesená",J305,0)</f>
        <v>0</v>
      </c>
      <c r="BH305" s="201">
        <f>IF(N305="sníž. přenesená",J305,0)</f>
        <v>0</v>
      </c>
      <c r="BI305" s="201">
        <f>IF(N305="nulová",J305,0)</f>
        <v>0</v>
      </c>
      <c r="BJ305" s="19" t="s">
        <v>80</v>
      </c>
      <c r="BK305" s="201">
        <f>ROUND(I305*H305,2)</f>
        <v>0</v>
      </c>
      <c r="BL305" s="19" t="s">
        <v>129</v>
      </c>
      <c r="BM305" s="200" t="s">
        <v>443</v>
      </c>
    </row>
    <row r="306" spans="2:51" s="14" customFormat="1" ht="11.25">
      <c r="B306" s="217"/>
      <c r="C306" s="218"/>
      <c r="D306" s="202" t="s">
        <v>164</v>
      </c>
      <c r="E306" s="219" t="s">
        <v>19</v>
      </c>
      <c r="F306" s="220" t="s">
        <v>371</v>
      </c>
      <c r="G306" s="218"/>
      <c r="H306" s="219" t="s">
        <v>19</v>
      </c>
      <c r="I306" s="221"/>
      <c r="J306" s="218"/>
      <c r="K306" s="218"/>
      <c r="L306" s="222"/>
      <c r="M306" s="223"/>
      <c r="N306" s="224"/>
      <c r="O306" s="224"/>
      <c r="P306" s="224"/>
      <c r="Q306" s="224"/>
      <c r="R306" s="224"/>
      <c r="S306" s="224"/>
      <c r="T306" s="225"/>
      <c r="AT306" s="226" t="s">
        <v>164</v>
      </c>
      <c r="AU306" s="226" t="s">
        <v>82</v>
      </c>
      <c r="AV306" s="14" t="s">
        <v>80</v>
      </c>
      <c r="AW306" s="14" t="s">
        <v>33</v>
      </c>
      <c r="AX306" s="14" t="s">
        <v>72</v>
      </c>
      <c r="AY306" s="226" t="s">
        <v>122</v>
      </c>
    </row>
    <row r="307" spans="2:51" s="14" customFormat="1" ht="11.25">
      <c r="B307" s="217"/>
      <c r="C307" s="218"/>
      <c r="D307" s="202" t="s">
        <v>164</v>
      </c>
      <c r="E307" s="219" t="s">
        <v>19</v>
      </c>
      <c r="F307" s="220" t="s">
        <v>444</v>
      </c>
      <c r="G307" s="218"/>
      <c r="H307" s="219" t="s">
        <v>19</v>
      </c>
      <c r="I307" s="221"/>
      <c r="J307" s="218"/>
      <c r="K307" s="218"/>
      <c r="L307" s="222"/>
      <c r="M307" s="223"/>
      <c r="N307" s="224"/>
      <c r="O307" s="224"/>
      <c r="P307" s="224"/>
      <c r="Q307" s="224"/>
      <c r="R307" s="224"/>
      <c r="S307" s="224"/>
      <c r="T307" s="225"/>
      <c r="AT307" s="226" t="s">
        <v>164</v>
      </c>
      <c r="AU307" s="226" t="s">
        <v>82</v>
      </c>
      <c r="AV307" s="14" t="s">
        <v>80</v>
      </c>
      <c r="AW307" s="14" t="s">
        <v>33</v>
      </c>
      <c r="AX307" s="14" t="s">
        <v>72</v>
      </c>
      <c r="AY307" s="226" t="s">
        <v>122</v>
      </c>
    </row>
    <row r="308" spans="2:51" s="14" customFormat="1" ht="11.25">
      <c r="B308" s="217"/>
      <c r="C308" s="218"/>
      <c r="D308" s="202" t="s">
        <v>164</v>
      </c>
      <c r="E308" s="219" t="s">
        <v>19</v>
      </c>
      <c r="F308" s="220" t="s">
        <v>445</v>
      </c>
      <c r="G308" s="218"/>
      <c r="H308" s="219" t="s">
        <v>19</v>
      </c>
      <c r="I308" s="221"/>
      <c r="J308" s="218"/>
      <c r="K308" s="218"/>
      <c r="L308" s="222"/>
      <c r="M308" s="223"/>
      <c r="N308" s="224"/>
      <c r="O308" s="224"/>
      <c r="P308" s="224"/>
      <c r="Q308" s="224"/>
      <c r="R308" s="224"/>
      <c r="S308" s="224"/>
      <c r="T308" s="225"/>
      <c r="AT308" s="226" t="s">
        <v>164</v>
      </c>
      <c r="AU308" s="226" t="s">
        <v>82</v>
      </c>
      <c r="AV308" s="14" t="s">
        <v>80</v>
      </c>
      <c r="AW308" s="14" t="s">
        <v>33</v>
      </c>
      <c r="AX308" s="14" t="s">
        <v>72</v>
      </c>
      <c r="AY308" s="226" t="s">
        <v>122</v>
      </c>
    </row>
    <row r="309" spans="2:51" s="13" customFormat="1" ht="11.25">
      <c r="B309" s="206"/>
      <c r="C309" s="207"/>
      <c r="D309" s="202" t="s">
        <v>164</v>
      </c>
      <c r="E309" s="208" t="s">
        <v>19</v>
      </c>
      <c r="F309" s="209" t="s">
        <v>446</v>
      </c>
      <c r="G309" s="207"/>
      <c r="H309" s="210">
        <v>12.5</v>
      </c>
      <c r="I309" s="211"/>
      <c r="J309" s="207"/>
      <c r="K309" s="207"/>
      <c r="L309" s="212"/>
      <c r="M309" s="213"/>
      <c r="N309" s="214"/>
      <c r="O309" s="214"/>
      <c r="P309" s="214"/>
      <c r="Q309" s="214"/>
      <c r="R309" s="214"/>
      <c r="S309" s="214"/>
      <c r="T309" s="215"/>
      <c r="AT309" s="216" t="s">
        <v>164</v>
      </c>
      <c r="AU309" s="216" t="s">
        <v>82</v>
      </c>
      <c r="AV309" s="13" t="s">
        <v>82</v>
      </c>
      <c r="AW309" s="13" t="s">
        <v>33</v>
      </c>
      <c r="AX309" s="13" t="s">
        <v>72</v>
      </c>
      <c r="AY309" s="216" t="s">
        <v>122</v>
      </c>
    </row>
    <row r="310" spans="2:51" s="16" customFormat="1" ht="11.25">
      <c r="B310" s="238"/>
      <c r="C310" s="239"/>
      <c r="D310" s="202" t="s">
        <v>164</v>
      </c>
      <c r="E310" s="240" t="s">
        <v>19</v>
      </c>
      <c r="F310" s="241" t="s">
        <v>287</v>
      </c>
      <c r="G310" s="239"/>
      <c r="H310" s="242">
        <v>12.5</v>
      </c>
      <c r="I310" s="243"/>
      <c r="J310" s="239"/>
      <c r="K310" s="239"/>
      <c r="L310" s="244"/>
      <c r="M310" s="245"/>
      <c r="N310" s="246"/>
      <c r="O310" s="246"/>
      <c r="P310" s="246"/>
      <c r="Q310" s="246"/>
      <c r="R310" s="246"/>
      <c r="S310" s="246"/>
      <c r="T310" s="247"/>
      <c r="AT310" s="248" t="s">
        <v>164</v>
      </c>
      <c r="AU310" s="248" t="s">
        <v>82</v>
      </c>
      <c r="AV310" s="16" t="s">
        <v>138</v>
      </c>
      <c r="AW310" s="16" t="s">
        <v>33</v>
      </c>
      <c r="AX310" s="16" t="s">
        <v>72</v>
      </c>
      <c r="AY310" s="248" t="s">
        <v>122</v>
      </c>
    </row>
    <row r="311" spans="2:51" s="14" customFormat="1" ht="11.25">
      <c r="B311" s="217"/>
      <c r="C311" s="218"/>
      <c r="D311" s="202" t="s">
        <v>164</v>
      </c>
      <c r="E311" s="219" t="s">
        <v>19</v>
      </c>
      <c r="F311" s="220" t="s">
        <v>447</v>
      </c>
      <c r="G311" s="218"/>
      <c r="H311" s="219" t="s">
        <v>19</v>
      </c>
      <c r="I311" s="221"/>
      <c r="J311" s="218"/>
      <c r="K311" s="218"/>
      <c r="L311" s="222"/>
      <c r="M311" s="223"/>
      <c r="N311" s="224"/>
      <c r="O311" s="224"/>
      <c r="P311" s="224"/>
      <c r="Q311" s="224"/>
      <c r="R311" s="224"/>
      <c r="S311" s="224"/>
      <c r="T311" s="225"/>
      <c r="AT311" s="226" t="s">
        <v>164</v>
      </c>
      <c r="AU311" s="226" t="s">
        <v>82</v>
      </c>
      <c r="AV311" s="14" t="s">
        <v>80</v>
      </c>
      <c r="AW311" s="14" t="s">
        <v>33</v>
      </c>
      <c r="AX311" s="14" t="s">
        <v>72</v>
      </c>
      <c r="AY311" s="226" t="s">
        <v>122</v>
      </c>
    </row>
    <row r="312" spans="2:51" s="14" customFormat="1" ht="11.25">
      <c r="B312" s="217"/>
      <c r="C312" s="218"/>
      <c r="D312" s="202" t="s">
        <v>164</v>
      </c>
      <c r="E312" s="219" t="s">
        <v>19</v>
      </c>
      <c r="F312" s="220" t="s">
        <v>448</v>
      </c>
      <c r="G312" s="218"/>
      <c r="H312" s="219" t="s">
        <v>19</v>
      </c>
      <c r="I312" s="221"/>
      <c r="J312" s="218"/>
      <c r="K312" s="218"/>
      <c r="L312" s="222"/>
      <c r="M312" s="223"/>
      <c r="N312" s="224"/>
      <c r="O312" s="224"/>
      <c r="P312" s="224"/>
      <c r="Q312" s="224"/>
      <c r="R312" s="224"/>
      <c r="S312" s="224"/>
      <c r="T312" s="225"/>
      <c r="AT312" s="226" t="s">
        <v>164</v>
      </c>
      <c r="AU312" s="226" t="s">
        <v>82</v>
      </c>
      <c r="AV312" s="14" t="s">
        <v>80</v>
      </c>
      <c r="AW312" s="14" t="s">
        <v>33</v>
      </c>
      <c r="AX312" s="14" t="s">
        <v>72</v>
      </c>
      <c r="AY312" s="226" t="s">
        <v>122</v>
      </c>
    </row>
    <row r="313" spans="2:51" s="13" customFormat="1" ht="11.25">
      <c r="B313" s="206"/>
      <c r="C313" s="207"/>
      <c r="D313" s="202" t="s">
        <v>164</v>
      </c>
      <c r="E313" s="208" t="s">
        <v>19</v>
      </c>
      <c r="F313" s="209" t="s">
        <v>449</v>
      </c>
      <c r="G313" s="207"/>
      <c r="H313" s="210">
        <v>109.8</v>
      </c>
      <c r="I313" s="211"/>
      <c r="J313" s="207"/>
      <c r="K313" s="207"/>
      <c r="L313" s="212"/>
      <c r="M313" s="213"/>
      <c r="N313" s="214"/>
      <c r="O313" s="214"/>
      <c r="P313" s="214"/>
      <c r="Q313" s="214"/>
      <c r="R313" s="214"/>
      <c r="S313" s="214"/>
      <c r="T313" s="215"/>
      <c r="AT313" s="216" t="s">
        <v>164</v>
      </c>
      <c r="AU313" s="216" t="s">
        <v>82</v>
      </c>
      <c r="AV313" s="13" t="s">
        <v>82</v>
      </c>
      <c r="AW313" s="13" t="s">
        <v>33</v>
      </c>
      <c r="AX313" s="13" t="s">
        <v>72</v>
      </c>
      <c r="AY313" s="216" t="s">
        <v>122</v>
      </c>
    </row>
    <row r="314" spans="2:51" s="14" customFormat="1" ht="11.25">
      <c r="B314" s="217"/>
      <c r="C314" s="218"/>
      <c r="D314" s="202" t="s">
        <v>164</v>
      </c>
      <c r="E314" s="219" t="s">
        <v>19</v>
      </c>
      <c r="F314" s="220" t="s">
        <v>450</v>
      </c>
      <c r="G314" s="218"/>
      <c r="H314" s="219" t="s">
        <v>19</v>
      </c>
      <c r="I314" s="221"/>
      <c r="J314" s="218"/>
      <c r="K314" s="218"/>
      <c r="L314" s="222"/>
      <c r="M314" s="223"/>
      <c r="N314" s="224"/>
      <c r="O314" s="224"/>
      <c r="P314" s="224"/>
      <c r="Q314" s="224"/>
      <c r="R314" s="224"/>
      <c r="S314" s="224"/>
      <c r="T314" s="225"/>
      <c r="AT314" s="226" t="s">
        <v>164</v>
      </c>
      <c r="AU314" s="226" t="s">
        <v>82</v>
      </c>
      <c r="AV314" s="14" t="s">
        <v>80</v>
      </c>
      <c r="AW314" s="14" t="s">
        <v>33</v>
      </c>
      <c r="AX314" s="14" t="s">
        <v>72</v>
      </c>
      <c r="AY314" s="226" t="s">
        <v>122</v>
      </c>
    </row>
    <row r="315" spans="2:51" s="13" customFormat="1" ht="11.25">
      <c r="B315" s="206"/>
      <c r="C315" s="207"/>
      <c r="D315" s="202" t="s">
        <v>164</v>
      </c>
      <c r="E315" s="208" t="s">
        <v>19</v>
      </c>
      <c r="F315" s="209" t="s">
        <v>451</v>
      </c>
      <c r="G315" s="207"/>
      <c r="H315" s="210">
        <v>292.8</v>
      </c>
      <c r="I315" s="211"/>
      <c r="J315" s="207"/>
      <c r="K315" s="207"/>
      <c r="L315" s="212"/>
      <c r="M315" s="213"/>
      <c r="N315" s="214"/>
      <c r="O315" s="214"/>
      <c r="P315" s="214"/>
      <c r="Q315" s="214"/>
      <c r="R315" s="214"/>
      <c r="S315" s="214"/>
      <c r="T315" s="215"/>
      <c r="AT315" s="216" t="s">
        <v>164</v>
      </c>
      <c r="AU315" s="216" t="s">
        <v>82</v>
      </c>
      <c r="AV315" s="13" t="s">
        <v>82</v>
      </c>
      <c r="AW315" s="13" t="s">
        <v>33</v>
      </c>
      <c r="AX315" s="13" t="s">
        <v>72</v>
      </c>
      <c r="AY315" s="216" t="s">
        <v>122</v>
      </c>
    </row>
    <row r="316" spans="2:51" s="16" customFormat="1" ht="11.25">
      <c r="B316" s="238"/>
      <c r="C316" s="239"/>
      <c r="D316" s="202" t="s">
        <v>164</v>
      </c>
      <c r="E316" s="240" t="s">
        <v>19</v>
      </c>
      <c r="F316" s="241" t="s">
        <v>287</v>
      </c>
      <c r="G316" s="239"/>
      <c r="H316" s="242">
        <v>402.6</v>
      </c>
      <c r="I316" s="243"/>
      <c r="J316" s="239"/>
      <c r="K316" s="239"/>
      <c r="L316" s="244"/>
      <c r="M316" s="245"/>
      <c r="N316" s="246"/>
      <c r="O316" s="246"/>
      <c r="P316" s="246"/>
      <c r="Q316" s="246"/>
      <c r="R316" s="246"/>
      <c r="S316" s="246"/>
      <c r="T316" s="247"/>
      <c r="AT316" s="248" t="s">
        <v>164</v>
      </c>
      <c r="AU316" s="248" t="s">
        <v>82</v>
      </c>
      <c r="AV316" s="16" t="s">
        <v>138</v>
      </c>
      <c r="AW316" s="16" t="s">
        <v>33</v>
      </c>
      <c r="AX316" s="16" t="s">
        <v>72</v>
      </c>
      <c r="AY316" s="248" t="s">
        <v>122</v>
      </c>
    </row>
    <row r="317" spans="2:51" s="15" customFormat="1" ht="11.25">
      <c r="B317" s="227"/>
      <c r="C317" s="228"/>
      <c r="D317" s="202" t="s">
        <v>164</v>
      </c>
      <c r="E317" s="229" t="s">
        <v>19</v>
      </c>
      <c r="F317" s="230" t="s">
        <v>193</v>
      </c>
      <c r="G317" s="228"/>
      <c r="H317" s="231">
        <v>415.1</v>
      </c>
      <c r="I317" s="232"/>
      <c r="J317" s="228"/>
      <c r="K317" s="228"/>
      <c r="L317" s="233"/>
      <c r="M317" s="234"/>
      <c r="N317" s="235"/>
      <c r="O317" s="235"/>
      <c r="P317" s="235"/>
      <c r="Q317" s="235"/>
      <c r="R317" s="235"/>
      <c r="S317" s="235"/>
      <c r="T317" s="236"/>
      <c r="AT317" s="237" t="s">
        <v>164</v>
      </c>
      <c r="AU317" s="237" t="s">
        <v>82</v>
      </c>
      <c r="AV317" s="15" t="s">
        <v>129</v>
      </c>
      <c r="AW317" s="15" t="s">
        <v>33</v>
      </c>
      <c r="AX317" s="15" t="s">
        <v>80</v>
      </c>
      <c r="AY317" s="237" t="s">
        <v>122</v>
      </c>
    </row>
    <row r="318" spans="1:65" s="2" customFormat="1" ht="16.5" customHeight="1">
      <c r="A318" s="36"/>
      <c r="B318" s="37"/>
      <c r="C318" s="189" t="s">
        <v>452</v>
      </c>
      <c r="D318" s="189" t="s">
        <v>124</v>
      </c>
      <c r="E318" s="190" t="s">
        <v>453</v>
      </c>
      <c r="F318" s="191" t="s">
        <v>454</v>
      </c>
      <c r="G318" s="192" t="s">
        <v>177</v>
      </c>
      <c r="H318" s="193">
        <v>0.092</v>
      </c>
      <c r="I318" s="194"/>
      <c r="J318" s="195">
        <f>ROUND(I318*H318,2)</f>
        <v>0</v>
      </c>
      <c r="K318" s="191" t="s">
        <v>128</v>
      </c>
      <c r="L318" s="41"/>
      <c r="M318" s="196" t="s">
        <v>19</v>
      </c>
      <c r="N318" s="197" t="s">
        <v>43</v>
      </c>
      <c r="O318" s="66"/>
      <c r="P318" s="198">
        <f>O318*H318</f>
        <v>0</v>
      </c>
      <c r="Q318" s="198">
        <v>0</v>
      </c>
      <c r="R318" s="198">
        <f>Q318*H318</f>
        <v>0</v>
      </c>
      <c r="S318" s="198">
        <v>0</v>
      </c>
      <c r="T318" s="199">
        <f>S318*H318</f>
        <v>0</v>
      </c>
      <c r="U318" s="36"/>
      <c r="V318" s="36"/>
      <c r="W318" s="36"/>
      <c r="X318" s="36"/>
      <c r="Y318" s="36"/>
      <c r="Z318" s="36"/>
      <c r="AA318" s="36"/>
      <c r="AB318" s="36"/>
      <c r="AC318" s="36"/>
      <c r="AD318" s="36"/>
      <c r="AE318" s="36"/>
      <c r="AR318" s="200" t="s">
        <v>129</v>
      </c>
      <c r="AT318" s="200" t="s">
        <v>124</v>
      </c>
      <c r="AU318" s="200" t="s">
        <v>82</v>
      </c>
      <c r="AY318" s="19" t="s">
        <v>122</v>
      </c>
      <c r="BE318" s="201">
        <f>IF(N318="základní",J318,0)</f>
        <v>0</v>
      </c>
      <c r="BF318" s="201">
        <f>IF(N318="snížená",J318,0)</f>
        <v>0</v>
      </c>
      <c r="BG318" s="201">
        <f>IF(N318="zákl. přenesená",J318,0)</f>
        <v>0</v>
      </c>
      <c r="BH318" s="201">
        <f>IF(N318="sníž. přenesená",J318,0)</f>
        <v>0</v>
      </c>
      <c r="BI318" s="201">
        <f>IF(N318="nulová",J318,0)</f>
        <v>0</v>
      </c>
      <c r="BJ318" s="19" t="s">
        <v>80</v>
      </c>
      <c r="BK318" s="201">
        <f>ROUND(I318*H318,2)</f>
        <v>0</v>
      </c>
      <c r="BL318" s="19" t="s">
        <v>129</v>
      </c>
      <c r="BM318" s="200" t="s">
        <v>455</v>
      </c>
    </row>
    <row r="319" spans="1:47" s="2" customFormat="1" ht="48.75">
      <c r="A319" s="36"/>
      <c r="B319" s="37"/>
      <c r="C319" s="38"/>
      <c r="D319" s="202" t="s">
        <v>131</v>
      </c>
      <c r="E319" s="38"/>
      <c r="F319" s="203" t="s">
        <v>456</v>
      </c>
      <c r="G319" s="38"/>
      <c r="H319" s="38"/>
      <c r="I319" s="110"/>
      <c r="J319" s="38"/>
      <c r="K319" s="38"/>
      <c r="L319" s="41"/>
      <c r="M319" s="204"/>
      <c r="N319" s="205"/>
      <c r="O319" s="66"/>
      <c r="P319" s="66"/>
      <c r="Q319" s="66"/>
      <c r="R319" s="66"/>
      <c r="S319" s="66"/>
      <c r="T319" s="67"/>
      <c r="U319" s="36"/>
      <c r="V319" s="36"/>
      <c r="W319" s="36"/>
      <c r="X319" s="36"/>
      <c r="Y319" s="36"/>
      <c r="Z319" s="36"/>
      <c r="AA319" s="36"/>
      <c r="AB319" s="36"/>
      <c r="AC319" s="36"/>
      <c r="AD319" s="36"/>
      <c r="AE319" s="36"/>
      <c r="AT319" s="19" t="s">
        <v>131</v>
      </c>
      <c r="AU319" s="19" t="s">
        <v>82</v>
      </c>
    </row>
    <row r="320" spans="2:51" s="14" customFormat="1" ht="11.25">
      <c r="B320" s="217"/>
      <c r="C320" s="218"/>
      <c r="D320" s="202" t="s">
        <v>164</v>
      </c>
      <c r="E320" s="219" t="s">
        <v>19</v>
      </c>
      <c r="F320" s="220" t="s">
        <v>457</v>
      </c>
      <c r="G320" s="218"/>
      <c r="H320" s="219" t="s">
        <v>19</v>
      </c>
      <c r="I320" s="221"/>
      <c r="J320" s="218"/>
      <c r="K320" s="218"/>
      <c r="L320" s="222"/>
      <c r="M320" s="223"/>
      <c r="N320" s="224"/>
      <c r="O320" s="224"/>
      <c r="P320" s="224"/>
      <c r="Q320" s="224"/>
      <c r="R320" s="224"/>
      <c r="S320" s="224"/>
      <c r="T320" s="225"/>
      <c r="AT320" s="226" t="s">
        <v>164</v>
      </c>
      <c r="AU320" s="226" t="s">
        <v>82</v>
      </c>
      <c r="AV320" s="14" t="s">
        <v>80</v>
      </c>
      <c r="AW320" s="14" t="s">
        <v>33</v>
      </c>
      <c r="AX320" s="14" t="s">
        <v>72</v>
      </c>
      <c r="AY320" s="226" t="s">
        <v>122</v>
      </c>
    </row>
    <row r="321" spans="2:51" s="13" customFormat="1" ht="11.25">
      <c r="B321" s="206"/>
      <c r="C321" s="207"/>
      <c r="D321" s="202" t="s">
        <v>164</v>
      </c>
      <c r="E321" s="208" t="s">
        <v>19</v>
      </c>
      <c r="F321" s="209" t="s">
        <v>458</v>
      </c>
      <c r="G321" s="207"/>
      <c r="H321" s="210">
        <v>0.092</v>
      </c>
      <c r="I321" s="211"/>
      <c r="J321" s="207"/>
      <c r="K321" s="207"/>
      <c r="L321" s="212"/>
      <c r="M321" s="213"/>
      <c r="N321" s="214"/>
      <c r="O321" s="214"/>
      <c r="P321" s="214"/>
      <c r="Q321" s="214"/>
      <c r="R321" s="214"/>
      <c r="S321" s="214"/>
      <c r="T321" s="215"/>
      <c r="AT321" s="216" t="s">
        <v>164</v>
      </c>
      <c r="AU321" s="216" t="s">
        <v>82</v>
      </c>
      <c r="AV321" s="13" t="s">
        <v>82</v>
      </c>
      <c r="AW321" s="13" t="s">
        <v>33</v>
      </c>
      <c r="AX321" s="13" t="s">
        <v>80</v>
      </c>
      <c r="AY321" s="216" t="s">
        <v>122</v>
      </c>
    </row>
    <row r="322" spans="1:65" s="2" customFormat="1" ht="16.5" customHeight="1">
      <c r="A322" s="36"/>
      <c r="B322" s="37"/>
      <c r="C322" s="249" t="s">
        <v>459</v>
      </c>
      <c r="D322" s="249" t="s">
        <v>303</v>
      </c>
      <c r="E322" s="250" t="s">
        <v>460</v>
      </c>
      <c r="F322" s="251" t="s">
        <v>461</v>
      </c>
      <c r="G322" s="252" t="s">
        <v>386</v>
      </c>
      <c r="H322" s="253">
        <v>92</v>
      </c>
      <c r="I322" s="254"/>
      <c r="J322" s="255">
        <f>ROUND(I322*H322,2)</f>
        <v>0</v>
      </c>
      <c r="K322" s="251" t="s">
        <v>128</v>
      </c>
      <c r="L322" s="256"/>
      <c r="M322" s="257" t="s">
        <v>19</v>
      </c>
      <c r="N322" s="258" t="s">
        <v>43</v>
      </c>
      <c r="O322" s="66"/>
      <c r="P322" s="198">
        <f>O322*H322</f>
        <v>0</v>
      </c>
      <c r="Q322" s="198">
        <v>0.001</v>
      </c>
      <c r="R322" s="198">
        <f>Q322*H322</f>
        <v>0.092</v>
      </c>
      <c r="S322" s="198">
        <v>0</v>
      </c>
      <c r="T322" s="199">
        <f>S322*H322</f>
        <v>0</v>
      </c>
      <c r="U322" s="36"/>
      <c r="V322" s="36"/>
      <c r="W322" s="36"/>
      <c r="X322" s="36"/>
      <c r="Y322" s="36"/>
      <c r="Z322" s="36"/>
      <c r="AA322" s="36"/>
      <c r="AB322" s="36"/>
      <c r="AC322" s="36"/>
      <c r="AD322" s="36"/>
      <c r="AE322" s="36"/>
      <c r="AR322" s="200" t="s">
        <v>160</v>
      </c>
      <c r="AT322" s="200" t="s">
        <v>303</v>
      </c>
      <c r="AU322" s="200" t="s">
        <v>82</v>
      </c>
      <c r="AY322" s="19" t="s">
        <v>122</v>
      </c>
      <c r="BE322" s="201">
        <f>IF(N322="základní",J322,0)</f>
        <v>0</v>
      </c>
      <c r="BF322" s="201">
        <f>IF(N322="snížená",J322,0)</f>
        <v>0</v>
      </c>
      <c r="BG322" s="201">
        <f>IF(N322="zákl. přenesená",J322,0)</f>
        <v>0</v>
      </c>
      <c r="BH322" s="201">
        <f>IF(N322="sníž. přenesená",J322,0)</f>
        <v>0</v>
      </c>
      <c r="BI322" s="201">
        <f>IF(N322="nulová",J322,0)</f>
        <v>0</v>
      </c>
      <c r="BJ322" s="19" t="s">
        <v>80</v>
      </c>
      <c r="BK322" s="201">
        <f>ROUND(I322*H322,2)</f>
        <v>0</v>
      </c>
      <c r="BL322" s="19" t="s">
        <v>129</v>
      </c>
      <c r="BM322" s="200" t="s">
        <v>462</v>
      </c>
    </row>
    <row r="323" spans="2:63" s="12" customFormat="1" ht="22.9" customHeight="1">
      <c r="B323" s="173"/>
      <c r="C323" s="174"/>
      <c r="D323" s="175" t="s">
        <v>71</v>
      </c>
      <c r="E323" s="187" t="s">
        <v>82</v>
      </c>
      <c r="F323" s="187" t="s">
        <v>463</v>
      </c>
      <c r="G323" s="174"/>
      <c r="H323" s="174"/>
      <c r="I323" s="177"/>
      <c r="J323" s="188">
        <f>BK323</f>
        <v>0</v>
      </c>
      <c r="K323" s="174"/>
      <c r="L323" s="179"/>
      <c r="M323" s="180"/>
      <c r="N323" s="181"/>
      <c r="O323" s="181"/>
      <c r="P323" s="182">
        <f>SUM(P324:P380)</f>
        <v>0</v>
      </c>
      <c r="Q323" s="181"/>
      <c r="R323" s="182">
        <f>SUM(R324:R380)</f>
        <v>176.86909</v>
      </c>
      <c r="S323" s="181"/>
      <c r="T323" s="183">
        <f>SUM(T324:T380)</f>
        <v>0</v>
      </c>
      <c r="AR323" s="184" t="s">
        <v>80</v>
      </c>
      <c r="AT323" s="185" t="s">
        <v>71</v>
      </c>
      <c r="AU323" s="185" t="s">
        <v>80</v>
      </c>
      <c r="AY323" s="184" t="s">
        <v>122</v>
      </c>
      <c r="BK323" s="186">
        <f>SUM(BK324:BK380)</f>
        <v>0</v>
      </c>
    </row>
    <row r="324" spans="1:65" s="2" customFormat="1" ht="21.75" customHeight="1">
      <c r="A324" s="36"/>
      <c r="B324" s="37"/>
      <c r="C324" s="189" t="s">
        <v>464</v>
      </c>
      <c r="D324" s="189" t="s">
        <v>124</v>
      </c>
      <c r="E324" s="190" t="s">
        <v>465</v>
      </c>
      <c r="F324" s="191" t="s">
        <v>466</v>
      </c>
      <c r="G324" s="192" t="s">
        <v>182</v>
      </c>
      <c r="H324" s="193">
        <v>315</v>
      </c>
      <c r="I324" s="194"/>
      <c r="J324" s="195">
        <f>ROUND(I324*H324,2)</f>
        <v>0</v>
      </c>
      <c r="K324" s="191" t="s">
        <v>128</v>
      </c>
      <c r="L324" s="41"/>
      <c r="M324" s="196" t="s">
        <v>19</v>
      </c>
      <c r="N324" s="197" t="s">
        <v>43</v>
      </c>
      <c r="O324" s="66"/>
      <c r="P324" s="198">
        <f>O324*H324</f>
        <v>0</v>
      </c>
      <c r="Q324" s="198">
        <v>0.20469</v>
      </c>
      <c r="R324" s="198">
        <f>Q324*H324</f>
        <v>64.47735</v>
      </c>
      <c r="S324" s="198">
        <v>0</v>
      </c>
      <c r="T324" s="199">
        <f>S324*H324</f>
        <v>0</v>
      </c>
      <c r="U324" s="36"/>
      <c r="V324" s="36"/>
      <c r="W324" s="36"/>
      <c r="X324" s="36"/>
      <c r="Y324" s="36"/>
      <c r="Z324" s="36"/>
      <c r="AA324" s="36"/>
      <c r="AB324" s="36"/>
      <c r="AC324" s="36"/>
      <c r="AD324" s="36"/>
      <c r="AE324" s="36"/>
      <c r="AR324" s="200" t="s">
        <v>129</v>
      </c>
      <c r="AT324" s="200" t="s">
        <v>124</v>
      </c>
      <c r="AU324" s="200" t="s">
        <v>82</v>
      </c>
      <c r="AY324" s="19" t="s">
        <v>122</v>
      </c>
      <c r="BE324" s="201">
        <f>IF(N324="základní",J324,0)</f>
        <v>0</v>
      </c>
      <c r="BF324" s="201">
        <f>IF(N324="snížená",J324,0)</f>
        <v>0</v>
      </c>
      <c r="BG324" s="201">
        <f>IF(N324="zákl. přenesená",J324,0)</f>
        <v>0</v>
      </c>
      <c r="BH324" s="201">
        <f>IF(N324="sníž. přenesená",J324,0)</f>
        <v>0</v>
      </c>
      <c r="BI324" s="201">
        <f>IF(N324="nulová",J324,0)</f>
        <v>0</v>
      </c>
      <c r="BJ324" s="19" t="s">
        <v>80</v>
      </c>
      <c r="BK324" s="201">
        <f>ROUND(I324*H324,2)</f>
        <v>0</v>
      </c>
      <c r="BL324" s="19" t="s">
        <v>129</v>
      </c>
      <c r="BM324" s="200" t="s">
        <v>467</v>
      </c>
    </row>
    <row r="325" spans="1:47" s="2" customFormat="1" ht="68.25">
      <c r="A325" s="36"/>
      <c r="B325" s="37"/>
      <c r="C325" s="38"/>
      <c r="D325" s="202" t="s">
        <v>131</v>
      </c>
      <c r="E325" s="38"/>
      <c r="F325" s="203" t="s">
        <v>468</v>
      </c>
      <c r="G325" s="38"/>
      <c r="H325" s="38"/>
      <c r="I325" s="110"/>
      <c r="J325" s="38"/>
      <c r="K325" s="38"/>
      <c r="L325" s="41"/>
      <c r="M325" s="204"/>
      <c r="N325" s="205"/>
      <c r="O325" s="66"/>
      <c r="P325" s="66"/>
      <c r="Q325" s="66"/>
      <c r="R325" s="66"/>
      <c r="S325" s="66"/>
      <c r="T325" s="67"/>
      <c r="U325" s="36"/>
      <c r="V325" s="36"/>
      <c r="W325" s="36"/>
      <c r="X325" s="36"/>
      <c r="Y325" s="36"/>
      <c r="Z325" s="36"/>
      <c r="AA325" s="36"/>
      <c r="AB325" s="36"/>
      <c r="AC325" s="36"/>
      <c r="AD325" s="36"/>
      <c r="AE325" s="36"/>
      <c r="AT325" s="19" t="s">
        <v>131</v>
      </c>
      <c r="AU325" s="19" t="s">
        <v>82</v>
      </c>
    </row>
    <row r="326" spans="1:65" s="2" customFormat="1" ht="21.75" customHeight="1">
      <c r="A326" s="36"/>
      <c r="B326" s="37"/>
      <c r="C326" s="189" t="s">
        <v>469</v>
      </c>
      <c r="D326" s="189" t="s">
        <v>124</v>
      </c>
      <c r="E326" s="190" t="s">
        <v>470</v>
      </c>
      <c r="F326" s="191" t="s">
        <v>471</v>
      </c>
      <c r="G326" s="192" t="s">
        <v>182</v>
      </c>
      <c r="H326" s="193">
        <v>230</v>
      </c>
      <c r="I326" s="194"/>
      <c r="J326" s="195">
        <f>ROUND(I326*H326,2)</f>
        <v>0</v>
      </c>
      <c r="K326" s="191" t="s">
        <v>128</v>
      </c>
      <c r="L326" s="41"/>
      <c r="M326" s="196" t="s">
        <v>19</v>
      </c>
      <c r="N326" s="197" t="s">
        <v>43</v>
      </c>
      <c r="O326" s="66"/>
      <c r="P326" s="198">
        <f>O326*H326</f>
        <v>0</v>
      </c>
      <c r="Q326" s="198">
        <v>0.27378</v>
      </c>
      <c r="R326" s="198">
        <f>Q326*H326</f>
        <v>62.96940000000001</v>
      </c>
      <c r="S326" s="198">
        <v>0</v>
      </c>
      <c r="T326" s="199">
        <f>S326*H326</f>
        <v>0</v>
      </c>
      <c r="U326" s="36"/>
      <c r="V326" s="36"/>
      <c r="W326" s="36"/>
      <c r="X326" s="36"/>
      <c r="Y326" s="36"/>
      <c r="Z326" s="36"/>
      <c r="AA326" s="36"/>
      <c r="AB326" s="36"/>
      <c r="AC326" s="36"/>
      <c r="AD326" s="36"/>
      <c r="AE326" s="36"/>
      <c r="AR326" s="200" t="s">
        <v>129</v>
      </c>
      <c r="AT326" s="200" t="s">
        <v>124</v>
      </c>
      <c r="AU326" s="200" t="s">
        <v>82</v>
      </c>
      <c r="AY326" s="19" t="s">
        <v>122</v>
      </c>
      <c r="BE326" s="201">
        <f>IF(N326="základní",J326,0)</f>
        <v>0</v>
      </c>
      <c r="BF326" s="201">
        <f>IF(N326="snížená",J326,0)</f>
        <v>0</v>
      </c>
      <c r="BG326" s="201">
        <f>IF(N326="zákl. přenesená",J326,0)</f>
        <v>0</v>
      </c>
      <c r="BH326" s="201">
        <f>IF(N326="sníž. přenesená",J326,0)</f>
        <v>0</v>
      </c>
      <c r="BI326" s="201">
        <f>IF(N326="nulová",J326,0)</f>
        <v>0</v>
      </c>
      <c r="BJ326" s="19" t="s">
        <v>80</v>
      </c>
      <c r="BK326" s="201">
        <f>ROUND(I326*H326,2)</f>
        <v>0</v>
      </c>
      <c r="BL326" s="19" t="s">
        <v>129</v>
      </c>
      <c r="BM326" s="200" t="s">
        <v>472</v>
      </c>
    </row>
    <row r="327" spans="1:47" s="2" customFormat="1" ht="68.25">
      <c r="A327" s="36"/>
      <c r="B327" s="37"/>
      <c r="C327" s="38"/>
      <c r="D327" s="202" t="s">
        <v>131</v>
      </c>
      <c r="E327" s="38"/>
      <c r="F327" s="203" t="s">
        <v>468</v>
      </c>
      <c r="G327" s="38"/>
      <c r="H327" s="38"/>
      <c r="I327" s="110"/>
      <c r="J327" s="38"/>
      <c r="K327" s="38"/>
      <c r="L327" s="41"/>
      <c r="M327" s="204"/>
      <c r="N327" s="205"/>
      <c r="O327" s="66"/>
      <c r="P327" s="66"/>
      <c r="Q327" s="66"/>
      <c r="R327" s="66"/>
      <c r="S327" s="66"/>
      <c r="T327" s="67"/>
      <c r="U327" s="36"/>
      <c r="V327" s="36"/>
      <c r="W327" s="36"/>
      <c r="X327" s="36"/>
      <c r="Y327" s="36"/>
      <c r="Z327" s="36"/>
      <c r="AA327" s="36"/>
      <c r="AB327" s="36"/>
      <c r="AC327" s="36"/>
      <c r="AD327" s="36"/>
      <c r="AE327" s="36"/>
      <c r="AT327" s="19" t="s">
        <v>131</v>
      </c>
      <c r="AU327" s="19" t="s">
        <v>82</v>
      </c>
    </row>
    <row r="328" spans="1:65" s="2" customFormat="1" ht="16.5" customHeight="1">
      <c r="A328" s="36"/>
      <c r="B328" s="37"/>
      <c r="C328" s="189" t="s">
        <v>473</v>
      </c>
      <c r="D328" s="189" t="s">
        <v>124</v>
      </c>
      <c r="E328" s="190" t="s">
        <v>474</v>
      </c>
      <c r="F328" s="191" t="s">
        <v>475</v>
      </c>
      <c r="G328" s="192" t="s">
        <v>135</v>
      </c>
      <c r="H328" s="193">
        <v>12</v>
      </c>
      <c r="I328" s="194"/>
      <c r="J328" s="195">
        <f>ROUND(I328*H328,2)</f>
        <v>0</v>
      </c>
      <c r="K328" s="191" t="s">
        <v>19</v>
      </c>
      <c r="L328" s="41"/>
      <c r="M328" s="196" t="s">
        <v>19</v>
      </c>
      <c r="N328" s="197" t="s">
        <v>43</v>
      </c>
      <c r="O328" s="66"/>
      <c r="P328" s="198">
        <f>O328*H328</f>
        <v>0</v>
      </c>
      <c r="Q328" s="198">
        <v>0</v>
      </c>
      <c r="R328" s="198">
        <f>Q328*H328</f>
        <v>0</v>
      </c>
      <c r="S328" s="198">
        <v>0</v>
      </c>
      <c r="T328" s="199">
        <f>S328*H328</f>
        <v>0</v>
      </c>
      <c r="U328" s="36"/>
      <c r="V328" s="36"/>
      <c r="W328" s="36"/>
      <c r="X328" s="36"/>
      <c r="Y328" s="36"/>
      <c r="Z328" s="36"/>
      <c r="AA328" s="36"/>
      <c r="AB328" s="36"/>
      <c r="AC328" s="36"/>
      <c r="AD328" s="36"/>
      <c r="AE328" s="36"/>
      <c r="AR328" s="200" t="s">
        <v>129</v>
      </c>
      <c r="AT328" s="200" t="s">
        <v>124</v>
      </c>
      <c r="AU328" s="200" t="s">
        <v>82</v>
      </c>
      <c r="AY328" s="19" t="s">
        <v>122</v>
      </c>
      <c r="BE328" s="201">
        <f>IF(N328="základní",J328,0)</f>
        <v>0</v>
      </c>
      <c r="BF328" s="201">
        <f>IF(N328="snížená",J328,0)</f>
        <v>0</v>
      </c>
      <c r="BG328" s="201">
        <f>IF(N328="zákl. přenesená",J328,0)</f>
        <v>0</v>
      </c>
      <c r="BH328" s="201">
        <f>IF(N328="sníž. přenesená",J328,0)</f>
        <v>0</v>
      </c>
      <c r="BI328" s="201">
        <f>IF(N328="nulová",J328,0)</f>
        <v>0</v>
      </c>
      <c r="BJ328" s="19" t="s">
        <v>80</v>
      </c>
      <c r="BK328" s="201">
        <f>ROUND(I328*H328,2)</f>
        <v>0</v>
      </c>
      <c r="BL328" s="19" t="s">
        <v>129</v>
      </c>
      <c r="BM328" s="200" t="s">
        <v>476</v>
      </c>
    </row>
    <row r="329" spans="1:65" s="2" customFormat="1" ht="21.75" customHeight="1">
      <c r="A329" s="36"/>
      <c r="B329" s="37"/>
      <c r="C329" s="189" t="s">
        <v>477</v>
      </c>
      <c r="D329" s="189" t="s">
        <v>124</v>
      </c>
      <c r="E329" s="190" t="s">
        <v>478</v>
      </c>
      <c r="F329" s="191" t="s">
        <v>479</v>
      </c>
      <c r="G329" s="192" t="s">
        <v>188</v>
      </c>
      <c r="H329" s="193">
        <v>17.5</v>
      </c>
      <c r="I329" s="194"/>
      <c r="J329" s="195">
        <f>ROUND(I329*H329,2)</f>
        <v>0</v>
      </c>
      <c r="K329" s="191" t="s">
        <v>128</v>
      </c>
      <c r="L329" s="41"/>
      <c r="M329" s="196" t="s">
        <v>19</v>
      </c>
      <c r="N329" s="197" t="s">
        <v>43</v>
      </c>
      <c r="O329" s="66"/>
      <c r="P329" s="198">
        <f>O329*H329</f>
        <v>0</v>
      </c>
      <c r="Q329" s="198">
        <v>0</v>
      </c>
      <c r="R329" s="198">
        <f>Q329*H329</f>
        <v>0</v>
      </c>
      <c r="S329" s="198">
        <v>0</v>
      </c>
      <c r="T329" s="199">
        <f>S329*H329</f>
        <v>0</v>
      </c>
      <c r="U329" s="36"/>
      <c r="V329" s="36"/>
      <c r="W329" s="36"/>
      <c r="X329" s="36"/>
      <c r="Y329" s="36"/>
      <c r="Z329" s="36"/>
      <c r="AA329" s="36"/>
      <c r="AB329" s="36"/>
      <c r="AC329" s="36"/>
      <c r="AD329" s="36"/>
      <c r="AE329" s="36"/>
      <c r="AR329" s="200" t="s">
        <v>129</v>
      </c>
      <c r="AT329" s="200" t="s">
        <v>124</v>
      </c>
      <c r="AU329" s="200" t="s">
        <v>82</v>
      </c>
      <c r="AY329" s="19" t="s">
        <v>122</v>
      </c>
      <c r="BE329" s="201">
        <f>IF(N329="základní",J329,0)</f>
        <v>0</v>
      </c>
      <c r="BF329" s="201">
        <f>IF(N329="snížená",J329,0)</f>
        <v>0</v>
      </c>
      <c r="BG329" s="201">
        <f>IF(N329="zákl. přenesená",J329,0)</f>
        <v>0</v>
      </c>
      <c r="BH329" s="201">
        <f>IF(N329="sníž. přenesená",J329,0)</f>
        <v>0</v>
      </c>
      <c r="BI329" s="201">
        <f>IF(N329="nulová",J329,0)</f>
        <v>0</v>
      </c>
      <c r="BJ329" s="19" t="s">
        <v>80</v>
      </c>
      <c r="BK329" s="201">
        <f>ROUND(I329*H329,2)</f>
        <v>0</v>
      </c>
      <c r="BL329" s="19" t="s">
        <v>129</v>
      </c>
      <c r="BM329" s="200" t="s">
        <v>480</v>
      </c>
    </row>
    <row r="330" spans="1:47" s="2" customFormat="1" ht="68.25">
      <c r="A330" s="36"/>
      <c r="B330" s="37"/>
      <c r="C330" s="38"/>
      <c r="D330" s="202" t="s">
        <v>131</v>
      </c>
      <c r="E330" s="38"/>
      <c r="F330" s="203" t="s">
        <v>481</v>
      </c>
      <c r="G330" s="38"/>
      <c r="H330" s="38"/>
      <c r="I330" s="110"/>
      <c r="J330" s="38"/>
      <c r="K330" s="38"/>
      <c r="L330" s="41"/>
      <c r="M330" s="204"/>
      <c r="N330" s="205"/>
      <c r="O330" s="66"/>
      <c r="P330" s="66"/>
      <c r="Q330" s="66"/>
      <c r="R330" s="66"/>
      <c r="S330" s="66"/>
      <c r="T330" s="67"/>
      <c r="U330" s="36"/>
      <c r="V330" s="36"/>
      <c r="W330" s="36"/>
      <c r="X330" s="36"/>
      <c r="Y330" s="36"/>
      <c r="Z330" s="36"/>
      <c r="AA330" s="36"/>
      <c r="AB330" s="36"/>
      <c r="AC330" s="36"/>
      <c r="AD330" s="36"/>
      <c r="AE330" s="36"/>
      <c r="AT330" s="19" t="s">
        <v>131</v>
      </c>
      <c r="AU330" s="19" t="s">
        <v>82</v>
      </c>
    </row>
    <row r="331" spans="2:51" s="14" customFormat="1" ht="11.25">
      <c r="B331" s="217"/>
      <c r="C331" s="218"/>
      <c r="D331" s="202" t="s">
        <v>164</v>
      </c>
      <c r="E331" s="219" t="s">
        <v>19</v>
      </c>
      <c r="F331" s="220" t="s">
        <v>482</v>
      </c>
      <c r="G331" s="218"/>
      <c r="H331" s="219" t="s">
        <v>19</v>
      </c>
      <c r="I331" s="221"/>
      <c r="J331" s="218"/>
      <c r="K331" s="218"/>
      <c r="L331" s="222"/>
      <c r="M331" s="223"/>
      <c r="N331" s="224"/>
      <c r="O331" s="224"/>
      <c r="P331" s="224"/>
      <c r="Q331" s="224"/>
      <c r="R331" s="224"/>
      <c r="S331" s="224"/>
      <c r="T331" s="225"/>
      <c r="AT331" s="226" t="s">
        <v>164</v>
      </c>
      <c r="AU331" s="226" t="s">
        <v>82</v>
      </c>
      <c r="AV331" s="14" t="s">
        <v>80</v>
      </c>
      <c r="AW331" s="14" t="s">
        <v>33</v>
      </c>
      <c r="AX331" s="14" t="s">
        <v>72</v>
      </c>
      <c r="AY331" s="226" t="s">
        <v>122</v>
      </c>
    </row>
    <row r="332" spans="2:51" s="13" customFormat="1" ht="11.25">
      <c r="B332" s="206"/>
      <c r="C332" s="207"/>
      <c r="D332" s="202" t="s">
        <v>164</v>
      </c>
      <c r="E332" s="208" t="s">
        <v>19</v>
      </c>
      <c r="F332" s="209" t="s">
        <v>483</v>
      </c>
      <c r="G332" s="207"/>
      <c r="H332" s="210">
        <v>13.5</v>
      </c>
      <c r="I332" s="211"/>
      <c r="J332" s="207"/>
      <c r="K332" s="207"/>
      <c r="L332" s="212"/>
      <c r="M332" s="213"/>
      <c r="N332" s="214"/>
      <c r="O332" s="214"/>
      <c r="P332" s="214"/>
      <c r="Q332" s="214"/>
      <c r="R332" s="214"/>
      <c r="S332" s="214"/>
      <c r="T332" s="215"/>
      <c r="AT332" s="216" t="s">
        <v>164</v>
      </c>
      <c r="AU332" s="216" t="s">
        <v>82</v>
      </c>
      <c r="AV332" s="13" t="s">
        <v>82</v>
      </c>
      <c r="AW332" s="13" t="s">
        <v>33</v>
      </c>
      <c r="AX332" s="13" t="s">
        <v>72</v>
      </c>
      <c r="AY332" s="216" t="s">
        <v>122</v>
      </c>
    </row>
    <row r="333" spans="2:51" s="14" customFormat="1" ht="11.25">
      <c r="B333" s="217"/>
      <c r="C333" s="218"/>
      <c r="D333" s="202" t="s">
        <v>164</v>
      </c>
      <c r="E333" s="219" t="s">
        <v>19</v>
      </c>
      <c r="F333" s="220" t="s">
        <v>484</v>
      </c>
      <c r="G333" s="218"/>
      <c r="H333" s="219" t="s">
        <v>19</v>
      </c>
      <c r="I333" s="221"/>
      <c r="J333" s="218"/>
      <c r="K333" s="218"/>
      <c r="L333" s="222"/>
      <c r="M333" s="223"/>
      <c r="N333" s="224"/>
      <c r="O333" s="224"/>
      <c r="P333" s="224"/>
      <c r="Q333" s="224"/>
      <c r="R333" s="224"/>
      <c r="S333" s="224"/>
      <c r="T333" s="225"/>
      <c r="AT333" s="226" t="s">
        <v>164</v>
      </c>
      <c r="AU333" s="226" t="s">
        <v>82</v>
      </c>
      <c r="AV333" s="14" t="s">
        <v>80</v>
      </c>
      <c r="AW333" s="14" t="s">
        <v>33</v>
      </c>
      <c r="AX333" s="14" t="s">
        <v>72</v>
      </c>
      <c r="AY333" s="226" t="s">
        <v>122</v>
      </c>
    </row>
    <row r="334" spans="2:51" s="13" customFormat="1" ht="11.25">
      <c r="B334" s="206"/>
      <c r="C334" s="207"/>
      <c r="D334" s="202" t="s">
        <v>164</v>
      </c>
      <c r="E334" s="208" t="s">
        <v>19</v>
      </c>
      <c r="F334" s="209" t="s">
        <v>206</v>
      </c>
      <c r="G334" s="207"/>
      <c r="H334" s="210">
        <v>3.975</v>
      </c>
      <c r="I334" s="211"/>
      <c r="J334" s="207"/>
      <c r="K334" s="207"/>
      <c r="L334" s="212"/>
      <c r="M334" s="213"/>
      <c r="N334" s="214"/>
      <c r="O334" s="214"/>
      <c r="P334" s="214"/>
      <c r="Q334" s="214"/>
      <c r="R334" s="214"/>
      <c r="S334" s="214"/>
      <c r="T334" s="215"/>
      <c r="AT334" s="216" t="s">
        <v>164</v>
      </c>
      <c r="AU334" s="216" t="s">
        <v>82</v>
      </c>
      <c r="AV334" s="13" t="s">
        <v>82</v>
      </c>
      <c r="AW334" s="13" t="s">
        <v>33</v>
      </c>
      <c r="AX334" s="13" t="s">
        <v>72</v>
      </c>
      <c r="AY334" s="216" t="s">
        <v>122</v>
      </c>
    </row>
    <row r="335" spans="2:51" s="13" customFormat="1" ht="11.25">
      <c r="B335" s="206"/>
      <c r="C335" s="207"/>
      <c r="D335" s="202" t="s">
        <v>164</v>
      </c>
      <c r="E335" s="208" t="s">
        <v>19</v>
      </c>
      <c r="F335" s="209" t="s">
        <v>485</v>
      </c>
      <c r="G335" s="207"/>
      <c r="H335" s="210">
        <v>0.025</v>
      </c>
      <c r="I335" s="211"/>
      <c r="J335" s="207"/>
      <c r="K335" s="207"/>
      <c r="L335" s="212"/>
      <c r="M335" s="213"/>
      <c r="N335" s="214"/>
      <c r="O335" s="214"/>
      <c r="P335" s="214"/>
      <c r="Q335" s="214"/>
      <c r="R335" s="214"/>
      <c r="S335" s="214"/>
      <c r="T335" s="215"/>
      <c r="AT335" s="216" t="s">
        <v>164</v>
      </c>
      <c r="AU335" s="216" t="s">
        <v>82</v>
      </c>
      <c r="AV335" s="13" t="s">
        <v>82</v>
      </c>
      <c r="AW335" s="13" t="s">
        <v>33</v>
      </c>
      <c r="AX335" s="13" t="s">
        <v>72</v>
      </c>
      <c r="AY335" s="216" t="s">
        <v>122</v>
      </c>
    </row>
    <row r="336" spans="2:51" s="15" customFormat="1" ht="11.25">
      <c r="B336" s="227"/>
      <c r="C336" s="228"/>
      <c r="D336" s="202" t="s">
        <v>164</v>
      </c>
      <c r="E336" s="229" t="s">
        <v>19</v>
      </c>
      <c r="F336" s="230" t="s">
        <v>193</v>
      </c>
      <c r="G336" s="228"/>
      <c r="H336" s="231">
        <v>17.5</v>
      </c>
      <c r="I336" s="232"/>
      <c r="J336" s="228"/>
      <c r="K336" s="228"/>
      <c r="L336" s="233"/>
      <c r="M336" s="234"/>
      <c r="N336" s="235"/>
      <c r="O336" s="235"/>
      <c r="P336" s="235"/>
      <c r="Q336" s="235"/>
      <c r="R336" s="235"/>
      <c r="S336" s="235"/>
      <c r="T336" s="236"/>
      <c r="AT336" s="237" t="s">
        <v>164</v>
      </c>
      <c r="AU336" s="237" t="s">
        <v>82</v>
      </c>
      <c r="AV336" s="15" t="s">
        <v>129</v>
      </c>
      <c r="AW336" s="15" t="s">
        <v>33</v>
      </c>
      <c r="AX336" s="15" t="s">
        <v>80</v>
      </c>
      <c r="AY336" s="237" t="s">
        <v>122</v>
      </c>
    </row>
    <row r="337" spans="1:65" s="2" customFormat="1" ht="16.5" customHeight="1">
      <c r="A337" s="36"/>
      <c r="B337" s="37"/>
      <c r="C337" s="189" t="s">
        <v>486</v>
      </c>
      <c r="D337" s="189" t="s">
        <v>124</v>
      </c>
      <c r="E337" s="190" t="s">
        <v>487</v>
      </c>
      <c r="F337" s="191" t="s">
        <v>488</v>
      </c>
      <c r="G337" s="192" t="s">
        <v>188</v>
      </c>
      <c r="H337" s="193">
        <v>20</v>
      </c>
      <c r="I337" s="194"/>
      <c r="J337" s="195">
        <f>ROUND(I337*H337,2)</f>
        <v>0</v>
      </c>
      <c r="K337" s="191" t="s">
        <v>128</v>
      </c>
      <c r="L337" s="41"/>
      <c r="M337" s="196" t="s">
        <v>19</v>
      </c>
      <c r="N337" s="197" t="s">
        <v>43</v>
      </c>
      <c r="O337" s="66"/>
      <c r="P337" s="198">
        <f>O337*H337</f>
        <v>0</v>
      </c>
      <c r="Q337" s="198">
        <v>2.45329</v>
      </c>
      <c r="R337" s="198">
        <f>Q337*H337</f>
        <v>49.065799999999996</v>
      </c>
      <c r="S337" s="198">
        <v>0</v>
      </c>
      <c r="T337" s="199">
        <f>S337*H337</f>
        <v>0</v>
      </c>
      <c r="U337" s="36"/>
      <c r="V337" s="36"/>
      <c r="W337" s="36"/>
      <c r="X337" s="36"/>
      <c r="Y337" s="36"/>
      <c r="Z337" s="36"/>
      <c r="AA337" s="36"/>
      <c r="AB337" s="36"/>
      <c r="AC337" s="36"/>
      <c r="AD337" s="36"/>
      <c r="AE337" s="36"/>
      <c r="AR337" s="200" t="s">
        <v>129</v>
      </c>
      <c r="AT337" s="200" t="s">
        <v>124</v>
      </c>
      <c r="AU337" s="200" t="s">
        <v>82</v>
      </c>
      <c r="AY337" s="19" t="s">
        <v>122</v>
      </c>
      <c r="BE337" s="201">
        <f>IF(N337="základní",J337,0)</f>
        <v>0</v>
      </c>
      <c r="BF337" s="201">
        <f>IF(N337="snížená",J337,0)</f>
        <v>0</v>
      </c>
      <c r="BG337" s="201">
        <f>IF(N337="zákl. přenesená",J337,0)</f>
        <v>0</v>
      </c>
      <c r="BH337" s="201">
        <f>IF(N337="sníž. přenesená",J337,0)</f>
        <v>0</v>
      </c>
      <c r="BI337" s="201">
        <f>IF(N337="nulová",J337,0)</f>
        <v>0</v>
      </c>
      <c r="BJ337" s="19" t="s">
        <v>80</v>
      </c>
      <c r="BK337" s="201">
        <f>ROUND(I337*H337,2)</f>
        <v>0</v>
      </c>
      <c r="BL337" s="19" t="s">
        <v>129</v>
      </c>
      <c r="BM337" s="200" t="s">
        <v>489</v>
      </c>
    </row>
    <row r="338" spans="1:47" s="2" customFormat="1" ht="58.5">
      <c r="A338" s="36"/>
      <c r="B338" s="37"/>
      <c r="C338" s="38"/>
      <c r="D338" s="202" t="s">
        <v>131</v>
      </c>
      <c r="E338" s="38"/>
      <c r="F338" s="203" t="s">
        <v>490</v>
      </c>
      <c r="G338" s="38"/>
      <c r="H338" s="38"/>
      <c r="I338" s="110"/>
      <c r="J338" s="38"/>
      <c r="K338" s="38"/>
      <c r="L338" s="41"/>
      <c r="M338" s="204"/>
      <c r="N338" s="205"/>
      <c r="O338" s="66"/>
      <c r="P338" s="66"/>
      <c r="Q338" s="66"/>
      <c r="R338" s="66"/>
      <c r="S338" s="66"/>
      <c r="T338" s="67"/>
      <c r="U338" s="36"/>
      <c r="V338" s="36"/>
      <c r="W338" s="36"/>
      <c r="X338" s="36"/>
      <c r="Y338" s="36"/>
      <c r="Z338" s="36"/>
      <c r="AA338" s="36"/>
      <c r="AB338" s="36"/>
      <c r="AC338" s="36"/>
      <c r="AD338" s="36"/>
      <c r="AE338" s="36"/>
      <c r="AT338" s="19" t="s">
        <v>131</v>
      </c>
      <c r="AU338" s="19" t="s">
        <v>82</v>
      </c>
    </row>
    <row r="339" spans="2:51" s="14" customFormat="1" ht="11.25">
      <c r="B339" s="217"/>
      <c r="C339" s="218"/>
      <c r="D339" s="202" t="s">
        <v>164</v>
      </c>
      <c r="E339" s="219" t="s">
        <v>19</v>
      </c>
      <c r="F339" s="220" t="s">
        <v>491</v>
      </c>
      <c r="G339" s="218"/>
      <c r="H339" s="219" t="s">
        <v>19</v>
      </c>
      <c r="I339" s="221"/>
      <c r="J339" s="218"/>
      <c r="K339" s="218"/>
      <c r="L339" s="222"/>
      <c r="M339" s="223"/>
      <c r="N339" s="224"/>
      <c r="O339" s="224"/>
      <c r="P339" s="224"/>
      <c r="Q339" s="224"/>
      <c r="R339" s="224"/>
      <c r="S339" s="224"/>
      <c r="T339" s="225"/>
      <c r="AT339" s="226" t="s">
        <v>164</v>
      </c>
      <c r="AU339" s="226" t="s">
        <v>82</v>
      </c>
      <c r="AV339" s="14" t="s">
        <v>80</v>
      </c>
      <c r="AW339" s="14" t="s">
        <v>33</v>
      </c>
      <c r="AX339" s="14" t="s">
        <v>72</v>
      </c>
      <c r="AY339" s="226" t="s">
        <v>122</v>
      </c>
    </row>
    <row r="340" spans="2:51" s="14" customFormat="1" ht="11.25">
      <c r="B340" s="217"/>
      <c r="C340" s="218"/>
      <c r="D340" s="202" t="s">
        <v>164</v>
      </c>
      <c r="E340" s="219" t="s">
        <v>19</v>
      </c>
      <c r="F340" s="220" t="s">
        <v>492</v>
      </c>
      <c r="G340" s="218"/>
      <c r="H340" s="219" t="s">
        <v>19</v>
      </c>
      <c r="I340" s="221"/>
      <c r="J340" s="218"/>
      <c r="K340" s="218"/>
      <c r="L340" s="222"/>
      <c r="M340" s="223"/>
      <c r="N340" s="224"/>
      <c r="O340" s="224"/>
      <c r="P340" s="224"/>
      <c r="Q340" s="224"/>
      <c r="R340" s="224"/>
      <c r="S340" s="224"/>
      <c r="T340" s="225"/>
      <c r="AT340" s="226" t="s">
        <v>164</v>
      </c>
      <c r="AU340" s="226" t="s">
        <v>82</v>
      </c>
      <c r="AV340" s="14" t="s">
        <v>80</v>
      </c>
      <c r="AW340" s="14" t="s">
        <v>33</v>
      </c>
      <c r="AX340" s="14" t="s">
        <v>72</v>
      </c>
      <c r="AY340" s="226" t="s">
        <v>122</v>
      </c>
    </row>
    <row r="341" spans="2:51" s="14" customFormat="1" ht="11.25">
      <c r="B341" s="217"/>
      <c r="C341" s="218"/>
      <c r="D341" s="202" t="s">
        <v>164</v>
      </c>
      <c r="E341" s="219" t="s">
        <v>19</v>
      </c>
      <c r="F341" s="220" t="s">
        <v>259</v>
      </c>
      <c r="G341" s="218"/>
      <c r="H341" s="219" t="s">
        <v>19</v>
      </c>
      <c r="I341" s="221"/>
      <c r="J341" s="218"/>
      <c r="K341" s="218"/>
      <c r="L341" s="222"/>
      <c r="M341" s="223"/>
      <c r="N341" s="224"/>
      <c r="O341" s="224"/>
      <c r="P341" s="224"/>
      <c r="Q341" s="224"/>
      <c r="R341" s="224"/>
      <c r="S341" s="224"/>
      <c r="T341" s="225"/>
      <c r="AT341" s="226" t="s">
        <v>164</v>
      </c>
      <c r="AU341" s="226" t="s">
        <v>82</v>
      </c>
      <c r="AV341" s="14" t="s">
        <v>80</v>
      </c>
      <c r="AW341" s="14" t="s">
        <v>33</v>
      </c>
      <c r="AX341" s="14" t="s">
        <v>72</v>
      </c>
      <c r="AY341" s="226" t="s">
        <v>122</v>
      </c>
    </row>
    <row r="342" spans="2:51" s="13" customFormat="1" ht="11.25">
      <c r="B342" s="206"/>
      <c r="C342" s="207"/>
      <c r="D342" s="202" t="s">
        <v>164</v>
      </c>
      <c r="E342" s="208" t="s">
        <v>19</v>
      </c>
      <c r="F342" s="209" t="s">
        <v>260</v>
      </c>
      <c r="G342" s="207"/>
      <c r="H342" s="210">
        <v>1.28</v>
      </c>
      <c r="I342" s="211"/>
      <c r="J342" s="207"/>
      <c r="K342" s="207"/>
      <c r="L342" s="212"/>
      <c r="M342" s="213"/>
      <c r="N342" s="214"/>
      <c r="O342" s="214"/>
      <c r="P342" s="214"/>
      <c r="Q342" s="214"/>
      <c r="R342" s="214"/>
      <c r="S342" s="214"/>
      <c r="T342" s="215"/>
      <c r="AT342" s="216" t="s">
        <v>164</v>
      </c>
      <c r="AU342" s="216" t="s">
        <v>82</v>
      </c>
      <c r="AV342" s="13" t="s">
        <v>82</v>
      </c>
      <c r="AW342" s="13" t="s">
        <v>33</v>
      </c>
      <c r="AX342" s="13" t="s">
        <v>72</v>
      </c>
      <c r="AY342" s="216" t="s">
        <v>122</v>
      </c>
    </row>
    <row r="343" spans="2:51" s="14" customFormat="1" ht="11.25">
      <c r="B343" s="217"/>
      <c r="C343" s="218"/>
      <c r="D343" s="202" t="s">
        <v>164</v>
      </c>
      <c r="E343" s="219" t="s">
        <v>19</v>
      </c>
      <c r="F343" s="220" t="s">
        <v>261</v>
      </c>
      <c r="G343" s="218"/>
      <c r="H343" s="219" t="s">
        <v>19</v>
      </c>
      <c r="I343" s="221"/>
      <c r="J343" s="218"/>
      <c r="K343" s="218"/>
      <c r="L343" s="222"/>
      <c r="M343" s="223"/>
      <c r="N343" s="224"/>
      <c r="O343" s="224"/>
      <c r="P343" s="224"/>
      <c r="Q343" s="224"/>
      <c r="R343" s="224"/>
      <c r="S343" s="224"/>
      <c r="T343" s="225"/>
      <c r="AT343" s="226" t="s">
        <v>164</v>
      </c>
      <c r="AU343" s="226" t="s">
        <v>82</v>
      </c>
      <c r="AV343" s="14" t="s">
        <v>80</v>
      </c>
      <c r="AW343" s="14" t="s">
        <v>33</v>
      </c>
      <c r="AX343" s="14" t="s">
        <v>72</v>
      </c>
      <c r="AY343" s="226" t="s">
        <v>122</v>
      </c>
    </row>
    <row r="344" spans="2:51" s="13" customFormat="1" ht="11.25">
      <c r="B344" s="206"/>
      <c r="C344" s="207"/>
      <c r="D344" s="202" t="s">
        <v>164</v>
      </c>
      <c r="E344" s="208" t="s">
        <v>19</v>
      </c>
      <c r="F344" s="209" t="s">
        <v>262</v>
      </c>
      <c r="G344" s="207"/>
      <c r="H344" s="210">
        <v>1.5</v>
      </c>
      <c r="I344" s="211"/>
      <c r="J344" s="207"/>
      <c r="K344" s="207"/>
      <c r="L344" s="212"/>
      <c r="M344" s="213"/>
      <c r="N344" s="214"/>
      <c r="O344" s="214"/>
      <c r="P344" s="214"/>
      <c r="Q344" s="214"/>
      <c r="R344" s="214"/>
      <c r="S344" s="214"/>
      <c r="T344" s="215"/>
      <c r="AT344" s="216" t="s">
        <v>164</v>
      </c>
      <c r="AU344" s="216" t="s">
        <v>82</v>
      </c>
      <c r="AV344" s="13" t="s">
        <v>82</v>
      </c>
      <c r="AW344" s="13" t="s">
        <v>33</v>
      </c>
      <c r="AX344" s="13" t="s">
        <v>72</v>
      </c>
      <c r="AY344" s="216" t="s">
        <v>122</v>
      </c>
    </row>
    <row r="345" spans="2:51" s="14" customFormat="1" ht="11.25">
      <c r="B345" s="217"/>
      <c r="C345" s="218"/>
      <c r="D345" s="202" t="s">
        <v>164</v>
      </c>
      <c r="E345" s="219" t="s">
        <v>19</v>
      </c>
      <c r="F345" s="220" t="s">
        <v>263</v>
      </c>
      <c r="G345" s="218"/>
      <c r="H345" s="219" t="s">
        <v>19</v>
      </c>
      <c r="I345" s="221"/>
      <c r="J345" s="218"/>
      <c r="K345" s="218"/>
      <c r="L345" s="222"/>
      <c r="M345" s="223"/>
      <c r="N345" s="224"/>
      <c r="O345" s="224"/>
      <c r="P345" s="224"/>
      <c r="Q345" s="224"/>
      <c r="R345" s="224"/>
      <c r="S345" s="224"/>
      <c r="T345" s="225"/>
      <c r="AT345" s="226" t="s">
        <v>164</v>
      </c>
      <c r="AU345" s="226" t="s">
        <v>82</v>
      </c>
      <c r="AV345" s="14" t="s">
        <v>80</v>
      </c>
      <c r="AW345" s="14" t="s">
        <v>33</v>
      </c>
      <c r="AX345" s="14" t="s">
        <v>72</v>
      </c>
      <c r="AY345" s="226" t="s">
        <v>122</v>
      </c>
    </row>
    <row r="346" spans="2:51" s="13" customFormat="1" ht="11.25">
      <c r="B346" s="206"/>
      <c r="C346" s="207"/>
      <c r="D346" s="202" t="s">
        <v>164</v>
      </c>
      <c r="E346" s="208" t="s">
        <v>19</v>
      </c>
      <c r="F346" s="209" t="s">
        <v>264</v>
      </c>
      <c r="G346" s="207"/>
      <c r="H346" s="210">
        <v>3</v>
      </c>
      <c r="I346" s="211"/>
      <c r="J346" s="207"/>
      <c r="K346" s="207"/>
      <c r="L346" s="212"/>
      <c r="M346" s="213"/>
      <c r="N346" s="214"/>
      <c r="O346" s="214"/>
      <c r="P346" s="214"/>
      <c r="Q346" s="214"/>
      <c r="R346" s="214"/>
      <c r="S346" s="214"/>
      <c r="T346" s="215"/>
      <c r="AT346" s="216" t="s">
        <v>164</v>
      </c>
      <c r="AU346" s="216" t="s">
        <v>82</v>
      </c>
      <c r="AV346" s="13" t="s">
        <v>82</v>
      </c>
      <c r="AW346" s="13" t="s">
        <v>33</v>
      </c>
      <c r="AX346" s="13" t="s">
        <v>72</v>
      </c>
      <c r="AY346" s="216" t="s">
        <v>122</v>
      </c>
    </row>
    <row r="347" spans="2:51" s="14" customFormat="1" ht="11.25">
      <c r="B347" s="217"/>
      <c r="C347" s="218"/>
      <c r="D347" s="202" t="s">
        <v>164</v>
      </c>
      <c r="E347" s="219" t="s">
        <v>19</v>
      </c>
      <c r="F347" s="220" t="s">
        <v>493</v>
      </c>
      <c r="G347" s="218"/>
      <c r="H347" s="219" t="s">
        <v>19</v>
      </c>
      <c r="I347" s="221"/>
      <c r="J347" s="218"/>
      <c r="K347" s="218"/>
      <c r="L347" s="222"/>
      <c r="M347" s="223"/>
      <c r="N347" s="224"/>
      <c r="O347" s="224"/>
      <c r="P347" s="224"/>
      <c r="Q347" s="224"/>
      <c r="R347" s="224"/>
      <c r="S347" s="224"/>
      <c r="T347" s="225"/>
      <c r="AT347" s="226" t="s">
        <v>164</v>
      </c>
      <c r="AU347" s="226" t="s">
        <v>82</v>
      </c>
      <c r="AV347" s="14" t="s">
        <v>80</v>
      </c>
      <c r="AW347" s="14" t="s">
        <v>33</v>
      </c>
      <c r="AX347" s="14" t="s">
        <v>72</v>
      </c>
      <c r="AY347" s="226" t="s">
        <v>122</v>
      </c>
    </row>
    <row r="348" spans="2:51" s="14" customFormat="1" ht="11.25">
      <c r="B348" s="217"/>
      <c r="C348" s="218"/>
      <c r="D348" s="202" t="s">
        <v>164</v>
      </c>
      <c r="E348" s="219" t="s">
        <v>19</v>
      </c>
      <c r="F348" s="220" t="s">
        <v>494</v>
      </c>
      <c r="G348" s="218"/>
      <c r="H348" s="219" t="s">
        <v>19</v>
      </c>
      <c r="I348" s="221"/>
      <c r="J348" s="218"/>
      <c r="K348" s="218"/>
      <c r="L348" s="222"/>
      <c r="M348" s="223"/>
      <c r="N348" s="224"/>
      <c r="O348" s="224"/>
      <c r="P348" s="224"/>
      <c r="Q348" s="224"/>
      <c r="R348" s="224"/>
      <c r="S348" s="224"/>
      <c r="T348" s="225"/>
      <c r="AT348" s="226" t="s">
        <v>164</v>
      </c>
      <c r="AU348" s="226" t="s">
        <v>82</v>
      </c>
      <c r="AV348" s="14" t="s">
        <v>80</v>
      </c>
      <c r="AW348" s="14" t="s">
        <v>33</v>
      </c>
      <c r="AX348" s="14" t="s">
        <v>72</v>
      </c>
      <c r="AY348" s="226" t="s">
        <v>122</v>
      </c>
    </row>
    <row r="349" spans="2:51" s="14" customFormat="1" ht="11.25">
      <c r="B349" s="217"/>
      <c r="C349" s="218"/>
      <c r="D349" s="202" t="s">
        <v>164</v>
      </c>
      <c r="E349" s="219" t="s">
        <v>19</v>
      </c>
      <c r="F349" s="220" t="s">
        <v>495</v>
      </c>
      <c r="G349" s="218"/>
      <c r="H349" s="219" t="s">
        <v>19</v>
      </c>
      <c r="I349" s="221"/>
      <c r="J349" s="218"/>
      <c r="K349" s="218"/>
      <c r="L349" s="222"/>
      <c r="M349" s="223"/>
      <c r="N349" s="224"/>
      <c r="O349" s="224"/>
      <c r="P349" s="224"/>
      <c r="Q349" s="224"/>
      <c r="R349" s="224"/>
      <c r="S349" s="224"/>
      <c r="T349" s="225"/>
      <c r="AT349" s="226" t="s">
        <v>164</v>
      </c>
      <c r="AU349" s="226" t="s">
        <v>82</v>
      </c>
      <c r="AV349" s="14" t="s">
        <v>80</v>
      </c>
      <c r="AW349" s="14" t="s">
        <v>33</v>
      </c>
      <c r="AX349" s="14" t="s">
        <v>72</v>
      </c>
      <c r="AY349" s="226" t="s">
        <v>122</v>
      </c>
    </row>
    <row r="350" spans="2:51" s="13" customFormat="1" ht="11.25">
      <c r="B350" s="206"/>
      <c r="C350" s="207"/>
      <c r="D350" s="202" t="s">
        <v>164</v>
      </c>
      <c r="E350" s="208" t="s">
        <v>19</v>
      </c>
      <c r="F350" s="209" t="s">
        <v>267</v>
      </c>
      <c r="G350" s="207"/>
      <c r="H350" s="210">
        <v>12.6</v>
      </c>
      <c r="I350" s="211"/>
      <c r="J350" s="207"/>
      <c r="K350" s="207"/>
      <c r="L350" s="212"/>
      <c r="M350" s="213"/>
      <c r="N350" s="214"/>
      <c r="O350" s="214"/>
      <c r="P350" s="214"/>
      <c r="Q350" s="214"/>
      <c r="R350" s="214"/>
      <c r="S350" s="214"/>
      <c r="T350" s="215"/>
      <c r="AT350" s="216" t="s">
        <v>164</v>
      </c>
      <c r="AU350" s="216" t="s">
        <v>82</v>
      </c>
      <c r="AV350" s="13" t="s">
        <v>82</v>
      </c>
      <c r="AW350" s="13" t="s">
        <v>33</v>
      </c>
      <c r="AX350" s="13" t="s">
        <v>72</v>
      </c>
      <c r="AY350" s="216" t="s">
        <v>122</v>
      </c>
    </row>
    <row r="351" spans="2:51" s="16" customFormat="1" ht="11.25">
      <c r="B351" s="238"/>
      <c r="C351" s="239"/>
      <c r="D351" s="202" t="s">
        <v>164</v>
      </c>
      <c r="E351" s="240" t="s">
        <v>19</v>
      </c>
      <c r="F351" s="241" t="s">
        <v>287</v>
      </c>
      <c r="G351" s="239"/>
      <c r="H351" s="242">
        <v>18.38</v>
      </c>
      <c r="I351" s="243"/>
      <c r="J351" s="239"/>
      <c r="K351" s="239"/>
      <c r="L351" s="244"/>
      <c r="M351" s="245"/>
      <c r="N351" s="246"/>
      <c r="O351" s="246"/>
      <c r="P351" s="246"/>
      <c r="Q351" s="246"/>
      <c r="R351" s="246"/>
      <c r="S351" s="246"/>
      <c r="T351" s="247"/>
      <c r="AT351" s="248" t="s">
        <v>164</v>
      </c>
      <c r="AU351" s="248" t="s">
        <v>82</v>
      </c>
      <c r="AV351" s="16" t="s">
        <v>138</v>
      </c>
      <c r="AW351" s="16" t="s">
        <v>33</v>
      </c>
      <c r="AX351" s="16" t="s">
        <v>72</v>
      </c>
      <c r="AY351" s="248" t="s">
        <v>122</v>
      </c>
    </row>
    <row r="352" spans="2:51" s="13" customFormat="1" ht="11.25">
      <c r="B352" s="206"/>
      <c r="C352" s="207"/>
      <c r="D352" s="202" t="s">
        <v>164</v>
      </c>
      <c r="E352" s="208" t="s">
        <v>19</v>
      </c>
      <c r="F352" s="209" t="s">
        <v>496</v>
      </c>
      <c r="G352" s="207"/>
      <c r="H352" s="210">
        <v>1.62</v>
      </c>
      <c r="I352" s="211"/>
      <c r="J352" s="207"/>
      <c r="K352" s="207"/>
      <c r="L352" s="212"/>
      <c r="M352" s="213"/>
      <c r="N352" s="214"/>
      <c r="O352" s="214"/>
      <c r="P352" s="214"/>
      <c r="Q352" s="214"/>
      <c r="R352" s="214"/>
      <c r="S352" s="214"/>
      <c r="T352" s="215"/>
      <c r="AT352" s="216" t="s">
        <v>164</v>
      </c>
      <c r="AU352" s="216" t="s">
        <v>82</v>
      </c>
      <c r="AV352" s="13" t="s">
        <v>82</v>
      </c>
      <c r="AW352" s="13" t="s">
        <v>33</v>
      </c>
      <c r="AX352" s="13" t="s">
        <v>72</v>
      </c>
      <c r="AY352" s="216" t="s">
        <v>122</v>
      </c>
    </row>
    <row r="353" spans="2:51" s="15" customFormat="1" ht="11.25">
      <c r="B353" s="227"/>
      <c r="C353" s="228"/>
      <c r="D353" s="202" t="s">
        <v>164</v>
      </c>
      <c r="E353" s="229" t="s">
        <v>19</v>
      </c>
      <c r="F353" s="230" t="s">
        <v>193</v>
      </c>
      <c r="G353" s="228"/>
      <c r="H353" s="231">
        <v>20</v>
      </c>
      <c r="I353" s="232"/>
      <c r="J353" s="228"/>
      <c r="K353" s="228"/>
      <c r="L353" s="233"/>
      <c r="M353" s="234"/>
      <c r="N353" s="235"/>
      <c r="O353" s="235"/>
      <c r="P353" s="235"/>
      <c r="Q353" s="235"/>
      <c r="R353" s="235"/>
      <c r="S353" s="235"/>
      <c r="T353" s="236"/>
      <c r="AT353" s="237" t="s">
        <v>164</v>
      </c>
      <c r="AU353" s="237" t="s">
        <v>82</v>
      </c>
      <c r="AV353" s="15" t="s">
        <v>129</v>
      </c>
      <c r="AW353" s="15" t="s">
        <v>33</v>
      </c>
      <c r="AX353" s="15" t="s">
        <v>80</v>
      </c>
      <c r="AY353" s="237" t="s">
        <v>122</v>
      </c>
    </row>
    <row r="354" spans="1:65" s="2" customFormat="1" ht="16.5" customHeight="1">
      <c r="A354" s="36"/>
      <c r="B354" s="37"/>
      <c r="C354" s="189" t="s">
        <v>497</v>
      </c>
      <c r="D354" s="189" t="s">
        <v>124</v>
      </c>
      <c r="E354" s="190" t="s">
        <v>498</v>
      </c>
      <c r="F354" s="191" t="s">
        <v>499</v>
      </c>
      <c r="G354" s="192" t="s">
        <v>127</v>
      </c>
      <c r="H354" s="193">
        <v>10</v>
      </c>
      <c r="I354" s="194"/>
      <c r="J354" s="195">
        <f>ROUND(I354*H354,2)</f>
        <v>0</v>
      </c>
      <c r="K354" s="191" t="s">
        <v>128</v>
      </c>
      <c r="L354" s="41"/>
      <c r="M354" s="196" t="s">
        <v>19</v>
      </c>
      <c r="N354" s="197" t="s">
        <v>43</v>
      </c>
      <c r="O354" s="66"/>
      <c r="P354" s="198">
        <f>O354*H354</f>
        <v>0</v>
      </c>
      <c r="Q354" s="198">
        <v>0.00264</v>
      </c>
      <c r="R354" s="198">
        <f>Q354*H354</f>
        <v>0.0264</v>
      </c>
      <c r="S354" s="198">
        <v>0</v>
      </c>
      <c r="T354" s="199">
        <f>S354*H354</f>
        <v>0</v>
      </c>
      <c r="U354" s="36"/>
      <c r="V354" s="36"/>
      <c r="W354" s="36"/>
      <c r="X354" s="36"/>
      <c r="Y354" s="36"/>
      <c r="Z354" s="36"/>
      <c r="AA354" s="36"/>
      <c r="AB354" s="36"/>
      <c r="AC354" s="36"/>
      <c r="AD354" s="36"/>
      <c r="AE354" s="36"/>
      <c r="AR354" s="200" t="s">
        <v>129</v>
      </c>
      <c r="AT354" s="200" t="s">
        <v>124</v>
      </c>
      <c r="AU354" s="200" t="s">
        <v>82</v>
      </c>
      <c r="AY354" s="19" t="s">
        <v>122</v>
      </c>
      <c r="BE354" s="201">
        <f>IF(N354="základní",J354,0)</f>
        <v>0</v>
      </c>
      <c r="BF354" s="201">
        <f>IF(N354="snížená",J354,0)</f>
        <v>0</v>
      </c>
      <c r="BG354" s="201">
        <f>IF(N354="zákl. přenesená",J354,0)</f>
        <v>0</v>
      </c>
      <c r="BH354" s="201">
        <f>IF(N354="sníž. přenesená",J354,0)</f>
        <v>0</v>
      </c>
      <c r="BI354" s="201">
        <f>IF(N354="nulová",J354,0)</f>
        <v>0</v>
      </c>
      <c r="BJ354" s="19" t="s">
        <v>80</v>
      </c>
      <c r="BK354" s="201">
        <f>ROUND(I354*H354,2)</f>
        <v>0</v>
      </c>
      <c r="BL354" s="19" t="s">
        <v>129</v>
      </c>
      <c r="BM354" s="200" t="s">
        <v>500</v>
      </c>
    </row>
    <row r="355" spans="1:47" s="2" customFormat="1" ht="39">
      <c r="A355" s="36"/>
      <c r="B355" s="37"/>
      <c r="C355" s="38"/>
      <c r="D355" s="202" t="s">
        <v>131</v>
      </c>
      <c r="E355" s="38"/>
      <c r="F355" s="203" t="s">
        <v>501</v>
      </c>
      <c r="G355" s="38"/>
      <c r="H355" s="38"/>
      <c r="I355" s="110"/>
      <c r="J355" s="38"/>
      <c r="K355" s="38"/>
      <c r="L355" s="41"/>
      <c r="M355" s="204"/>
      <c r="N355" s="205"/>
      <c r="O355" s="66"/>
      <c r="P355" s="66"/>
      <c r="Q355" s="66"/>
      <c r="R355" s="66"/>
      <c r="S355" s="66"/>
      <c r="T355" s="67"/>
      <c r="U355" s="36"/>
      <c r="V355" s="36"/>
      <c r="W355" s="36"/>
      <c r="X355" s="36"/>
      <c r="Y355" s="36"/>
      <c r="Z355" s="36"/>
      <c r="AA355" s="36"/>
      <c r="AB355" s="36"/>
      <c r="AC355" s="36"/>
      <c r="AD355" s="36"/>
      <c r="AE355" s="36"/>
      <c r="AT355" s="19" t="s">
        <v>131</v>
      </c>
      <c r="AU355" s="19" t="s">
        <v>82</v>
      </c>
    </row>
    <row r="356" spans="2:51" s="14" customFormat="1" ht="11.25">
      <c r="B356" s="217"/>
      <c r="C356" s="218"/>
      <c r="D356" s="202" t="s">
        <v>164</v>
      </c>
      <c r="E356" s="219" t="s">
        <v>19</v>
      </c>
      <c r="F356" s="220" t="s">
        <v>502</v>
      </c>
      <c r="G356" s="218"/>
      <c r="H356" s="219" t="s">
        <v>19</v>
      </c>
      <c r="I356" s="221"/>
      <c r="J356" s="218"/>
      <c r="K356" s="218"/>
      <c r="L356" s="222"/>
      <c r="M356" s="223"/>
      <c r="N356" s="224"/>
      <c r="O356" s="224"/>
      <c r="P356" s="224"/>
      <c r="Q356" s="224"/>
      <c r="R356" s="224"/>
      <c r="S356" s="224"/>
      <c r="T356" s="225"/>
      <c r="AT356" s="226" t="s">
        <v>164</v>
      </c>
      <c r="AU356" s="226" t="s">
        <v>82</v>
      </c>
      <c r="AV356" s="14" t="s">
        <v>80</v>
      </c>
      <c r="AW356" s="14" t="s">
        <v>33</v>
      </c>
      <c r="AX356" s="14" t="s">
        <v>72</v>
      </c>
      <c r="AY356" s="226" t="s">
        <v>122</v>
      </c>
    </row>
    <row r="357" spans="2:51" s="14" customFormat="1" ht="11.25">
      <c r="B357" s="217"/>
      <c r="C357" s="218"/>
      <c r="D357" s="202" t="s">
        <v>164</v>
      </c>
      <c r="E357" s="219" t="s">
        <v>19</v>
      </c>
      <c r="F357" s="220" t="s">
        <v>259</v>
      </c>
      <c r="G357" s="218"/>
      <c r="H357" s="219" t="s">
        <v>19</v>
      </c>
      <c r="I357" s="221"/>
      <c r="J357" s="218"/>
      <c r="K357" s="218"/>
      <c r="L357" s="222"/>
      <c r="M357" s="223"/>
      <c r="N357" s="224"/>
      <c r="O357" s="224"/>
      <c r="P357" s="224"/>
      <c r="Q357" s="224"/>
      <c r="R357" s="224"/>
      <c r="S357" s="224"/>
      <c r="T357" s="225"/>
      <c r="AT357" s="226" t="s">
        <v>164</v>
      </c>
      <c r="AU357" s="226" t="s">
        <v>82</v>
      </c>
      <c r="AV357" s="14" t="s">
        <v>80</v>
      </c>
      <c r="AW357" s="14" t="s">
        <v>33</v>
      </c>
      <c r="AX357" s="14" t="s">
        <v>72</v>
      </c>
      <c r="AY357" s="226" t="s">
        <v>122</v>
      </c>
    </row>
    <row r="358" spans="2:51" s="13" customFormat="1" ht="11.25">
      <c r="B358" s="206"/>
      <c r="C358" s="207"/>
      <c r="D358" s="202" t="s">
        <v>164</v>
      </c>
      <c r="E358" s="208" t="s">
        <v>19</v>
      </c>
      <c r="F358" s="209" t="s">
        <v>503</v>
      </c>
      <c r="G358" s="207"/>
      <c r="H358" s="210">
        <v>2.56</v>
      </c>
      <c r="I358" s="211"/>
      <c r="J358" s="207"/>
      <c r="K358" s="207"/>
      <c r="L358" s="212"/>
      <c r="M358" s="213"/>
      <c r="N358" s="214"/>
      <c r="O358" s="214"/>
      <c r="P358" s="214"/>
      <c r="Q358" s="214"/>
      <c r="R358" s="214"/>
      <c r="S358" s="214"/>
      <c r="T358" s="215"/>
      <c r="AT358" s="216" t="s">
        <v>164</v>
      </c>
      <c r="AU358" s="216" t="s">
        <v>82</v>
      </c>
      <c r="AV358" s="13" t="s">
        <v>82</v>
      </c>
      <c r="AW358" s="13" t="s">
        <v>33</v>
      </c>
      <c r="AX358" s="13" t="s">
        <v>72</v>
      </c>
      <c r="AY358" s="216" t="s">
        <v>122</v>
      </c>
    </row>
    <row r="359" spans="2:51" s="14" customFormat="1" ht="11.25">
      <c r="B359" s="217"/>
      <c r="C359" s="218"/>
      <c r="D359" s="202" t="s">
        <v>164</v>
      </c>
      <c r="E359" s="219" t="s">
        <v>19</v>
      </c>
      <c r="F359" s="220" t="s">
        <v>261</v>
      </c>
      <c r="G359" s="218"/>
      <c r="H359" s="219" t="s">
        <v>19</v>
      </c>
      <c r="I359" s="221"/>
      <c r="J359" s="218"/>
      <c r="K359" s="218"/>
      <c r="L359" s="222"/>
      <c r="M359" s="223"/>
      <c r="N359" s="224"/>
      <c r="O359" s="224"/>
      <c r="P359" s="224"/>
      <c r="Q359" s="224"/>
      <c r="R359" s="224"/>
      <c r="S359" s="224"/>
      <c r="T359" s="225"/>
      <c r="AT359" s="226" t="s">
        <v>164</v>
      </c>
      <c r="AU359" s="226" t="s">
        <v>82</v>
      </c>
      <c r="AV359" s="14" t="s">
        <v>80</v>
      </c>
      <c r="AW359" s="14" t="s">
        <v>33</v>
      </c>
      <c r="AX359" s="14" t="s">
        <v>72</v>
      </c>
      <c r="AY359" s="226" t="s">
        <v>122</v>
      </c>
    </row>
    <row r="360" spans="2:51" s="13" customFormat="1" ht="11.25">
      <c r="B360" s="206"/>
      <c r="C360" s="207"/>
      <c r="D360" s="202" t="s">
        <v>164</v>
      </c>
      <c r="E360" s="208" t="s">
        <v>19</v>
      </c>
      <c r="F360" s="209" t="s">
        <v>504</v>
      </c>
      <c r="G360" s="207"/>
      <c r="H360" s="210">
        <v>4.8</v>
      </c>
      <c r="I360" s="211"/>
      <c r="J360" s="207"/>
      <c r="K360" s="207"/>
      <c r="L360" s="212"/>
      <c r="M360" s="213"/>
      <c r="N360" s="214"/>
      <c r="O360" s="214"/>
      <c r="P360" s="214"/>
      <c r="Q360" s="214"/>
      <c r="R360" s="214"/>
      <c r="S360" s="214"/>
      <c r="T360" s="215"/>
      <c r="AT360" s="216" t="s">
        <v>164</v>
      </c>
      <c r="AU360" s="216" t="s">
        <v>82</v>
      </c>
      <c r="AV360" s="13" t="s">
        <v>82</v>
      </c>
      <c r="AW360" s="13" t="s">
        <v>33</v>
      </c>
      <c r="AX360" s="13" t="s">
        <v>72</v>
      </c>
      <c r="AY360" s="216" t="s">
        <v>122</v>
      </c>
    </row>
    <row r="361" spans="2:51" s="14" customFormat="1" ht="11.25">
      <c r="B361" s="217"/>
      <c r="C361" s="218"/>
      <c r="D361" s="202" t="s">
        <v>164</v>
      </c>
      <c r="E361" s="219" t="s">
        <v>19</v>
      </c>
      <c r="F361" s="220" t="s">
        <v>263</v>
      </c>
      <c r="G361" s="218"/>
      <c r="H361" s="219" t="s">
        <v>19</v>
      </c>
      <c r="I361" s="221"/>
      <c r="J361" s="218"/>
      <c r="K361" s="218"/>
      <c r="L361" s="222"/>
      <c r="M361" s="223"/>
      <c r="N361" s="224"/>
      <c r="O361" s="224"/>
      <c r="P361" s="224"/>
      <c r="Q361" s="224"/>
      <c r="R361" s="224"/>
      <c r="S361" s="224"/>
      <c r="T361" s="225"/>
      <c r="AT361" s="226" t="s">
        <v>164</v>
      </c>
      <c r="AU361" s="226" t="s">
        <v>82</v>
      </c>
      <c r="AV361" s="14" t="s">
        <v>80</v>
      </c>
      <c r="AW361" s="14" t="s">
        <v>33</v>
      </c>
      <c r="AX361" s="14" t="s">
        <v>72</v>
      </c>
      <c r="AY361" s="226" t="s">
        <v>122</v>
      </c>
    </row>
    <row r="362" spans="2:51" s="13" customFormat="1" ht="11.25">
      <c r="B362" s="206"/>
      <c r="C362" s="207"/>
      <c r="D362" s="202" t="s">
        <v>164</v>
      </c>
      <c r="E362" s="208" t="s">
        <v>19</v>
      </c>
      <c r="F362" s="209" t="s">
        <v>505</v>
      </c>
      <c r="G362" s="207"/>
      <c r="H362" s="210">
        <v>2</v>
      </c>
      <c r="I362" s="211"/>
      <c r="J362" s="207"/>
      <c r="K362" s="207"/>
      <c r="L362" s="212"/>
      <c r="M362" s="213"/>
      <c r="N362" s="214"/>
      <c r="O362" s="214"/>
      <c r="P362" s="214"/>
      <c r="Q362" s="214"/>
      <c r="R362" s="214"/>
      <c r="S362" s="214"/>
      <c r="T362" s="215"/>
      <c r="AT362" s="216" t="s">
        <v>164</v>
      </c>
      <c r="AU362" s="216" t="s">
        <v>82</v>
      </c>
      <c r="AV362" s="13" t="s">
        <v>82</v>
      </c>
      <c r="AW362" s="13" t="s">
        <v>33</v>
      </c>
      <c r="AX362" s="13" t="s">
        <v>72</v>
      </c>
      <c r="AY362" s="216" t="s">
        <v>122</v>
      </c>
    </row>
    <row r="363" spans="2:51" s="13" customFormat="1" ht="11.25">
      <c r="B363" s="206"/>
      <c r="C363" s="207"/>
      <c r="D363" s="202" t="s">
        <v>164</v>
      </c>
      <c r="E363" s="208" t="s">
        <v>19</v>
      </c>
      <c r="F363" s="209" t="s">
        <v>506</v>
      </c>
      <c r="G363" s="207"/>
      <c r="H363" s="210">
        <v>0.64</v>
      </c>
      <c r="I363" s="211"/>
      <c r="J363" s="207"/>
      <c r="K363" s="207"/>
      <c r="L363" s="212"/>
      <c r="M363" s="213"/>
      <c r="N363" s="214"/>
      <c r="O363" s="214"/>
      <c r="P363" s="214"/>
      <c r="Q363" s="214"/>
      <c r="R363" s="214"/>
      <c r="S363" s="214"/>
      <c r="T363" s="215"/>
      <c r="AT363" s="216" t="s">
        <v>164</v>
      </c>
      <c r="AU363" s="216" t="s">
        <v>82</v>
      </c>
      <c r="AV363" s="13" t="s">
        <v>82</v>
      </c>
      <c r="AW363" s="13" t="s">
        <v>33</v>
      </c>
      <c r="AX363" s="13" t="s">
        <v>72</v>
      </c>
      <c r="AY363" s="216" t="s">
        <v>122</v>
      </c>
    </row>
    <row r="364" spans="2:51" s="15" customFormat="1" ht="11.25">
      <c r="B364" s="227"/>
      <c r="C364" s="228"/>
      <c r="D364" s="202" t="s">
        <v>164</v>
      </c>
      <c r="E364" s="229" t="s">
        <v>19</v>
      </c>
      <c r="F364" s="230" t="s">
        <v>193</v>
      </c>
      <c r="G364" s="228"/>
      <c r="H364" s="231">
        <v>10</v>
      </c>
      <c r="I364" s="232"/>
      <c r="J364" s="228"/>
      <c r="K364" s="228"/>
      <c r="L364" s="233"/>
      <c r="M364" s="234"/>
      <c r="N364" s="235"/>
      <c r="O364" s="235"/>
      <c r="P364" s="235"/>
      <c r="Q364" s="235"/>
      <c r="R364" s="235"/>
      <c r="S364" s="235"/>
      <c r="T364" s="236"/>
      <c r="AT364" s="237" t="s">
        <v>164</v>
      </c>
      <c r="AU364" s="237" t="s">
        <v>82</v>
      </c>
      <c r="AV364" s="15" t="s">
        <v>129</v>
      </c>
      <c r="AW364" s="15" t="s">
        <v>33</v>
      </c>
      <c r="AX364" s="15" t="s">
        <v>80</v>
      </c>
      <c r="AY364" s="237" t="s">
        <v>122</v>
      </c>
    </row>
    <row r="365" spans="1:65" s="2" customFormat="1" ht="16.5" customHeight="1">
      <c r="A365" s="36"/>
      <c r="B365" s="37"/>
      <c r="C365" s="189" t="s">
        <v>507</v>
      </c>
      <c r="D365" s="189" t="s">
        <v>124</v>
      </c>
      <c r="E365" s="190" t="s">
        <v>508</v>
      </c>
      <c r="F365" s="191" t="s">
        <v>509</v>
      </c>
      <c r="G365" s="192" t="s">
        <v>127</v>
      </c>
      <c r="H365" s="193">
        <v>10</v>
      </c>
      <c r="I365" s="194"/>
      <c r="J365" s="195">
        <f>ROUND(I365*H365,2)</f>
        <v>0</v>
      </c>
      <c r="K365" s="191" t="s">
        <v>128</v>
      </c>
      <c r="L365" s="41"/>
      <c r="M365" s="196" t="s">
        <v>19</v>
      </c>
      <c r="N365" s="197" t="s">
        <v>43</v>
      </c>
      <c r="O365" s="66"/>
      <c r="P365" s="198">
        <f>O365*H365</f>
        <v>0</v>
      </c>
      <c r="Q365" s="198">
        <v>0</v>
      </c>
      <c r="R365" s="198">
        <f>Q365*H365</f>
        <v>0</v>
      </c>
      <c r="S365" s="198">
        <v>0</v>
      </c>
      <c r="T365" s="199">
        <f>S365*H365</f>
        <v>0</v>
      </c>
      <c r="U365" s="36"/>
      <c r="V365" s="36"/>
      <c r="W365" s="36"/>
      <c r="X365" s="36"/>
      <c r="Y365" s="36"/>
      <c r="Z365" s="36"/>
      <c r="AA365" s="36"/>
      <c r="AB365" s="36"/>
      <c r="AC365" s="36"/>
      <c r="AD365" s="36"/>
      <c r="AE365" s="36"/>
      <c r="AR365" s="200" t="s">
        <v>129</v>
      </c>
      <c r="AT365" s="200" t="s">
        <v>124</v>
      </c>
      <c r="AU365" s="200" t="s">
        <v>82</v>
      </c>
      <c r="AY365" s="19" t="s">
        <v>122</v>
      </c>
      <c r="BE365" s="201">
        <f>IF(N365="základní",J365,0)</f>
        <v>0</v>
      </c>
      <c r="BF365" s="201">
        <f>IF(N365="snížená",J365,0)</f>
        <v>0</v>
      </c>
      <c r="BG365" s="201">
        <f>IF(N365="zákl. přenesená",J365,0)</f>
        <v>0</v>
      </c>
      <c r="BH365" s="201">
        <f>IF(N365="sníž. přenesená",J365,0)</f>
        <v>0</v>
      </c>
      <c r="BI365" s="201">
        <f>IF(N365="nulová",J365,0)</f>
        <v>0</v>
      </c>
      <c r="BJ365" s="19" t="s">
        <v>80</v>
      </c>
      <c r="BK365" s="201">
        <f>ROUND(I365*H365,2)</f>
        <v>0</v>
      </c>
      <c r="BL365" s="19" t="s">
        <v>129</v>
      </c>
      <c r="BM365" s="200" t="s">
        <v>510</v>
      </c>
    </row>
    <row r="366" spans="1:47" s="2" customFormat="1" ht="39">
      <c r="A366" s="36"/>
      <c r="B366" s="37"/>
      <c r="C366" s="38"/>
      <c r="D366" s="202" t="s">
        <v>131</v>
      </c>
      <c r="E366" s="38"/>
      <c r="F366" s="203" t="s">
        <v>501</v>
      </c>
      <c r="G366" s="38"/>
      <c r="H366" s="38"/>
      <c r="I366" s="110"/>
      <c r="J366" s="38"/>
      <c r="K366" s="38"/>
      <c r="L366" s="41"/>
      <c r="M366" s="204"/>
      <c r="N366" s="205"/>
      <c r="O366" s="66"/>
      <c r="P366" s="66"/>
      <c r="Q366" s="66"/>
      <c r="R366" s="66"/>
      <c r="S366" s="66"/>
      <c r="T366" s="67"/>
      <c r="U366" s="36"/>
      <c r="V366" s="36"/>
      <c r="W366" s="36"/>
      <c r="X366" s="36"/>
      <c r="Y366" s="36"/>
      <c r="Z366" s="36"/>
      <c r="AA366" s="36"/>
      <c r="AB366" s="36"/>
      <c r="AC366" s="36"/>
      <c r="AD366" s="36"/>
      <c r="AE366" s="36"/>
      <c r="AT366" s="19" t="s">
        <v>131</v>
      </c>
      <c r="AU366" s="19" t="s">
        <v>82</v>
      </c>
    </row>
    <row r="367" spans="1:65" s="2" customFormat="1" ht="21.75" customHeight="1">
      <c r="A367" s="36"/>
      <c r="B367" s="37"/>
      <c r="C367" s="189" t="s">
        <v>511</v>
      </c>
      <c r="D367" s="189" t="s">
        <v>124</v>
      </c>
      <c r="E367" s="190" t="s">
        <v>512</v>
      </c>
      <c r="F367" s="191" t="s">
        <v>513</v>
      </c>
      <c r="G367" s="192" t="s">
        <v>135</v>
      </c>
      <c r="H367" s="193">
        <v>72</v>
      </c>
      <c r="I367" s="194"/>
      <c r="J367" s="195">
        <f>ROUND(I367*H367,2)</f>
        <v>0</v>
      </c>
      <c r="K367" s="191" t="s">
        <v>128</v>
      </c>
      <c r="L367" s="41"/>
      <c r="M367" s="196" t="s">
        <v>19</v>
      </c>
      <c r="N367" s="197" t="s">
        <v>43</v>
      </c>
      <c r="O367" s="66"/>
      <c r="P367" s="198">
        <f>O367*H367</f>
        <v>0</v>
      </c>
      <c r="Q367" s="198">
        <v>0.00217</v>
      </c>
      <c r="R367" s="198">
        <f>Q367*H367</f>
        <v>0.15624</v>
      </c>
      <c r="S367" s="198">
        <v>0</v>
      </c>
      <c r="T367" s="199">
        <f>S367*H367</f>
        <v>0</v>
      </c>
      <c r="U367" s="36"/>
      <c r="V367" s="36"/>
      <c r="W367" s="36"/>
      <c r="X367" s="36"/>
      <c r="Y367" s="36"/>
      <c r="Z367" s="36"/>
      <c r="AA367" s="36"/>
      <c r="AB367" s="36"/>
      <c r="AC367" s="36"/>
      <c r="AD367" s="36"/>
      <c r="AE367" s="36"/>
      <c r="AR367" s="200" t="s">
        <v>129</v>
      </c>
      <c r="AT367" s="200" t="s">
        <v>124</v>
      </c>
      <c r="AU367" s="200" t="s">
        <v>82</v>
      </c>
      <c r="AY367" s="19" t="s">
        <v>122</v>
      </c>
      <c r="BE367" s="201">
        <f>IF(N367="základní",J367,0)</f>
        <v>0</v>
      </c>
      <c r="BF367" s="201">
        <f>IF(N367="snížená",J367,0)</f>
        <v>0</v>
      </c>
      <c r="BG367" s="201">
        <f>IF(N367="zákl. přenesená",J367,0)</f>
        <v>0</v>
      </c>
      <c r="BH367" s="201">
        <f>IF(N367="sníž. přenesená",J367,0)</f>
        <v>0</v>
      </c>
      <c r="BI367" s="201">
        <f>IF(N367="nulová",J367,0)</f>
        <v>0</v>
      </c>
      <c r="BJ367" s="19" t="s">
        <v>80</v>
      </c>
      <c r="BK367" s="201">
        <f>ROUND(I367*H367,2)</f>
        <v>0</v>
      </c>
      <c r="BL367" s="19" t="s">
        <v>129</v>
      </c>
      <c r="BM367" s="200" t="s">
        <v>514</v>
      </c>
    </row>
    <row r="368" spans="1:47" s="2" customFormat="1" ht="68.25">
      <c r="A368" s="36"/>
      <c r="B368" s="37"/>
      <c r="C368" s="38"/>
      <c r="D368" s="202" t="s">
        <v>131</v>
      </c>
      <c r="E368" s="38"/>
      <c r="F368" s="203" t="s">
        <v>515</v>
      </c>
      <c r="G368" s="38"/>
      <c r="H368" s="38"/>
      <c r="I368" s="110"/>
      <c r="J368" s="38"/>
      <c r="K368" s="38"/>
      <c r="L368" s="41"/>
      <c r="M368" s="204"/>
      <c r="N368" s="205"/>
      <c r="O368" s="66"/>
      <c r="P368" s="66"/>
      <c r="Q368" s="66"/>
      <c r="R368" s="66"/>
      <c r="S368" s="66"/>
      <c r="T368" s="67"/>
      <c r="U368" s="36"/>
      <c r="V368" s="36"/>
      <c r="W368" s="36"/>
      <c r="X368" s="36"/>
      <c r="Y368" s="36"/>
      <c r="Z368" s="36"/>
      <c r="AA368" s="36"/>
      <c r="AB368" s="36"/>
      <c r="AC368" s="36"/>
      <c r="AD368" s="36"/>
      <c r="AE368" s="36"/>
      <c r="AT368" s="19" t="s">
        <v>131</v>
      </c>
      <c r="AU368" s="19" t="s">
        <v>82</v>
      </c>
    </row>
    <row r="369" spans="2:51" s="14" customFormat="1" ht="11.25">
      <c r="B369" s="217"/>
      <c r="C369" s="218"/>
      <c r="D369" s="202" t="s">
        <v>164</v>
      </c>
      <c r="E369" s="219" t="s">
        <v>19</v>
      </c>
      <c r="F369" s="220" t="s">
        <v>516</v>
      </c>
      <c r="G369" s="218"/>
      <c r="H369" s="219" t="s">
        <v>19</v>
      </c>
      <c r="I369" s="221"/>
      <c r="J369" s="218"/>
      <c r="K369" s="218"/>
      <c r="L369" s="222"/>
      <c r="M369" s="223"/>
      <c r="N369" s="224"/>
      <c r="O369" s="224"/>
      <c r="P369" s="224"/>
      <c r="Q369" s="224"/>
      <c r="R369" s="224"/>
      <c r="S369" s="224"/>
      <c r="T369" s="225"/>
      <c r="AT369" s="226" t="s">
        <v>164</v>
      </c>
      <c r="AU369" s="226" t="s">
        <v>82</v>
      </c>
      <c r="AV369" s="14" t="s">
        <v>80</v>
      </c>
      <c r="AW369" s="14" t="s">
        <v>33</v>
      </c>
      <c r="AX369" s="14" t="s">
        <v>72</v>
      </c>
      <c r="AY369" s="226" t="s">
        <v>122</v>
      </c>
    </row>
    <row r="370" spans="2:51" s="14" customFormat="1" ht="11.25">
      <c r="B370" s="217"/>
      <c r="C370" s="218"/>
      <c r="D370" s="202" t="s">
        <v>164</v>
      </c>
      <c r="E370" s="219" t="s">
        <v>19</v>
      </c>
      <c r="F370" s="220" t="s">
        <v>495</v>
      </c>
      <c r="G370" s="218"/>
      <c r="H370" s="219" t="s">
        <v>19</v>
      </c>
      <c r="I370" s="221"/>
      <c r="J370" s="218"/>
      <c r="K370" s="218"/>
      <c r="L370" s="222"/>
      <c r="M370" s="223"/>
      <c r="N370" s="224"/>
      <c r="O370" s="224"/>
      <c r="P370" s="224"/>
      <c r="Q370" s="224"/>
      <c r="R370" s="224"/>
      <c r="S370" s="224"/>
      <c r="T370" s="225"/>
      <c r="AT370" s="226" t="s">
        <v>164</v>
      </c>
      <c r="AU370" s="226" t="s">
        <v>82</v>
      </c>
      <c r="AV370" s="14" t="s">
        <v>80</v>
      </c>
      <c r="AW370" s="14" t="s">
        <v>33</v>
      </c>
      <c r="AX370" s="14" t="s">
        <v>72</v>
      </c>
      <c r="AY370" s="226" t="s">
        <v>122</v>
      </c>
    </row>
    <row r="371" spans="2:51" s="13" customFormat="1" ht="11.25">
      <c r="B371" s="206"/>
      <c r="C371" s="207"/>
      <c r="D371" s="202" t="s">
        <v>164</v>
      </c>
      <c r="E371" s="208" t="s">
        <v>19</v>
      </c>
      <c r="F371" s="209" t="s">
        <v>517</v>
      </c>
      <c r="G371" s="207"/>
      <c r="H371" s="210">
        <v>56</v>
      </c>
      <c r="I371" s="211"/>
      <c r="J371" s="207"/>
      <c r="K371" s="207"/>
      <c r="L371" s="212"/>
      <c r="M371" s="213"/>
      <c r="N371" s="214"/>
      <c r="O371" s="214"/>
      <c r="P371" s="214"/>
      <c r="Q371" s="214"/>
      <c r="R371" s="214"/>
      <c r="S371" s="214"/>
      <c r="T371" s="215"/>
      <c r="AT371" s="216" t="s">
        <v>164</v>
      </c>
      <c r="AU371" s="216" t="s">
        <v>82</v>
      </c>
      <c r="AV371" s="13" t="s">
        <v>82</v>
      </c>
      <c r="AW371" s="13" t="s">
        <v>33</v>
      </c>
      <c r="AX371" s="13" t="s">
        <v>72</v>
      </c>
      <c r="AY371" s="216" t="s">
        <v>122</v>
      </c>
    </row>
    <row r="372" spans="2:51" s="14" customFormat="1" ht="11.25">
      <c r="B372" s="217"/>
      <c r="C372" s="218"/>
      <c r="D372" s="202" t="s">
        <v>164</v>
      </c>
      <c r="E372" s="219" t="s">
        <v>19</v>
      </c>
      <c r="F372" s="220" t="s">
        <v>518</v>
      </c>
      <c r="G372" s="218"/>
      <c r="H372" s="219" t="s">
        <v>19</v>
      </c>
      <c r="I372" s="221"/>
      <c r="J372" s="218"/>
      <c r="K372" s="218"/>
      <c r="L372" s="222"/>
      <c r="M372" s="223"/>
      <c r="N372" s="224"/>
      <c r="O372" s="224"/>
      <c r="P372" s="224"/>
      <c r="Q372" s="224"/>
      <c r="R372" s="224"/>
      <c r="S372" s="224"/>
      <c r="T372" s="225"/>
      <c r="AT372" s="226" t="s">
        <v>164</v>
      </c>
      <c r="AU372" s="226" t="s">
        <v>82</v>
      </c>
      <c r="AV372" s="14" t="s">
        <v>80</v>
      </c>
      <c r="AW372" s="14" t="s">
        <v>33</v>
      </c>
      <c r="AX372" s="14" t="s">
        <v>72</v>
      </c>
      <c r="AY372" s="226" t="s">
        <v>122</v>
      </c>
    </row>
    <row r="373" spans="2:51" s="13" customFormat="1" ht="11.25">
      <c r="B373" s="206"/>
      <c r="C373" s="207"/>
      <c r="D373" s="202" t="s">
        <v>164</v>
      </c>
      <c r="E373" s="208" t="s">
        <v>19</v>
      </c>
      <c r="F373" s="209" t="s">
        <v>519</v>
      </c>
      <c r="G373" s="207"/>
      <c r="H373" s="210">
        <v>16</v>
      </c>
      <c r="I373" s="211"/>
      <c r="J373" s="207"/>
      <c r="K373" s="207"/>
      <c r="L373" s="212"/>
      <c r="M373" s="213"/>
      <c r="N373" s="214"/>
      <c r="O373" s="214"/>
      <c r="P373" s="214"/>
      <c r="Q373" s="214"/>
      <c r="R373" s="214"/>
      <c r="S373" s="214"/>
      <c r="T373" s="215"/>
      <c r="AT373" s="216" t="s">
        <v>164</v>
      </c>
      <c r="AU373" s="216" t="s">
        <v>82</v>
      </c>
      <c r="AV373" s="13" t="s">
        <v>82</v>
      </c>
      <c r="AW373" s="13" t="s">
        <v>33</v>
      </c>
      <c r="AX373" s="13" t="s">
        <v>72</v>
      </c>
      <c r="AY373" s="216" t="s">
        <v>122</v>
      </c>
    </row>
    <row r="374" spans="2:51" s="15" customFormat="1" ht="11.25">
      <c r="B374" s="227"/>
      <c r="C374" s="228"/>
      <c r="D374" s="202" t="s">
        <v>164</v>
      </c>
      <c r="E374" s="229" t="s">
        <v>19</v>
      </c>
      <c r="F374" s="230" t="s">
        <v>193</v>
      </c>
      <c r="G374" s="228"/>
      <c r="H374" s="231">
        <v>72</v>
      </c>
      <c r="I374" s="232"/>
      <c r="J374" s="228"/>
      <c r="K374" s="228"/>
      <c r="L374" s="233"/>
      <c r="M374" s="234"/>
      <c r="N374" s="235"/>
      <c r="O374" s="235"/>
      <c r="P374" s="235"/>
      <c r="Q374" s="235"/>
      <c r="R374" s="235"/>
      <c r="S374" s="235"/>
      <c r="T374" s="236"/>
      <c r="AT374" s="237" t="s">
        <v>164</v>
      </c>
      <c r="AU374" s="237" t="s">
        <v>82</v>
      </c>
      <c r="AV374" s="15" t="s">
        <v>129</v>
      </c>
      <c r="AW374" s="15" t="s">
        <v>33</v>
      </c>
      <c r="AX374" s="15" t="s">
        <v>80</v>
      </c>
      <c r="AY374" s="237" t="s">
        <v>122</v>
      </c>
    </row>
    <row r="375" spans="1:65" s="2" customFormat="1" ht="33" customHeight="1">
      <c r="A375" s="36"/>
      <c r="B375" s="37"/>
      <c r="C375" s="189" t="s">
        <v>520</v>
      </c>
      <c r="D375" s="189" t="s">
        <v>124</v>
      </c>
      <c r="E375" s="190" t="s">
        <v>521</v>
      </c>
      <c r="F375" s="191" t="s">
        <v>522</v>
      </c>
      <c r="G375" s="192" t="s">
        <v>135</v>
      </c>
      <c r="H375" s="193">
        <v>72</v>
      </c>
      <c r="I375" s="194"/>
      <c r="J375" s="195">
        <f>ROUND(I375*H375,2)</f>
        <v>0</v>
      </c>
      <c r="K375" s="191" t="s">
        <v>128</v>
      </c>
      <c r="L375" s="41"/>
      <c r="M375" s="196" t="s">
        <v>19</v>
      </c>
      <c r="N375" s="197" t="s">
        <v>43</v>
      </c>
      <c r="O375" s="66"/>
      <c r="P375" s="198">
        <f>O375*H375</f>
        <v>0</v>
      </c>
      <c r="Q375" s="198">
        <v>0.00204</v>
      </c>
      <c r="R375" s="198">
        <f>Q375*H375</f>
        <v>0.14688</v>
      </c>
      <c r="S375" s="198">
        <v>0</v>
      </c>
      <c r="T375" s="199">
        <f>S375*H375</f>
        <v>0</v>
      </c>
      <c r="U375" s="36"/>
      <c r="V375" s="36"/>
      <c r="W375" s="36"/>
      <c r="X375" s="36"/>
      <c r="Y375" s="36"/>
      <c r="Z375" s="36"/>
      <c r="AA375" s="36"/>
      <c r="AB375" s="36"/>
      <c r="AC375" s="36"/>
      <c r="AD375" s="36"/>
      <c r="AE375" s="36"/>
      <c r="AR375" s="200" t="s">
        <v>129</v>
      </c>
      <c r="AT375" s="200" t="s">
        <v>124</v>
      </c>
      <c r="AU375" s="200" t="s">
        <v>82</v>
      </c>
      <c r="AY375" s="19" t="s">
        <v>122</v>
      </c>
      <c r="BE375" s="201">
        <f>IF(N375="základní",J375,0)</f>
        <v>0</v>
      </c>
      <c r="BF375" s="201">
        <f>IF(N375="snížená",J375,0)</f>
        <v>0</v>
      </c>
      <c r="BG375" s="201">
        <f>IF(N375="zákl. přenesená",J375,0)</f>
        <v>0</v>
      </c>
      <c r="BH375" s="201">
        <f>IF(N375="sníž. přenesená",J375,0)</f>
        <v>0</v>
      </c>
      <c r="BI375" s="201">
        <f>IF(N375="nulová",J375,0)</f>
        <v>0</v>
      </c>
      <c r="BJ375" s="19" t="s">
        <v>80</v>
      </c>
      <c r="BK375" s="201">
        <f>ROUND(I375*H375,2)</f>
        <v>0</v>
      </c>
      <c r="BL375" s="19" t="s">
        <v>129</v>
      </c>
      <c r="BM375" s="200" t="s">
        <v>523</v>
      </c>
    </row>
    <row r="376" spans="1:47" s="2" customFormat="1" ht="68.25">
      <c r="A376" s="36"/>
      <c r="B376" s="37"/>
      <c r="C376" s="38"/>
      <c r="D376" s="202" t="s">
        <v>131</v>
      </c>
      <c r="E376" s="38"/>
      <c r="F376" s="203" t="s">
        <v>515</v>
      </c>
      <c r="G376" s="38"/>
      <c r="H376" s="38"/>
      <c r="I376" s="110"/>
      <c r="J376" s="38"/>
      <c r="K376" s="38"/>
      <c r="L376" s="41"/>
      <c r="M376" s="204"/>
      <c r="N376" s="205"/>
      <c r="O376" s="66"/>
      <c r="P376" s="66"/>
      <c r="Q376" s="66"/>
      <c r="R376" s="66"/>
      <c r="S376" s="66"/>
      <c r="T376" s="67"/>
      <c r="U376" s="36"/>
      <c r="V376" s="36"/>
      <c r="W376" s="36"/>
      <c r="X376" s="36"/>
      <c r="Y376" s="36"/>
      <c r="Z376" s="36"/>
      <c r="AA376" s="36"/>
      <c r="AB376" s="36"/>
      <c r="AC376" s="36"/>
      <c r="AD376" s="36"/>
      <c r="AE376" s="36"/>
      <c r="AT376" s="19" t="s">
        <v>131</v>
      </c>
      <c r="AU376" s="19" t="s">
        <v>82</v>
      </c>
    </row>
    <row r="377" spans="1:65" s="2" customFormat="1" ht="21.75" customHeight="1">
      <c r="A377" s="36"/>
      <c r="B377" s="37"/>
      <c r="C377" s="189" t="s">
        <v>524</v>
      </c>
      <c r="D377" s="189" t="s">
        <v>124</v>
      </c>
      <c r="E377" s="190" t="s">
        <v>525</v>
      </c>
      <c r="F377" s="191" t="s">
        <v>526</v>
      </c>
      <c r="G377" s="192" t="s">
        <v>135</v>
      </c>
      <c r="H377" s="193">
        <v>2</v>
      </c>
      <c r="I377" s="194"/>
      <c r="J377" s="195">
        <f>ROUND(I377*H377,2)</f>
        <v>0</v>
      </c>
      <c r="K377" s="191" t="s">
        <v>128</v>
      </c>
      <c r="L377" s="41"/>
      <c r="M377" s="196" t="s">
        <v>19</v>
      </c>
      <c r="N377" s="197" t="s">
        <v>43</v>
      </c>
      <c r="O377" s="66"/>
      <c r="P377" s="198">
        <f>O377*H377</f>
        <v>0</v>
      </c>
      <c r="Q377" s="198">
        <v>0.01351</v>
      </c>
      <c r="R377" s="198">
        <f>Q377*H377</f>
        <v>0.02702</v>
      </c>
      <c r="S377" s="198">
        <v>0</v>
      </c>
      <c r="T377" s="199">
        <f>S377*H377</f>
        <v>0</v>
      </c>
      <c r="U377" s="36"/>
      <c r="V377" s="36"/>
      <c r="W377" s="36"/>
      <c r="X377" s="36"/>
      <c r="Y377" s="36"/>
      <c r="Z377" s="36"/>
      <c r="AA377" s="36"/>
      <c r="AB377" s="36"/>
      <c r="AC377" s="36"/>
      <c r="AD377" s="36"/>
      <c r="AE377" s="36"/>
      <c r="AR377" s="200" t="s">
        <v>129</v>
      </c>
      <c r="AT377" s="200" t="s">
        <v>124</v>
      </c>
      <c r="AU377" s="200" t="s">
        <v>82</v>
      </c>
      <c r="AY377" s="19" t="s">
        <v>122</v>
      </c>
      <c r="BE377" s="201">
        <f>IF(N377="základní",J377,0)</f>
        <v>0</v>
      </c>
      <c r="BF377" s="201">
        <f>IF(N377="snížená",J377,0)</f>
        <v>0</v>
      </c>
      <c r="BG377" s="201">
        <f>IF(N377="zákl. přenesená",J377,0)</f>
        <v>0</v>
      </c>
      <c r="BH377" s="201">
        <f>IF(N377="sníž. přenesená",J377,0)</f>
        <v>0</v>
      </c>
      <c r="BI377" s="201">
        <f>IF(N377="nulová",J377,0)</f>
        <v>0</v>
      </c>
      <c r="BJ377" s="19" t="s">
        <v>80</v>
      </c>
      <c r="BK377" s="201">
        <f>ROUND(I377*H377,2)</f>
        <v>0</v>
      </c>
      <c r="BL377" s="19" t="s">
        <v>129</v>
      </c>
      <c r="BM377" s="200" t="s">
        <v>527</v>
      </c>
    </row>
    <row r="378" spans="1:47" s="2" customFormat="1" ht="68.25">
      <c r="A378" s="36"/>
      <c r="B378" s="37"/>
      <c r="C378" s="38"/>
      <c r="D378" s="202" t="s">
        <v>131</v>
      </c>
      <c r="E378" s="38"/>
      <c r="F378" s="203" t="s">
        <v>515</v>
      </c>
      <c r="G378" s="38"/>
      <c r="H378" s="38"/>
      <c r="I378" s="110"/>
      <c r="J378" s="38"/>
      <c r="K378" s="38"/>
      <c r="L378" s="41"/>
      <c r="M378" s="204"/>
      <c r="N378" s="205"/>
      <c r="O378" s="66"/>
      <c r="P378" s="66"/>
      <c r="Q378" s="66"/>
      <c r="R378" s="66"/>
      <c r="S378" s="66"/>
      <c r="T378" s="67"/>
      <c r="U378" s="36"/>
      <c r="V378" s="36"/>
      <c r="W378" s="36"/>
      <c r="X378" s="36"/>
      <c r="Y378" s="36"/>
      <c r="Z378" s="36"/>
      <c r="AA378" s="36"/>
      <c r="AB378" s="36"/>
      <c r="AC378" s="36"/>
      <c r="AD378" s="36"/>
      <c r="AE378" s="36"/>
      <c r="AT378" s="19" t="s">
        <v>131</v>
      </c>
      <c r="AU378" s="19" t="s">
        <v>82</v>
      </c>
    </row>
    <row r="379" spans="2:51" s="14" customFormat="1" ht="11.25">
      <c r="B379" s="217"/>
      <c r="C379" s="218"/>
      <c r="D379" s="202" t="s">
        <v>164</v>
      </c>
      <c r="E379" s="219" t="s">
        <v>19</v>
      </c>
      <c r="F379" s="220" t="s">
        <v>528</v>
      </c>
      <c r="G379" s="218"/>
      <c r="H379" s="219" t="s">
        <v>19</v>
      </c>
      <c r="I379" s="221"/>
      <c r="J379" s="218"/>
      <c r="K379" s="218"/>
      <c r="L379" s="222"/>
      <c r="M379" s="223"/>
      <c r="N379" s="224"/>
      <c r="O379" s="224"/>
      <c r="P379" s="224"/>
      <c r="Q379" s="224"/>
      <c r="R379" s="224"/>
      <c r="S379" s="224"/>
      <c r="T379" s="225"/>
      <c r="AT379" s="226" t="s">
        <v>164</v>
      </c>
      <c r="AU379" s="226" t="s">
        <v>82</v>
      </c>
      <c r="AV379" s="14" t="s">
        <v>80</v>
      </c>
      <c r="AW379" s="14" t="s">
        <v>33</v>
      </c>
      <c r="AX379" s="14" t="s">
        <v>72</v>
      </c>
      <c r="AY379" s="226" t="s">
        <v>122</v>
      </c>
    </row>
    <row r="380" spans="2:51" s="13" customFormat="1" ht="11.25">
      <c r="B380" s="206"/>
      <c r="C380" s="207"/>
      <c r="D380" s="202" t="s">
        <v>164</v>
      </c>
      <c r="E380" s="208" t="s">
        <v>19</v>
      </c>
      <c r="F380" s="209" t="s">
        <v>529</v>
      </c>
      <c r="G380" s="207"/>
      <c r="H380" s="210">
        <v>2</v>
      </c>
      <c r="I380" s="211"/>
      <c r="J380" s="207"/>
      <c r="K380" s="207"/>
      <c r="L380" s="212"/>
      <c r="M380" s="213"/>
      <c r="N380" s="214"/>
      <c r="O380" s="214"/>
      <c r="P380" s="214"/>
      <c r="Q380" s="214"/>
      <c r="R380" s="214"/>
      <c r="S380" s="214"/>
      <c r="T380" s="215"/>
      <c r="AT380" s="216" t="s">
        <v>164</v>
      </c>
      <c r="AU380" s="216" t="s">
        <v>82</v>
      </c>
      <c r="AV380" s="13" t="s">
        <v>82</v>
      </c>
      <c r="AW380" s="13" t="s">
        <v>33</v>
      </c>
      <c r="AX380" s="13" t="s">
        <v>80</v>
      </c>
      <c r="AY380" s="216" t="s">
        <v>122</v>
      </c>
    </row>
    <row r="381" spans="2:63" s="12" customFormat="1" ht="22.9" customHeight="1">
      <c r="B381" s="173"/>
      <c r="C381" s="174"/>
      <c r="D381" s="175" t="s">
        <v>71</v>
      </c>
      <c r="E381" s="187" t="s">
        <v>138</v>
      </c>
      <c r="F381" s="187" t="s">
        <v>530</v>
      </c>
      <c r="G381" s="174"/>
      <c r="H381" s="174"/>
      <c r="I381" s="177"/>
      <c r="J381" s="188">
        <f>BK381</f>
        <v>0</v>
      </c>
      <c r="K381" s="174"/>
      <c r="L381" s="179"/>
      <c r="M381" s="180"/>
      <c r="N381" s="181"/>
      <c r="O381" s="181"/>
      <c r="P381" s="182">
        <f>SUM(P382:P392)</f>
        <v>0</v>
      </c>
      <c r="Q381" s="181"/>
      <c r="R381" s="182">
        <f>SUM(R382:R392)</f>
        <v>1.42312</v>
      </c>
      <c r="S381" s="181"/>
      <c r="T381" s="183">
        <f>SUM(T382:T392)</f>
        <v>0</v>
      </c>
      <c r="AR381" s="184" t="s">
        <v>80</v>
      </c>
      <c r="AT381" s="185" t="s">
        <v>71</v>
      </c>
      <c r="AU381" s="185" t="s">
        <v>80</v>
      </c>
      <c r="AY381" s="184" t="s">
        <v>122</v>
      </c>
      <c r="BK381" s="186">
        <f>SUM(BK382:BK392)</f>
        <v>0</v>
      </c>
    </row>
    <row r="382" spans="1:65" s="2" customFormat="1" ht="21.75" customHeight="1">
      <c r="A382" s="36"/>
      <c r="B382" s="37"/>
      <c r="C382" s="189" t="s">
        <v>531</v>
      </c>
      <c r="D382" s="189" t="s">
        <v>124</v>
      </c>
      <c r="E382" s="190" t="s">
        <v>532</v>
      </c>
      <c r="F382" s="191" t="s">
        <v>533</v>
      </c>
      <c r="G382" s="192" t="s">
        <v>135</v>
      </c>
      <c r="H382" s="193">
        <v>56</v>
      </c>
      <c r="I382" s="194"/>
      <c r="J382" s="195">
        <f>ROUND(I382*H382,2)</f>
        <v>0</v>
      </c>
      <c r="K382" s="191" t="s">
        <v>128</v>
      </c>
      <c r="L382" s="41"/>
      <c r="M382" s="196" t="s">
        <v>19</v>
      </c>
      <c r="N382" s="197" t="s">
        <v>43</v>
      </c>
      <c r="O382" s="66"/>
      <c r="P382" s="198">
        <f>O382*H382</f>
        <v>0</v>
      </c>
      <c r="Q382" s="198">
        <v>0.00702</v>
      </c>
      <c r="R382" s="198">
        <f>Q382*H382</f>
        <v>0.39312</v>
      </c>
      <c r="S382" s="198">
        <v>0</v>
      </c>
      <c r="T382" s="199">
        <f>S382*H382</f>
        <v>0</v>
      </c>
      <c r="U382" s="36"/>
      <c r="V382" s="36"/>
      <c r="W382" s="36"/>
      <c r="X382" s="36"/>
      <c r="Y382" s="36"/>
      <c r="Z382" s="36"/>
      <c r="AA382" s="36"/>
      <c r="AB382" s="36"/>
      <c r="AC382" s="36"/>
      <c r="AD382" s="36"/>
      <c r="AE382" s="36"/>
      <c r="AR382" s="200" t="s">
        <v>129</v>
      </c>
      <c r="AT382" s="200" t="s">
        <v>124</v>
      </c>
      <c r="AU382" s="200" t="s">
        <v>82</v>
      </c>
      <c r="AY382" s="19" t="s">
        <v>122</v>
      </c>
      <c r="BE382" s="201">
        <f>IF(N382="základní",J382,0)</f>
        <v>0</v>
      </c>
      <c r="BF382" s="201">
        <f>IF(N382="snížená",J382,0)</f>
        <v>0</v>
      </c>
      <c r="BG382" s="201">
        <f>IF(N382="zákl. přenesená",J382,0)</f>
        <v>0</v>
      </c>
      <c r="BH382" s="201">
        <f>IF(N382="sníž. přenesená",J382,0)</f>
        <v>0</v>
      </c>
      <c r="BI382" s="201">
        <f>IF(N382="nulová",J382,0)</f>
        <v>0</v>
      </c>
      <c r="BJ382" s="19" t="s">
        <v>80</v>
      </c>
      <c r="BK382" s="201">
        <f>ROUND(I382*H382,2)</f>
        <v>0</v>
      </c>
      <c r="BL382" s="19" t="s">
        <v>129</v>
      </c>
      <c r="BM382" s="200" t="s">
        <v>534</v>
      </c>
    </row>
    <row r="383" spans="1:47" s="2" customFormat="1" ht="97.5">
      <c r="A383" s="36"/>
      <c r="B383" s="37"/>
      <c r="C383" s="38"/>
      <c r="D383" s="202" t="s">
        <v>131</v>
      </c>
      <c r="E383" s="38"/>
      <c r="F383" s="203" t="s">
        <v>535</v>
      </c>
      <c r="G383" s="38"/>
      <c r="H383" s="38"/>
      <c r="I383" s="110"/>
      <c r="J383" s="38"/>
      <c r="K383" s="38"/>
      <c r="L383" s="41"/>
      <c r="M383" s="204"/>
      <c r="N383" s="205"/>
      <c r="O383" s="66"/>
      <c r="P383" s="66"/>
      <c r="Q383" s="66"/>
      <c r="R383" s="66"/>
      <c r="S383" s="66"/>
      <c r="T383" s="67"/>
      <c r="U383" s="36"/>
      <c r="V383" s="36"/>
      <c r="W383" s="36"/>
      <c r="X383" s="36"/>
      <c r="Y383" s="36"/>
      <c r="Z383" s="36"/>
      <c r="AA383" s="36"/>
      <c r="AB383" s="36"/>
      <c r="AC383" s="36"/>
      <c r="AD383" s="36"/>
      <c r="AE383" s="36"/>
      <c r="AT383" s="19" t="s">
        <v>131</v>
      </c>
      <c r="AU383" s="19" t="s">
        <v>82</v>
      </c>
    </row>
    <row r="384" spans="2:51" s="14" customFormat="1" ht="11.25">
      <c r="B384" s="217"/>
      <c r="C384" s="218"/>
      <c r="D384" s="202" t="s">
        <v>164</v>
      </c>
      <c r="E384" s="219" t="s">
        <v>19</v>
      </c>
      <c r="F384" s="220" t="s">
        <v>266</v>
      </c>
      <c r="G384" s="218"/>
      <c r="H384" s="219" t="s">
        <v>19</v>
      </c>
      <c r="I384" s="221"/>
      <c r="J384" s="218"/>
      <c r="K384" s="218"/>
      <c r="L384" s="222"/>
      <c r="M384" s="223"/>
      <c r="N384" s="224"/>
      <c r="O384" s="224"/>
      <c r="P384" s="224"/>
      <c r="Q384" s="224"/>
      <c r="R384" s="224"/>
      <c r="S384" s="224"/>
      <c r="T384" s="225"/>
      <c r="AT384" s="226" t="s">
        <v>164</v>
      </c>
      <c r="AU384" s="226" t="s">
        <v>82</v>
      </c>
      <c r="AV384" s="14" t="s">
        <v>80</v>
      </c>
      <c r="AW384" s="14" t="s">
        <v>33</v>
      </c>
      <c r="AX384" s="14" t="s">
        <v>72</v>
      </c>
      <c r="AY384" s="226" t="s">
        <v>122</v>
      </c>
    </row>
    <row r="385" spans="2:51" s="13" customFormat="1" ht="11.25">
      <c r="B385" s="206"/>
      <c r="C385" s="207"/>
      <c r="D385" s="202" t="s">
        <v>164</v>
      </c>
      <c r="E385" s="208" t="s">
        <v>19</v>
      </c>
      <c r="F385" s="209" t="s">
        <v>517</v>
      </c>
      <c r="G385" s="207"/>
      <c r="H385" s="210">
        <v>56</v>
      </c>
      <c r="I385" s="211"/>
      <c r="J385" s="207"/>
      <c r="K385" s="207"/>
      <c r="L385" s="212"/>
      <c r="M385" s="213"/>
      <c r="N385" s="214"/>
      <c r="O385" s="214"/>
      <c r="P385" s="214"/>
      <c r="Q385" s="214"/>
      <c r="R385" s="214"/>
      <c r="S385" s="214"/>
      <c r="T385" s="215"/>
      <c r="AT385" s="216" t="s">
        <v>164</v>
      </c>
      <c r="AU385" s="216" t="s">
        <v>82</v>
      </c>
      <c r="AV385" s="13" t="s">
        <v>82</v>
      </c>
      <c r="AW385" s="13" t="s">
        <v>33</v>
      </c>
      <c r="AX385" s="13" t="s">
        <v>80</v>
      </c>
      <c r="AY385" s="216" t="s">
        <v>122</v>
      </c>
    </row>
    <row r="386" spans="1:65" s="2" customFormat="1" ht="33" customHeight="1">
      <c r="A386" s="36"/>
      <c r="B386" s="37"/>
      <c r="C386" s="249" t="s">
        <v>536</v>
      </c>
      <c r="D386" s="249" t="s">
        <v>303</v>
      </c>
      <c r="E386" s="250" t="s">
        <v>537</v>
      </c>
      <c r="F386" s="251" t="s">
        <v>538</v>
      </c>
      <c r="G386" s="252" t="s">
        <v>135</v>
      </c>
      <c r="H386" s="253">
        <v>56</v>
      </c>
      <c r="I386" s="254"/>
      <c r="J386" s="255">
        <f>ROUND(I386*H386,2)</f>
        <v>0</v>
      </c>
      <c r="K386" s="251" t="s">
        <v>19</v>
      </c>
      <c r="L386" s="256"/>
      <c r="M386" s="257" t="s">
        <v>19</v>
      </c>
      <c r="N386" s="258" t="s">
        <v>43</v>
      </c>
      <c r="O386" s="66"/>
      <c r="P386" s="198">
        <f>O386*H386</f>
        <v>0</v>
      </c>
      <c r="Q386" s="198">
        <v>0.005</v>
      </c>
      <c r="R386" s="198">
        <f>Q386*H386</f>
        <v>0.28</v>
      </c>
      <c r="S386" s="198">
        <v>0</v>
      </c>
      <c r="T386" s="199">
        <f>S386*H386</f>
        <v>0</v>
      </c>
      <c r="U386" s="36"/>
      <c r="V386" s="36"/>
      <c r="W386" s="36"/>
      <c r="X386" s="36"/>
      <c r="Y386" s="36"/>
      <c r="Z386" s="36"/>
      <c r="AA386" s="36"/>
      <c r="AB386" s="36"/>
      <c r="AC386" s="36"/>
      <c r="AD386" s="36"/>
      <c r="AE386" s="36"/>
      <c r="AR386" s="200" t="s">
        <v>160</v>
      </c>
      <c r="AT386" s="200" t="s">
        <v>303</v>
      </c>
      <c r="AU386" s="200" t="s">
        <v>82</v>
      </c>
      <c r="AY386" s="19" t="s">
        <v>122</v>
      </c>
      <c r="BE386" s="201">
        <f>IF(N386="základní",J386,0)</f>
        <v>0</v>
      </c>
      <c r="BF386" s="201">
        <f>IF(N386="snížená",J386,0)</f>
        <v>0</v>
      </c>
      <c r="BG386" s="201">
        <f>IF(N386="zákl. přenesená",J386,0)</f>
        <v>0</v>
      </c>
      <c r="BH386" s="201">
        <f>IF(N386="sníž. přenesená",J386,0)</f>
        <v>0</v>
      </c>
      <c r="BI386" s="201">
        <f>IF(N386="nulová",J386,0)</f>
        <v>0</v>
      </c>
      <c r="BJ386" s="19" t="s">
        <v>80</v>
      </c>
      <c r="BK386" s="201">
        <f>ROUND(I386*H386,2)</f>
        <v>0</v>
      </c>
      <c r="BL386" s="19" t="s">
        <v>129</v>
      </c>
      <c r="BM386" s="200" t="s">
        <v>539</v>
      </c>
    </row>
    <row r="387" spans="1:65" s="2" customFormat="1" ht="21.75" customHeight="1">
      <c r="A387" s="36"/>
      <c r="B387" s="37"/>
      <c r="C387" s="189" t="s">
        <v>540</v>
      </c>
      <c r="D387" s="189" t="s">
        <v>124</v>
      </c>
      <c r="E387" s="190" t="s">
        <v>541</v>
      </c>
      <c r="F387" s="191" t="s">
        <v>542</v>
      </c>
      <c r="G387" s="192" t="s">
        <v>182</v>
      </c>
      <c r="H387" s="193">
        <v>127.5</v>
      </c>
      <c r="I387" s="194"/>
      <c r="J387" s="195">
        <f>ROUND(I387*H387,2)</f>
        <v>0</v>
      </c>
      <c r="K387" s="191" t="s">
        <v>128</v>
      </c>
      <c r="L387" s="41"/>
      <c r="M387" s="196" t="s">
        <v>19</v>
      </c>
      <c r="N387" s="197" t="s">
        <v>43</v>
      </c>
      <c r="O387" s="66"/>
      <c r="P387" s="198">
        <f>O387*H387</f>
        <v>0</v>
      </c>
      <c r="Q387" s="198">
        <v>0</v>
      </c>
      <c r="R387" s="198">
        <f>Q387*H387</f>
        <v>0</v>
      </c>
      <c r="S387" s="198">
        <v>0</v>
      </c>
      <c r="T387" s="199">
        <f>S387*H387</f>
        <v>0</v>
      </c>
      <c r="U387" s="36"/>
      <c r="V387" s="36"/>
      <c r="W387" s="36"/>
      <c r="X387" s="36"/>
      <c r="Y387" s="36"/>
      <c r="Z387" s="36"/>
      <c r="AA387" s="36"/>
      <c r="AB387" s="36"/>
      <c r="AC387" s="36"/>
      <c r="AD387" s="36"/>
      <c r="AE387" s="36"/>
      <c r="AR387" s="200" t="s">
        <v>129</v>
      </c>
      <c r="AT387" s="200" t="s">
        <v>124</v>
      </c>
      <c r="AU387" s="200" t="s">
        <v>82</v>
      </c>
      <c r="AY387" s="19" t="s">
        <v>122</v>
      </c>
      <c r="BE387" s="201">
        <f>IF(N387="základní",J387,0)</f>
        <v>0</v>
      </c>
      <c r="BF387" s="201">
        <f>IF(N387="snížená",J387,0)</f>
        <v>0</v>
      </c>
      <c r="BG387" s="201">
        <f>IF(N387="zákl. přenesená",J387,0)</f>
        <v>0</v>
      </c>
      <c r="BH387" s="201">
        <f>IF(N387="sníž. přenesená",J387,0)</f>
        <v>0</v>
      </c>
      <c r="BI387" s="201">
        <f>IF(N387="nulová",J387,0)</f>
        <v>0</v>
      </c>
      <c r="BJ387" s="19" t="s">
        <v>80</v>
      </c>
      <c r="BK387" s="201">
        <f>ROUND(I387*H387,2)</f>
        <v>0</v>
      </c>
      <c r="BL387" s="19" t="s">
        <v>129</v>
      </c>
      <c r="BM387" s="200" t="s">
        <v>543</v>
      </c>
    </row>
    <row r="388" spans="1:47" s="2" customFormat="1" ht="29.25">
      <c r="A388" s="36"/>
      <c r="B388" s="37"/>
      <c r="C388" s="38"/>
      <c r="D388" s="202" t="s">
        <v>131</v>
      </c>
      <c r="E388" s="38"/>
      <c r="F388" s="203" t="s">
        <v>544</v>
      </c>
      <c r="G388" s="38"/>
      <c r="H388" s="38"/>
      <c r="I388" s="110"/>
      <c r="J388" s="38"/>
      <c r="K388" s="38"/>
      <c r="L388" s="41"/>
      <c r="M388" s="204"/>
      <c r="N388" s="205"/>
      <c r="O388" s="66"/>
      <c r="P388" s="66"/>
      <c r="Q388" s="66"/>
      <c r="R388" s="66"/>
      <c r="S388" s="66"/>
      <c r="T388" s="67"/>
      <c r="U388" s="36"/>
      <c r="V388" s="36"/>
      <c r="W388" s="36"/>
      <c r="X388" s="36"/>
      <c r="Y388" s="36"/>
      <c r="Z388" s="36"/>
      <c r="AA388" s="36"/>
      <c r="AB388" s="36"/>
      <c r="AC388" s="36"/>
      <c r="AD388" s="36"/>
      <c r="AE388" s="36"/>
      <c r="AT388" s="19" t="s">
        <v>131</v>
      </c>
      <c r="AU388" s="19" t="s">
        <v>82</v>
      </c>
    </row>
    <row r="389" spans="1:65" s="2" customFormat="1" ht="21.75" customHeight="1">
      <c r="A389" s="36"/>
      <c r="B389" s="37"/>
      <c r="C389" s="249" t="s">
        <v>545</v>
      </c>
      <c r="D389" s="249" t="s">
        <v>303</v>
      </c>
      <c r="E389" s="250" t="s">
        <v>546</v>
      </c>
      <c r="F389" s="251" t="s">
        <v>547</v>
      </c>
      <c r="G389" s="252" t="s">
        <v>135</v>
      </c>
      <c r="H389" s="253">
        <v>50</v>
      </c>
      <c r="I389" s="254"/>
      <c r="J389" s="255">
        <f>ROUND(I389*H389,2)</f>
        <v>0</v>
      </c>
      <c r="K389" s="251" t="s">
        <v>19</v>
      </c>
      <c r="L389" s="256"/>
      <c r="M389" s="257" t="s">
        <v>19</v>
      </c>
      <c r="N389" s="258" t="s">
        <v>43</v>
      </c>
      <c r="O389" s="66"/>
      <c r="P389" s="198">
        <f>O389*H389</f>
        <v>0</v>
      </c>
      <c r="Q389" s="198">
        <v>0.015</v>
      </c>
      <c r="R389" s="198">
        <f>Q389*H389</f>
        <v>0.75</v>
      </c>
      <c r="S389" s="198">
        <v>0</v>
      </c>
      <c r="T389" s="199">
        <f>S389*H389</f>
        <v>0</v>
      </c>
      <c r="U389" s="36"/>
      <c r="V389" s="36"/>
      <c r="W389" s="36"/>
      <c r="X389" s="36"/>
      <c r="Y389" s="36"/>
      <c r="Z389" s="36"/>
      <c r="AA389" s="36"/>
      <c r="AB389" s="36"/>
      <c r="AC389" s="36"/>
      <c r="AD389" s="36"/>
      <c r="AE389" s="36"/>
      <c r="AR389" s="200" t="s">
        <v>160</v>
      </c>
      <c r="AT389" s="200" t="s">
        <v>303</v>
      </c>
      <c r="AU389" s="200" t="s">
        <v>82</v>
      </c>
      <c r="AY389" s="19" t="s">
        <v>122</v>
      </c>
      <c r="BE389" s="201">
        <f>IF(N389="základní",J389,0)</f>
        <v>0</v>
      </c>
      <c r="BF389" s="201">
        <f>IF(N389="snížená",J389,0)</f>
        <v>0</v>
      </c>
      <c r="BG389" s="201">
        <f>IF(N389="zákl. přenesená",J389,0)</f>
        <v>0</v>
      </c>
      <c r="BH389" s="201">
        <f>IF(N389="sníž. přenesená",J389,0)</f>
        <v>0</v>
      </c>
      <c r="BI389" s="201">
        <f>IF(N389="nulová",J389,0)</f>
        <v>0</v>
      </c>
      <c r="BJ389" s="19" t="s">
        <v>80</v>
      </c>
      <c r="BK389" s="201">
        <f>ROUND(I389*H389,2)</f>
        <v>0</v>
      </c>
      <c r="BL389" s="19" t="s">
        <v>129</v>
      </c>
      <c r="BM389" s="200" t="s">
        <v>548</v>
      </c>
    </row>
    <row r="390" spans="1:65" s="2" customFormat="1" ht="21.75" customHeight="1">
      <c r="A390" s="36"/>
      <c r="B390" s="37"/>
      <c r="C390" s="189" t="s">
        <v>549</v>
      </c>
      <c r="D390" s="189" t="s">
        <v>124</v>
      </c>
      <c r="E390" s="190" t="s">
        <v>550</v>
      </c>
      <c r="F390" s="191" t="s">
        <v>551</v>
      </c>
      <c r="G390" s="192" t="s">
        <v>182</v>
      </c>
      <c r="H390" s="193">
        <v>127.5</v>
      </c>
      <c r="I390" s="194"/>
      <c r="J390" s="195">
        <f>ROUND(I390*H390,2)</f>
        <v>0</v>
      </c>
      <c r="K390" s="191" t="s">
        <v>19</v>
      </c>
      <c r="L390" s="41"/>
      <c r="M390" s="196" t="s">
        <v>19</v>
      </c>
      <c r="N390" s="197" t="s">
        <v>43</v>
      </c>
      <c r="O390" s="66"/>
      <c r="P390" s="198">
        <f>O390*H390</f>
        <v>0</v>
      </c>
      <c r="Q390" s="198">
        <v>0</v>
      </c>
      <c r="R390" s="198">
        <f>Q390*H390</f>
        <v>0</v>
      </c>
      <c r="S390" s="198">
        <v>0</v>
      </c>
      <c r="T390" s="199">
        <f>S390*H390</f>
        <v>0</v>
      </c>
      <c r="U390" s="36"/>
      <c r="V390" s="36"/>
      <c r="W390" s="36"/>
      <c r="X390" s="36"/>
      <c r="Y390" s="36"/>
      <c r="Z390" s="36"/>
      <c r="AA390" s="36"/>
      <c r="AB390" s="36"/>
      <c r="AC390" s="36"/>
      <c r="AD390" s="36"/>
      <c r="AE390" s="36"/>
      <c r="AR390" s="200" t="s">
        <v>129</v>
      </c>
      <c r="AT390" s="200" t="s">
        <v>124</v>
      </c>
      <c r="AU390" s="200" t="s">
        <v>82</v>
      </c>
      <c r="AY390" s="19" t="s">
        <v>122</v>
      </c>
      <c r="BE390" s="201">
        <f>IF(N390="základní",J390,0)</f>
        <v>0</v>
      </c>
      <c r="BF390" s="201">
        <f>IF(N390="snížená",J390,0)</f>
        <v>0</v>
      </c>
      <c r="BG390" s="201">
        <f>IF(N390="zákl. přenesená",J390,0)</f>
        <v>0</v>
      </c>
      <c r="BH390" s="201">
        <f>IF(N390="sníž. přenesená",J390,0)</f>
        <v>0</v>
      </c>
      <c r="BI390" s="201">
        <f>IF(N390="nulová",J390,0)</f>
        <v>0</v>
      </c>
      <c r="BJ390" s="19" t="s">
        <v>80</v>
      </c>
      <c r="BK390" s="201">
        <f>ROUND(I390*H390,2)</f>
        <v>0</v>
      </c>
      <c r="BL390" s="19" t="s">
        <v>129</v>
      </c>
      <c r="BM390" s="200" t="s">
        <v>552</v>
      </c>
    </row>
    <row r="391" spans="2:51" s="14" customFormat="1" ht="11.25">
      <c r="B391" s="217"/>
      <c r="C391" s="218"/>
      <c r="D391" s="202" t="s">
        <v>164</v>
      </c>
      <c r="E391" s="219" t="s">
        <v>19</v>
      </c>
      <c r="F391" s="220" t="s">
        <v>553</v>
      </c>
      <c r="G391" s="218"/>
      <c r="H391" s="219" t="s">
        <v>19</v>
      </c>
      <c r="I391" s="221"/>
      <c r="J391" s="218"/>
      <c r="K391" s="218"/>
      <c r="L391" s="222"/>
      <c r="M391" s="223"/>
      <c r="N391" s="224"/>
      <c r="O391" s="224"/>
      <c r="P391" s="224"/>
      <c r="Q391" s="224"/>
      <c r="R391" s="224"/>
      <c r="S391" s="224"/>
      <c r="T391" s="225"/>
      <c r="AT391" s="226" t="s">
        <v>164</v>
      </c>
      <c r="AU391" s="226" t="s">
        <v>82</v>
      </c>
      <c r="AV391" s="14" t="s">
        <v>80</v>
      </c>
      <c r="AW391" s="14" t="s">
        <v>33</v>
      </c>
      <c r="AX391" s="14" t="s">
        <v>72</v>
      </c>
      <c r="AY391" s="226" t="s">
        <v>122</v>
      </c>
    </row>
    <row r="392" spans="2:51" s="13" customFormat="1" ht="11.25">
      <c r="B392" s="206"/>
      <c r="C392" s="207"/>
      <c r="D392" s="202" t="s">
        <v>164</v>
      </c>
      <c r="E392" s="208" t="s">
        <v>19</v>
      </c>
      <c r="F392" s="209" t="s">
        <v>554</v>
      </c>
      <c r="G392" s="207"/>
      <c r="H392" s="210">
        <v>127.5</v>
      </c>
      <c r="I392" s="211"/>
      <c r="J392" s="207"/>
      <c r="K392" s="207"/>
      <c r="L392" s="212"/>
      <c r="M392" s="213"/>
      <c r="N392" s="214"/>
      <c r="O392" s="214"/>
      <c r="P392" s="214"/>
      <c r="Q392" s="214"/>
      <c r="R392" s="214"/>
      <c r="S392" s="214"/>
      <c r="T392" s="215"/>
      <c r="AT392" s="216" t="s">
        <v>164</v>
      </c>
      <c r="AU392" s="216" t="s">
        <v>82</v>
      </c>
      <c r="AV392" s="13" t="s">
        <v>82</v>
      </c>
      <c r="AW392" s="13" t="s">
        <v>33</v>
      </c>
      <c r="AX392" s="13" t="s">
        <v>80</v>
      </c>
      <c r="AY392" s="216" t="s">
        <v>122</v>
      </c>
    </row>
    <row r="393" spans="2:63" s="12" customFormat="1" ht="22.9" customHeight="1">
      <c r="B393" s="173"/>
      <c r="C393" s="174"/>
      <c r="D393" s="175" t="s">
        <v>71</v>
      </c>
      <c r="E393" s="187" t="s">
        <v>129</v>
      </c>
      <c r="F393" s="187" t="s">
        <v>555</v>
      </c>
      <c r="G393" s="174"/>
      <c r="H393" s="174"/>
      <c r="I393" s="177"/>
      <c r="J393" s="188">
        <f>BK393</f>
        <v>0</v>
      </c>
      <c r="K393" s="174"/>
      <c r="L393" s="179"/>
      <c r="M393" s="180"/>
      <c r="N393" s="181"/>
      <c r="O393" s="181"/>
      <c r="P393" s="182">
        <f>SUM(P394:P400)</f>
        <v>0</v>
      </c>
      <c r="Q393" s="181"/>
      <c r="R393" s="182">
        <f>SUM(R394:R400)</f>
        <v>0</v>
      </c>
      <c r="S393" s="181"/>
      <c r="T393" s="183">
        <f>SUM(T394:T400)</f>
        <v>0</v>
      </c>
      <c r="AR393" s="184" t="s">
        <v>80</v>
      </c>
      <c r="AT393" s="185" t="s">
        <v>71</v>
      </c>
      <c r="AU393" s="185" t="s">
        <v>80</v>
      </c>
      <c r="AY393" s="184" t="s">
        <v>122</v>
      </c>
      <c r="BK393" s="186">
        <f>SUM(BK394:BK400)</f>
        <v>0</v>
      </c>
    </row>
    <row r="394" spans="1:65" s="2" customFormat="1" ht="16.5" customHeight="1">
      <c r="A394" s="36"/>
      <c r="B394" s="37"/>
      <c r="C394" s="189" t="s">
        <v>556</v>
      </c>
      <c r="D394" s="189" t="s">
        <v>124</v>
      </c>
      <c r="E394" s="190" t="s">
        <v>557</v>
      </c>
      <c r="F394" s="191" t="s">
        <v>558</v>
      </c>
      <c r="G394" s="192" t="s">
        <v>188</v>
      </c>
      <c r="H394" s="193">
        <v>27.4</v>
      </c>
      <c r="I394" s="194"/>
      <c r="J394" s="195">
        <f>ROUND(I394*H394,2)</f>
        <v>0</v>
      </c>
      <c r="K394" s="191" t="s">
        <v>128</v>
      </c>
      <c r="L394" s="41"/>
      <c r="M394" s="196" t="s">
        <v>19</v>
      </c>
      <c r="N394" s="197" t="s">
        <v>43</v>
      </c>
      <c r="O394" s="66"/>
      <c r="P394" s="198">
        <f>O394*H394</f>
        <v>0</v>
      </c>
      <c r="Q394" s="198">
        <v>0</v>
      </c>
      <c r="R394" s="198">
        <f>Q394*H394</f>
        <v>0</v>
      </c>
      <c r="S394" s="198">
        <v>0</v>
      </c>
      <c r="T394" s="199">
        <f>S394*H394</f>
        <v>0</v>
      </c>
      <c r="U394" s="36"/>
      <c r="V394" s="36"/>
      <c r="W394" s="36"/>
      <c r="X394" s="36"/>
      <c r="Y394" s="36"/>
      <c r="Z394" s="36"/>
      <c r="AA394" s="36"/>
      <c r="AB394" s="36"/>
      <c r="AC394" s="36"/>
      <c r="AD394" s="36"/>
      <c r="AE394" s="36"/>
      <c r="AR394" s="200" t="s">
        <v>129</v>
      </c>
      <c r="AT394" s="200" t="s">
        <v>124</v>
      </c>
      <c r="AU394" s="200" t="s">
        <v>82</v>
      </c>
      <c r="AY394" s="19" t="s">
        <v>122</v>
      </c>
      <c r="BE394" s="201">
        <f>IF(N394="základní",J394,0)</f>
        <v>0</v>
      </c>
      <c r="BF394" s="201">
        <f>IF(N394="snížená",J394,0)</f>
        <v>0</v>
      </c>
      <c r="BG394" s="201">
        <f>IF(N394="zákl. přenesená",J394,0)</f>
        <v>0</v>
      </c>
      <c r="BH394" s="201">
        <f>IF(N394="sníž. přenesená",J394,0)</f>
        <v>0</v>
      </c>
      <c r="BI394" s="201">
        <f>IF(N394="nulová",J394,0)</f>
        <v>0</v>
      </c>
      <c r="BJ394" s="19" t="s">
        <v>80</v>
      </c>
      <c r="BK394" s="201">
        <f>ROUND(I394*H394,2)</f>
        <v>0</v>
      </c>
      <c r="BL394" s="19" t="s">
        <v>129</v>
      </c>
      <c r="BM394" s="200" t="s">
        <v>559</v>
      </c>
    </row>
    <row r="395" spans="1:47" s="2" customFormat="1" ht="39">
      <c r="A395" s="36"/>
      <c r="B395" s="37"/>
      <c r="C395" s="38"/>
      <c r="D395" s="202" t="s">
        <v>131</v>
      </c>
      <c r="E395" s="38"/>
      <c r="F395" s="203" t="s">
        <v>560</v>
      </c>
      <c r="G395" s="38"/>
      <c r="H395" s="38"/>
      <c r="I395" s="110"/>
      <c r="J395" s="38"/>
      <c r="K395" s="38"/>
      <c r="L395" s="41"/>
      <c r="M395" s="204"/>
      <c r="N395" s="205"/>
      <c r="O395" s="66"/>
      <c r="P395" s="66"/>
      <c r="Q395" s="66"/>
      <c r="R395" s="66"/>
      <c r="S395" s="66"/>
      <c r="T395" s="67"/>
      <c r="U395" s="36"/>
      <c r="V395" s="36"/>
      <c r="W395" s="36"/>
      <c r="X395" s="36"/>
      <c r="Y395" s="36"/>
      <c r="Z395" s="36"/>
      <c r="AA395" s="36"/>
      <c r="AB395" s="36"/>
      <c r="AC395" s="36"/>
      <c r="AD395" s="36"/>
      <c r="AE395" s="36"/>
      <c r="AT395" s="19" t="s">
        <v>131</v>
      </c>
      <c r="AU395" s="19" t="s">
        <v>82</v>
      </c>
    </row>
    <row r="396" spans="2:51" s="14" customFormat="1" ht="11.25">
      <c r="B396" s="217"/>
      <c r="C396" s="218"/>
      <c r="D396" s="202" t="s">
        <v>164</v>
      </c>
      <c r="E396" s="219" t="s">
        <v>19</v>
      </c>
      <c r="F396" s="220" t="s">
        <v>561</v>
      </c>
      <c r="G396" s="218"/>
      <c r="H396" s="219" t="s">
        <v>19</v>
      </c>
      <c r="I396" s="221"/>
      <c r="J396" s="218"/>
      <c r="K396" s="218"/>
      <c r="L396" s="222"/>
      <c r="M396" s="223"/>
      <c r="N396" s="224"/>
      <c r="O396" s="224"/>
      <c r="P396" s="224"/>
      <c r="Q396" s="224"/>
      <c r="R396" s="224"/>
      <c r="S396" s="224"/>
      <c r="T396" s="225"/>
      <c r="AT396" s="226" t="s">
        <v>164</v>
      </c>
      <c r="AU396" s="226" t="s">
        <v>82</v>
      </c>
      <c r="AV396" s="14" t="s">
        <v>80</v>
      </c>
      <c r="AW396" s="14" t="s">
        <v>33</v>
      </c>
      <c r="AX396" s="14" t="s">
        <v>72</v>
      </c>
      <c r="AY396" s="226" t="s">
        <v>122</v>
      </c>
    </row>
    <row r="397" spans="2:51" s="13" customFormat="1" ht="11.25">
      <c r="B397" s="206"/>
      <c r="C397" s="207"/>
      <c r="D397" s="202" t="s">
        <v>164</v>
      </c>
      <c r="E397" s="208" t="s">
        <v>19</v>
      </c>
      <c r="F397" s="209" t="s">
        <v>562</v>
      </c>
      <c r="G397" s="207"/>
      <c r="H397" s="210">
        <v>22</v>
      </c>
      <c r="I397" s="211"/>
      <c r="J397" s="207"/>
      <c r="K397" s="207"/>
      <c r="L397" s="212"/>
      <c r="M397" s="213"/>
      <c r="N397" s="214"/>
      <c r="O397" s="214"/>
      <c r="P397" s="214"/>
      <c r="Q397" s="214"/>
      <c r="R397" s="214"/>
      <c r="S397" s="214"/>
      <c r="T397" s="215"/>
      <c r="AT397" s="216" t="s">
        <v>164</v>
      </c>
      <c r="AU397" s="216" t="s">
        <v>82</v>
      </c>
      <c r="AV397" s="13" t="s">
        <v>82</v>
      </c>
      <c r="AW397" s="13" t="s">
        <v>33</v>
      </c>
      <c r="AX397" s="13" t="s">
        <v>72</v>
      </c>
      <c r="AY397" s="216" t="s">
        <v>122</v>
      </c>
    </row>
    <row r="398" spans="2:51" s="14" customFormat="1" ht="11.25">
      <c r="B398" s="217"/>
      <c r="C398" s="218"/>
      <c r="D398" s="202" t="s">
        <v>164</v>
      </c>
      <c r="E398" s="219" t="s">
        <v>19</v>
      </c>
      <c r="F398" s="220" t="s">
        <v>563</v>
      </c>
      <c r="G398" s="218"/>
      <c r="H398" s="219" t="s">
        <v>19</v>
      </c>
      <c r="I398" s="221"/>
      <c r="J398" s="218"/>
      <c r="K398" s="218"/>
      <c r="L398" s="222"/>
      <c r="M398" s="223"/>
      <c r="N398" s="224"/>
      <c r="O398" s="224"/>
      <c r="P398" s="224"/>
      <c r="Q398" s="224"/>
      <c r="R398" s="224"/>
      <c r="S398" s="224"/>
      <c r="T398" s="225"/>
      <c r="AT398" s="226" t="s">
        <v>164</v>
      </c>
      <c r="AU398" s="226" t="s">
        <v>82</v>
      </c>
      <c r="AV398" s="14" t="s">
        <v>80</v>
      </c>
      <c r="AW398" s="14" t="s">
        <v>33</v>
      </c>
      <c r="AX398" s="14" t="s">
        <v>72</v>
      </c>
      <c r="AY398" s="226" t="s">
        <v>122</v>
      </c>
    </row>
    <row r="399" spans="2:51" s="13" customFormat="1" ht="11.25">
      <c r="B399" s="206"/>
      <c r="C399" s="207"/>
      <c r="D399" s="202" t="s">
        <v>164</v>
      </c>
      <c r="E399" s="208" t="s">
        <v>19</v>
      </c>
      <c r="F399" s="209" t="s">
        <v>564</v>
      </c>
      <c r="G399" s="207"/>
      <c r="H399" s="210">
        <v>5.4</v>
      </c>
      <c r="I399" s="211"/>
      <c r="J399" s="207"/>
      <c r="K399" s="207"/>
      <c r="L399" s="212"/>
      <c r="M399" s="213"/>
      <c r="N399" s="214"/>
      <c r="O399" s="214"/>
      <c r="P399" s="214"/>
      <c r="Q399" s="214"/>
      <c r="R399" s="214"/>
      <c r="S399" s="214"/>
      <c r="T399" s="215"/>
      <c r="AT399" s="216" t="s">
        <v>164</v>
      </c>
      <c r="AU399" s="216" t="s">
        <v>82</v>
      </c>
      <c r="AV399" s="13" t="s">
        <v>82</v>
      </c>
      <c r="AW399" s="13" t="s">
        <v>33</v>
      </c>
      <c r="AX399" s="13" t="s">
        <v>72</v>
      </c>
      <c r="AY399" s="216" t="s">
        <v>122</v>
      </c>
    </row>
    <row r="400" spans="2:51" s="15" customFormat="1" ht="11.25">
      <c r="B400" s="227"/>
      <c r="C400" s="228"/>
      <c r="D400" s="202" t="s">
        <v>164</v>
      </c>
      <c r="E400" s="229" t="s">
        <v>19</v>
      </c>
      <c r="F400" s="230" t="s">
        <v>193</v>
      </c>
      <c r="G400" s="228"/>
      <c r="H400" s="231">
        <v>27.4</v>
      </c>
      <c r="I400" s="232"/>
      <c r="J400" s="228"/>
      <c r="K400" s="228"/>
      <c r="L400" s="233"/>
      <c r="M400" s="234"/>
      <c r="N400" s="235"/>
      <c r="O400" s="235"/>
      <c r="P400" s="235"/>
      <c r="Q400" s="235"/>
      <c r="R400" s="235"/>
      <c r="S400" s="235"/>
      <c r="T400" s="236"/>
      <c r="AT400" s="237" t="s">
        <v>164</v>
      </c>
      <c r="AU400" s="237" t="s">
        <v>82</v>
      </c>
      <c r="AV400" s="15" t="s">
        <v>129</v>
      </c>
      <c r="AW400" s="15" t="s">
        <v>33</v>
      </c>
      <c r="AX400" s="15" t="s">
        <v>80</v>
      </c>
      <c r="AY400" s="237" t="s">
        <v>122</v>
      </c>
    </row>
    <row r="401" spans="2:63" s="12" customFormat="1" ht="22.9" customHeight="1">
      <c r="B401" s="173"/>
      <c r="C401" s="174"/>
      <c r="D401" s="175" t="s">
        <v>71</v>
      </c>
      <c r="E401" s="187" t="s">
        <v>147</v>
      </c>
      <c r="F401" s="187" t="s">
        <v>565</v>
      </c>
      <c r="G401" s="174"/>
      <c r="H401" s="174"/>
      <c r="I401" s="177"/>
      <c r="J401" s="188">
        <f>BK401</f>
        <v>0</v>
      </c>
      <c r="K401" s="174"/>
      <c r="L401" s="179"/>
      <c r="M401" s="180"/>
      <c r="N401" s="181"/>
      <c r="O401" s="181"/>
      <c r="P401" s="182">
        <f>SUM(P402:P463)</f>
        <v>0</v>
      </c>
      <c r="Q401" s="181"/>
      <c r="R401" s="182">
        <f>SUM(R402:R463)</f>
        <v>49.326800000000006</v>
      </c>
      <c r="S401" s="181"/>
      <c r="T401" s="183">
        <f>SUM(T402:T463)</f>
        <v>0</v>
      </c>
      <c r="AR401" s="184" t="s">
        <v>80</v>
      </c>
      <c r="AT401" s="185" t="s">
        <v>71</v>
      </c>
      <c r="AU401" s="185" t="s">
        <v>80</v>
      </c>
      <c r="AY401" s="184" t="s">
        <v>122</v>
      </c>
      <c r="BK401" s="186">
        <f>SUM(BK402:BK463)</f>
        <v>0</v>
      </c>
    </row>
    <row r="402" spans="1:65" s="2" customFormat="1" ht="16.5" customHeight="1">
      <c r="A402" s="36"/>
      <c r="B402" s="37"/>
      <c r="C402" s="189" t="s">
        <v>566</v>
      </c>
      <c r="D402" s="189" t="s">
        <v>124</v>
      </c>
      <c r="E402" s="190" t="s">
        <v>567</v>
      </c>
      <c r="F402" s="191" t="s">
        <v>568</v>
      </c>
      <c r="G402" s="192" t="s">
        <v>127</v>
      </c>
      <c r="H402" s="193">
        <v>1983.2</v>
      </c>
      <c r="I402" s="194"/>
      <c r="J402" s="195">
        <f>ROUND(I402*H402,2)</f>
        <v>0</v>
      </c>
      <c r="K402" s="191" t="s">
        <v>128</v>
      </c>
      <c r="L402" s="41"/>
      <c r="M402" s="196" t="s">
        <v>19</v>
      </c>
      <c r="N402" s="197" t="s">
        <v>43</v>
      </c>
      <c r="O402" s="66"/>
      <c r="P402" s="198">
        <f>O402*H402</f>
        <v>0</v>
      </c>
      <c r="Q402" s="198">
        <v>0</v>
      </c>
      <c r="R402" s="198">
        <f>Q402*H402</f>
        <v>0</v>
      </c>
      <c r="S402" s="198">
        <v>0</v>
      </c>
      <c r="T402" s="199">
        <f>S402*H402</f>
        <v>0</v>
      </c>
      <c r="U402" s="36"/>
      <c r="V402" s="36"/>
      <c r="W402" s="36"/>
      <c r="X402" s="36"/>
      <c r="Y402" s="36"/>
      <c r="Z402" s="36"/>
      <c r="AA402" s="36"/>
      <c r="AB402" s="36"/>
      <c r="AC402" s="36"/>
      <c r="AD402" s="36"/>
      <c r="AE402" s="36"/>
      <c r="AR402" s="200" t="s">
        <v>129</v>
      </c>
      <c r="AT402" s="200" t="s">
        <v>124</v>
      </c>
      <c r="AU402" s="200" t="s">
        <v>82</v>
      </c>
      <c r="AY402" s="19" t="s">
        <v>122</v>
      </c>
      <c r="BE402" s="201">
        <f>IF(N402="základní",J402,0)</f>
        <v>0</v>
      </c>
      <c r="BF402" s="201">
        <f>IF(N402="snížená",J402,0)</f>
        <v>0</v>
      </c>
      <c r="BG402" s="201">
        <f>IF(N402="zákl. přenesená",J402,0)</f>
        <v>0</v>
      </c>
      <c r="BH402" s="201">
        <f>IF(N402="sníž. přenesená",J402,0)</f>
        <v>0</v>
      </c>
      <c r="BI402" s="201">
        <f>IF(N402="nulová",J402,0)</f>
        <v>0</v>
      </c>
      <c r="BJ402" s="19" t="s">
        <v>80</v>
      </c>
      <c r="BK402" s="201">
        <f>ROUND(I402*H402,2)</f>
        <v>0</v>
      </c>
      <c r="BL402" s="19" t="s">
        <v>129</v>
      </c>
      <c r="BM402" s="200" t="s">
        <v>569</v>
      </c>
    </row>
    <row r="403" spans="2:51" s="14" customFormat="1" ht="11.25">
      <c r="B403" s="217"/>
      <c r="C403" s="218"/>
      <c r="D403" s="202" t="s">
        <v>164</v>
      </c>
      <c r="E403" s="219" t="s">
        <v>19</v>
      </c>
      <c r="F403" s="220" t="s">
        <v>431</v>
      </c>
      <c r="G403" s="218"/>
      <c r="H403" s="219" t="s">
        <v>19</v>
      </c>
      <c r="I403" s="221"/>
      <c r="J403" s="218"/>
      <c r="K403" s="218"/>
      <c r="L403" s="222"/>
      <c r="M403" s="223"/>
      <c r="N403" s="224"/>
      <c r="O403" s="224"/>
      <c r="P403" s="224"/>
      <c r="Q403" s="224"/>
      <c r="R403" s="224"/>
      <c r="S403" s="224"/>
      <c r="T403" s="225"/>
      <c r="AT403" s="226" t="s">
        <v>164</v>
      </c>
      <c r="AU403" s="226" t="s">
        <v>82</v>
      </c>
      <c r="AV403" s="14" t="s">
        <v>80</v>
      </c>
      <c r="AW403" s="14" t="s">
        <v>33</v>
      </c>
      <c r="AX403" s="14" t="s">
        <v>72</v>
      </c>
      <c r="AY403" s="226" t="s">
        <v>122</v>
      </c>
    </row>
    <row r="404" spans="2:51" s="14" customFormat="1" ht="11.25">
      <c r="B404" s="217"/>
      <c r="C404" s="218"/>
      <c r="D404" s="202" t="s">
        <v>164</v>
      </c>
      <c r="E404" s="219" t="s">
        <v>19</v>
      </c>
      <c r="F404" s="220" t="s">
        <v>570</v>
      </c>
      <c r="G404" s="218"/>
      <c r="H404" s="219" t="s">
        <v>19</v>
      </c>
      <c r="I404" s="221"/>
      <c r="J404" s="218"/>
      <c r="K404" s="218"/>
      <c r="L404" s="222"/>
      <c r="M404" s="223"/>
      <c r="N404" s="224"/>
      <c r="O404" s="224"/>
      <c r="P404" s="224"/>
      <c r="Q404" s="224"/>
      <c r="R404" s="224"/>
      <c r="S404" s="224"/>
      <c r="T404" s="225"/>
      <c r="AT404" s="226" t="s">
        <v>164</v>
      </c>
      <c r="AU404" s="226" t="s">
        <v>82</v>
      </c>
      <c r="AV404" s="14" t="s">
        <v>80</v>
      </c>
      <c r="AW404" s="14" t="s">
        <v>33</v>
      </c>
      <c r="AX404" s="14" t="s">
        <v>72</v>
      </c>
      <c r="AY404" s="226" t="s">
        <v>122</v>
      </c>
    </row>
    <row r="405" spans="2:51" s="13" customFormat="1" ht="11.25">
      <c r="B405" s="206"/>
      <c r="C405" s="207"/>
      <c r="D405" s="202" t="s">
        <v>164</v>
      </c>
      <c r="E405" s="208" t="s">
        <v>19</v>
      </c>
      <c r="F405" s="209" t="s">
        <v>432</v>
      </c>
      <c r="G405" s="207"/>
      <c r="H405" s="210">
        <v>1830</v>
      </c>
      <c r="I405" s="211"/>
      <c r="J405" s="207"/>
      <c r="K405" s="207"/>
      <c r="L405" s="212"/>
      <c r="M405" s="213"/>
      <c r="N405" s="214"/>
      <c r="O405" s="214"/>
      <c r="P405" s="214"/>
      <c r="Q405" s="214"/>
      <c r="R405" s="214"/>
      <c r="S405" s="214"/>
      <c r="T405" s="215"/>
      <c r="AT405" s="216" t="s">
        <v>164</v>
      </c>
      <c r="AU405" s="216" t="s">
        <v>82</v>
      </c>
      <c r="AV405" s="13" t="s">
        <v>82</v>
      </c>
      <c r="AW405" s="13" t="s">
        <v>33</v>
      </c>
      <c r="AX405" s="13" t="s">
        <v>72</v>
      </c>
      <c r="AY405" s="216" t="s">
        <v>122</v>
      </c>
    </row>
    <row r="406" spans="2:51" s="14" customFormat="1" ht="11.25">
      <c r="B406" s="217"/>
      <c r="C406" s="218"/>
      <c r="D406" s="202" t="s">
        <v>164</v>
      </c>
      <c r="E406" s="219" t="s">
        <v>19</v>
      </c>
      <c r="F406" s="220" t="s">
        <v>571</v>
      </c>
      <c r="G406" s="218"/>
      <c r="H406" s="219" t="s">
        <v>19</v>
      </c>
      <c r="I406" s="221"/>
      <c r="J406" s="218"/>
      <c r="K406" s="218"/>
      <c r="L406" s="222"/>
      <c r="M406" s="223"/>
      <c r="N406" s="224"/>
      <c r="O406" s="224"/>
      <c r="P406" s="224"/>
      <c r="Q406" s="224"/>
      <c r="R406" s="224"/>
      <c r="S406" s="224"/>
      <c r="T406" s="225"/>
      <c r="AT406" s="226" t="s">
        <v>164</v>
      </c>
      <c r="AU406" s="226" t="s">
        <v>82</v>
      </c>
      <c r="AV406" s="14" t="s">
        <v>80</v>
      </c>
      <c r="AW406" s="14" t="s">
        <v>33</v>
      </c>
      <c r="AX406" s="14" t="s">
        <v>72</v>
      </c>
      <c r="AY406" s="226" t="s">
        <v>122</v>
      </c>
    </row>
    <row r="407" spans="2:51" s="13" customFormat="1" ht="11.25">
      <c r="B407" s="206"/>
      <c r="C407" s="207"/>
      <c r="D407" s="202" t="s">
        <v>164</v>
      </c>
      <c r="E407" s="208" t="s">
        <v>19</v>
      </c>
      <c r="F407" s="209" t="s">
        <v>572</v>
      </c>
      <c r="G407" s="207"/>
      <c r="H407" s="210">
        <v>150</v>
      </c>
      <c r="I407" s="211"/>
      <c r="J407" s="207"/>
      <c r="K407" s="207"/>
      <c r="L407" s="212"/>
      <c r="M407" s="213"/>
      <c r="N407" s="214"/>
      <c r="O407" s="214"/>
      <c r="P407" s="214"/>
      <c r="Q407" s="214"/>
      <c r="R407" s="214"/>
      <c r="S407" s="214"/>
      <c r="T407" s="215"/>
      <c r="AT407" s="216" t="s">
        <v>164</v>
      </c>
      <c r="AU407" s="216" t="s">
        <v>82</v>
      </c>
      <c r="AV407" s="13" t="s">
        <v>82</v>
      </c>
      <c r="AW407" s="13" t="s">
        <v>33</v>
      </c>
      <c r="AX407" s="13" t="s">
        <v>72</v>
      </c>
      <c r="AY407" s="216" t="s">
        <v>122</v>
      </c>
    </row>
    <row r="408" spans="2:51" s="14" customFormat="1" ht="11.25">
      <c r="B408" s="217"/>
      <c r="C408" s="218"/>
      <c r="D408" s="202" t="s">
        <v>164</v>
      </c>
      <c r="E408" s="219" t="s">
        <v>19</v>
      </c>
      <c r="F408" s="220" t="s">
        <v>573</v>
      </c>
      <c r="G408" s="218"/>
      <c r="H408" s="219" t="s">
        <v>19</v>
      </c>
      <c r="I408" s="221"/>
      <c r="J408" s="218"/>
      <c r="K408" s="218"/>
      <c r="L408" s="222"/>
      <c r="M408" s="223"/>
      <c r="N408" s="224"/>
      <c r="O408" s="224"/>
      <c r="P408" s="224"/>
      <c r="Q408" s="224"/>
      <c r="R408" s="224"/>
      <c r="S408" s="224"/>
      <c r="T408" s="225"/>
      <c r="AT408" s="226" t="s">
        <v>164</v>
      </c>
      <c r="AU408" s="226" t="s">
        <v>82</v>
      </c>
      <c r="AV408" s="14" t="s">
        <v>80</v>
      </c>
      <c r="AW408" s="14" t="s">
        <v>33</v>
      </c>
      <c r="AX408" s="14" t="s">
        <v>72</v>
      </c>
      <c r="AY408" s="226" t="s">
        <v>122</v>
      </c>
    </row>
    <row r="409" spans="2:51" s="13" customFormat="1" ht="11.25">
      <c r="B409" s="206"/>
      <c r="C409" s="207"/>
      <c r="D409" s="202" t="s">
        <v>164</v>
      </c>
      <c r="E409" s="208" t="s">
        <v>19</v>
      </c>
      <c r="F409" s="209" t="s">
        <v>574</v>
      </c>
      <c r="G409" s="207"/>
      <c r="H409" s="210">
        <v>3.2</v>
      </c>
      <c r="I409" s="211"/>
      <c r="J409" s="207"/>
      <c r="K409" s="207"/>
      <c r="L409" s="212"/>
      <c r="M409" s="213"/>
      <c r="N409" s="214"/>
      <c r="O409" s="214"/>
      <c r="P409" s="214"/>
      <c r="Q409" s="214"/>
      <c r="R409" s="214"/>
      <c r="S409" s="214"/>
      <c r="T409" s="215"/>
      <c r="AT409" s="216" t="s">
        <v>164</v>
      </c>
      <c r="AU409" s="216" t="s">
        <v>82</v>
      </c>
      <c r="AV409" s="13" t="s">
        <v>82</v>
      </c>
      <c r="AW409" s="13" t="s">
        <v>33</v>
      </c>
      <c r="AX409" s="13" t="s">
        <v>72</v>
      </c>
      <c r="AY409" s="216" t="s">
        <v>122</v>
      </c>
    </row>
    <row r="410" spans="2:51" s="15" customFormat="1" ht="11.25">
      <c r="B410" s="227"/>
      <c r="C410" s="228"/>
      <c r="D410" s="202" t="s">
        <v>164</v>
      </c>
      <c r="E410" s="229" t="s">
        <v>19</v>
      </c>
      <c r="F410" s="230" t="s">
        <v>193</v>
      </c>
      <c r="G410" s="228"/>
      <c r="H410" s="231">
        <v>1983.2</v>
      </c>
      <c r="I410" s="232"/>
      <c r="J410" s="228"/>
      <c r="K410" s="228"/>
      <c r="L410" s="233"/>
      <c r="M410" s="234"/>
      <c r="N410" s="235"/>
      <c r="O410" s="235"/>
      <c r="P410" s="235"/>
      <c r="Q410" s="235"/>
      <c r="R410" s="235"/>
      <c r="S410" s="235"/>
      <c r="T410" s="236"/>
      <c r="AT410" s="237" t="s">
        <v>164</v>
      </c>
      <c r="AU410" s="237" t="s">
        <v>82</v>
      </c>
      <c r="AV410" s="15" t="s">
        <v>129</v>
      </c>
      <c r="AW410" s="15" t="s">
        <v>33</v>
      </c>
      <c r="AX410" s="15" t="s">
        <v>80</v>
      </c>
      <c r="AY410" s="237" t="s">
        <v>122</v>
      </c>
    </row>
    <row r="411" spans="1:65" s="2" customFormat="1" ht="16.5" customHeight="1">
      <c r="A411" s="36"/>
      <c r="B411" s="37"/>
      <c r="C411" s="189" t="s">
        <v>575</v>
      </c>
      <c r="D411" s="189" t="s">
        <v>124</v>
      </c>
      <c r="E411" s="190" t="s">
        <v>576</v>
      </c>
      <c r="F411" s="191" t="s">
        <v>577</v>
      </c>
      <c r="G411" s="192" t="s">
        <v>127</v>
      </c>
      <c r="H411" s="193">
        <v>1100</v>
      </c>
      <c r="I411" s="194"/>
      <c r="J411" s="195">
        <f>ROUND(I411*H411,2)</f>
        <v>0</v>
      </c>
      <c r="K411" s="191" t="s">
        <v>128</v>
      </c>
      <c r="L411" s="41"/>
      <c r="M411" s="196" t="s">
        <v>19</v>
      </c>
      <c r="N411" s="197" t="s">
        <v>43</v>
      </c>
      <c r="O411" s="66"/>
      <c r="P411" s="198">
        <f>O411*H411</f>
        <v>0</v>
      </c>
      <c r="Q411" s="198">
        <v>0</v>
      </c>
      <c r="R411" s="198">
        <f>Q411*H411</f>
        <v>0</v>
      </c>
      <c r="S411" s="198">
        <v>0</v>
      </c>
      <c r="T411" s="199">
        <f>S411*H411</f>
        <v>0</v>
      </c>
      <c r="U411" s="36"/>
      <c r="V411" s="36"/>
      <c r="W411" s="36"/>
      <c r="X411" s="36"/>
      <c r="Y411" s="36"/>
      <c r="Z411" s="36"/>
      <c r="AA411" s="36"/>
      <c r="AB411" s="36"/>
      <c r="AC411" s="36"/>
      <c r="AD411" s="36"/>
      <c r="AE411" s="36"/>
      <c r="AR411" s="200" t="s">
        <v>129</v>
      </c>
      <c r="AT411" s="200" t="s">
        <v>124</v>
      </c>
      <c r="AU411" s="200" t="s">
        <v>82</v>
      </c>
      <c r="AY411" s="19" t="s">
        <v>122</v>
      </c>
      <c r="BE411" s="201">
        <f>IF(N411="základní",J411,0)</f>
        <v>0</v>
      </c>
      <c r="BF411" s="201">
        <f>IF(N411="snížená",J411,0)</f>
        <v>0</v>
      </c>
      <c r="BG411" s="201">
        <f>IF(N411="zákl. přenesená",J411,0)</f>
        <v>0</v>
      </c>
      <c r="BH411" s="201">
        <f>IF(N411="sníž. přenesená",J411,0)</f>
        <v>0</v>
      </c>
      <c r="BI411" s="201">
        <f>IF(N411="nulová",J411,0)</f>
        <v>0</v>
      </c>
      <c r="BJ411" s="19" t="s">
        <v>80</v>
      </c>
      <c r="BK411" s="201">
        <f>ROUND(I411*H411,2)</f>
        <v>0</v>
      </c>
      <c r="BL411" s="19" t="s">
        <v>129</v>
      </c>
      <c r="BM411" s="200" t="s">
        <v>578</v>
      </c>
    </row>
    <row r="412" spans="2:51" s="14" customFormat="1" ht="11.25">
      <c r="B412" s="217"/>
      <c r="C412" s="218"/>
      <c r="D412" s="202" t="s">
        <v>164</v>
      </c>
      <c r="E412" s="219" t="s">
        <v>19</v>
      </c>
      <c r="F412" s="220" t="s">
        <v>579</v>
      </c>
      <c r="G412" s="218"/>
      <c r="H412" s="219" t="s">
        <v>19</v>
      </c>
      <c r="I412" s="221"/>
      <c r="J412" s="218"/>
      <c r="K412" s="218"/>
      <c r="L412" s="222"/>
      <c r="M412" s="223"/>
      <c r="N412" s="224"/>
      <c r="O412" s="224"/>
      <c r="P412" s="224"/>
      <c r="Q412" s="224"/>
      <c r="R412" s="224"/>
      <c r="S412" s="224"/>
      <c r="T412" s="225"/>
      <c r="AT412" s="226" t="s">
        <v>164</v>
      </c>
      <c r="AU412" s="226" t="s">
        <v>82</v>
      </c>
      <c r="AV412" s="14" t="s">
        <v>80</v>
      </c>
      <c r="AW412" s="14" t="s">
        <v>33</v>
      </c>
      <c r="AX412" s="14" t="s">
        <v>72</v>
      </c>
      <c r="AY412" s="226" t="s">
        <v>122</v>
      </c>
    </row>
    <row r="413" spans="2:51" s="14" customFormat="1" ht="11.25">
      <c r="B413" s="217"/>
      <c r="C413" s="218"/>
      <c r="D413" s="202" t="s">
        <v>164</v>
      </c>
      <c r="E413" s="219" t="s">
        <v>19</v>
      </c>
      <c r="F413" s="220" t="s">
        <v>580</v>
      </c>
      <c r="G413" s="218"/>
      <c r="H413" s="219" t="s">
        <v>19</v>
      </c>
      <c r="I413" s="221"/>
      <c r="J413" s="218"/>
      <c r="K413" s="218"/>
      <c r="L413" s="222"/>
      <c r="M413" s="223"/>
      <c r="N413" s="224"/>
      <c r="O413" s="224"/>
      <c r="P413" s="224"/>
      <c r="Q413" s="224"/>
      <c r="R413" s="224"/>
      <c r="S413" s="224"/>
      <c r="T413" s="225"/>
      <c r="AT413" s="226" t="s">
        <v>164</v>
      </c>
      <c r="AU413" s="226" t="s">
        <v>82</v>
      </c>
      <c r="AV413" s="14" t="s">
        <v>80</v>
      </c>
      <c r="AW413" s="14" t="s">
        <v>33</v>
      </c>
      <c r="AX413" s="14" t="s">
        <v>72</v>
      </c>
      <c r="AY413" s="226" t="s">
        <v>122</v>
      </c>
    </row>
    <row r="414" spans="2:51" s="14" customFormat="1" ht="11.25">
      <c r="B414" s="217"/>
      <c r="C414" s="218"/>
      <c r="D414" s="202" t="s">
        <v>164</v>
      </c>
      <c r="E414" s="219" t="s">
        <v>19</v>
      </c>
      <c r="F414" s="220" t="s">
        <v>581</v>
      </c>
      <c r="G414" s="218"/>
      <c r="H414" s="219" t="s">
        <v>19</v>
      </c>
      <c r="I414" s="221"/>
      <c r="J414" s="218"/>
      <c r="K414" s="218"/>
      <c r="L414" s="222"/>
      <c r="M414" s="223"/>
      <c r="N414" s="224"/>
      <c r="O414" s="224"/>
      <c r="P414" s="224"/>
      <c r="Q414" s="224"/>
      <c r="R414" s="224"/>
      <c r="S414" s="224"/>
      <c r="T414" s="225"/>
      <c r="AT414" s="226" t="s">
        <v>164</v>
      </c>
      <c r="AU414" s="226" t="s">
        <v>82</v>
      </c>
      <c r="AV414" s="14" t="s">
        <v>80</v>
      </c>
      <c r="AW414" s="14" t="s">
        <v>33</v>
      </c>
      <c r="AX414" s="14" t="s">
        <v>72</v>
      </c>
      <c r="AY414" s="226" t="s">
        <v>122</v>
      </c>
    </row>
    <row r="415" spans="2:51" s="13" customFormat="1" ht="11.25">
      <c r="B415" s="206"/>
      <c r="C415" s="207"/>
      <c r="D415" s="202" t="s">
        <v>164</v>
      </c>
      <c r="E415" s="208" t="s">
        <v>19</v>
      </c>
      <c r="F415" s="209" t="s">
        <v>345</v>
      </c>
      <c r="G415" s="207"/>
      <c r="H415" s="210">
        <v>1100</v>
      </c>
      <c r="I415" s="211"/>
      <c r="J415" s="207"/>
      <c r="K415" s="207"/>
      <c r="L415" s="212"/>
      <c r="M415" s="213"/>
      <c r="N415" s="214"/>
      <c r="O415" s="214"/>
      <c r="P415" s="214"/>
      <c r="Q415" s="214"/>
      <c r="R415" s="214"/>
      <c r="S415" s="214"/>
      <c r="T415" s="215"/>
      <c r="AT415" s="216" t="s">
        <v>164</v>
      </c>
      <c r="AU415" s="216" t="s">
        <v>82</v>
      </c>
      <c r="AV415" s="13" t="s">
        <v>82</v>
      </c>
      <c r="AW415" s="13" t="s">
        <v>33</v>
      </c>
      <c r="AX415" s="13" t="s">
        <v>80</v>
      </c>
      <c r="AY415" s="216" t="s">
        <v>122</v>
      </c>
    </row>
    <row r="416" spans="1:65" s="2" customFormat="1" ht="16.5" customHeight="1">
      <c r="A416" s="36"/>
      <c r="B416" s="37"/>
      <c r="C416" s="189" t="s">
        <v>582</v>
      </c>
      <c r="D416" s="189" t="s">
        <v>124</v>
      </c>
      <c r="E416" s="190" t="s">
        <v>583</v>
      </c>
      <c r="F416" s="191" t="s">
        <v>584</v>
      </c>
      <c r="G416" s="192" t="s">
        <v>127</v>
      </c>
      <c r="H416" s="193">
        <v>289.2</v>
      </c>
      <c r="I416" s="194"/>
      <c r="J416" s="195">
        <f>ROUND(I416*H416,2)</f>
        <v>0</v>
      </c>
      <c r="K416" s="191" t="s">
        <v>128</v>
      </c>
      <c r="L416" s="41"/>
      <c r="M416" s="196" t="s">
        <v>19</v>
      </c>
      <c r="N416" s="197" t="s">
        <v>43</v>
      </c>
      <c r="O416" s="66"/>
      <c r="P416" s="198">
        <f>O416*H416</f>
        <v>0</v>
      </c>
      <c r="Q416" s="198">
        <v>0</v>
      </c>
      <c r="R416" s="198">
        <f>Q416*H416</f>
        <v>0</v>
      </c>
      <c r="S416" s="198">
        <v>0</v>
      </c>
      <c r="T416" s="199">
        <f>S416*H416</f>
        <v>0</v>
      </c>
      <c r="U416" s="36"/>
      <c r="V416" s="36"/>
      <c r="W416" s="36"/>
      <c r="X416" s="36"/>
      <c r="Y416" s="36"/>
      <c r="Z416" s="36"/>
      <c r="AA416" s="36"/>
      <c r="AB416" s="36"/>
      <c r="AC416" s="36"/>
      <c r="AD416" s="36"/>
      <c r="AE416" s="36"/>
      <c r="AR416" s="200" t="s">
        <v>129</v>
      </c>
      <c r="AT416" s="200" t="s">
        <v>124</v>
      </c>
      <c r="AU416" s="200" t="s">
        <v>82</v>
      </c>
      <c r="AY416" s="19" t="s">
        <v>122</v>
      </c>
      <c r="BE416" s="201">
        <f>IF(N416="základní",J416,0)</f>
        <v>0</v>
      </c>
      <c r="BF416" s="201">
        <f>IF(N416="snížená",J416,0)</f>
        <v>0</v>
      </c>
      <c r="BG416" s="201">
        <f>IF(N416="zákl. přenesená",J416,0)</f>
        <v>0</v>
      </c>
      <c r="BH416" s="201">
        <f>IF(N416="sníž. přenesená",J416,0)</f>
        <v>0</v>
      </c>
      <c r="BI416" s="201">
        <f>IF(N416="nulová",J416,0)</f>
        <v>0</v>
      </c>
      <c r="BJ416" s="19" t="s">
        <v>80</v>
      </c>
      <c r="BK416" s="201">
        <f>ROUND(I416*H416,2)</f>
        <v>0</v>
      </c>
      <c r="BL416" s="19" t="s">
        <v>129</v>
      </c>
      <c r="BM416" s="200" t="s">
        <v>585</v>
      </c>
    </row>
    <row r="417" spans="2:51" s="14" customFormat="1" ht="11.25">
      <c r="B417" s="217"/>
      <c r="C417" s="218"/>
      <c r="D417" s="202" t="s">
        <v>164</v>
      </c>
      <c r="E417" s="219" t="s">
        <v>19</v>
      </c>
      <c r="F417" s="220" t="s">
        <v>586</v>
      </c>
      <c r="G417" s="218"/>
      <c r="H417" s="219" t="s">
        <v>19</v>
      </c>
      <c r="I417" s="221"/>
      <c r="J417" s="218"/>
      <c r="K417" s="218"/>
      <c r="L417" s="222"/>
      <c r="M417" s="223"/>
      <c r="N417" s="224"/>
      <c r="O417" s="224"/>
      <c r="P417" s="224"/>
      <c r="Q417" s="224"/>
      <c r="R417" s="224"/>
      <c r="S417" s="224"/>
      <c r="T417" s="225"/>
      <c r="AT417" s="226" t="s">
        <v>164</v>
      </c>
      <c r="AU417" s="226" t="s">
        <v>82</v>
      </c>
      <c r="AV417" s="14" t="s">
        <v>80</v>
      </c>
      <c r="AW417" s="14" t="s">
        <v>33</v>
      </c>
      <c r="AX417" s="14" t="s">
        <v>72</v>
      </c>
      <c r="AY417" s="226" t="s">
        <v>122</v>
      </c>
    </row>
    <row r="418" spans="2:51" s="13" customFormat="1" ht="11.25">
      <c r="B418" s="206"/>
      <c r="C418" s="207"/>
      <c r="D418" s="202" t="s">
        <v>164</v>
      </c>
      <c r="E418" s="208" t="s">
        <v>19</v>
      </c>
      <c r="F418" s="209" t="s">
        <v>587</v>
      </c>
      <c r="G418" s="207"/>
      <c r="H418" s="210">
        <v>136</v>
      </c>
      <c r="I418" s="211"/>
      <c r="J418" s="207"/>
      <c r="K418" s="207"/>
      <c r="L418" s="212"/>
      <c r="M418" s="213"/>
      <c r="N418" s="214"/>
      <c r="O418" s="214"/>
      <c r="P418" s="214"/>
      <c r="Q418" s="214"/>
      <c r="R418" s="214"/>
      <c r="S418" s="214"/>
      <c r="T418" s="215"/>
      <c r="AT418" s="216" t="s">
        <v>164</v>
      </c>
      <c r="AU418" s="216" t="s">
        <v>82</v>
      </c>
      <c r="AV418" s="13" t="s">
        <v>82</v>
      </c>
      <c r="AW418" s="13" t="s">
        <v>33</v>
      </c>
      <c r="AX418" s="13" t="s">
        <v>72</v>
      </c>
      <c r="AY418" s="216" t="s">
        <v>122</v>
      </c>
    </row>
    <row r="419" spans="2:51" s="14" customFormat="1" ht="11.25">
      <c r="B419" s="217"/>
      <c r="C419" s="218"/>
      <c r="D419" s="202" t="s">
        <v>164</v>
      </c>
      <c r="E419" s="219" t="s">
        <v>19</v>
      </c>
      <c r="F419" s="220" t="s">
        <v>571</v>
      </c>
      <c r="G419" s="218"/>
      <c r="H419" s="219" t="s">
        <v>19</v>
      </c>
      <c r="I419" s="221"/>
      <c r="J419" s="218"/>
      <c r="K419" s="218"/>
      <c r="L419" s="222"/>
      <c r="M419" s="223"/>
      <c r="N419" s="224"/>
      <c r="O419" s="224"/>
      <c r="P419" s="224"/>
      <c r="Q419" s="224"/>
      <c r="R419" s="224"/>
      <c r="S419" s="224"/>
      <c r="T419" s="225"/>
      <c r="AT419" s="226" t="s">
        <v>164</v>
      </c>
      <c r="AU419" s="226" t="s">
        <v>82</v>
      </c>
      <c r="AV419" s="14" t="s">
        <v>80</v>
      </c>
      <c r="AW419" s="14" t="s">
        <v>33</v>
      </c>
      <c r="AX419" s="14" t="s">
        <v>72</v>
      </c>
      <c r="AY419" s="226" t="s">
        <v>122</v>
      </c>
    </row>
    <row r="420" spans="2:51" s="13" customFormat="1" ht="11.25">
      <c r="B420" s="206"/>
      <c r="C420" s="207"/>
      <c r="D420" s="202" t="s">
        <v>164</v>
      </c>
      <c r="E420" s="208" t="s">
        <v>19</v>
      </c>
      <c r="F420" s="209" t="s">
        <v>572</v>
      </c>
      <c r="G420" s="207"/>
      <c r="H420" s="210">
        <v>150</v>
      </c>
      <c r="I420" s="211"/>
      <c r="J420" s="207"/>
      <c r="K420" s="207"/>
      <c r="L420" s="212"/>
      <c r="M420" s="213"/>
      <c r="N420" s="214"/>
      <c r="O420" s="214"/>
      <c r="P420" s="214"/>
      <c r="Q420" s="214"/>
      <c r="R420" s="214"/>
      <c r="S420" s="214"/>
      <c r="T420" s="215"/>
      <c r="AT420" s="216" t="s">
        <v>164</v>
      </c>
      <c r="AU420" s="216" t="s">
        <v>82</v>
      </c>
      <c r="AV420" s="13" t="s">
        <v>82</v>
      </c>
      <c r="AW420" s="13" t="s">
        <v>33</v>
      </c>
      <c r="AX420" s="13" t="s">
        <v>72</v>
      </c>
      <c r="AY420" s="216" t="s">
        <v>122</v>
      </c>
    </row>
    <row r="421" spans="2:51" s="14" customFormat="1" ht="11.25">
      <c r="B421" s="217"/>
      <c r="C421" s="218"/>
      <c r="D421" s="202" t="s">
        <v>164</v>
      </c>
      <c r="E421" s="219" t="s">
        <v>19</v>
      </c>
      <c r="F421" s="220" t="s">
        <v>573</v>
      </c>
      <c r="G421" s="218"/>
      <c r="H421" s="219" t="s">
        <v>19</v>
      </c>
      <c r="I421" s="221"/>
      <c r="J421" s="218"/>
      <c r="K421" s="218"/>
      <c r="L421" s="222"/>
      <c r="M421" s="223"/>
      <c r="N421" s="224"/>
      <c r="O421" s="224"/>
      <c r="P421" s="224"/>
      <c r="Q421" s="224"/>
      <c r="R421" s="224"/>
      <c r="S421" s="224"/>
      <c r="T421" s="225"/>
      <c r="AT421" s="226" t="s">
        <v>164</v>
      </c>
      <c r="AU421" s="226" t="s">
        <v>82</v>
      </c>
      <c r="AV421" s="14" t="s">
        <v>80</v>
      </c>
      <c r="AW421" s="14" t="s">
        <v>33</v>
      </c>
      <c r="AX421" s="14" t="s">
        <v>72</v>
      </c>
      <c r="AY421" s="226" t="s">
        <v>122</v>
      </c>
    </row>
    <row r="422" spans="2:51" s="13" customFormat="1" ht="11.25">
      <c r="B422" s="206"/>
      <c r="C422" s="207"/>
      <c r="D422" s="202" t="s">
        <v>164</v>
      </c>
      <c r="E422" s="208" t="s">
        <v>19</v>
      </c>
      <c r="F422" s="209" t="s">
        <v>574</v>
      </c>
      <c r="G422" s="207"/>
      <c r="H422" s="210">
        <v>3.2</v>
      </c>
      <c r="I422" s="211"/>
      <c r="J422" s="207"/>
      <c r="K422" s="207"/>
      <c r="L422" s="212"/>
      <c r="M422" s="213"/>
      <c r="N422" s="214"/>
      <c r="O422" s="214"/>
      <c r="P422" s="214"/>
      <c r="Q422" s="214"/>
      <c r="R422" s="214"/>
      <c r="S422" s="214"/>
      <c r="T422" s="215"/>
      <c r="AT422" s="216" t="s">
        <v>164</v>
      </c>
      <c r="AU422" s="216" t="s">
        <v>82</v>
      </c>
      <c r="AV422" s="13" t="s">
        <v>82</v>
      </c>
      <c r="AW422" s="13" t="s">
        <v>33</v>
      </c>
      <c r="AX422" s="13" t="s">
        <v>72</v>
      </c>
      <c r="AY422" s="216" t="s">
        <v>122</v>
      </c>
    </row>
    <row r="423" spans="2:51" s="15" customFormat="1" ht="11.25">
      <c r="B423" s="227"/>
      <c r="C423" s="228"/>
      <c r="D423" s="202" t="s">
        <v>164</v>
      </c>
      <c r="E423" s="229" t="s">
        <v>19</v>
      </c>
      <c r="F423" s="230" t="s">
        <v>193</v>
      </c>
      <c r="G423" s="228"/>
      <c r="H423" s="231">
        <v>289.2</v>
      </c>
      <c r="I423" s="232"/>
      <c r="J423" s="228"/>
      <c r="K423" s="228"/>
      <c r="L423" s="233"/>
      <c r="M423" s="234"/>
      <c r="N423" s="235"/>
      <c r="O423" s="235"/>
      <c r="P423" s="235"/>
      <c r="Q423" s="235"/>
      <c r="R423" s="235"/>
      <c r="S423" s="235"/>
      <c r="T423" s="236"/>
      <c r="AT423" s="237" t="s">
        <v>164</v>
      </c>
      <c r="AU423" s="237" t="s">
        <v>82</v>
      </c>
      <c r="AV423" s="15" t="s">
        <v>129</v>
      </c>
      <c r="AW423" s="15" t="s">
        <v>33</v>
      </c>
      <c r="AX423" s="15" t="s">
        <v>80</v>
      </c>
      <c r="AY423" s="237" t="s">
        <v>122</v>
      </c>
    </row>
    <row r="424" spans="1:65" s="2" customFormat="1" ht="16.5" customHeight="1">
      <c r="A424" s="36"/>
      <c r="B424" s="37"/>
      <c r="C424" s="189" t="s">
        <v>588</v>
      </c>
      <c r="D424" s="189" t="s">
        <v>124</v>
      </c>
      <c r="E424" s="190" t="s">
        <v>589</v>
      </c>
      <c r="F424" s="191" t="s">
        <v>590</v>
      </c>
      <c r="G424" s="192" t="s">
        <v>127</v>
      </c>
      <c r="H424" s="193">
        <v>28</v>
      </c>
      <c r="I424" s="194"/>
      <c r="J424" s="195">
        <f>ROUND(I424*H424,2)</f>
        <v>0</v>
      </c>
      <c r="K424" s="191" t="s">
        <v>128</v>
      </c>
      <c r="L424" s="41"/>
      <c r="M424" s="196" t="s">
        <v>19</v>
      </c>
      <c r="N424" s="197" t="s">
        <v>43</v>
      </c>
      <c r="O424" s="66"/>
      <c r="P424" s="198">
        <f>O424*H424</f>
        <v>0</v>
      </c>
      <c r="Q424" s="198">
        <v>0</v>
      </c>
      <c r="R424" s="198">
        <f>Q424*H424</f>
        <v>0</v>
      </c>
      <c r="S424" s="198">
        <v>0</v>
      </c>
      <c r="T424" s="199">
        <f>S424*H424</f>
        <v>0</v>
      </c>
      <c r="U424" s="36"/>
      <c r="V424" s="36"/>
      <c r="W424" s="36"/>
      <c r="X424" s="36"/>
      <c r="Y424" s="36"/>
      <c r="Z424" s="36"/>
      <c r="AA424" s="36"/>
      <c r="AB424" s="36"/>
      <c r="AC424" s="36"/>
      <c r="AD424" s="36"/>
      <c r="AE424" s="36"/>
      <c r="AR424" s="200" t="s">
        <v>129</v>
      </c>
      <c r="AT424" s="200" t="s">
        <v>124</v>
      </c>
      <c r="AU424" s="200" t="s">
        <v>82</v>
      </c>
      <c r="AY424" s="19" t="s">
        <v>122</v>
      </c>
      <c r="BE424" s="201">
        <f>IF(N424="základní",J424,0)</f>
        <v>0</v>
      </c>
      <c r="BF424" s="201">
        <f>IF(N424="snížená",J424,0)</f>
        <v>0</v>
      </c>
      <c r="BG424" s="201">
        <f>IF(N424="zákl. přenesená",J424,0)</f>
        <v>0</v>
      </c>
      <c r="BH424" s="201">
        <f>IF(N424="sníž. přenesená",J424,0)</f>
        <v>0</v>
      </c>
      <c r="BI424" s="201">
        <f>IF(N424="nulová",J424,0)</f>
        <v>0</v>
      </c>
      <c r="BJ424" s="19" t="s">
        <v>80</v>
      </c>
      <c r="BK424" s="201">
        <f>ROUND(I424*H424,2)</f>
        <v>0</v>
      </c>
      <c r="BL424" s="19" t="s">
        <v>129</v>
      </c>
      <c r="BM424" s="200" t="s">
        <v>591</v>
      </c>
    </row>
    <row r="425" spans="2:51" s="14" customFormat="1" ht="11.25">
      <c r="B425" s="217"/>
      <c r="C425" s="218"/>
      <c r="D425" s="202" t="s">
        <v>164</v>
      </c>
      <c r="E425" s="219" t="s">
        <v>19</v>
      </c>
      <c r="F425" s="220" t="s">
        <v>348</v>
      </c>
      <c r="G425" s="218"/>
      <c r="H425" s="219" t="s">
        <v>19</v>
      </c>
      <c r="I425" s="221"/>
      <c r="J425" s="218"/>
      <c r="K425" s="218"/>
      <c r="L425" s="222"/>
      <c r="M425" s="223"/>
      <c r="N425" s="224"/>
      <c r="O425" s="224"/>
      <c r="P425" s="224"/>
      <c r="Q425" s="224"/>
      <c r="R425" s="224"/>
      <c r="S425" s="224"/>
      <c r="T425" s="225"/>
      <c r="AT425" s="226" t="s">
        <v>164</v>
      </c>
      <c r="AU425" s="226" t="s">
        <v>82</v>
      </c>
      <c r="AV425" s="14" t="s">
        <v>80</v>
      </c>
      <c r="AW425" s="14" t="s">
        <v>33</v>
      </c>
      <c r="AX425" s="14" t="s">
        <v>72</v>
      </c>
      <c r="AY425" s="226" t="s">
        <v>122</v>
      </c>
    </row>
    <row r="426" spans="2:51" s="13" customFormat="1" ht="11.25">
      <c r="B426" s="206"/>
      <c r="C426" s="207"/>
      <c r="D426" s="202" t="s">
        <v>164</v>
      </c>
      <c r="E426" s="208" t="s">
        <v>19</v>
      </c>
      <c r="F426" s="209" t="s">
        <v>592</v>
      </c>
      <c r="G426" s="207"/>
      <c r="H426" s="210">
        <v>28</v>
      </c>
      <c r="I426" s="211"/>
      <c r="J426" s="207"/>
      <c r="K426" s="207"/>
      <c r="L426" s="212"/>
      <c r="M426" s="213"/>
      <c r="N426" s="214"/>
      <c r="O426" s="214"/>
      <c r="P426" s="214"/>
      <c r="Q426" s="214"/>
      <c r="R426" s="214"/>
      <c r="S426" s="214"/>
      <c r="T426" s="215"/>
      <c r="AT426" s="216" t="s">
        <v>164</v>
      </c>
      <c r="AU426" s="216" t="s">
        <v>82</v>
      </c>
      <c r="AV426" s="13" t="s">
        <v>82</v>
      </c>
      <c r="AW426" s="13" t="s">
        <v>33</v>
      </c>
      <c r="AX426" s="13" t="s">
        <v>80</v>
      </c>
      <c r="AY426" s="216" t="s">
        <v>122</v>
      </c>
    </row>
    <row r="427" spans="1:65" s="2" customFormat="1" ht="21.75" customHeight="1">
      <c r="A427" s="36"/>
      <c r="B427" s="37"/>
      <c r="C427" s="189" t="s">
        <v>593</v>
      </c>
      <c r="D427" s="189" t="s">
        <v>124</v>
      </c>
      <c r="E427" s="190" t="s">
        <v>594</v>
      </c>
      <c r="F427" s="191" t="s">
        <v>595</v>
      </c>
      <c r="G427" s="192" t="s">
        <v>127</v>
      </c>
      <c r="H427" s="193">
        <v>1100</v>
      </c>
      <c r="I427" s="194"/>
      <c r="J427" s="195">
        <f>ROUND(I427*H427,2)</f>
        <v>0</v>
      </c>
      <c r="K427" s="191" t="s">
        <v>128</v>
      </c>
      <c r="L427" s="41"/>
      <c r="M427" s="196" t="s">
        <v>19</v>
      </c>
      <c r="N427" s="197" t="s">
        <v>43</v>
      </c>
      <c r="O427" s="66"/>
      <c r="P427" s="198">
        <f>O427*H427</f>
        <v>0</v>
      </c>
      <c r="Q427" s="198">
        <v>0</v>
      </c>
      <c r="R427" s="198">
        <f>Q427*H427</f>
        <v>0</v>
      </c>
      <c r="S427" s="198">
        <v>0</v>
      </c>
      <c r="T427" s="199">
        <f>S427*H427</f>
        <v>0</v>
      </c>
      <c r="U427" s="36"/>
      <c r="V427" s="36"/>
      <c r="W427" s="36"/>
      <c r="X427" s="36"/>
      <c r="Y427" s="36"/>
      <c r="Z427" s="36"/>
      <c r="AA427" s="36"/>
      <c r="AB427" s="36"/>
      <c r="AC427" s="36"/>
      <c r="AD427" s="36"/>
      <c r="AE427" s="36"/>
      <c r="AR427" s="200" t="s">
        <v>129</v>
      </c>
      <c r="AT427" s="200" t="s">
        <v>124</v>
      </c>
      <c r="AU427" s="200" t="s">
        <v>82</v>
      </c>
      <c r="AY427" s="19" t="s">
        <v>122</v>
      </c>
      <c r="BE427" s="201">
        <f>IF(N427="základní",J427,0)</f>
        <v>0</v>
      </c>
      <c r="BF427" s="201">
        <f>IF(N427="snížená",J427,0)</f>
        <v>0</v>
      </c>
      <c r="BG427" s="201">
        <f>IF(N427="zákl. přenesená",J427,0)</f>
        <v>0</v>
      </c>
      <c r="BH427" s="201">
        <f>IF(N427="sníž. přenesená",J427,0)</f>
        <v>0</v>
      </c>
      <c r="BI427" s="201">
        <f>IF(N427="nulová",J427,0)</f>
        <v>0</v>
      </c>
      <c r="BJ427" s="19" t="s">
        <v>80</v>
      </c>
      <c r="BK427" s="201">
        <f>ROUND(I427*H427,2)</f>
        <v>0</v>
      </c>
      <c r="BL427" s="19" t="s">
        <v>129</v>
      </c>
      <c r="BM427" s="200" t="s">
        <v>596</v>
      </c>
    </row>
    <row r="428" spans="1:47" s="2" customFormat="1" ht="58.5">
      <c r="A428" s="36"/>
      <c r="B428" s="37"/>
      <c r="C428" s="38"/>
      <c r="D428" s="202" t="s">
        <v>131</v>
      </c>
      <c r="E428" s="38"/>
      <c r="F428" s="203" t="s">
        <v>597</v>
      </c>
      <c r="G428" s="38"/>
      <c r="H428" s="38"/>
      <c r="I428" s="110"/>
      <c r="J428" s="38"/>
      <c r="K428" s="38"/>
      <c r="L428" s="41"/>
      <c r="M428" s="204"/>
      <c r="N428" s="205"/>
      <c r="O428" s="66"/>
      <c r="P428" s="66"/>
      <c r="Q428" s="66"/>
      <c r="R428" s="66"/>
      <c r="S428" s="66"/>
      <c r="T428" s="67"/>
      <c r="U428" s="36"/>
      <c r="V428" s="36"/>
      <c r="W428" s="36"/>
      <c r="X428" s="36"/>
      <c r="Y428" s="36"/>
      <c r="Z428" s="36"/>
      <c r="AA428" s="36"/>
      <c r="AB428" s="36"/>
      <c r="AC428" s="36"/>
      <c r="AD428" s="36"/>
      <c r="AE428" s="36"/>
      <c r="AT428" s="19" t="s">
        <v>131</v>
      </c>
      <c r="AU428" s="19" t="s">
        <v>82</v>
      </c>
    </row>
    <row r="429" spans="2:51" s="14" customFormat="1" ht="11.25">
      <c r="B429" s="217"/>
      <c r="C429" s="218"/>
      <c r="D429" s="202" t="s">
        <v>164</v>
      </c>
      <c r="E429" s="219" t="s">
        <v>19</v>
      </c>
      <c r="F429" s="220" t="s">
        <v>579</v>
      </c>
      <c r="G429" s="218"/>
      <c r="H429" s="219" t="s">
        <v>19</v>
      </c>
      <c r="I429" s="221"/>
      <c r="J429" s="218"/>
      <c r="K429" s="218"/>
      <c r="L429" s="222"/>
      <c r="M429" s="223"/>
      <c r="N429" s="224"/>
      <c r="O429" s="224"/>
      <c r="P429" s="224"/>
      <c r="Q429" s="224"/>
      <c r="R429" s="224"/>
      <c r="S429" s="224"/>
      <c r="T429" s="225"/>
      <c r="AT429" s="226" t="s">
        <v>164</v>
      </c>
      <c r="AU429" s="226" t="s">
        <v>82</v>
      </c>
      <c r="AV429" s="14" t="s">
        <v>80</v>
      </c>
      <c r="AW429" s="14" t="s">
        <v>33</v>
      </c>
      <c r="AX429" s="14" t="s">
        <v>72</v>
      </c>
      <c r="AY429" s="226" t="s">
        <v>122</v>
      </c>
    </row>
    <row r="430" spans="2:51" s="14" customFormat="1" ht="11.25">
      <c r="B430" s="217"/>
      <c r="C430" s="218"/>
      <c r="D430" s="202" t="s">
        <v>164</v>
      </c>
      <c r="E430" s="219" t="s">
        <v>19</v>
      </c>
      <c r="F430" s="220" t="s">
        <v>580</v>
      </c>
      <c r="G430" s="218"/>
      <c r="H430" s="219" t="s">
        <v>19</v>
      </c>
      <c r="I430" s="221"/>
      <c r="J430" s="218"/>
      <c r="K430" s="218"/>
      <c r="L430" s="222"/>
      <c r="M430" s="223"/>
      <c r="N430" s="224"/>
      <c r="O430" s="224"/>
      <c r="P430" s="224"/>
      <c r="Q430" s="224"/>
      <c r="R430" s="224"/>
      <c r="S430" s="224"/>
      <c r="T430" s="225"/>
      <c r="AT430" s="226" t="s">
        <v>164</v>
      </c>
      <c r="AU430" s="226" t="s">
        <v>82</v>
      </c>
      <c r="AV430" s="14" t="s">
        <v>80</v>
      </c>
      <c r="AW430" s="14" t="s">
        <v>33</v>
      </c>
      <c r="AX430" s="14" t="s">
        <v>72</v>
      </c>
      <c r="AY430" s="226" t="s">
        <v>122</v>
      </c>
    </row>
    <row r="431" spans="2:51" s="13" customFormat="1" ht="11.25">
      <c r="B431" s="206"/>
      <c r="C431" s="207"/>
      <c r="D431" s="202" t="s">
        <v>164</v>
      </c>
      <c r="E431" s="208" t="s">
        <v>19</v>
      </c>
      <c r="F431" s="209" t="s">
        <v>345</v>
      </c>
      <c r="G431" s="207"/>
      <c r="H431" s="210">
        <v>1100</v>
      </c>
      <c r="I431" s="211"/>
      <c r="J431" s="207"/>
      <c r="K431" s="207"/>
      <c r="L431" s="212"/>
      <c r="M431" s="213"/>
      <c r="N431" s="214"/>
      <c r="O431" s="214"/>
      <c r="P431" s="214"/>
      <c r="Q431" s="214"/>
      <c r="R431" s="214"/>
      <c r="S431" s="214"/>
      <c r="T431" s="215"/>
      <c r="AT431" s="216" t="s">
        <v>164</v>
      </c>
      <c r="AU431" s="216" t="s">
        <v>82</v>
      </c>
      <c r="AV431" s="13" t="s">
        <v>82</v>
      </c>
      <c r="AW431" s="13" t="s">
        <v>33</v>
      </c>
      <c r="AX431" s="13" t="s">
        <v>80</v>
      </c>
      <c r="AY431" s="216" t="s">
        <v>122</v>
      </c>
    </row>
    <row r="432" spans="1:65" s="2" customFormat="1" ht="21.75" customHeight="1">
      <c r="A432" s="36"/>
      <c r="B432" s="37"/>
      <c r="C432" s="189" t="s">
        <v>598</v>
      </c>
      <c r="D432" s="189" t="s">
        <v>124</v>
      </c>
      <c r="E432" s="190" t="s">
        <v>599</v>
      </c>
      <c r="F432" s="191" t="s">
        <v>600</v>
      </c>
      <c r="G432" s="192" t="s">
        <v>127</v>
      </c>
      <c r="H432" s="193">
        <v>150</v>
      </c>
      <c r="I432" s="194"/>
      <c r="J432" s="195">
        <f>ROUND(I432*H432,2)</f>
        <v>0</v>
      </c>
      <c r="K432" s="191" t="s">
        <v>128</v>
      </c>
      <c r="L432" s="41"/>
      <c r="M432" s="196" t="s">
        <v>19</v>
      </c>
      <c r="N432" s="197" t="s">
        <v>43</v>
      </c>
      <c r="O432" s="66"/>
      <c r="P432" s="198">
        <f>O432*H432</f>
        <v>0</v>
      </c>
      <c r="Q432" s="198">
        <v>0</v>
      </c>
      <c r="R432" s="198">
        <f>Q432*H432</f>
        <v>0</v>
      </c>
      <c r="S432" s="198">
        <v>0</v>
      </c>
      <c r="T432" s="199">
        <f>S432*H432</f>
        <v>0</v>
      </c>
      <c r="U432" s="36"/>
      <c r="V432" s="36"/>
      <c r="W432" s="36"/>
      <c r="X432" s="36"/>
      <c r="Y432" s="36"/>
      <c r="Z432" s="36"/>
      <c r="AA432" s="36"/>
      <c r="AB432" s="36"/>
      <c r="AC432" s="36"/>
      <c r="AD432" s="36"/>
      <c r="AE432" s="36"/>
      <c r="AR432" s="200" t="s">
        <v>129</v>
      </c>
      <c r="AT432" s="200" t="s">
        <v>124</v>
      </c>
      <c r="AU432" s="200" t="s">
        <v>82</v>
      </c>
      <c r="AY432" s="19" t="s">
        <v>122</v>
      </c>
      <c r="BE432" s="201">
        <f>IF(N432="základní",J432,0)</f>
        <v>0</v>
      </c>
      <c r="BF432" s="201">
        <f>IF(N432="snížená",J432,0)</f>
        <v>0</v>
      </c>
      <c r="BG432" s="201">
        <f>IF(N432="zákl. přenesená",J432,0)</f>
        <v>0</v>
      </c>
      <c r="BH432" s="201">
        <f>IF(N432="sníž. přenesená",J432,0)</f>
        <v>0</v>
      </c>
      <c r="BI432" s="201">
        <f>IF(N432="nulová",J432,0)</f>
        <v>0</v>
      </c>
      <c r="BJ432" s="19" t="s">
        <v>80</v>
      </c>
      <c r="BK432" s="201">
        <f>ROUND(I432*H432,2)</f>
        <v>0</v>
      </c>
      <c r="BL432" s="19" t="s">
        <v>129</v>
      </c>
      <c r="BM432" s="200" t="s">
        <v>601</v>
      </c>
    </row>
    <row r="433" spans="2:51" s="14" customFormat="1" ht="11.25">
      <c r="B433" s="217"/>
      <c r="C433" s="218"/>
      <c r="D433" s="202" t="s">
        <v>164</v>
      </c>
      <c r="E433" s="219" t="s">
        <v>19</v>
      </c>
      <c r="F433" s="220" t="s">
        <v>602</v>
      </c>
      <c r="G433" s="218"/>
      <c r="H433" s="219" t="s">
        <v>19</v>
      </c>
      <c r="I433" s="221"/>
      <c r="J433" s="218"/>
      <c r="K433" s="218"/>
      <c r="L433" s="222"/>
      <c r="M433" s="223"/>
      <c r="N433" s="224"/>
      <c r="O433" s="224"/>
      <c r="P433" s="224"/>
      <c r="Q433" s="224"/>
      <c r="R433" s="224"/>
      <c r="S433" s="224"/>
      <c r="T433" s="225"/>
      <c r="AT433" s="226" t="s">
        <v>164</v>
      </c>
      <c r="AU433" s="226" t="s">
        <v>82</v>
      </c>
      <c r="AV433" s="14" t="s">
        <v>80</v>
      </c>
      <c r="AW433" s="14" t="s">
        <v>33</v>
      </c>
      <c r="AX433" s="14" t="s">
        <v>72</v>
      </c>
      <c r="AY433" s="226" t="s">
        <v>122</v>
      </c>
    </row>
    <row r="434" spans="2:51" s="14" customFormat="1" ht="11.25">
      <c r="B434" s="217"/>
      <c r="C434" s="218"/>
      <c r="D434" s="202" t="s">
        <v>164</v>
      </c>
      <c r="E434" s="219" t="s">
        <v>19</v>
      </c>
      <c r="F434" s="220" t="s">
        <v>571</v>
      </c>
      <c r="G434" s="218"/>
      <c r="H434" s="219" t="s">
        <v>19</v>
      </c>
      <c r="I434" s="221"/>
      <c r="J434" s="218"/>
      <c r="K434" s="218"/>
      <c r="L434" s="222"/>
      <c r="M434" s="223"/>
      <c r="N434" s="224"/>
      <c r="O434" s="224"/>
      <c r="P434" s="224"/>
      <c r="Q434" s="224"/>
      <c r="R434" s="224"/>
      <c r="S434" s="224"/>
      <c r="T434" s="225"/>
      <c r="AT434" s="226" t="s">
        <v>164</v>
      </c>
      <c r="AU434" s="226" t="s">
        <v>82</v>
      </c>
      <c r="AV434" s="14" t="s">
        <v>80</v>
      </c>
      <c r="AW434" s="14" t="s">
        <v>33</v>
      </c>
      <c r="AX434" s="14" t="s">
        <v>72</v>
      </c>
      <c r="AY434" s="226" t="s">
        <v>122</v>
      </c>
    </row>
    <row r="435" spans="2:51" s="13" customFormat="1" ht="11.25">
      <c r="B435" s="206"/>
      <c r="C435" s="207"/>
      <c r="D435" s="202" t="s">
        <v>164</v>
      </c>
      <c r="E435" s="208" t="s">
        <v>19</v>
      </c>
      <c r="F435" s="209" t="s">
        <v>572</v>
      </c>
      <c r="G435" s="207"/>
      <c r="H435" s="210">
        <v>150</v>
      </c>
      <c r="I435" s="211"/>
      <c r="J435" s="207"/>
      <c r="K435" s="207"/>
      <c r="L435" s="212"/>
      <c r="M435" s="213"/>
      <c r="N435" s="214"/>
      <c r="O435" s="214"/>
      <c r="P435" s="214"/>
      <c r="Q435" s="214"/>
      <c r="R435" s="214"/>
      <c r="S435" s="214"/>
      <c r="T435" s="215"/>
      <c r="AT435" s="216" t="s">
        <v>164</v>
      </c>
      <c r="AU435" s="216" t="s">
        <v>82</v>
      </c>
      <c r="AV435" s="13" t="s">
        <v>82</v>
      </c>
      <c r="AW435" s="13" t="s">
        <v>33</v>
      </c>
      <c r="AX435" s="13" t="s">
        <v>80</v>
      </c>
      <c r="AY435" s="216" t="s">
        <v>122</v>
      </c>
    </row>
    <row r="436" spans="1:65" s="2" customFormat="1" ht="16.5" customHeight="1">
      <c r="A436" s="36"/>
      <c r="B436" s="37"/>
      <c r="C436" s="189" t="s">
        <v>603</v>
      </c>
      <c r="D436" s="189" t="s">
        <v>124</v>
      </c>
      <c r="E436" s="190" t="s">
        <v>604</v>
      </c>
      <c r="F436" s="191" t="s">
        <v>605</v>
      </c>
      <c r="G436" s="192" t="s">
        <v>127</v>
      </c>
      <c r="H436" s="193">
        <v>1100</v>
      </c>
      <c r="I436" s="194"/>
      <c r="J436" s="195">
        <f>ROUND(I436*H436,2)</f>
        <v>0</v>
      </c>
      <c r="K436" s="191" t="s">
        <v>19</v>
      </c>
      <c r="L436" s="41"/>
      <c r="M436" s="196" t="s">
        <v>19</v>
      </c>
      <c r="N436" s="197" t="s">
        <v>43</v>
      </c>
      <c r="O436" s="66"/>
      <c r="P436" s="198">
        <f>O436*H436</f>
        <v>0</v>
      </c>
      <c r="Q436" s="198">
        <v>0</v>
      </c>
      <c r="R436" s="198">
        <f>Q436*H436</f>
        <v>0</v>
      </c>
      <c r="S436" s="198">
        <v>0</v>
      </c>
      <c r="T436" s="199">
        <f>S436*H436</f>
        <v>0</v>
      </c>
      <c r="U436" s="36"/>
      <c r="V436" s="36"/>
      <c r="W436" s="36"/>
      <c r="X436" s="36"/>
      <c r="Y436" s="36"/>
      <c r="Z436" s="36"/>
      <c r="AA436" s="36"/>
      <c r="AB436" s="36"/>
      <c r="AC436" s="36"/>
      <c r="AD436" s="36"/>
      <c r="AE436" s="36"/>
      <c r="AR436" s="200" t="s">
        <v>129</v>
      </c>
      <c r="AT436" s="200" t="s">
        <v>124</v>
      </c>
      <c r="AU436" s="200" t="s">
        <v>82</v>
      </c>
      <c r="AY436" s="19" t="s">
        <v>122</v>
      </c>
      <c r="BE436" s="201">
        <f>IF(N436="základní",J436,0)</f>
        <v>0</v>
      </c>
      <c r="BF436" s="201">
        <f>IF(N436="snížená",J436,0)</f>
        <v>0</v>
      </c>
      <c r="BG436" s="201">
        <f>IF(N436="zákl. přenesená",J436,0)</f>
        <v>0</v>
      </c>
      <c r="BH436" s="201">
        <f>IF(N436="sníž. přenesená",J436,0)</f>
        <v>0</v>
      </c>
      <c r="BI436" s="201">
        <f>IF(N436="nulová",J436,0)</f>
        <v>0</v>
      </c>
      <c r="BJ436" s="19" t="s">
        <v>80</v>
      </c>
      <c r="BK436" s="201">
        <f>ROUND(I436*H436,2)</f>
        <v>0</v>
      </c>
      <c r="BL436" s="19" t="s">
        <v>129</v>
      </c>
      <c r="BM436" s="200" t="s">
        <v>606</v>
      </c>
    </row>
    <row r="437" spans="2:51" s="14" customFormat="1" ht="11.25">
      <c r="B437" s="217"/>
      <c r="C437" s="218"/>
      <c r="D437" s="202" t="s">
        <v>164</v>
      </c>
      <c r="E437" s="219" t="s">
        <v>19</v>
      </c>
      <c r="F437" s="220" t="s">
        <v>579</v>
      </c>
      <c r="G437" s="218"/>
      <c r="H437" s="219" t="s">
        <v>19</v>
      </c>
      <c r="I437" s="221"/>
      <c r="J437" s="218"/>
      <c r="K437" s="218"/>
      <c r="L437" s="222"/>
      <c r="M437" s="223"/>
      <c r="N437" s="224"/>
      <c r="O437" s="224"/>
      <c r="P437" s="224"/>
      <c r="Q437" s="224"/>
      <c r="R437" s="224"/>
      <c r="S437" s="224"/>
      <c r="T437" s="225"/>
      <c r="AT437" s="226" t="s">
        <v>164</v>
      </c>
      <c r="AU437" s="226" t="s">
        <v>82</v>
      </c>
      <c r="AV437" s="14" t="s">
        <v>80</v>
      </c>
      <c r="AW437" s="14" t="s">
        <v>33</v>
      </c>
      <c r="AX437" s="14" t="s">
        <v>72</v>
      </c>
      <c r="AY437" s="226" t="s">
        <v>122</v>
      </c>
    </row>
    <row r="438" spans="2:51" s="14" customFormat="1" ht="11.25">
      <c r="B438" s="217"/>
      <c r="C438" s="218"/>
      <c r="D438" s="202" t="s">
        <v>164</v>
      </c>
      <c r="E438" s="219" t="s">
        <v>19</v>
      </c>
      <c r="F438" s="220" t="s">
        <v>580</v>
      </c>
      <c r="G438" s="218"/>
      <c r="H438" s="219" t="s">
        <v>19</v>
      </c>
      <c r="I438" s="221"/>
      <c r="J438" s="218"/>
      <c r="K438" s="218"/>
      <c r="L438" s="222"/>
      <c r="M438" s="223"/>
      <c r="N438" s="224"/>
      <c r="O438" s="224"/>
      <c r="P438" s="224"/>
      <c r="Q438" s="224"/>
      <c r="R438" s="224"/>
      <c r="S438" s="224"/>
      <c r="T438" s="225"/>
      <c r="AT438" s="226" t="s">
        <v>164</v>
      </c>
      <c r="AU438" s="226" t="s">
        <v>82</v>
      </c>
      <c r="AV438" s="14" t="s">
        <v>80</v>
      </c>
      <c r="AW438" s="14" t="s">
        <v>33</v>
      </c>
      <c r="AX438" s="14" t="s">
        <v>72</v>
      </c>
      <c r="AY438" s="226" t="s">
        <v>122</v>
      </c>
    </row>
    <row r="439" spans="2:51" s="13" customFormat="1" ht="11.25">
      <c r="B439" s="206"/>
      <c r="C439" s="207"/>
      <c r="D439" s="202" t="s">
        <v>164</v>
      </c>
      <c r="E439" s="208" t="s">
        <v>19</v>
      </c>
      <c r="F439" s="209" t="s">
        <v>345</v>
      </c>
      <c r="G439" s="207"/>
      <c r="H439" s="210">
        <v>1100</v>
      </c>
      <c r="I439" s="211"/>
      <c r="J439" s="207"/>
      <c r="K439" s="207"/>
      <c r="L439" s="212"/>
      <c r="M439" s="213"/>
      <c r="N439" s="214"/>
      <c r="O439" s="214"/>
      <c r="P439" s="214"/>
      <c r="Q439" s="214"/>
      <c r="R439" s="214"/>
      <c r="S439" s="214"/>
      <c r="T439" s="215"/>
      <c r="AT439" s="216" t="s">
        <v>164</v>
      </c>
      <c r="AU439" s="216" t="s">
        <v>82</v>
      </c>
      <c r="AV439" s="13" t="s">
        <v>82</v>
      </c>
      <c r="AW439" s="13" t="s">
        <v>33</v>
      </c>
      <c r="AX439" s="13" t="s">
        <v>80</v>
      </c>
      <c r="AY439" s="216" t="s">
        <v>122</v>
      </c>
    </row>
    <row r="440" spans="1:65" s="2" customFormat="1" ht="16.5" customHeight="1">
      <c r="A440" s="36"/>
      <c r="B440" s="37"/>
      <c r="C440" s="189" t="s">
        <v>607</v>
      </c>
      <c r="D440" s="189" t="s">
        <v>124</v>
      </c>
      <c r="E440" s="190" t="s">
        <v>608</v>
      </c>
      <c r="F440" s="191" t="s">
        <v>609</v>
      </c>
      <c r="G440" s="192" t="s">
        <v>127</v>
      </c>
      <c r="H440" s="193">
        <v>1100</v>
      </c>
      <c r="I440" s="194"/>
      <c r="J440" s="195">
        <f>ROUND(I440*H440,2)</f>
        <v>0</v>
      </c>
      <c r="K440" s="191" t="s">
        <v>19</v>
      </c>
      <c r="L440" s="41"/>
      <c r="M440" s="196" t="s">
        <v>19</v>
      </c>
      <c r="N440" s="197" t="s">
        <v>43</v>
      </c>
      <c r="O440" s="66"/>
      <c r="P440" s="198">
        <f>O440*H440</f>
        <v>0</v>
      </c>
      <c r="Q440" s="198">
        <v>0</v>
      </c>
      <c r="R440" s="198">
        <f>Q440*H440</f>
        <v>0</v>
      </c>
      <c r="S440" s="198">
        <v>0</v>
      </c>
      <c r="T440" s="199">
        <f>S440*H440</f>
        <v>0</v>
      </c>
      <c r="U440" s="36"/>
      <c r="V440" s="36"/>
      <c r="W440" s="36"/>
      <c r="X440" s="36"/>
      <c r="Y440" s="36"/>
      <c r="Z440" s="36"/>
      <c r="AA440" s="36"/>
      <c r="AB440" s="36"/>
      <c r="AC440" s="36"/>
      <c r="AD440" s="36"/>
      <c r="AE440" s="36"/>
      <c r="AR440" s="200" t="s">
        <v>129</v>
      </c>
      <c r="AT440" s="200" t="s">
        <v>124</v>
      </c>
      <c r="AU440" s="200" t="s">
        <v>82</v>
      </c>
      <c r="AY440" s="19" t="s">
        <v>122</v>
      </c>
      <c r="BE440" s="201">
        <f>IF(N440="základní",J440,0)</f>
        <v>0</v>
      </c>
      <c r="BF440" s="201">
        <f>IF(N440="snížená",J440,0)</f>
        <v>0</v>
      </c>
      <c r="BG440" s="201">
        <f>IF(N440="zákl. přenesená",J440,0)</f>
        <v>0</v>
      </c>
      <c r="BH440" s="201">
        <f>IF(N440="sníž. přenesená",J440,0)</f>
        <v>0</v>
      </c>
      <c r="BI440" s="201">
        <f>IF(N440="nulová",J440,0)</f>
        <v>0</v>
      </c>
      <c r="BJ440" s="19" t="s">
        <v>80</v>
      </c>
      <c r="BK440" s="201">
        <f>ROUND(I440*H440,2)</f>
        <v>0</v>
      </c>
      <c r="BL440" s="19" t="s">
        <v>129</v>
      </c>
      <c r="BM440" s="200" t="s">
        <v>610</v>
      </c>
    </row>
    <row r="441" spans="2:51" s="14" customFormat="1" ht="11.25">
      <c r="B441" s="217"/>
      <c r="C441" s="218"/>
      <c r="D441" s="202" t="s">
        <v>164</v>
      </c>
      <c r="E441" s="219" t="s">
        <v>19</v>
      </c>
      <c r="F441" s="220" t="s">
        <v>579</v>
      </c>
      <c r="G441" s="218"/>
      <c r="H441" s="219" t="s">
        <v>19</v>
      </c>
      <c r="I441" s="221"/>
      <c r="J441" s="218"/>
      <c r="K441" s="218"/>
      <c r="L441" s="222"/>
      <c r="M441" s="223"/>
      <c r="N441" s="224"/>
      <c r="O441" s="224"/>
      <c r="P441" s="224"/>
      <c r="Q441" s="224"/>
      <c r="R441" s="224"/>
      <c r="S441" s="224"/>
      <c r="T441" s="225"/>
      <c r="AT441" s="226" t="s">
        <v>164</v>
      </c>
      <c r="AU441" s="226" t="s">
        <v>82</v>
      </c>
      <c r="AV441" s="14" t="s">
        <v>80</v>
      </c>
      <c r="AW441" s="14" t="s">
        <v>33</v>
      </c>
      <c r="AX441" s="14" t="s">
        <v>72</v>
      </c>
      <c r="AY441" s="226" t="s">
        <v>122</v>
      </c>
    </row>
    <row r="442" spans="2:51" s="14" customFormat="1" ht="11.25">
      <c r="B442" s="217"/>
      <c r="C442" s="218"/>
      <c r="D442" s="202" t="s">
        <v>164</v>
      </c>
      <c r="E442" s="219" t="s">
        <v>19</v>
      </c>
      <c r="F442" s="220" t="s">
        <v>580</v>
      </c>
      <c r="G442" s="218"/>
      <c r="H442" s="219" t="s">
        <v>19</v>
      </c>
      <c r="I442" s="221"/>
      <c r="J442" s="218"/>
      <c r="K442" s="218"/>
      <c r="L442" s="222"/>
      <c r="M442" s="223"/>
      <c r="N442" s="224"/>
      <c r="O442" s="224"/>
      <c r="P442" s="224"/>
      <c r="Q442" s="224"/>
      <c r="R442" s="224"/>
      <c r="S442" s="224"/>
      <c r="T442" s="225"/>
      <c r="AT442" s="226" t="s">
        <v>164</v>
      </c>
      <c r="AU442" s="226" t="s">
        <v>82</v>
      </c>
      <c r="AV442" s="14" t="s">
        <v>80</v>
      </c>
      <c r="AW442" s="14" t="s">
        <v>33</v>
      </c>
      <c r="AX442" s="14" t="s">
        <v>72</v>
      </c>
      <c r="AY442" s="226" t="s">
        <v>122</v>
      </c>
    </row>
    <row r="443" spans="2:51" s="13" customFormat="1" ht="11.25">
      <c r="B443" s="206"/>
      <c r="C443" s="207"/>
      <c r="D443" s="202" t="s">
        <v>164</v>
      </c>
      <c r="E443" s="208" t="s">
        <v>19</v>
      </c>
      <c r="F443" s="209" t="s">
        <v>345</v>
      </c>
      <c r="G443" s="207"/>
      <c r="H443" s="210">
        <v>1100</v>
      </c>
      <c r="I443" s="211"/>
      <c r="J443" s="207"/>
      <c r="K443" s="207"/>
      <c r="L443" s="212"/>
      <c r="M443" s="213"/>
      <c r="N443" s="214"/>
      <c r="O443" s="214"/>
      <c r="P443" s="214"/>
      <c r="Q443" s="214"/>
      <c r="R443" s="214"/>
      <c r="S443" s="214"/>
      <c r="T443" s="215"/>
      <c r="AT443" s="216" t="s">
        <v>164</v>
      </c>
      <c r="AU443" s="216" t="s">
        <v>82</v>
      </c>
      <c r="AV443" s="13" t="s">
        <v>82</v>
      </c>
      <c r="AW443" s="13" t="s">
        <v>33</v>
      </c>
      <c r="AX443" s="13" t="s">
        <v>80</v>
      </c>
      <c r="AY443" s="216" t="s">
        <v>122</v>
      </c>
    </row>
    <row r="444" spans="1:65" s="2" customFormat="1" ht="33" customHeight="1">
      <c r="A444" s="36"/>
      <c r="B444" s="37"/>
      <c r="C444" s="189" t="s">
        <v>611</v>
      </c>
      <c r="D444" s="189" t="s">
        <v>124</v>
      </c>
      <c r="E444" s="190" t="s">
        <v>612</v>
      </c>
      <c r="F444" s="191" t="s">
        <v>1262</v>
      </c>
      <c r="G444" s="192" t="s">
        <v>127</v>
      </c>
      <c r="H444" s="193">
        <v>1100</v>
      </c>
      <c r="I444" s="194"/>
      <c r="J444" s="195">
        <f>ROUND(I444*H444,2)</f>
        <v>0</v>
      </c>
      <c r="K444" s="191" t="s">
        <v>19</v>
      </c>
      <c r="L444" s="41"/>
      <c r="M444" s="196" t="s">
        <v>19</v>
      </c>
      <c r="N444" s="197" t="s">
        <v>43</v>
      </c>
      <c r="O444" s="66"/>
      <c r="P444" s="198">
        <f>O444*H444</f>
        <v>0</v>
      </c>
      <c r="Q444" s="198">
        <v>0.01742</v>
      </c>
      <c r="R444" s="198">
        <f>Q444*H444</f>
        <v>19.162000000000003</v>
      </c>
      <c r="S444" s="198">
        <v>0</v>
      </c>
      <c r="T444" s="199">
        <f>S444*H444</f>
        <v>0</v>
      </c>
      <c r="U444" s="36"/>
      <c r="V444" s="36"/>
      <c r="W444" s="36"/>
      <c r="X444" s="36"/>
      <c r="Y444" s="36"/>
      <c r="Z444" s="36"/>
      <c r="AA444" s="36"/>
      <c r="AB444" s="36"/>
      <c r="AC444" s="36"/>
      <c r="AD444" s="36"/>
      <c r="AE444" s="36"/>
      <c r="AR444" s="200" t="s">
        <v>129</v>
      </c>
      <c r="AT444" s="200" t="s">
        <v>124</v>
      </c>
      <c r="AU444" s="200" t="s">
        <v>82</v>
      </c>
      <c r="AY444" s="19" t="s">
        <v>122</v>
      </c>
      <c r="BE444" s="201">
        <f>IF(N444="základní",J444,0)</f>
        <v>0</v>
      </c>
      <c r="BF444" s="201">
        <f>IF(N444="snížená",J444,0)</f>
        <v>0</v>
      </c>
      <c r="BG444" s="201">
        <f>IF(N444="zákl. přenesená",J444,0)</f>
        <v>0</v>
      </c>
      <c r="BH444" s="201">
        <f>IF(N444="sníž. přenesená",J444,0)</f>
        <v>0</v>
      </c>
      <c r="BI444" s="201">
        <f>IF(N444="nulová",J444,0)</f>
        <v>0</v>
      </c>
      <c r="BJ444" s="19" t="s">
        <v>80</v>
      </c>
      <c r="BK444" s="201">
        <f>ROUND(I444*H444,2)</f>
        <v>0</v>
      </c>
      <c r="BL444" s="19" t="s">
        <v>129</v>
      </c>
      <c r="BM444" s="200" t="s">
        <v>613</v>
      </c>
    </row>
    <row r="445" spans="2:51" s="14" customFormat="1" ht="11.25">
      <c r="B445" s="217"/>
      <c r="C445" s="218"/>
      <c r="D445" s="202" t="s">
        <v>164</v>
      </c>
      <c r="E445" s="219" t="s">
        <v>19</v>
      </c>
      <c r="F445" s="220" t="s">
        <v>614</v>
      </c>
      <c r="G445" s="218"/>
      <c r="H445" s="219" t="s">
        <v>19</v>
      </c>
      <c r="I445" s="221"/>
      <c r="J445" s="218"/>
      <c r="K445" s="218"/>
      <c r="L445" s="222"/>
      <c r="M445" s="223"/>
      <c r="N445" s="224"/>
      <c r="O445" s="224"/>
      <c r="P445" s="224"/>
      <c r="Q445" s="224"/>
      <c r="R445" s="224"/>
      <c r="S445" s="224"/>
      <c r="T445" s="225"/>
      <c r="AT445" s="226" t="s">
        <v>164</v>
      </c>
      <c r="AU445" s="226" t="s">
        <v>82</v>
      </c>
      <c r="AV445" s="14" t="s">
        <v>80</v>
      </c>
      <c r="AW445" s="14" t="s">
        <v>33</v>
      </c>
      <c r="AX445" s="14" t="s">
        <v>72</v>
      </c>
      <c r="AY445" s="226" t="s">
        <v>122</v>
      </c>
    </row>
    <row r="446" spans="2:51" s="14" customFormat="1" ht="11.25">
      <c r="B446" s="217"/>
      <c r="C446" s="218"/>
      <c r="D446" s="202" t="s">
        <v>164</v>
      </c>
      <c r="E446" s="219" t="s">
        <v>19</v>
      </c>
      <c r="F446" s="220" t="s">
        <v>579</v>
      </c>
      <c r="G446" s="218"/>
      <c r="H446" s="219" t="s">
        <v>19</v>
      </c>
      <c r="I446" s="221"/>
      <c r="J446" s="218"/>
      <c r="K446" s="218"/>
      <c r="L446" s="222"/>
      <c r="M446" s="223"/>
      <c r="N446" s="224"/>
      <c r="O446" s="224"/>
      <c r="P446" s="224"/>
      <c r="Q446" s="224"/>
      <c r="R446" s="224"/>
      <c r="S446" s="224"/>
      <c r="T446" s="225"/>
      <c r="AT446" s="226" t="s">
        <v>164</v>
      </c>
      <c r="AU446" s="226" t="s">
        <v>82</v>
      </c>
      <c r="AV446" s="14" t="s">
        <v>80</v>
      </c>
      <c r="AW446" s="14" t="s">
        <v>33</v>
      </c>
      <c r="AX446" s="14" t="s">
        <v>72</v>
      </c>
      <c r="AY446" s="226" t="s">
        <v>122</v>
      </c>
    </row>
    <row r="447" spans="2:51" s="14" customFormat="1" ht="11.25">
      <c r="B447" s="217"/>
      <c r="C447" s="218"/>
      <c r="D447" s="202" t="s">
        <v>164</v>
      </c>
      <c r="E447" s="219" t="s">
        <v>19</v>
      </c>
      <c r="F447" s="220" t="s">
        <v>580</v>
      </c>
      <c r="G447" s="218"/>
      <c r="H447" s="219" t="s">
        <v>19</v>
      </c>
      <c r="I447" s="221"/>
      <c r="J447" s="218"/>
      <c r="K447" s="218"/>
      <c r="L447" s="222"/>
      <c r="M447" s="223"/>
      <c r="N447" s="224"/>
      <c r="O447" s="224"/>
      <c r="P447" s="224"/>
      <c r="Q447" s="224"/>
      <c r="R447" s="224"/>
      <c r="S447" s="224"/>
      <c r="T447" s="225"/>
      <c r="AT447" s="226" t="s">
        <v>164</v>
      </c>
      <c r="AU447" s="226" t="s">
        <v>82</v>
      </c>
      <c r="AV447" s="14" t="s">
        <v>80</v>
      </c>
      <c r="AW447" s="14" t="s">
        <v>33</v>
      </c>
      <c r="AX447" s="14" t="s">
        <v>72</v>
      </c>
      <c r="AY447" s="226" t="s">
        <v>122</v>
      </c>
    </row>
    <row r="448" spans="2:51" s="13" customFormat="1" ht="11.25">
      <c r="B448" s="206"/>
      <c r="C448" s="207"/>
      <c r="D448" s="202" t="s">
        <v>164</v>
      </c>
      <c r="E448" s="208" t="s">
        <v>19</v>
      </c>
      <c r="F448" s="209" t="s">
        <v>345</v>
      </c>
      <c r="G448" s="207"/>
      <c r="H448" s="210">
        <v>1100</v>
      </c>
      <c r="I448" s="211"/>
      <c r="J448" s="207"/>
      <c r="K448" s="207"/>
      <c r="L448" s="212"/>
      <c r="M448" s="213"/>
      <c r="N448" s="214"/>
      <c r="O448" s="214"/>
      <c r="P448" s="214"/>
      <c r="Q448" s="214"/>
      <c r="R448" s="214"/>
      <c r="S448" s="214"/>
      <c r="T448" s="215"/>
      <c r="AT448" s="216" t="s">
        <v>164</v>
      </c>
      <c r="AU448" s="216" t="s">
        <v>82</v>
      </c>
      <c r="AV448" s="13" t="s">
        <v>82</v>
      </c>
      <c r="AW448" s="13" t="s">
        <v>33</v>
      </c>
      <c r="AX448" s="13" t="s">
        <v>72</v>
      </c>
      <c r="AY448" s="216" t="s">
        <v>122</v>
      </c>
    </row>
    <row r="449" spans="2:51" s="15" customFormat="1" ht="11.25">
      <c r="B449" s="227"/>
      <c r="C449" s="228"/>
      <c r="D449" s="202" t="s">
        <v>164</v>
      </c>
      <c r="E449" s="229" t="s">
        <v>19</v>
      </c>
      <c r="F449" s="230" t="s">
        <v>193</v>
      </c>
      <c r="G449" s="228"/>
      <c r="H449" s="231">
        <v>1100</v>
      </c>
      <c r="I449" s="232"/>
      <c r="J449" s="228"/>
      <c r="K449" s="228"/>
      <c r="L449" s="233"/>
      <c r="M449" s="234"/>
      <c r="N449" s="235"/>
      <c r="O449" s="235"/>
      <c r="P449" s="235"/>
      <c r="Q449" s="235"/>
      <c r="R449" s="235"/>
      <c r="S449" s="235"/>
      <c r="T449" s="236"/>
      <c r="AT449" s="237" t="s">
        <v>164</v>
      </c>
      <c r="AU449" s="237" t="s">
        <v>82</v>
      </c>
      <c r="AV449" s="15" t="s">
        <v>129</v>
      </c>
      <c r="AW449" s="15" t="s">
        <v>33</v>
      </c>
      <c r="AX449" s="15" t="s">
        <v>80</v>
      </c>
      <c r="AY449" s="237" t="s">
        <v>122</v>
      </c>
    </row>
    <row r="450" spans="2:51" s="14" customFormat="1" ht="11.25">
      <c r="B450" s="217"/>
      <c r="C450" s="218"/>
      <c r="D450" s="202" t="s">
        <v>164</v>
      </c>
      <c r="E450" s="219" t="s">
        <v>19</v>
      </c>
      <c r="F450" s="220" t="s">
        <v>194</v>
      </c>
      <c r="G450" s="218"/>
      <c r="H450" s="219" t="s">
        <v>19</v>
      </c>
      <c r="I450" s="221"/>
      <c r="J450" s="218"/>
      <c r="K450" s="218"/>
      <c r="L450" s="222"/>
      <c r="M450" s="223"/>
      <c r="N450" s="224"/>
      <c r="O450" s="224"/>
      <c r="P450" s="224"/>
      <c r="Q450" s="224"/>
      <c r="R450" s="224"/>
      <c r="S450" s="224"/>
      <c r="T450" s="225"/>
      <c r="AT450" s="226" t="s">
        <v>164</v>
      </c>
      <c r="AU450" s="226" t="s">
        <v>82</v>
      </c>
      <c r="AV450" s="14" t="s">
        <v>80</v>
      </c>
      <c r="AW450" s="14" t="s">
        <v>33</v>
      </c>
      <c r="AX450" s="14" t="s">
        <v>72</v>
      </c>
      <c r="AY450" s="226" t="s">
        <v>122</v>
      </c>
    </row>
    <row r="451" spans="2:51" s="14" customFormat="1" ht="11.25">
      <c r="B451" s="217"/>
      <c r="C451" s="218"/>
      <c r="D451" s="202" t="s">
        <v>164</v>
      </c>
      <c r="E451" s="219" t="s">
        <v>19</v>
      </c>
      <c r="F451" s="220" t="s">
        <v>615</v>
      </c>
      <c r="G451" s="218"/>
      <c r="H451" s="219" t="s">
        <v>19</v>
      </c>
      <c r="I451" s="221"/>
      <c r="J451" s="218"/>
      <c r="K451" s="218"/>
      <c r="L451" s="222"/>
      <c r="M451" s="223"/>
      <c r="N451" s="224"/>
      <c r="O451" s="224"/>
      <c r="P451" s="224"/>
      <c r="Q451" s="224"/>
      <c r="R451" s="224"/>
      <c r="S451" s="224"/>
      <c r="T451" s="225"/>
      <c r="AT451" s="226" t="s">
        <v>164</v>
      </c>
      <c r="AU451" s="226" t="s">
        <v>82</v>
      </c>
      <c r="AV451" s="14" t="s">
        <v>80</v>
      </c>
      <c r="AW451" s="14" t="s">
        <v>33</v>
      </c>
      <c r="AX451" s="14" t="s">
        <v>72</v>
      </c>
      <c r="AY451" s="226" t="s">
        <v>122</v>
      </c>
    </row>
    <row r="452" spans="2:51" s="14" customFormat="1" ht="11.25">
      <c r="B452" s="217"/>
      <c r="C452" s="218"/>
      <c r="D452" s="202" t="s">
        <v>164</v>
      </c>
      <c r="E452" s="219" t="s">
        <v>19</v>
      </c>
      <c r="F452" s="220" t="s">
        <v>616</v>
      </c>
      <c r="G452" s="218"/>
      <c r="H452" s="219" t="s">
        <v>19</v>
      </c>
      <c r="I452" s="221"/>
      <c r="J452" s="218"/>
      <c r="K452" s="218"/>
      <c r="L452" s="222"/>
      <c r="M452" s="223"/>
      <c r="N452" s="224"/>
      <c r="O452" s="224"/>
      <c r="P452" s="224"/>
      <c r="Q452" s="224"/>
      <c r="R452" s="224"/>
      <c r="S452" s="224"/>
      <c r="T452" s="225"/>
      <c r="AT452" s="226" t="s">
        <v>164</v>
      </c>
      <c r="AU452" s="226" t="s">
        <v>82</v>
      </c>
      <c r="AV452" s="14" t="s">
        <v>80</v>
      </c>
      <c r="AW452" s="14" t="s">
        <v>33</v>
      </c>
      <c r="AX452" s="14" t="s">
        <v>72</v>
      </c>
      <c r="AY452" s="226" t="s">
        <v>122</v>
      </c>
    </row>
    <row r="453" spans="2:51" s="14" customFormat="1" ht="11.25">
      <c r="B453" s="217"/>
      <c r="C453" s="218"/>
      <c r="D453" s="202" t="s">
        <v>164</v>
      </c>
      <c r="E453" s="219" t="s">
        <v>19</v>
      </c>
      <c r="F453" s="220" t="s">
        <v>617</v>
      </c>
      <c r="G453" s="218"/>
      <c r="H453" s="219" t="s">
        <v>19</v>
      </c>
      <c r="I453" s="221"/>
      <c r="J453" s="218"/>
      <c r="K453" s="218"/>
      <c r="L453" s="222"/>
      <c r="M453" s="223"/>
      <c r="N453" s="224"/>
      <c r="O453" s="224"/>
      <c r="P453" s="224"/>
      <c r="Q453" s="224"/>
      <c r="R453" s="224"/>
      <c r="S453" s="224"/>
      <c r="T453" s="225"/>
      <c r="AT453" s="226" t="s">
        <v>164</v>
      </c>
      <c r="AU453" s="226" t="s">
        <v>82</v>
      </c>
      <c r="AV453" s="14" t="s">
        <v>80</v>
      </c>
      <c r="AW453" s="14" t="s">
        <v>33</v>
      </c>
      <c r="AX453" s="14" t="s">
        <v>72</v>
      </c>
      <c r="AY453" s="226" t="s">
        <v>122</v>
      </c>
    </row>
    <row r="454" spans="2:51" s="14" customFormat="1" ht="11.25">
      <c r="B454" s="217"/>
      <c r="C454" s="218"/>
      <c r="D454" s="202" t="s">
        <v>164</v>
      </c>
      <c r="E454" s="219" t="s">
        <v>19</v>
      </c>
      <c r="F454" s="220" t="s">
        <v>618</v>
      </c>
      <c r="G454" s="218"/>
      <c r="H454" s="219" t="s">
        <v>19</v>
      </c>
      <c r="I454" s="221"/>
      <c r="J454" s="218"/>
      <c r="K454" s="218"/>
      <c r="L454" s="222"/>
      <c r="M454" s="223"/>
      <c r="N454" s="224"/>
      <c r="O454" s="224"/>
      <c r="P454" s="224"/>
      <c r="Q454" s="224"/>
      <c r="R454" s="224"/>
      <c r="S454" s="224"/>
      <c r="T454" s="225"/>
      <c r="AT454" s="226" t="s">
        <v>164</v>
      </c>
      <c r="AU454" s="226" t="s">
        <v>82</v>
      </c>
      <c r="AV454" s="14" t="s">
        <v>80</v>
      </c>
      <c r="AW454" s="14" t="s">
        <v>33</v>
      </c>
      <c r="AX454" s="14" t="s">
        <v>72</v>
      </c>
      <c r="AY454" s="226" t="s">
        <v>122</v>
      </c>
    </row>
    <row r="455" spans="1:65" s="2" customFormat="1" ht="16.5" customHeight="1">
      <c r="A455" s="36"/>
      <c r="B455" s="37"/>
      <c r="C455" s="189" t="s">
        <v>619</v>
      </c>
      <c r="D455" s="189" t="s">
        <v>124</v>
      </c>
      <c r="E455" s="190" t="s">
        <v>620</v>
      </c>
      <c r="F455" s="191" t="s">
        <v>621</v>
      </c>
      <c r="G455" s="192" t="s">
        <v>127</v>
      </c>
      <c r="H455" s="193">
        <v>3.2</v>
      </c>
      <c r="I455" s="194"/>
      <c r="J455" s="195">
        <f>ROUND(I455*H455,2)</f>
        <v>0</v>
      </c>
      <c r="K455" s="191" t="s">
        <v>128</v>
      </c>
      <c r="L455" s="41"/>
      <c r="M455" s="196" t="s">
        <v>19</v>
      </c>
      <c r="N455" s="197" t="s">
        <v>43</v>
      </c>
      <c r="O455" s="66"/>
      <c r="P455" s="198">
        <f>O455*H455</f>
        <v>0</v>
      </c>
      <c r="Q455" s="198">
        <v>0</v>
      </c>
      <c r="R455" s="198">
        <f>Q455*H455</f>
        <v>0</v>
      </c>
      <c r="S455" s="198">
        <v>0</v>
      </c>
      <c r="T455" s="199">
        <f>S455*H455</f>
        <v>0</v>
      </c>
      <c r="U455" s="36"/>
      <c r="V455" s="36"/>
      <c r="W455" s="36"/>
      <c r="X455" s="36"/>
      <c r="Y455" s="36"/>
      <c r="Z455" s="36"/>
      <c r="AA455" s="36"/>
      <c r="AB455" s="36"/>
      <c r="AC455" s="36"/>
      <c r="AD455" s="36"/>
      <c r="AE455" s="36"/>
      <c r="AR455" s="200" t="s">
        <v>129</v>
      </c>
      <c r="AT455" s="200" t="s">
        <v>124</v>
      </c>
      <c r="AU455" s="200" t="s">
        <v>82</v>
      </c>
      <c r="AY455" s="19" t="s">
        <v>122</v>
      </c>
      <c r="BE455" s="201">
        <f>IF(N455="základní",J455,0)</f>
        <v>0</v>
      </c>
      <c r="BF455" s="201">
        <f>IF(N455="snížená",J455,0)</f>
        <v>0</v>
      </c>
      <c r="BG455" s="201">
        <f>IF(N455="zákl. přenesená",J455,0)</f>
        <v>0</v>
      </c>
      <c r="BH455" s="201">
        <f>IF(N455="sníž. přenesená",J455,0)</f>
        <v>0</v>
      </c>
      <c r="BI455" s="201">
        <f>IF(N455="nulová",J455,0)</f>
        <v>0</v>
      </c>
      <c r="BJ455" s="19" t="s">
        <v>80</v>
      </c>
      <c r="BK455" s="201">
        <f>ROUND(I455*H455,2)</f>
        <v>0</v>
      </c>
      <c r="BL455" s="19" t="s">
        <v>129</v>
      </c>
      <c r="BM455" s="200" t="s">
        <v>622</v>
      </c>
    </row>
    <row r="456" spans="1:47" s="2" customFormat="1" ht="185.25">
      <c r="A456" s="36"/>
      <c r="B456" s="37"/>
      <c r="C456" s="38"/>
      <c r="D456" s="202" t="s">
        <v>131</v>
      </c>
      <c r="E456" s="38"/>
      <c r="F456" s="203" t="s">
        <v>623</v>
      </c>
      <c r="G456" s="38"/>
      <c r="H456" s="38"/>
      <c r="I456" s="110"/>
      <c r="J456" s="38"/>
      <c r="K456" s="38"/>
      <c r="L456" s="41"/>
      <c r="M456" s="204"/>
      <c r="N456" s="205"/>
      <c r="O456" s="66"/>
      <c r="P456" s="66"/>
      <c r="Q456" s="66"/>
      <c r="R456" s="66"/>
      <c r="S456" s="66"/>
      <c r="T456" s="67"/>
      <c r="U456" s="36"/>
      <c r="V456" s="36"/>
      <c r="W456" s="36"/>
      <c r="X456" s="36"/>
      <c r="Y456" s="36"/>
      <c r="Z456" s="36"/>
      <c r="AA456" s="36"/>
      <c r="AB456" s="36"/>
      <c r="AC456" s="36"/>
      <c r="AD456" s="36"/>
      <c r="AE456" s="36"/>
      <c r="AT456" s="19" t="s">
        <v>131</v>
      </c>
      <c r="AU456" s="19" t="s">
        <v>82</v>
      </c>
    </row>
    <row r="457" spans="2:51" s="14" customFormat="1" ht="11.25">
      <c r="B457" s="217"/>
      <c r="C457" s="218"/>
      <c r="D457" s="202" t="s">
        <v>164</v>
      </c>
      <c r="E457" s="219" t="s">
        <v>19</v>
      </c>
      <c r="F457" s="220" t="s">
        <v>624</v>
      </c>
      <c r="G457" s="218"/>
      <c r="H457" s="219" t="s">
        <v>19</v>
      </c>
      <c r="I457" s="221"/>
      <c r="J457" s="218"/>
      <c r="K457" s="218"/>
      <c r="L457" s="222"/>
      <c r="M457" s="223"/>
      <c r="N457" s="224"/>
      <c r="O457" s="224"/>
      <c r="P457" s="224"/>
      <c r="Q457" s="224"/>
      <c r="R457" s="224"/>
      <c r="S457" s="224"/>
      <c r="T457" s="225"/>
      <c r="AT457" s="226" t="s">
        <v>164</v>
      </c>
      <c r="AU457" s="226" t="s">
        <v>82</v>
      </c>
      <c r="AV457" s="14" t="s">
        <v>80</v>
      </c>
      <c r="AW457" s="14" t="s">
        <v>33</v>
      </c>
      <c r="AX457" s="14" t="s">
        <v>72</v>
      </c>
      <c r="AY457" s="226" t="s">
        <v>122</v>
      </c>
    </row>
    <row r="458" spans="2:51" s="14" customFormat="1" ht="11.25">
      <c r="B458" s="217"/>
      <c r="C458" s="218"/>
      <c r="D458" s="202" t="s">
        <v>164</v>
      </c>
      <c r="E458" s="219" t="s">
        <v>19</v>
      </c>
      <c r="F458" s="220" t="s">
        <v>573</v>
      </c>
      <c r="G458" s="218"/>
      <c r="H458" s="219" t="s">
        <v>19</v>
      </c>
      <c r="I458" s="221"/>
      <c r="J458" s="218"/>
      <c r="K458" s="218"/>
      <c r="L458" s="222"/>
      <c r="M458" s="223"/>
      <c r="N458" s="224"/>
      <c r="O458" s="224"/>
      <c r="P458" s="224"/>
      <c r="Q458" s="224"/>
      <c r="R458" s="224"/>
      <c r="S458" s="224"/>
      <c r="T458" s="225"/>
      <c r="AT458" s="226" t="s">
        <v>164</v>
      </c>
      <c r="AU458" s="226" t="s">
        <v>82</v>
      </c>
      <c r="AV458" s="14" t="s">
        <v>80</v>
      </c>
      <c r="AW458" s="14" t="s">
        <v>33</v>
      </c>
      <c r="AX458" s="14" t="s">
        <v>72</v>
      </c>
      <c r="AY458" s="226" t="s">
        <v>122</v>
      </c>
    </row>
    <row r="459" spans="2:51" s="13" customFormat="1" ht="11.25">
      <c r="B459" s="206"/>
      <c r="C459" s="207"/>
      <c r="D459" s="202" t="s">
        <v>164</v>
      </c>
      <c r="E459" s="208" t="s">
        <v>19</v>
      </c>
      <c r="F459" s="209" t="s">
        <v>574</v>
      </c>
      <c r="G459" s="207"/>
      <c r="H459" s="210">
        <v>3.2</v>
      </c>
      <c r="I459" s="211"/>
      <c r="J459" s="207"/>
      <c r="K459" s="207"/>
      <c r="L459" s="212"/>
      <c r="M459" s="213"/>
      <c r="N459" s="214"/>
      <c r="O459" s="214"/>
      <c r="P459" s="214"/>
      <c r="Q459" s="214"/>
      <c r="R459" s="214"/>
      <c r="S459" s="214"/>
      <c r="T459" s="215"/>
      <c r="AT459" s="216" t="s">
        <v>164</v>
      </c>
      <c r="AU459" s="216" t="s">
        <v>82</v>
      </c>
      <c r="AV459" s="13" t="s">
        <v>82</v>
      </c>
      <c r="AW459" s="13" t="s">
        <v>33</v>
      </c>
      <c r="AX459" s="13" t="s">
        <v>80</v>
      </c>
      <c r="AY459" s="216" t="s">
        <v>122</v>
      </c>
    </row>
    <row r="460" spans="1:65" s="2" customFormat="1" ht="33" customHeight="1">
      <c r="A460" s="36"/>
      <c r="B460" s="37"/>
      <c r="C460" s="189" t="s">
        <v>625</v>
      </c>
      <c r="D460" s="189" t="s">
        <v>124</v>
      </c>
      <c r="E460" s="190" t="s">
        <v>626</v>
      </c>
      <c r="F460" s="191" t="s">
        <v>627</v>
      </c>
      <c r="G460" s="192" t="s">
        <v>127</v>
      </c>
      <c r="H460" s="193">
        <v>136</v>
      </c>
      <c r="I460" s="194"/>
      <c r="J460" s="195">
        <f>ROUND(I460*H460,2)</f>
        <v>0</v>
      </c>
      <c r="K460" s="191" t="s">
        <v>128</v>
      </c>
      <c r="L460" s="41"/>
      <c r="M460" s="196" t="s">
        <v>19</v>
      </c>
      <c r="N460" s="197" t="s">
        <v>43</v>
      </c>
      <c r="O460" s="66"/>
      <c r="P460" s="198">
        <f>O460*H460</f>
        <v>0</v>
      </c>
      <c r="Q460" s="198">
        <v>0.08425</v>
      </c>
      <c r="R460" s="198">
        <f>Q460*H460</f>
        <v>11.458</v>
      </c>
      <c r="S460" s="198">
        <v>0</v>
      </c>
      <c r="T460" s="199">
        <f>S460*H460</f>
        <v>0</v>
      </c>
      <c r="U460" s="36"/>
      <c r="V460" s="36"/>
      <c r="W460" s="36"/>
      <c r="X460" s="36"/>
      <c r="Y460" s="36"/>
      <c r="Z460" s="36"/>
      <c r="AA460" s="36"/>
      <c r="AB460" s="36"/>
      <c r="AC460" s="36"/>
      <c r="AD460" s="36"/>
      <c r="AE460" s="36"/>
      <c r="AR460" s="200" t="s">
        <v>129</v>
      </c>
      <c r="AT460" s="200" t="s">
        <v>124</v>
      </c>
      <c r="AU460" s="200" t="s">
        <v>82</v>
      </c>
      <c r="AY460" s="19" t="s">
        <v>122</v>
      </c>
      <c r="BE460" s="201">
        <f>IF(N460="základní",J460,0)</f>
        <v>0</v>
      </c>
      <c r="BF460" s="201">
        <f>IF(N460="snížená",J460,0)</f>
        <v>0</v>
      </c>
      <c r="BG460" s="201">
        <f>IF(N460="zákl. přenesená",J460,0)</f>
        <v>0</v>
      </c>
      <c r="BH460" s="201">
        <f>IF(N460="sníž. přenesená",J460,0)</f>
        <v>0</v>
      </c>
      <c r="BI460" s="201">
        <f>IF(N460="nulová",J460,0)</f>
        <v>0</v>
      </c>
      <c r="BJ460" s="19" t="s">
        <v>80</v>
      </c>
      <c r="BK460" s="201">
        <f>ROUND(I460*H460,2)</f>
        <v>0</v>
      </c>
      <c r="BL460" s="19" t="s">
        <v>129</v>
      </c>
      <c r="BM460" s="200" t="s">
        <v>628</v>
      </c>
    </row>
    <row r="461" spans="1:47" s="2" customFormat="1" ht="107.25">
      <c r="A461" s="36"/>
      <c r="B461" s="37"/>
      <c r="C461" s="38"/>
      <c r="D461" s="202" t="s">
        <v>131</v>
      </c>
      <c r="E461" s="38"/>
      <c r="F461" s="203" t="s">
        <v>629</v>
      </c>
      <c r="G461" s="38"/>
      <c r="H461" s="38"/>
      <c r="I461" s="110"/>
      <c r="J461" s="38"/>
      <c r="K461" s="38"/>
      <c r="L461" s="41"/>
      <c r="M461" s="204"/>
      <c r="N461" s="205"/>
      <c r="O461" s="66"/>
      <c r="P461" s="66"/>
      <c r="Q461" s="66"/>
      <c r="R461" s="66"/>
      <c r="S461" s="66"/>
      <c r="T461" s="67"/>
      <c r="U461" s="36"/>
      <c r="V461" s="36"/>
      <c r="W461" s="36"/>
      <c r="X461" s="36"/>
      <c r="Y461" s="36"/>
      <c r="Z461" s="36"/>
      <c r="AA461" s="36"/>
      <c r="AB461" s="36"/>
      <c r="AC461" s="36"/>
      <c r="AD461" s="36"/>
      <c r="AE461" s="36"/>
      <c r="AT461" s="19" t="s">
        <v>131</v>
      </c>
      <c r="AU461" s="19" t="s">
        <v>82</v>
      </c>
    </row>
    <row r="462" spans="1:65" s="2" customFormat="1" ht="16.5" customHeight="1">
      <c r="A462" s="36"/>
      <c r="B462" s="37"/>
      <c r="C462" s="249" t="s">
        <v>630</v>
      </c>
      <c r="D462" s="249" t="s">
        <v>303</v>
      </c>
      <c r="E462" s="250" t="s">
        <v>631</v>
      </c>
      <c r="F462" s="251" t="s">
        <v>632</v>
      </c>
      <c r="G462" s="252" t="s">
        <v>127</v>
      </c>
      <c r="H462" s="253">
        <v>142.8</v>
      </c>
      <c r="I462" s="254"/>
      <c r="J462" s="255">
        <f>ROUND(I462*H462,2)</f>
        <v>0</v>
      </c>
      <c r="K462" s="251" t="s">
        <v>128</v>
      </c>
      <c r="L462" s="256"/>
      <c r="M462" s="257" t="s">
        <v>19</v>
      </c>
      <c r="N462" s="258" t="s">
        <v>43</v>
      </c>
      <c r="O462" s="66"/>
      <c r="P462" s="198">
        <f>O462*H462</f>
        <v>0</v>
      </c>
      <c r="Q462" s="198">
        <v>0.131</v>
      </c>
      <c r="R462" s="198">
        <f>Q462*H462</f>
        <v>18.7068</v>
      </c>
      <c r="S462" s="198">
        <v>0</v>
      </c>
      <c r="T462" s="199">
        <f>S462*H462</f>
        <v>0</v>
      </c>
      <c r="U462" s="36"/>
      <c r="V462" s="36"/>
      <c r="W462" s="36"/>
      <c r="X462" s="36"/>
      <c r="Y462" s="36"/>
      <c r="Z462" s="36"/>
      <c r="AA462" s="36"/>
      <c r="AB462" s="36"/>
      <c r="AC462" s="36"/>
      <c r="AD462" s="36"/>
      <c r="AE462" s="36"/>
      <c r="AR462" s="200" t="s">
        <v>160</v>
      </c>
      <c r="AT462" s="200" t="s">
        <v>303</v>
      </c>
      <c r="AU462" s="200" t="s">
        <v>82</v>
      </c>
      <c r="AY462" s="19" t="s">
        <v>122</v>
      </c>
      <c r="BE462" s="201">
        <f>IF(N462="základní",J462,0)</f>
        <v>0</v>
      </c>
      <c r="BF462" s="201">
        <f>IF(N462="snížená",J462,0)</f>
        <v>0</v>
      </c>
      <c r="BG462" s="201">
        <f>IF(N462="zákl. přenesená",J462,0)</f>
        <v>0</v>
      </c>
      <c r="BH462" s="201">
        <f>IF(N462="sníž. přenesená",J462,0)</f>
        <v>0</v>
      </c>
      <c r="BI462" s="201">
        <f>IF(N462="nulová",J462,0)</f>
        <v>0</v>
      </c>
      <c r="BJ462" s="19" t="s">
        <v>80</v>
      </c>
      <c r="BK462" s="201">
        <f>ROUND(I462*H462,2)</f>
        <v>0</v>
      </c>
      <c r="BL462" s="19" t="s">
        <v>129</v>
      </c>
      <c r="BM462" s="200" t="s">
        <v>633</v>
      </c>
    </row>
    <row r="463" spans="2:51" s="13" customFormat="1" ht="11.25">
      <c r="B463" s="206"/>
      <c r="C463" s="207"/>
      <c r="D463" s="202" t="s">
        <v>164</v>
      </c>
      <c r="E463" s="207"/>
      <c r="F463" s="209" t="s">
        <v>634</v>
      </c>
      <c r="G463" s="207"/>
      <c r="H463" s="210">
        <v>142.8</v>
      </c>
      <c r="I463" s="211"/>
      <c r="J463" s="207"/>
      <c r="K463" s="207"/>
      <c r="L463" s="212"/>
      <c r="M463" s="213"/>
      <c r="N463" s="214"/>
      <c r="O463" s="214"/>
      <c r="P463" s="214"/>
      <c r="Q463" s="214"/>
      <c r="R463" s="214"/>
      <c r="S463" s="214"/>
      <c r="T463" s="215"/>
      <c r="AT463" s="216" t="s">
        <v>164</v>
      </c>
      <c r="AU463" s="216" t="s">
        <v>82</v>
      </c>
      <c r="AV463" s="13" t="s">
        <v>82</v>
      </c>
      <c r="AW463" s="13" t="s">
        <v>4</v>
      </c>
      <c r="AX463" s="13" t="s">
        <v>80</v>
      </c>
      <c r="AY463" s="216" t="s">
        <v>122</v>
      </c>
    </row>
    <row r="464" spans="2:63" s="12" customFormat="1" ht="22.9" customHeight="1">
      <c r="B464" s="173"/>
      <c r="C464" s="174"/>
      <c r="D464" s="175" t="s">
        <v>71</v>
      </c>
      <c r="E464" s="187" t="s">
        <v>160</v>
      </c>
      <c r="F464" s="187" t="s">
        <v>635</v>
      </c>
      <c r="G464" s="174"/>
      <c r="H464" s="174"/>
      <c r="I464" s="177"/>
      <c r="J464" s="188">
        <f>BK464</f>
        <v>0</v>
      </c>
      <c r="K464" s="174"/>
      <c r="L464" s="179"/>
      <c r="M464" s="180"/>
      <c r="N464" s="181"/>
      <c r="O464" s="181"/>
      <c r="P464" s="182">
        <f>SUM(P465:P495)</f>
        <v>0</v>
      </c>
      <c r="Q464" s="181"/>
      <c r="R464" s="182">
        <f>SUM(R465:R495)</f>
        <v>8.058340000000001</v>
      </c>
      <c r="S464" s="181"/>
      <c r="T464" s="183">
        <f>SUM(T465:T495)</f>
        <v>0</v>
      </c>
      <c r="AR464" s="184" t="s">
        <v>80</v>
      </c>
      <c r="AT464" s="185" t="s">
        <v>71</v>
      </c>
      <c r="AU464" s="185" t="s">
        <v>80</v>
      </c>
      <c r="AY464" s="184" t="s">
        <v>122</v>
      </c>
      <c r="BK464" s="186">
        <f>SUM(BK465:BK495)</f>
        <v>0</v>
      </c>
    </row>
    <row r="465" spans="1:65" s="2" customFormat="1" ht="21.75" customHeight="1">
      <c r="A465" s="36"/>
      <c r="B465" s="37"/>
      <c r="C465" s="189" t="s">
        <v>636</v>
      </c>
      <c r="D465" s="189" t="s">
        <v>124</v>
      </c>
      <c r="E465" s="190" t="s">
        <v>637</v>
      </c>
      <c r="F465" s="191" t="s">
        <v>638</v>
      </c>
      <c r="G465" s="192" t="s">
        <v>182</v>
      </c>
      <c r="H465" s="193">
        <v>45</v>
      </c>
      <c r="I465" s="194"/>
      <c r="J465" s="195">
        <f>ROUND(I465*H465,2)</f>
        <v>0</v>
      </c>
      <c r="K465" s="191" t="s">
        <v>128</v>
      </c>
      <c r="L465" s="41"/>
      <c r="M465" s="196" t="s">
        <v>19</v>
      </c>
      <c r="N465" s="197" t="s">
        <v>43</v>
      </c>
      <c r="O465" s="66"/>
      <c r="P465" s="198">
        <f>O465*H465</f>
        <v>0</v>
      </c>
      <c r="Q465" s="198">
        <v>0.00131</v>
      </c>
      <c r="R465" s="198">
        <f>Q465*H465</f>
        <v>0.058949999999999995</v>
      </c>
      <c r="S465" s="198">
        <v>0</v>
      </c>
      <c r="T465" s="199">
        <f>S465*H465</f>
        <v>0</v>
      </c>
      <c r="U465" s="36"/>
      <c r="V465" s="36"/>
      <c r="W465" s="36"/>
      <c r="X465" s="36"/>
      <c r="Y465" s="36"/>
      <c r="Z465" s="36"/>
      <c r="AA465" s="36"/>
      <c r="AB465" s="36"/>
      <c r="AC465" s="36"/>
      <c r="AD465" s="36"/>
      <c r="AE465" s="36"/>
      <c r="AR465" s="200" t="s">
        <v>129</v>
      </c>
      <c r="AT465" s="200" t="s">
        <v>124</v>
      </c>
      <c r="AU465" s="200" t="s">
        <v>82</v>
      </c>
      <c r="AY465" s="19" t="s">
        <v>122</v>
      </c>
      <c r="BE465" s="201">
        <f>IF(N465="základní",J465,0)</f>
        <v>0</v>
      </c>
      <c r="BF465" s="201">
        <f>IF(N465="snížená",J465,0)</f>
        <v>0</v>
      </c>
      <c r="BG465" s="201">
        <f>IF(N465="zákl. přenesená",J465,0)</f>
        <v>0</v>
      </c>
      <c r="BH465" s="201">
        <f>IF(N465="sníž. přenesená",J465,0)</f>
        <v>0</v>
      </c>
      <c r="BI465" s="201">
        <f>IF(N465="nulová",J465,0)</f>
        <v>0</v>
      </c>
      <c r="BJ465" s="19" t="s">
        <v>80</v>
      </c>
      <c r="BK465" s="201">
        <f>ROUND(I465*H465,2)</f>
        <v>0</v>
      </c>
      <c r="BL465" s="19" t="s">
        <v>129</v>
      </c>
      <c r="BM465" s="200" t="s">
        <v>639</v>
      </c>
    </row>
    <row r="466" spans="1:47" s="2" customFormat="1" ht="87.75">
      <c r="A466" s="36"/>
      <c r="B466" s="37"/>
      <c r="C466" s="38"/>
      <c r="D466" s="202" t="s">
        <v>131</v>
      </c>
      <c r="E466" s="38"/>
      <c r="F466" s="203" t="s">
        <v>640</v>
      </c>
      <c r="G466" s="38"/>
      <c r="H466" s="38"/>
      <c r="I466" s="110"/>
      <c r="J466" s="38"/>
      <c r="K466" s="38"/>
      <c r="L466" s="41"/>
      <c r="M466" s="204"/>
      <c r="N466" s="205"/>
      <c r="O466" s="66"/>
      <c r="P466" s="66"/>
      <c r="Q466" s="66"/>
      <c r="R466" s="66"/>
      <c r="S466" s="66"/>
      <c r="T466" s="67"/>
      <c r="U466" s="36"/>
      <c r="V466" s="36"/>
      <c r="W466" s="36"/>
      <c r="X466" s="36"/>
      <c r="Y466" s="36"/>
      <c r="Z466" s="36"/>
      <c r="AA466" s="36"/>
      <c r="AB466" s="36"/>
      <c r="AC466" s="36"/>
      <c r="AD466" s="36"/>
      <c r="AE466" s="36"/>
      <c r="AT466" s="19" t="s">
        <v>131</v>
      </c>
      <c r="AU466" s="19" t="s">
        <v>82</v>
      </c>
    </row>
    <row r="467" spans="2:51" s="14" customFormat="1" ht="11.25">
      <c r="B467" s="217"/>
      <c r="C467" s="218"/>
      <c r="D467" s="202" t="s">
        <v>164</v>
      </c>
      <c r="E467" s="219" t="s">
        <v>19</v>
      </c>
      <c r="F467" s="220" t="s">
        <v>641</v>
      </c>
      <c r="G467" s="218"/>
      <c r="H467" s="219" t="s">
        <v>19</v>
      </c>
      <c r="I467" s="221"/>
      <c r="J467" s="218"/>
      <c r="K467" s="218"/>
      <c r="L467" s="222"/>
      <c r="M467" s="223"/>
      <c r="N467" s="224"/>
      <c r="O467" s="224"/>
      <c r="P467" s="224"/>
      <c r="Q467" s="224"/>
      <c r="R467" s="224"/>
      <c r="S467" s="224"/>
      <c r="T467" s="225"/>
      <c r="AT467" s="226" t="s">
        <v>164</v>
      </c>
      <c r="AU467" s="226" t="s">
        <v>82</v>
      </c>
      <c r="AV467" s="14" t="s">
        <v>80</v>
      </c>
      <c r="AW467" s="14" t="s">
        <v>33</v>
      </c>
      <c r="AX467" s="14" t="s">
        <v>72</v>
      </c>
      <c r="AY467" s="226" t="s">
        <v>122</v>
      </c>
    </row>
    <row r="468" spans="2:51" s="13" customFormat="1" ht="11.25">
      <c r="B468" s="206"/>
      <c r="C468" s="207"/>
      <c r="D468" s="202" t="s">
        <v>164</v>
      </c>
      <c r="E468" s="208" t="s">
        <v>19</v>
      </c>
      <c r="F468" s="209" t="s">
        <v>642</v>
      </c>
      <c r="G468" s="207"/>
      <c r="H468" s="210">
        <v>45</v>
      </c>
      <c r="I468" s="211"/>
      <c r="J468" s="207"/>
      <c r="K468" s="207"/>
      <c r="L468" s="212"/>
      <c r="M468" s="213"/>
      <c r="N468" s="214"/>
      <c r="O468" s="214"/>
      <c r="P468" s="214"/>
      <c r="Q468" s="214"/>
      <c r="R468" s="214"/>
      <c r="S468" s="214"/>
      <c r="T468" s="215"/>
      <c r="AT468" s="216" t="s">
        <v>164</v>
      </c>
      <c r="AU468" s="216" t="s">
        <v>82</v>
      </c>
      <c r="AV468" s="13" t="s">
        <v>82</v>
      </c>
      <c r="AW468" s="13" t="s">
        <v>33</v>
      </c>
      <c r="AX468" s="13" t="s">
        <v>80</v>
      </c>
      <c r="AY468" s="216" t="s">
        <v>122</v>
      </c>
    </row>
    <row r="469" spans="1:65" s="2" customFormat="1" ht="21.75" customHeight="1">
      <c r="A469" s="36"/>
      <c r="B469" s="37"/>
      <c r="C469" s="189" t="s">
        <v>643</v>
      </c>
      <c r="D469" s="189" t="s">
        <v>124</v>
      </c>
      <c r="E469" s="190" t="s">
        <v>644</v>
      </c>
      <c r="F469" s="191" t="s">
        <v>645</v>
      </c>
      <c r="G469" s="192" t="s">
        <v>182</v>
      </c>
      <c r="H469" s="193">
        <v>4</v>
      </c>
      <c r="I469" s="194"/>
      <c r="J469" s="195">
        <f>ROUND(I469*H469,2)</f>
        <v>0</v>
      </c>
      <c r="K469" s="191" t="s">
        <v>128</v>
      </c>
      <c r="L469" s="41"/>
      <c r="M469" s="196" t="s">
        <v>19</v>
      </c>
      <c r="N469" s="197" t="s">
        <v>43</v>
      </c>
      <c r="O469" s="66"/>
      <c r="P469" s="198">
        <f>O469*H469</f>
        <v>0</v>
      </c>
      <c r="Q469" s="198">
        <v>0.00276</v>
      </c>
      <c r="R469" s="198">
        <f>Q469*H469</f>
        <v>0.01104</v>
      </c>
      <c r="S469" s="198">
        <v>0</v>
      </c>
      <c r="T469" s="199">
        <f>S469*H469</f>
        <v>0</v>
      </c>
      <c r="U469" s="36"/>
      <c r="V469" s="36"/>
      <c r="W469" s="36"/>
      <c r="X469" s="36"/>
      <c r="Y469" s="36"/>
      <c r="Z469" s="36"/>
      <c r="AA469" s="36"/>
      <c r="AB469" s="36"/>
      <c r="AC469" s="36"/>
      <c r="AD469" s="36"/>
      <c r="AE469" s="36"/>
      <c r="AR469" s="200" t="s">
        <v>129</v>
      </c>
      <c r="AT469" s="200" t="s">
        <v>124</v>
      </c>
      <c r="AU469" s="200" t="s">
        <v>82</v>
      </c>
      <c r="AY469" s="19" t="s">
        <v>122</v>
      </c>
      <c r="BE469" s="201">
        <f>IF(N469="základní",J469,0)</f>
        <v>0</v>
      </c>
      <c r="BF469" s="201">
        <f>IF(N469="snížená",J469,0)</f>
        <v>0</v>
      </c>
      <c r="BG469" s="201">
        <f>IF(N469="zákl. přenesená",J469,0)</f>
        <v>0</v>
      </c>
      <c r="BH469" s="201">
        <f>IF(N469="sníž. přenesená",J469,0)</f>
        <v>0</v>
      </c>
      <c r="BI469" s="201">
        <f>IF(N469="nulová",J469,0)</f>
        <v>0</v>
      </c>
      <c r="BJ469" s="19" t="s">
        <v>80</v>
      </c>
      <c r="BK469" s="201">
        <f>ROUND(I469*H469,2)</f>
        <v>0</v>
      </c>
      <c r="BL469" s="19" t="s">
        <v>129</v>
      </c>
      <c r="BM469" s="200" t="s">
        <v>646</v>
      </c>
    </row>
    <row r="470" spans="1:47" s="2" customFormat="1" ht="87.75">
      <c r="A470" s="36"/>
      <c r="B470" s="37"/>
      <c r="C470" s="38"/>
      <c r="D470" s="202" t="s">
        <v>131</v>
      </c>
      <c r="E470" s="38"/>
      <c r="F470" s="203" t="s">
        <v>640</v>
      </c>
      <c r="G470" s="38"/>
      <c r="H470" s="38"/>
      <c r="I470" s="110"/>
      <c r="J470" s="38"/>
      <c r="K470" s="38"/>
      <c r="L470" s="41"/>
      <c r="M470" s="204"/>
      <c r="N470" s="205"/>
      <c r="O470" s="66"/>
      <c r="P470" s="66"/>
      <c r="Q470" s="66"/>
      <c r="R470" s="66"/>
      <c r="S470" s="66"/>
      <c r="T470" s="67"/>
      <c r="U470" s="36"/>
      <c r="V470" s="36"/>
      <c r="W470" s="36"/>
      <c r="X470" s="36"/>
      <c r="Y470" s="36"/>
      <c r="Z470" s="36"/>
      <c r="AA470" s="36"/>
      <c r="AB470" s="36"/>
      <c r="AC470" s="36"/>
      <c r="AD470" s="36"/>
      <c r="AE470" s="36"/>
      <c r="AT470" s="19" t="s">
        <v>131</v>
      </c>
      <c r="AU470" s="19" t="s">
        <v>82</v>
      </c>
    </row>
    <row r="471" spans="2:51" s="14" customFormat="1" ht="11.25">
      <c r="B471" s="217"/>
      <c r="C471" s="218"/>
      <c r="D471" s="202" t="s">
        <v>164</v>
      </c>
      <c r="E471" s="219" t="s">
        <v>19</v>
      </c>
      <c r="F471" s="220" t="s">
        <v>647</v>
      </c>
      <c r="G471" s="218"/>
      <c r="H471" s="219" t="s">
        <v>19</v>
      </c>
      <c r="I471" s="221"/>
      <c r="J471" s="218"/>
      <c r="K471" s="218"/>
      <c r="L471" s="222"/>
      <c r="M471" s="223"/>
      <c r="N471" s="224"/>
      <c r="O471" s="224"/>
      <c r="P471" s="224"/>
      <c r="Q471" s="224"/>
      <c r="R471" s="224"/>
      <c r="S471" s="224"/>
      <c r="T471" s="225"/>
      <c r="AT471" s="226" t="s">
        <v>164</v>
      </c>
      <c r="AU471" s="226" t="s">
        <v>82</v>
      </c>
      <c r="AV471" s="14" t="s">
        <v>80</v>
      </c>
      <c r="AW471" s="14" t="s">
        <v>33</v>
      </c>
      <c r="AX471" s="14" t="s">
        <v>72</v>
      </c>
      <c r="AY471" s="226" t="s">
        <v>122</v>
      </c>
    </row>
    <row r="472" spans="2:51" s="13" customFormat="1" ht="11.25">
      <c r="B472" s="206"/>
      <c r="C472" s="207"/>
      <c r="D472" s="202" t="s">
        <v>164</v>
      </c>
      <c r="E472" s="208" t="s">
        <v>19</v>
      </c>
      <c r="F472" s="209" t="s">
        <v>648</v>
      </c>
      <c r="G472" s="207"/>
      <c r="H472" s="210">
        <v>4</v>
      </c>
      <c r="I472" s="211"/>
      <c r="J472" s="207"/>
      <c r="K472" s="207"/>
      <c r="L472" s="212"/>
      <c r="M472" s="213"/>
      <c r="N472" s="214"/>
      <c r="O472" s="214"/>
      <c r="P472" s="214"/>
      <c r="Q472" s="214"/>
      <c r="R472" s="214"/>
      <c r="S472" s="214"/>
      <c r="T472" s="215"/>
      <c r="AT472" s="216" t="s">
        <v>164</v>
      </c>
      <c r="AU472" s="216" t="s">
        <v>82</v>
      </c>
      <c r="AV472" s="13" t="s">
        <v>82</v>
      </c>
      <c r="AW472" s="13" t="s">
        <v>33</v>
      </c>
      <c r="AX472" s="13" t="s">
        <v>80</v>
      </c>
      <c r="AY472" s="216" t="s">
        <v>122</v>
      </c>
    </row>
    <row r="473" spans="1:65" s="2" customFormat="1" ht="21.75" customHeight="1">
      <c r="A473" s="36"/>
      <c r="B473" s="37"/>
      <c r="C473" s="189" t="s">
        <v>649</v>
      </c>
      <c r="D473" s="189" t="s">
        <v>124</v>
      </c>
      <c r="E473" s="190" t="s">
        <v>650</v>
      </c>
      <c r="F473" s="191" t="s">
        <v>651</v>
      </c>
      <c r="G473" s="192" t="s">
        <v>182</v>
      </c>
      <c r="H473" s="193">
        <v>145</v>
      </c>
      <c r="I473" s="194"/>
      <c r="J473" s="195">
        <f>ROUND(I473*H473,2)</f>
        <v>0</v>
      </c>
      <c r="K473" s="191" t="s">
        <v>128</v>
      </c>
      <c r="L473" s="41"/>
      <c r="M473" s="196" t="s">
        <v>19</v>
      </c>
      <c r="N473" s="197" t="s">
        <v>43</v>
      </c>
      <c r="O473" s="66"/>
      <c r="P473" s="198">
        <f>O473*H473</f>
        <v>0</v>
      </c>
      <c r="Q473" s="198">
        <v>0.01969</v>
      </c>
      <c r="R473" s="198">
        <f>Q473*H473</f>
        <v>2.85505</v>
      </c>
      <c r="S473" s="198">
        <v>0</v>
      </c>
      <c r="T473" s="199">
        <f>S473*H473</f>
        <v>0</v>
      </c>
      <c r="U473" s="36"/>
      <c r="V473" s="36"/>
      <c r="W473" s="36"/>
      <c r="X473" s="36"/>
      <c r="Y473" s="36"/>
      <c r="Z473" s="36"/>
      <c r="AA473" s="36"/>
      <c r="AB473" s="36"/>
      <c r="AC473" s="36"/>
      <c r="AD473" s="36"/>
      <c r="AE473" s="36"/>
      <c r="AR473" s="200" t="s">
        <v>129</v>
      </c>
      <c r="AT473" s="200" t="s">
        <v>124</v>
      </c>
      <c r="AU473" s="200" t="s">
        <v>82</v>
      </c>
      <c r="AY473" s="19" t="s">
        <v>122</v>
      </c>
      <c r="BE473" s="201">
        <f>IF(N473="základní",J473,0)</f>
        <v>0</v>
      </c>
      <c r="BF473" s="201">
        <f>IF(N473="snížená",J473,0)</f>
        <v>0</v>
      </c>
      <c r="BG473" s="201">
        <f>IF(N473="zákl. přenesená",J473,0)</f>
        <v>0</v>
      </c>
      <c r="BH473" s="201">
        <f>IF(N473="sníž. přenesená",J473,0)</f>
        <v>0</v>
      </c>
      <c r="BI473" s="201">
        <f>IF(N473="nulová",J473,0)</f>
        <v>0</v>
      </c>
      <c r="BJ473" s="19" t="s">
        <v>80</v>
      </c>
      <c r="BK473" s="201">
        <f>ROUND(I473*H473,2)</f>
        <v>0</v>
      </c>
      <c r="BL473" s="19" t="s">
        <v>129</v>
      </c>
      <c r="BM473" s="200" t="s">
        <v>652</v>
      </c>
    </row>
    <row r="474" spans="1:47" s="2" customFormat="1" ht="87.75">
      <c r="A474" s="36"/>
      <c r="B474" s="37"/>
      <c r="C474" s="38"/>
      <c r="D474" s="202" t="s">
        <v>131</v>
      </c>
      <c r="E474" s="38"/>
      <c r="F474" s="203" t="s">
        <v>640</v>
      </c>
      <c r="G474" s="38"/>
      <c r="H474" s="38"/>
      <c r="I474" s="110"/>
      <c r="J474" s="38"/>
      <c r="K474" s="38"/>
      <c r="L474" s="41"/>
      <c r="M474" s="204"/>
      <c r="N474" s="205"/>
      <c r="O474" s="66"/>
      <c r="P474" s="66"/>
      <c r="Q474" s="66"/>
      <c r="R474" s="66"/>
      <c r="S474" s="66"/>
      <c r="T474" s="67"/>
      <c r="U474" s="36"/>
      <c r="V474" s="36"/>
      <c r="W474" s="36"/>
      <c r="X474" s="36"/>
      <c r="Y474" s="36"/>
      <c r="Z474" s="36"/>
      <c r="AA474" s="36"/>
      <c r="AB474" s="36"/>
      <c r="AC474" s="36"/>
      <c r="AD474" s="36"/>
      <c r="AE474" s="36"/>
      <c r="AT474" s="19" t="s">
        <v>131</v>
      </c>
      <c r="AU474" s="19" t="s">
        <v>82</v>
      </c>
    </row>
    <row r="475" spans="1:65" s="2" customFormat="1" ht="21.75" customHeight="1">
      <c r="A475" s="36"/>
      <c r="B475" s="37"/>
      <c r="C475" s="189" t="s">
        <v>653</v>
      </c>
      <c r="D475" s="189" t="s">
        <v>124</v>
      </c>
      <c r="E475" s="190" t="s">
        <v>654</v>
      </c>
      <c r="F475" s="191" t="s">
        <v>655</v>
      </c>
      <c r="G475" s="192" t="s">
        <v>135</v>
      </c>
      <c r="H475" s="193">
        <v>4</v>
      </c>
      <c r="I475" s="194"/>
      <c r="J475" s="195">
        <f>ROUND(I475*H475,2)</f>
        <v>0</v>
      </c>
      <c r="K475" s="191" t="s">
        <v>128</v>
      </c>
      <c r="L475" s="41"/>
      <c r="M475" s="196" t="s">
        <v>19</v>
      </c>
      <c r="N475" s="197" t="s">
        <v>43</v>
      </c>
      <c r="O475" s="66"/>
      <c r="P475" s="198">
        <f>O475*H475</f>
        <v>0</v>
      </c>
      <c r="Q475" s="198">
        <v>0.10863</v>
      </c>
      <c r="R475" s="198">
        <f>Q475*H475</f>
        <v>0.43452</v>
      </c>
      <c r="S475" s="198">
        <v>0</v>
      </c>
      <c r="T475" s="199">
        <f>S475*H475</f>
        <v>0</v>
      </c>
      <c r="U475" s="36"/>
      <c r="V475" s="36"/>
      <c r="W475" s="36"/>
      <c r="X475" s="36"/>
      <c r="Y475" s="36"/>
      <c r="Z475" s="36"/>
      <c r="AA475" s="36"/>
      <c r="AB475" s="36"/>
      <c r="AC475" s="36"/>
      <c r="AD475" s="36"/>
      <c r="AE475" s="36"/>
      <c r="AR475" s="200" t="s">
        <v>129</v>
      </c>
      <c r="AT475" s="200" t="s">
        <v>124</v>
      </c>
      <c r="AU475" s="200" t="s">
        <v>82</v>
      </c>
      <c r="AY475" s="19" t="s">
        <v>122</v>
      </c>
      <c r="BE475" s="201">
        <f>IF(N475="základní",J475,0)</f>
        <v>0</v>
      </c>
      <c r="BF475" s="201">
        <f>IF(N475="snížená",J475,0)</f>
        <v>0</v>
      </c>
      <c r="BG475" s="201">
        <f>IF(N475="zákl. přenesená",J475,0)</f>
        <v>0</v>
      </c>
      <c r="BH475" s="201">
        <f>IF(N475="sníž. přenesená",J475,0)</f>
        <v>0</v>
      </c>
      <c r="BI475" s="201">
        <f>IF(N475="nulová",J475,0)</f>
        <v>0</v>
      </c>
      <c r="BJ475" s="19" t="s">
        <v>80</v>
      </c>
      <c r="BK475" s="201">
        <f>ROUND(I475*H475,2)</f>
        <v>0</v>
      </c>
      <c r="BL475" s="19" t="s">
        <v>129</v>
      </c>
      <c r="BM475" s="200" t="s">
        <v>656</v>
      </c>
    </row>
    <row r="476" spans="1:47" s="2" customFormat="1" ht="87.75">
      <c r="A476" s="36"/>
      <c r="B476" s="37"/>
      <c r="C476" s="38"/>
      <c r="D476" s="202" t="s">
        <v>131</v>
      </c>
      <c r="E476" s="38"/>
      <c r="F476" s="203" t="s">
        <v>657</v>
      </c>
      <c r="G476" s="38"/>
      <c r="H476" s="38"/>
      <c r="I476" s="110"/>
      <c r="J476" s="38"/>
      <c r="K476" s="38"/>
      <c r="L476" s="41"/>
      <c r="M476" s="204"/>
      <c r="N476" s="205"/>
      <c r="O476" s="66"/>
      <c r="P476" s="66"/>
      <c r="Q476" s="66"/>
      <c r="R476" s="66"/>
      <c r="S476" s="66"/>
      <c r="T476" s="67"/>
      <c r="U476" s="36"/>
      <c r="V476" s="36"/>
      <c r="W476" s="36"/>
      <c r="X476" s="36"/>
      <c r="Y476" s="36"/>
      <c r="Z476" s="36"/>
      <c r="AA476" s="36"/>
      <c r="AB476" s="36"/>
      <c r="AC476" s="36"/>
      <c r="AD476" s="36"/>
      <c r="AE476" s="36"/>
      <c r="AT476" s="19" t="s">
        <v>131</v>
      </c>
      <c r="AU476" s="19" t="s">
        <v>82</v>
      </c>
    </row>
    <row r="477" spans="1:65" s="2" customFormat="1" ht="21.75" customHeight="1">
      <c r="A477" s="36"/>
      <c r="B477" s="37"/>
      <c r="C477" s="189" t="s">
        <v>658</v>
      </c>
      <c r="D477" s="189" t="s">
        <v>124</v>
      </c>
      <c r="E477" s="190" t="s">
        <v>659</v>
      </c>
      <c r="F477" s="191" t="s">
        <v>660</v>
      </c>
      <c r="G477" s="192" t="s">
        <v>135</v>
      </c>
      <c r="H477" s="193">
        <v>4</v>
      </c>
      <c r="I477" s="194"/>
      <c r="J477" s="195">
        <f>ROUND(I477*H477,2)</f>
        <v>0</v>
      </c>
      <c r="K477" s="191" t="s">
        <v>128</v>
      </c>
      <c r="L477" s="41"/>
      <c r="M477" s="196" t="s">
        <v>19</v>
      </c>
      <c r="N477" s="197" t="s">
        <v>43</v>
      </c>
      <c r="O477" s="66"/>
      <c r="P477" s="198">
        <f>O477*H477</f>
        <v>0</v>
      </c>
      <c r="Q477" s="198">
        <v>0.02424</v>
      </c>
      <c r="R477" s="198">
        <f>Q477*H477</f>
        <v>0.09696</v>
      </c>
      <c r="S477" s="198">
        <v>0</v>
      </c>
      <c r="T477" s="199">
        <f>S477*H477</f>
        <v>0</v>
      </c>
      <c r="U477" s="36"/>
      <c r="V477" s="36"/>
      <c r="W477" s="36"/>
      <c r="X477" s="36"/>
      <c r="Y477" s="36"/>
      <c r="Z477" s="36"/>
      <c r="AA477" s="36"/>
      <c r="AB477" s="36"/>
      <c r="AC477" s="36"/>
      <c r="AD477" s="36"/>
      <c r="AE477" s="36"/>
      <c r="AR477" s="200" t="s">
        <v>129</v>
      </c>
      <c r="AT477" s="200" t="s">
        <v>124</v>
      </c>
      <c r="AU477" s="200" t="s">
        <v>82</v>
      </c>
      <c r="AY477" s="19" t="s">
        <v>122</v>
      </c>
      <c r="BE477" s="201">
        <f>IF(N477="základní",J477,0)</f>
        <v>0</v>
      </c>
      <c r="BF477" s="201">
        <f>IF(N477="snížená",J477,0)</f>
        <v>0</v>
      </c>
      <c r="BG477" s="201">
        <f>IF(N477="zákl. přenesená",J477,0)</f>
        <v>0</v>
      </c>
      <c r="BH477" s="201">
        <f>IF(N477="sníž. přenesená",J477,0)</f>
        <v>0</v>
      </c>
      <c r="BI477" s="201">
        <f>IF(N477="nulová",J477,0)</f>
        <v>0</v>
      </c>
      <c r="BJ477" s="19" t="s">
        <v>80</v>
      </c>
      <c r="BK477" s="201">
        <f>ROUND(I477*H477,2)</f>
        <v>0</v>
      </c>
      <c r="BL477" s="19" t="s">
        <v>129</v>
      </c>
      <c r="BM477" s="200" t="s">
        <v>661</v>
      </c>
    </row>
    <row r="478" spans="1:47" s="2" customFormat="1" ht="87.75">
      <c r="A478" s="36"/>
      <c r="B478" s="37"/>
      <c r="C478" s="38"/>
      <c r="D478" s="202" t="s">
        <v>131</v>
      </c>
      <c r="E478" s="38"/>
      <c r="F478" s="203" t="s">
        <v>657</v>
      </c>
      <c r="G478" s="38"/>
      <c r="H478" s="38"/>
      <c r="I478" s="110"/>
      <c r="J478" s="38"/>
      <c r="K478" s="38"/>
      <c r="L478" s="41"/>
      <c r="M478" s="204"/>
      <c r="N478" s="205"/>
      <c r="O478" s="66"/>
      <c r="P478" s="66"/>
      <c r="Q478" s="66"/>
      <c r="R478" s="66"/>
      <c r="S478" s="66"/>
      <c r="T478" s="67"/>
      <c r="U478" s="36"/>
      <c r="V478" s="36"/>
      <c r="W478" s="36"/>
      <c r="X478" s="36"/>
      <c r="Y478" s="36"/>
      <c r="Z478" s="36"/>
      <c r="AA478" s="36"/>
      <c r="AB478" s="36"/>
      <c r="AC478" s="36"/>
      <c r="AD478" s="36"/>
      <c r="AE478" s="36"/>
      <c r="AT478" s="19" t="s">
        <v>131</v>
      </c>
      <c r="AU478" s="19" t="s">
        <v>82</v>
      </c>
    </row>
    <row r="479" spans="1:65" s="2" customFormat="1" ht="21.75" customHeight="1">
      <c r="A479" s="36"/>
      <c r="B479" s="37"/>
      <c r="C479" s="189" t="s">
        <v>662</v>
      </c>
      <c r="D479" s="189" t="s">
        <v>124</v>
      </c>
      <c r="E479" s="190" t="s">
        <v>663</v>
      </c>
      <c r="F479" s="191" t="s">
        <v>664</v>
      </c>
      <c r="G479" s="192" t="s">
        <v>135</v>
      </c>
      <c r="H479" s="193">
        <v>4</v>
      </c>
      <c r="I479" s="194"/>
      <c r="J479" s="195">
        <f>ROUND(I479*H479,2)</f>
        <v>0</v>
      </c>
      <c r="K479" s="191" t="s">
        <v>128</v>
      </c>
      <c r="L479" s="41"/>
      <c r="M479" s="196" t="s">
        <v>19</v>
      </c>
      <c r="N479" s="197" t="s">
        <v>43</v>
      </c>
      <c r="O479" s="66"/>
      <c r="P479" s="198">
        <f>O479*H479</f>
        <v>0</v>
      </c>
      <c r="Q479" s="198">
        <v>0</v>
      </c>
      <c r="R479" s="198">
        <f>Q479*H479</f>
        <v>0</v>
      </c>
      <c r="S479" s="198">
        <v>0</v>
      </c>
      <c r="T479" s="199">
        <f>S479*H479</f>
        <v>0</v>
      </c>
      <c r="U479" s="36"/>
      <c r="V479" s="36"/>
      <c r="W479" s="36"/>
      <c r="X479" s="36"/>
      <c r="Y479" s="36"/>
      <c r="Z479" s="36"/>
      <c r="AA479" s="36"/>
      <c r="AB479" s="36"/>
      <c r="AC479" s="36"/>
      <c r="AD479" s="36"/>
      <c r="AE479" s="36"/>
      <c r="AR479" s="200" t="s">
        <v>129</v>
      </c>
      <c r="AT479" s="200" t="s">
        <v>124</v>
      </c>
      <c r="AU479" s="200" t="s">
        <v>82</v>
      </c>
      <c r="AY479" s="19" t="s">
        <v>122</v>
      </c>
      <c r="BE479" s="201">
        <f>IF(N479="základní",J479,0)</f>
        <v>0</v>
      </c>
      <c r="BF479" s="201">
        <f>IF(N479="snížená",J479,0)</f>
        <v>0</v>
      </c>
      <c r="BG479" s="201">
        <f>IF(N479="zákl. přenesená",J479,0)</f>
        <v>0</v>
      </c>
      <c r="BH479" s="201">
        <f>IF(N479="sníž. přenesená",J479,0)</f>
        <v>0</v>
      </c>
      <c r="BI479" s="201">
        <f>IF(N479="nulová",J479,0)</f>
        <v>0</v>
      </c>
      <c r="BJ479" s="19" t="s">
        <v>80</v>
      </c>
      <c r="BK479" s="201">
        <f>ROUND(I479*H479,2)</f>
        <v>0</v>
      </c>
      <c r="BL479" s="19" t="s">
        <v>129</v>
      </c>
      <c r="BM479" s="200" t="s">
        <v>665</v>
      </c>
    </row>
    <row r="480" spans="1:47" s="2" customFormat="1" ht="87.75">
      <c r="A480" s="36"/>
      <c r="B480" s="37"/>
      <c r="C480" s="38"/>
      <c r="D480" s="202" t="s">
        <v>131</v>
      </c>
      <c r="E480" s="38"/>
      <c r="F480" s="203" t="s">
        <v>657</v>
      </c>
      <c r="G480" s="38"/>
      <c r="H480" s="38"/>
      <c r="I480" s="110"/>
      <c r="J480" s="38"/>
      <c r="K480" s="38"/>
      <c r="L480" s="41"/>
      <c r="M480" s="204"/>
      <c r="N480" s="205"/>
      <c r="O480" s="66"/>
      <c r="P480" s="66"/>
      <c r="Q480" s="66"/>
      <c r="R480" s="66"/>
      <c r="S480" s="66"/>
      <c r="T480" s="67"/>
      <c r="U480" s="36"/>
      <c r="V480" s="36"/>
      <c r="W480" s="36"/>
      <c r="X480" s="36"/>
      <c r="Y480" s="36"/>
      <c r="Z480" s="36"/>
      <c r="AA480" s="36"/>
      <c r="AB480" s="36"/>
      <c r="AC480" s="36"/>
      <c r="AD480" s="36"/>
      <c r="AE480" s="36"/>
      <c r="AT480" s="19" t="s">
        <v>131</v>
      </c>
      <c r="AU480" s="19" t="s">
        <v>82</v>
      </c>
    </row>
    <row r="481" spans="2:51" s="14" customFormat="1" ht="11.25">
      <c r="B481" s="217"/>
      <c r="C481" s="218"/>
      <c r="D481" s="202" t="s">
        <v>164</v>
      </c>
      <c r="E481" s="219" t="s">
        <v>19</v>
      </c>
      <c r="F481" s="220" t="s">
        <v>666</v>
      </c>
      <c r="G481" s="218"/>
      <c r="H481" s="219" t="s">
        <v>19</v>
      </c>
      <c r="I481" s="221"/>
      <c r="J481" s="218"/>
      <c r="K481" s="218"/>
      <c r="L481" s="222"/>
      <c r="M481" s="223"/>
      <c r="N481" s="224"/>
      <c r="O481" s="224"/>
      <c r="P481" s="224"/>
      <c r="Q481" s="224"/>
      <c r="R481" s="224"/>
      <c r="S481" s="224"/>
      <c r="T481" s="225"/>
      <c r="AT481" s="226" t="s">
        <v>164</v>
      </c>
      <c r="AU481" s="226" t="s">
        <v>82</v>
      </c>
      <c r="AV481" s="14" t="s">
        <v>80</v>
      </c>
      <c r="AW481" s="14" t="s">
        <v>33</v>
      </c>
      <c r="AX481" s="14" t="s">
        <v>72</v>
      </c>
      <c r="AY481" s="226" t="s">
        <v>122</v>
      </c>
    </row>
    <row r="482" spans="2:51" s="13" customFormat="1" ht="11.25">
      <c r="B482" s="206"/>
      <c r="C482" s="207"/>
      <c r="D482" s="202" t="s">
        <v>164</v>
      </c>
      <c r="E482" s="208" t="s">
        <v>19</v>
      </c>
      <c r="F482" s="209" t="s">
        <v>529</v>
      </c>
      <c r="G482" s="207"/>
      <c r="H482" s="210">
        <v>2</v>
      </c>
      <c r="I482" s="211"/>
      <c r="J482" s="207"/>
      <c r="K482" s="207"/>
      <c r="L482" s="212"/>
      <c r="M482" s="213"/>
      <c r="N482" s="214"/>
      <c r="O482" s="214"/>
      <c r="P482" s="214"/>
      <c r="Q482" s="214"/>
      <c r="R482" s="214"/>
      <c r="S482" s="214"/>
      <c r="T482" s="215"/>
      <c r="AT482" s="216" t="s">
        <v>164</v>
      </c>
      <c r="AU482" s="216" t="s">
        <v>82</v>
      </c>
      <c r="AV482" s="13" t="s">
        <v>82</v>
      </c>
      <c r="AW482" s="13" t="s">
        <v>33</v>
      </c>
      <c r="AX482" s="13" t="s">
        <v>72</v>
      </c>
      <c r="AY482" s="216" t="s">
        <v>122</v>
      </c>
    </row>
    <row r="483" spans="2:51" s="14" customFormat="1" ht="11.25">
      <c r="B483" s="217"/>
      <c r="C483" s="218"/>
      <c r="D483" s="202" t="s">
        <v>164</v>
      </c>
      <c r="E483" s="219" t="s">
        <v>19</v>
      </c>
      <c r="F483" s="220" t="s">
        <v>667</v>
      </c>
      <c r="G483" s="218"/>
      <c r="H483" s="219" t="s">
        <v>19</v>
      </c>
      <c r="I483" s="221"/>
      <c r="J483" s="218"/>
      <c r="K483" s="218"/>
      <c r="L483" s="222"/>
      <c r="M483" s="223"/>
      <c r="N483" s="224"/>
      <c r="O483" s="224"/>
      <c r="P483" s="224"/>
      <c r="Q483" s="224"/>
      <c r="R483" s="224"/>
      <c r="S483" s="224"/>
      <c r="T483" s="225"/>
      <c r="AT483" s="226" t="s">
        <v>164</v>
      </c>
      <c r="AU483" s="226" t="s">
        <v>82</v>
      </c>
      <c r="AV483" s="14" t="s">
        <v>80</v>
      </c>
      <c r="AW483" s="14" t="s">
        <v>33</v>
      </c>
      <c r="AX483" s="14" t="s">
        <v>72</v>
      </c>
      <c r="AY483" s="226" t="s">
        <v>122</v>
      </c>
    </row>
    <row r="484" spans="2:51" s="13" customFormat="1" ht="11.25">
      <c r="B484" s="206"/>
      <c r="C484" s="207"/>
      <c r="D484" s="202" t="s">
        <v>164</v>
      </c>
      <c r="E484" s="208" t="s">
        <v>19</v>
      </c>
      <c r="F484" s="209" t="s">
        <v>668</v>
      </c>
      <c r="G484" s="207"/>
      <c r="H484" s="210">
        <v>1</v>
      </c>
      <c r="I484" s="211"/>
      <c r="J484" s="207"/>
      <c r="K484" s="207"/>
      <c r="L484" s="212"/>
      <c r="M484" s="213"/>
      <c r="N484" s="214"/>
      <c r="O484" s="214"/>
      <c r="P484" s="214"/>
      <c r="Q484" s="214"/>
      <c r="R484" s="214"/>
      <c r="S484" s="214"/>
      <c r="T484" s="215"/>
      <c r="AT484" s="216" t="s">
        <v>164</v>
      </c>
      <c r="AU484" s="216" t="s">
        <v>82</v>
      </c>
      <c r="AV484" s="13" t="s">
        <v>82</v>
      </c>
      <c r="AW484" s="13" t="s">
        <v>33</v>
      </c>
      <c r="AX484" s="13" t="s">
        <v>72</v>
      </c>
      <c r="AY484" s="216" t="s">
        <v>122</v>
      </c>
    </row>
    <row r="485" spans="2:51" s="14" customFormat="1" ht="11.25">
      <c r="B485" s="217"/>
      <c r="C485" s="218"/>
      <c r="D485" s="202" t="s">
        <v>164</v>
      </c>
      <c r="E485" s="219" t="s">
        <v>19</v>
      </c>
      <c r="F485" s="220" t="s">
        <v>669</v>
      </c>
      <c r="G485" s="218"/>
      <c r="H485" s="219" t="s">
        <v>19</v>
      </c>
      <c r="I485" s="221"/>
      <c r="J485" s="218"/>
      <c r="K485" s="218"/>
      <c r="L485" s="222"/>
      <c r="M485" s="223"/>
      <c r="N485" s="224"/>
      <c r="O485" s="224"/>
      <c r="P485" s="224"/>
      <c r="Q485" s="224"/>
      <c r="R485" s="224"/>
      <c r="S485" s="224"/>
      <c r="T485" s="225"/>
      <c r="AT485" s="226" t="s">
        <v>164</v>
      </c>
      <c r="AU485" s="226" t="s">
        <v>82</v>
      </c>
      <c r="AV485" s="14" t="s">
        <v>80</v>
      </c>
      <c r="AW485" s="14" t="s">
        <v>33</v>
      </c>
      <c r="AX485" s="14" t="s">
        <v>72</v>
      </c>
      <c r="AY485" s="226" t="s">
        <v>122</v>
      </c>
    </row>
    <row r="486" spans="2:51" s="13" customFormat="1" ht="11.25">
      <c r="B486" s="206"/>
      <c r="C486" s="207"/>
      <c r="D486" s="202" t="s">
        <v>164</v>
      </c>
      <c r="E486" s="208" t="s">
        <v>19</v>
      </c>
      <c r="F486" s="209" t="s">
        <v>668</v>
      </c>
      <c r="G486" s="207"/>
      <c r="H486" s="210">
        <v>1</v>
      </c>
      <c r="I486" s="211"/>
      <c r="J486" s="207"/>
      <c r="K486" s="207"/>
      <c r="L486" s="212"/>
      <c r="M486" s="213"/>
      <c r="N486" s="214"/>
      <c r="O486" s="214"/>
      <c r="P486" s="214"/>
      <c r="Q486" s="214"/>
      <c r="R486" s="214"/>
      <c r="S486" s="214"/>
      <c r="T486" s="215"/>
      <c r="AT486" s="216" t="s">
        <v>164</v>
      </c>
      <c r="AU486" s="216" t="s">
        <v>82</v>
      </c>
      <c r="AV486" s="13" t="s">
        <v>82</v>
      </c>
      <c r="AW486" s="13" t="s">
        <v>33</v>
      </c>
      <c r="AX486" s="13" t="s">
        <v>72</v>
      </c>
      <c r="AY486" s="216" t="s">
        <v>122</v>
      </c>
    </row>
    <row r="487" spans="2:51" s="15" customFormat="1" ht="11.25">
      <c r="B487" s="227"/>
      <c r="C487" s="228"/>
      <c r="D487" s="202" t="s">
        <v>164</v>
      </c>
      <c r="E487" s="229" t="s">
        <v>19</v>
      </c>
      <c r="F487" s="230" t="s">
        <v>193</v>
      </c>
      <c r="G487" s="228"/>
      <c r="H487" s="231">
        <v>4</v>
      </c>
      <c r="I487" s="232"/>
      <c r="J487" s="228"/>
      <c r="K487" s="228"/>
      <c r="L487" s="233"/>
      <c r="M487" s="234"/>
      <c r="N487" s="235"/>
      <c r="O487" s="235"/>
      <c r="P487" s="235"/>
      <c r="Q487" s="235"/>
      <c r="R487" s="235"/>
      <c r="S487" s="235"/>
      <c r="T487" s="236"/>
      <c r="AT487" s="237" t="s">
        <v>164</v>
      </c>
      <c r="AU487" s="237" t="s">
        <v>82</v>
      </c>
      <c r="AV487" s="15" t="s">
        <v>129</v>
      </c>
      <c r="AW487" s="15" t="s">
        <v>33</v>
      </c>
      <c r="AX487" s="15" t="s">
        <v>80</v>
      </c>
      <c r="AY487" s="237" t="s">
        <v>122</v>
      </c>
    </row>
    <row r="488" spans="1:65" s="2" customFormat="1" ht="21.75" customHeight="1">
      <c r="A488" s="36"/>
      <c r="B488" s="37"/>
      <c r="C488" s="189" t="s">
        <v>670</v>
      </c>
      <c r="D488" s="189" t="s">
        <v>124</v>
      </c>
      <c r="E488" s="190" t="s">
        <v>671</v>
      </c>
      <c r="F488" s="191" t="s">
        <v>672</v>
      </c>
      <c r="G488" s="192" t="s">
        <v>135</v>
      </c>
      <c r="H488" s="193">
        <v>4</v>
      </c>
      <c r="I488" s="194"/>
      <c r="J488" s="195">
        <f>ROUND(I488*H488,2)</f>
        <v>0</v>
      </c>
      <c r="K488" s="191" t="s">
        <v>19</v>
      </c>
      <c r="L488" s="41"/>
      <c r="M488" s="196" t="s">
        <v>19</v>
      </c>
      <c r="N488" s="197" t="s">
        <v>43</v>
      </c>
      <c r="O488" s="66"/>
      <c r="P488" s="198">
        <f>O488*H488</f>
        <v>0</v>
      </c>
      <c r="Q488" s="198">
        <v>0.00203</v>
      </c>
      <c r="R488" s="198">
        <f>Q488*H488</f>
        <v>0.00812</v>
      </c>
      <c r="S488" s="198">
        <v>0</v>
      </c>
      <c r="T488" s="199">
        <f>S488*H488</f>
        <v>0</v>
      </c>
      <c r="U488" s="36"/>
      <c r="V488" s="36"/>
      <c r="W488" s="36"/>
      <c r="X488" s="36"/>
      <c r="Y488" s="36"/>
      <c r="Z488" s="36"/>
      <c r="AA488" s="36"/>
      <c r="AB488" s="36"/>
      <c r="AC488" s="36"/>
      <c r="AD488" s="36"/>
      <c r="AE488" s="36"/>
      <c r="AR488" s="200" t="s">
        <v>129</v>
      </c>
      <c r="AT488" s="200" t="s">
        <v>124</v>
      </c>
      <c r="AU488" s="200" t="s">
        <v>82</v>
      </c>
      <c r="AY488" s="19" t="s">
        <v>122</v>
      </c>
      <c r="BE488" s="201">
        <f>IF(N488="základní",J488,0)</f>
        <v>0</v>
      </c>
      <c r="BF488" s="201">
        <f>IF(N488="snížená",J488,0)</f>
        <v>0</v>
      </c>
      <c r="BG488" s="201">
        <f>IF(N488="zákl. přenesená",J488,0)</f>
        <v>0</v>
      </c>
      <c r="BH488" s="201">
        <f>IF(N488="sníž. přenesená",J488,0)</f>
        <v>0</v>
      </c>
      <c r="BI488" s="201">
        <f>IF(N488="nulová",J488,0)</f>
        <v>0</v>
      </c>
      <c r="BJ488" s="19" t="s">
        <v>80</v>
      </c>
      <c r="BK488" s="201">
        <f>ROUND(I488*H488,2)</f>
        <v>0</v>
      </c>
      <c r="BL488" s="19" t="s">
        <v>129</v>
      </c>
      <c r="BM488" s="200" t="s">
        <v>673</v>
      </c>
    </row>
    <row r="489" spans="1:47" s="2" customFormat="1" ht="87.75">
      <c r="A489" s="36"/>
      <c r="B489" s="37"/>
      <c r="C489" s="38"/>
      <c r="D489" s="202" t="s">
        <v>131</v>
      </c>
      <c r="E489" s="38"/>
      <c r="F489" s="203" t="s">
        <v>657</v>
      </c>
      <c r="G489" s="38"/>
      <c r="H489" s="38"/>
      <c r="I489" s="110"/>
      <c r="J489" s="38"/>
      <c r="K489" s="38"/>
      <c r="L489" s="41"/>
      <c r="M489" s="204"/>
      <c r="N489" s="205"/>
      <c r="O489" s="66"/>
      <c r="P489" s="66"/>
      <c r="Q489" s="66"/>
      <c r="R489" s="66"/>
      <c r="S489" s="66"/>
      <c r="T489" s="67"/>
      <c r="U489" s="36"/>
      <c r="V489" s="36"/>
      <c r="W489" s="36"/>
      <c r="X489" s="36"/>
      <c r="Y489" s="36"/>
      <c r="Z489" s="36"/>
      <c r="AA489" s="36"/>
      <c r="AB489" s="36"/>
      <c r="AC489" s="36"/>
      <c r="AD489" s="36"/>
      <c r="AE489" s="36"/>
      <c r="AT489" s="19" t="s">
        <v>131</v>
      </c>
      <c r="AU489" s="19" t="s">
        <v>82</v>
      </c>
    </row>
    <row r="490" spans="1:65" s="2" customFormat="1" ht="16.5" customHeight="1">
      <c r="A490" s="36"/>
      <c r="B490" s="37"/>
      <c r="C490" s="189" t="s">
        <v>674</v>
      </c>
      <c r="D490" s="189" t="s">
        <v>124</v>
      </c>
      <c r="E490" s="190" t="s">
        <v>675</v>
      </c>
      <c r="F490" s="191" t="s">
        <v>676</v>
      </c>
      <c r="G490" s="192" t="s">
        <v>182</v>
      </c>
      <c r="H490" s="193">
        <v>45</v>
      </c>
      <c r="I490" s="194"/>
      <c r="J490" s="195">
        <f>ROUND(I490*H490,2)</f>
        <v>0</v>
      </c>
      <c r="K490" s="191" t="s">
        <v>128</v>
      </c>
      <c r="L490" s="41"/>
      <c r="M490" s="196" t="s">
        <v>19</v>
      </c>
      <c r="N490" s="197" t="s">
        <v>43</v>
      </c>
      <c r="O490" s="66"/>
      <c r="P490" s="198">
        <f>O490*H490</f>
        <v>0</v>
      </c>
      <c r="Q490" s="198">
        <v>0</v>
      </c>
      <c r="R490" s="198">
        <f>Q490*H490</f>
        <v>0</v>
      </c>
      <c r="S490" s="198">
        <v>0</v>
      </c>
      <c r="T490" s="199">
        <f>S490*H490</f>
        <v>0</v>
      </c>
      <c r="U490" s="36"/>
      <c r="V490" s="36"/>
      <c r="W490" s="36"/>
      <c r="X490" s="36"/>
      <c r="Y490" s="36"/>
      <c r="Z490" s="36"/>
      <c r="AA490" s="36"/>
      <c r="AB490" s="36"/>
      <c r="AC490" s="36"/>
      <c r="AD490" s="36"/>
      <c r="AE490" s="36"/>
      <c r="AR490" s="200" t="s">
        <v>129</v>
      </c>
      <c r="AT490" s="200" t="s">
        <v>124</v>
      </c>
      <c r="AU490" s="200" t="s">
        <v>82</v>
      </c>
      <c r="AY490" s="19" t="s">
        <v>122</v>
      </c>
      <c r="BE490" s="201">
        <f>IF(N490="základní",J490,0)</f>
        <v>0</v>
      </c>
      <c r="BF490" s="201">
        <f>IF(N490="snížená",J490,0)</f>
        <v>0</v>
      </c>
      <c r="BG490" s="201">
        <f>IF(N490="zákl. přenesená",J490,0)</f>
        <v>0</v>
      </c>
      <c r="BH490" s="201">
        <f>IF(N490="sníž. přenesená",J490,0)</f>
        <v>0</v>
      </c>
      <c r="BI490" s="201">
        <f>IF(N490="nulová",J490,0)</f>
        <v>0</v>
      </c>
      <c r="BJ490" s="19" t="s">
        <v>80</v>
      </c>
      <c r="BK490" s="201">
        <f>ROUND(I490*H490,2)</f>
        <v>0</v>
      </c>
      <c r="BL490" s="19" t="s">
        <v>129</v>
      </c>
      <c r="BM490" s="200" t="s">
        <v>677</v>
      </c>
    </row>
    <row r="491" spans="1:47" s="2" customFormat="1" ht="87.75">
      <c r="A491" s="36"/>
      <c r="B491" s="37"/>
      <c r="C491" s="38"/>
      <c r="D491" s="202" t="s">
        <v>131</v>
      </c>
      <c r="E491" s="38"/>
      <c r="F491" s="203" t="s">
        <v>678</v>
      </c>
      <c r="G491" s="38"/>
      <c r="H491" s="38"/>
      <c r="I491" s="110"/>
      <c r="J491" s="38"/>
      <c r="K491" s="38"/>
      <c r="L491" s="41"/>
      <c r="M491" s="204"/>
      <c r="N491" s="205"/>
      <c r="O491" s="66"/>
      <c r="P491" s="66"/>
      <c r="Q491" s="66"/>
      <c r="R491" s="66"/>
      <c r="S491" s="66"/>
      <c r="T491" s="67"/>
      <c r="U491" s="36"/>
      <c r="V491" s="36"/>
      <c r="W491" s="36"/>
      <c r="X491" s="36"/>
      <c r="Y491" s="36"/>
      <c r="Z491" s="36"/>
      <c r="AA491" s="36"/>
      <c r="AB491" s="36"/>
      <c r="AC491" s="36"/>
      <c r="AD491" s="36"/>
      <c r="AE491" s="36"/>
      <c r="AT491" s="19" t="s">
        <v>131</v>
      </c>
      <c r="AU491" s="19" t="s">
        <v>82</v>
      </c>
    </row>
    <row r="492" spans="1:65" s="2" customFormat="1" ht="16.5" customHeight="1">
      <c r="A492" s="36"/>
      <c r="B492" s="37"/>
      <c r="C492" s="189" t="s">
        <v>679</v>
      </c>
      <c r="D492" s="189" t="s">
        <v>124</v>
      </c>
      <c r="E492" s="190" t="s">
        <v>680</v>
      </c>
      <c r="F492" s="191" t="s">
        <v>681</v>
      </c>
      <c r="G492" s="192" t="s">
        <v>182</v>
      </c>
      <c r="H492" s="193">
        <v>145</v>
      </c>
      <c r="I492" s="194"/>
      <c r="J492" s="195">
        <f>ROUND(I492*H492,2)</f>
        <v>0</v>
      </c>
      <c r="K492" s="191" t="s">
        <v>128</v>
      </c>
      <c r="L492" s="41"/>
      <c r="M492" s="196" t="s">
        <v>19</v>
      </c>
      <c r="N492" s="197" t="s">
        <v>43</v>
      </c>
      <c r="O492" s="66"/>
      <c r="P492" s="198">
        <f>O492*H492</f>
        <v>0</v>
      </c>
      <c r="Q492" s="198">
        <v>0</v>
      </c>
      <c r="R492" s="198">
        <f>Q492*H492</f>
        <v>0</v>
      </c>
      <c r="S492" s="198">
        <v>0</v>
      </c>
      <c r="T492" s="199">
        <f>S492*H492</f>
        <v>0</v>
      </c>
      <c r="U492" s="36"/>
      <c r="V492" s="36"/>
      <c r="W492" s="36"/>
      <c r="X492" s="36"/>
      <c r="Y492" s="36"/>
      <c r="Z492" s="36"/>
      <c r="AA492" s="36"/>
      <c r="AB492" s="36"/>
      <c r="AC492" s="36"/>
      <c r="AD492" s="36"/>
      <c r="AE492" s="36"/>
      <c r="AR492" s="200" t="s">
        <v>129</v>
      </c>
      <c r="AT492" s="200" t="s">
        <v>124</v>
      </c>
      <c r="AU492" s="200" t="s">
        <v>82</v>
      </c>
      <c r="AY492" s="19" t="s">
        <v>122</v>
      </c>
      <c r="BE492" s="201">
        <f>IF(N492="základní",J492,0)</f>
        <v>0</v>
      </c>
      <c r="BF492" s="201">
        <f>IF(N492="snížená",J492,0)</f>
        <v>0</v>
      </c>
      <c r="BG492" s="201">
        <f>IF(N492="zákl. přenesená",J492,0)</f>
        <v>0</v>
      </c>
      <c r="BH492" s="201">
        <f>IF(N492="sníž. přenesená",J492,0)</f>
        <v>0</v>
      </c>
      <c r="BI492" s="201">
        <f>IF(N492="nulová",J492,0)</f>
        <v>0</v>
      </c>
      <c r="BJ492" s="19" t="s">
        <v>80</v>
      </c>
      <c r="BK492" s="201">
        <f>ROUND(I492*H492,2)</f>
        <v>0</v>
      </c>
      <c r="BL492" s="19" t="s">
        <v>129</v>
      </c>
      <c r="BM492" s="200" t="s">
        <v>682</v>
      </c>
    </row>
    <row r="493" spans="1:47" s="2" customFormat="1" ht="87.75">
      <c r="A493" s="36"/>
      <c r="B493" s="37"/>
      <c r="C493" s="38"/>
      <c r="D493" s="202" t="s">
        <v>131</v>
      </c>
      <c r="E493" s="38"/>
      <c r="F493" s="203" t="s">
        <v>678</v>
      </c>
      <c r="G493" s="38"/>
      <c r="H493" s="38"/>
      <c r="I493" s="110"/>
      <c r="J493" s="38"/>
      <c r="K493" s="38"/>
      <c r="L493" s="41"/>
      <c r="M493" s="204"/>
      <c r="N493" s="205"/>
      <c r="O493" s="66"/>
      <c r="P493" s="66"/>
      <c r="Q493" s="66"/>
      <c r="R493" s="66"/>
      <c r="S493" s="66"/>
      <c r="T493" s="67"/>
      <c r="U493" s="36"/>
      <c r="V493" s="36"/>
      <c r="W493" s="36"/>
      <c r="X493" s="36"/>
      <c r="Y493" s="36"/>
      <c r="Z493" s="36"/>
      <c r="AA493" s="36"/>
      <c r="AB493" s="36"/>
      <c r="AC493" s="36"/>
      <c r="AD493" s="36"/>
      <c r="AE493" s="36"/>
      <c r="AT493" s="19" t="s">
        <v>131</v>
      </c>
      <c r="AU493" s="19" t="s">
        <v>82</v>
      </c>
    </row>
    <row r="494" spans="1:65" s="2" customFormat="1" ht="16.5" customHeight="1">
      <c r="A494" s="36"/>
      <c r="B494" s="37"/>
      <c r="C494" s="189" t="s">
        <v>683</v>
      </c>
      <c r="D494" s="189" t="s">
        <v>124</v>
      </c>
      <c r="E494" s="190" t="s">
        <v>684</v>
      </c>
      <c r="F494" s="191" t="s">
        <v>685</v>
      </c>
      <c r="G494" s="192" t="s">
        <v>135</v>
      </c>
      <c r="H494" s="193">
        <v>10</v>
      </c>
      <c r="I494" s="194"/>
      <c r="J494" s="195">
        <f>ROUND(I494*H494,2)</f>
        <v>0</v>
      </c>
      <c r="K494" s="191" t="s">
        <v>128</v>
      </c>
      <c r="L494" s="41"/>
      <c r="M494" s="196" t="s">
        <v>19</v>
      </c>
      <c r="N494" s="197" t="s">
        <v>43</v>
      </c>
      <c r="O494" s="66"/>
      <c r="P494" s="198">
        <f>O494*H494</f>
        <v>0</v>
      </c>
      <c r="Q494" s="198">
        <v>0.45937</v>
      </c>
      <c r="R494" s="198">
        <f>Q494*H494</f>
        <v>4.5937</v>
      </c>
      <c r="S494" s="198">
        <v>0</v>
      </c>
      <c r="T494" s="199">
        <f>S494*H494</f>
        <v>0</v>
      </c>
      <c r="U494" s="36"/>
      <c r="V494" s="36"/>
      <c r="W494" s="36"/>
      <c r="X494" s="36"/>
      <c r="Y494" s="36"/>
      <c r="Z494" s="36"/>
      <c r="AA494" s="36"/>
      <c r="AB494" s="36"/>
      <c r="AC494" s="36"/>
      <c r="AD494" s="36"/>
      <c r="AE494" s="36"/>
      <c r="AR494" s="200" t="s">
        <v>129</v>
      </c>
      <c r="AT494" s="200" t="s">
        <v>124</v>
      </c>
      <c r="AU494" s="200" t="s">
        <v>82</v>
      </c>
      <c r="AY494" s="19" t="s">
        <v>122</v>
      </c>
      <c r="BE494" s="201">
        <f>IF(N494="základní",J494,0)</f>
        <v>0</v>
      </c>
      <c r="BF494" s="201">
        <f>IF(N494="snížená",J494,0)</f>
        <v>0</v>
      </c>
      <c r="BG494" s="201">
        <f>IF(N494="zákl. přenesená",J494,0)</f>
        <v>0</v>
      </c>
      <c r="BH494" s="201">
        <f>IF(N494="sníž. přenesená",J494,0)</f>
        <v>0</v>
      </c>
      <c r="BI494" s="201">
        <f>IF(N494="nulová",J494,0)</f>
        <v>0</v>
      </c>
      <c r="BJ494" s="19" t="s">
        <v>80</v>
      </c>
      <c r="BK494" s="201">
        <f>ROUND(I494*H494,2)</f>
        <v>0</v>
      </c>
      <c r="BL494" s="19" t="s">
        <v>129</v>
      </c>
      <c r="BM494" s="200" t="s">
        <v>686</v>
      </c>
    </row>
    <row r="495" spans="1:47" s="2" customFormat="1" ht="87.75">
      <c r="A495" s="36"/>
      <c r="B495" s="37"/>
      <c r="C495" s="38"/>
      <c r="D495" s="202" t="s">
        <v>131</v>
      </c>
      <c r="E495" s="38"/>
      <c r="F495" s="203" t="s">
        <v>678</v>
      </c>
      <c r="G495" s="38"/>
      <c r="H495" s="38"/>
      <c r="I495" s="110"/>
      <c r="J495" s="38"/>
      <c r="K495" s="38"/>
      <c r="L495" s="41"/>
      <c r="M495" s="204"/>
      <c r="N495" s="205"/>
      <c r="O495" s="66"/>
      <c r="P495" s="66"/>
      <c r="Q495" s="66"/>
      <c r="R495" s="66"/>
      <c r="S495" s="66"/>
      <c r="T495" s="67"/>
      <c r="U495" s="36"/>
      <c r="V495" s="36"/>
      <c r="W495" s="36"/>
      <c r="X495" s="36"/>
      <c r="Y495" s="36"/>
      <c r="Z495" s="36"/>
      <c r="AA495" s="36"/>
      <c r="AB495" s="36"/>
      <c r="AC495" s="36"/>
      <c r="AD495" s="36"/>
      <c r="AE495" s="36"/>
      <c r="AT495" s="19" t="s">
        <v>131</v>
      </c>
      <c r="AU495" s="19" t="s">
        <v>82</v>
      </c>
    </row>
    <row r="496" spans="2:63" s="12" customFormat="1" ht="22.9" customHeight="1">
      <c r="B496" s="173"/>
      <c r="C496" s="174"/>
      <c r="D496" s="175" t="s">
        <v>71</v>
      </c>
      <c r="E496" s="187" t="s">
        <v>166</v>
      </c>
      <c r="F496" s="187" t="s">
        <v>687</v>
      </c>
      <c r="G496" s="174"/>
      <c r="H496" s="174"/>
      <c r="I496" s="177"/>
      <c r="J496" s="188">
        <f>BK496</f>
        <v>0</v>
      </c>
      <c r="K496" s="174"/>
      <c r="L496" s="179"/>
      <c r="M496" s="180"/>
      <c r="N496" s="181"/>
      <c r="O496" s="181"/>
      <c r="P496" s="182">
        <f>SUM(P497:P524)</f>
        <v>0</v>
      </c>
      <c r="Q496" s="181"/>
      <c r="R496" s="182">
        <f>SUM(R497:R524)</f>
        <v>155.66330239999996</v>
      </c>
      <c r="S496" s="181"/>
      <c r="T496" s="183">
        <f>SUM(T497:T524)</f>
        <v>0</v>
      </c>
      <c r="AR496" s="184" t="s">
        <v>80</v>
      </c>
      <c r="AT496" s="185" t="s">
        <v>71</v>
      </c>
      <c r="AU496" s="185" t="s">
        <v>80</v>
      </c>
      <c r="AY496" s="184" t="s">
        <v>122</v>
      </c>
      <c r="BK496" s="186">
        <f>SUM(BK497:BK524)</f>
        <v>0</v>
      </c>
    </row>
    <row r="497" spans="1:65" s="2" customFormat="1" ht="21.75" customHeight="1">
      <c r="A497" s="36"/>
      <c r="B497" s="37"/>
      <c r="C497" s="189" t="s">
        <v>688</v>
      </c>
      <c r="D497" s="189" t="s">
        <v>124</v>
      </c>
      <c r="E497" s="190" t="s">
        <v>689</v>
      </c>
      <c r="F497" s="191" t="s">
        <v>690</v>
      </c>
      <c r="G497" s="192" t="s">
        <v>182</v>
      </c>
      <c r="H497" s="193">
        <v>559</v>
      </c>
      <c r="I497" s="194"/>
      <c r="J497" s="195">
        <f>ROUND(I497*H497,2)</f>
        <v>0</v>
      </c>
      <c r="K497" s="191" t="s">
        <v>128</v>
      </c>
      <c r="L497" s="41"/>
      <c r="M497" s="196" t="s">
        <v>19</v>
      </c>
      <c r="N497" s="197" t="s">
        <v>43</v>
      </c>
      <c r="O497" s="66"/>
      <c r="P497" s="198">
        <f>O497*H497</f>
        <v>0</v>
      </c>
      <c r="Q497" s="198">
        <v>0.10095</v>
      </c>
      <c r="R497" s="198">
        <f>Q497*H497</f>
        <v>56.43105</v>
      </c>
      <c r="S497" s="198">
        <v>0</v>
      </c>
      <c r="T497" s="199">
        <f>S497*H497</f>
        <v>0</v>
      </c>
      <c r="U497" s="36"/>
      <c r="V497" s="36"/>
      <c r="W497" s="36"/>
      <c r="X497" s="36"/>
      <c r="Y497" s="36"/>
      <c r="Z497" s="36"/>
      <c r="AA497" s="36"/>
      <c r="AB497" s="36"/>
      <c r="AC497" s="36"/>
      <c r="AD497" s="36"/>
      <c r="AE497" s="36"/>
      <c r="AR497" s="200" t="s">
        <v>129</v>
      </c>
      <c r="AT497" s="200" t="s">
        <v>124</v>
      </c>
      <c r="AU497" s="200" t="s">
        <v>82</v>
      </c>
      <c r="AY497" s="19" t="s">
        <v>122</v>
      </c>
      <c r="BE497" s="201">
        <f>IF(N497="základní",J497,0)</f>
        <v>0</v>
      </c>
      <c r="BF497" s="201">
        <f>IF(N497="snížená",J497,0)</f>
        <v>0</v>
      </c>
      <c r="BG497" s="201">
        <f>IF(N497="zákl. přenesená",J497,0)</f>
        <v>0</v>
      </c>
      <c r="BH497" s="201">
        <f>IF(N497="sníž. přenesená",J497,0)</f>
        <v>0</v>
      </c>
      <c r="BI497" s="201">
        <f>IF(N497="nulová",J497,0)</f>
        <v>0</v>
      </c>
      <c r="BJ497" s="19" t="s">
        <v>80</v>
      </c>
      <c r="BK497" s="201">
        <f>ROUND(I497*H497,2)</f>
        <v>0</v>
      </c>
      <c r="BL497" s="19" t="s">
        <v>129</v>
      </c>
      <c r="BM497" s="200" t="s">
        <v>691</v>
      </c>
    </row>
    <row r="498" spans="1:47" s="2" customFormat="1" ht="58.5">
      <c r="A498" s="36"/>
      <c r="B498" s="37"/>
      <c r="C498" s="38"/>
      <c r="D498" s="202" t="s">
        <v>131</v>
      </c>
      <c r="E498" s="38"/>
      <c r="F498" s="203" t="s">
        <v>692</v>
      </c>
      <c r="G498" s="38"/>
      <c r="H498" s="38"/>
      <c r="I498" s="110"/>
      <c r="J498" s="38"/>
      <c r="K498" s="38"/>
      <c r="L498" s="41"/>
      <c r="M498" s="204"/>
      <c r="N498" s="205"/>
      <c r="O498" s="66"/>
      <c r="P498" s="66"/>
      <c r="Q498" s="66"/>
      <c r="R498" s="66"/>
      <c r="S498" s="66"/>
      <c r="T498" s="67"/>
      <c r="U498" s="36"/>
      <c r="V498" s="36"/>
      <c r="W498" s="36"/>
      <c r="X498" s="36"/>
      <c r="Y498" s="36"/>
      <c r="Z498" s="36"/>
      <c r="AA498" s="36"/>
      <c r="AB498" s="36"/>
      <c r="AC498" s="36"/>
      <c r="AD498" s="36"/>
      <c r="AE498" s="36"/>
      <c r="AT498" s="19" t="s">
        <v>131</v>
      </c>
      <c r="AU498" s="19" t="s">
        <v>82</v>
      </c>
    </row>
    <row r="499" spans="2:51" s="14" customFormat="1" ht="11.25">
      <c r="B499" s="217"/>
      <c r="C499" s="218"/>
      <c r="D499" s="202" t="s">
        <v>164</v>
      </c>
      <c r="E499" s="219" t="s">
        <v>19</v>
      </c>
      <c r="F499" s="220" t="s">
        <v>693</v>
      </c>
      <c r="G499" s="218"/>
      <c r="H499" s="219" t="s">
        <v>19</v>
      </c>
      <c r="I499" s="221"/>
      <c r="J499" s="218"/>
      <c r="K499" s="218"/>
      <c r="L499" s="222"/>
      <c r="M499" s="223"/>
      <c r="N499" s="224"/>
      <c r="O499" s="224"/>
      <c r="P499" s="224"/>
      <c r="Q499" s="224"/>
      <c r="R499" s="224"/>
      <c r="S499" s="224"/>
      <c r="T499" s="225"/>
      <c r="AT499" s="226" t="s">
        <v>164</v>
      </c>
      <c r="AU499" s="226" t="s">
        <v>82</v>
      </c>
      <c r="AV499" s="14" t="s">
        <v>80</v>
      </c>
      <c r="AW499" s="14" t="s">
        <v>33</v>
      </c>
      <c r="AX499" s="14" t="s">
        <v>72</v>
      </c>
      <c r="AY499" s="226" t="s">
        <v>122</v>
      </c>
    </row>
    <row r="500" spans="2:51" s="13" customFormat="1" ht="11.25">
      <c r="B500" s="206"/>
      <c r="C500" s="207"/>
      <c r="D500" s="202" t="s">
        <v>164</v>
      </c>
      <c r="E500" s="208" t="s">
        <v>19</v>
      </c>
      <c r="F500" s="209" t="s">
        <v>694</v>
      </c>
      <c r="G500" s="207"/>
      <c r="H500" s="210">
        <v>559</v>
      </c>
      <c r="I500" s="211"/>
      <c r="J500" s="207"/>
      <c r="K500" s="207"/>
      <c r="L500" s="212"/>
      <c r="M500" s="213"/>
      <c r="N500" s="214"/>
      <c r="O500" s="214"/>
      <c r="P500" s="214"/>
      <c r="Q500" s="214"/>
      <c r="R500" s="214"/>
      <c r="S500" s="214"/>
      <c r="T500" s="215"/>
      <c r="AT500" s="216" t="s">
        <v>164</v>
      </c>
      <c r="AU500" s="216" t="s">
        <v>82</v>
      </c>
      <c r="AV500" s="13" t="s">
        <v>82</v>
      </c>
      <c r="AW500" s="13" t="s">
        <v>33</v>
      </c>
      <c r="AX500" s="13" t="s">
        <v>80</v>
      </c>
      <c r="AY500" s="216" t="s">
        <v>122</v>
      </c>
    </row>
    <row r="501" spans="1:65" s="2" customFormat="1" ht="16.5" customHeight="1">
      <c r="A501" s="36"/>
      <c r="B501" s="37"/>
      <c r="C501" s="249" t="s">
        <v>695</v>
      </c>
      <c r="D501" s="249" t="s">
        <v>303</v>
      </c>
      <c r="E501" s="250" t="s">
        <v>696</v>
      </c>
      <c r="F501" s="251" t="s">
        <v>697</v>
      </c>
      <c r="G501" s="252" t="s">
        <v>182</v>
      </c>
      <c r="H501" s="253">
        <v>540.35</v>
      </c>
      <c r="I501" s="254"/>
      <c r="J501" s="255">
        <f>ROUND(I501*H501,2)</f>
        <v>0</v>
      </c>
      <c r="K501" s="251" t="s">
        <v>128</v>
      </c>
      <c r="L501" s="256"/>
      <c r="M501" s="257" t="s">
        <v>19</v>
      </c>
      <c r="N501" s="258" t="s">
        <v>43</v>
      </c>
      <c r="O501" s="66"/>
      <c r="P501" s="198">
        <f>O501*H501</f>
        <v>0</v>
      </c>
      <c r="Q501" s="198">
        <v>0.022</v>
      </c>
      <c r="R501" s="198">
        <f>Q501*H501</f>
        <v>11.8877</v>
      </c>
      <c r="S501" s="198">
        <v>0</v>
      </c>
      <c r="T501" s="199">
        <f>S501*H501</f>
        <v>0</v>
      </c>
      <c r="U501" s="36"/>
      <c r="V501" s="36"/>
      <c r="W501" s="36"/>
      <c r="X501" s="36"/>
      <c r="Y501" s="36"/>
      <c r="Z501" s="36"/>
      <c r="AA501" s="36"/>
      <c r="AB501" s="36"/>
      <c r="AC501" s="36"/>
      <c r="AD501" s="36"/>
      <c r="AE501" s="36"/>
      <c r="AR501" s="200" t="s">
        <v>160</v>
      </c>
      <c r="AT501" s="200" t="s">
        <v>303</v>
      </c>
      <c r="AU501" s="200" t="s">
        <v>82</v>
      </c>
      <c r="AY501" s="19" t="s">
        <v>122</v>
      </c>
      <c r="BE501" s="201">
        <f>IF(N501="základní",J501,0)</f>
        <v>0</v>
      </c>
      <c r="BF501" s="201">
        <f>IF(N501="snížená",J501,0)</f>
        <v>0</v>
      </c>
      <c r="BG501" s="201">
        <f>IF(N501="zákl. přenesená",J501,0)</f>
        <v>0</v>
      </c>
      <c r="BH501" s="201">
        <f>IF(N501="sníž. přenesená",J501,0)</f>
        <v>0</v>
      </c>
      <c r="BI501" s="201">
        <f>IF(N501="nulová",J501,0)</f>
        <v>0</v>
      </c>
      <c r="BJ501" s="19" t="s">
        <v>80</v>
      </c>
      <c r="BK501" s="201">
        <f>ROUND(I501*H501,2)</f>
        <v>0</v>
      </c>
      <c r="BL501" s="19" t="s">
        <v>129</v>
      </c>
      <c r="BM501" s="200" t="s">
        <v>698</v>
      </c>
    </row>
    <row r="502" spans="2:51" s="14" customFormat="1" ht="11.25">
      <c r="B502" s="217"/>
      <c r="C502" s="218"/>
      <c r="D502" s="202" t="s">
        <v>164</v>
      </c>
      <c r="E502" s="219" t="s">
        <v>19</v>
      </c>
      <c r="F502" s="220" t="s">
        <v>699</v>
      </c>
      <c r="G502" s="218"/>
      <c r="H502" s="219" t="s">
        <v>19</v>
      </c>
      <c r="I502" s="221"/>
      <c r="J502" s="218"/>
      <c r="K502" s="218"/>
      <c r="L502" s="222"/>
      <c r="M502" s="223"/>
      <c r="N502" s="224"/>
      <c r="O502" s="224"/>
      <c r="P502" s="224"/>
      <c r="Q502" s="224"/>
      <c r="R502" s="224"/>
      <c r="S502" s="224"/>
      <c r="T502" s="225"/>
      <c r="AT502" s="226" t="s">
        <v>164</v>
      </c>
      <c r="AU502" s="226" t="s">
        <v>82</v>
      </c>
      <c r="AV502" s="14" t="s">
        <v>80</v>
      </c>
      <c r="AW502" s="14" t="s">
        <v>33</v>
      </c>
      <c r="AX502" s="14" t="s">
        <v>72</v>
      </c>
      <c r="AY502" s="226" t="s">
        <v>122</v>
      </c>
    </row>
    <row r="503" spans="2:51" s="13" customFormat="1" ht="11.25">
      <c r="B503" s="206"/>
      <c r="C503" s="207"/>
      <c r="D503" s="202" t="s">
        <v>164</v>
      </c>
      <c r="E503" s="208" t="s">
        <v>19</v>
      </c>
      <c r="F503" s="209" t="s">
        <v>700</v>
      </c>
      <c r="G503" s="207"/>
      <c r="H503" s="210">
        <v>540.35</v>
      </c>
      <c r="I503" s="211"/>
      <c r="J503" s="207"/>
      <c r="K503" s="207"/>
      <c r="L503" s="212"/>
      <c r="M503" s="213"/>
      <c r="N503" s="214"/>
      <c r="O503" s="214"/>
      <c r="P503" s="214"/>
      <c r="Q503" s="214"/>
      <c r="R503" s="214"/>
      <c r="S503" s="214"/>
      <c r="T503" s="215"/>
      <c r="AT503" s="216" t="s">
        <v>164</v>
      </c>
      <c r="AU503" s="216" t="s">
        <v>82</v>
      </c>
      <c r="AV503" s="13" t="s">
        <v>82</v>
      </c>
      <c r="AW503" s="13" t="s">
        <v>33</v>
      </c>
      <c r="AX503" s="13" t="s">
        <v>80</v>
      </c>
      <c r="AY503" s="216" t="s">
        <v>122</v>
      </c>
    </row>
    <row r="504" spans="1:65" s="2" customFormat="1" ht="16.5" customHeight="1">
      <c r="A504" s="36"/>
      <c r="B504" s="37"/>
      <c r="C504" s="249" t="s">
        <v>701</v>
      </c>
      <c r="D504" s="249" t="s">
        <v>303</v>
      </c>
      <c r="E504" s="250" t="s">
        <v>702</v>
      </c>
      <c r="F504" s="251" t="s">
        <v>703</v>
      </c>
      <c r="G504" s="252" t="s">
        <v>135</v>
      </c>
      <c r="H504" s="253">
        <v>22</v>
      </c>
      <c r="I504" s="254"/>
      <c r="J504" s="255">
        <f>ROUND(I504*H504,2)</f>
        <v>0</v>
      </c>
      <c r="K504" s="251" t="s">
        <v>19</v>
      </c>
      <c r="L504" s="256"/>
      <c r="M504" s="257" t="s">
        <v>19</v>
      </c>
      <c r="N504" s="258" t="s">
        <v>43</v>
      </c>
      <c r="O504" s="66"/>
      <c r="P504" s="198">
        <f>O504*H504</f>
        <v>0</v>
      </c>
      <c r="Q504" s="198">
        <v>0.01</v>
      </c>
      <c r="R504" s="198">
        <f>Q504*H504</f>
        <v>0.22</v>
      </c>
      <c r="S504" s="198">
        <v>0</v>
      </c>
      <c r="T504" s="199">
        <f>S504*H504</f>
        <v>0</v>
      </c>
      <c r="U504" s="36"/>
      <c r="V504" s="36"/>
      <c r="W504" s="36"/>
      <c r="X504" s="36"/>
      <c r="Y504" s="36"/>
      <c r="Z504" s="36"/>
      <c r="AA504" s="36"/>
      <c r="AB504" s="36"/>
      <c r="AC504" s="36"/>
      <c r="AD504" s="36"/>
      <c r="AE504" s="36"/>
      <c r="AR504" s="200" t="s">
        <v>160</v>
      </c>
      <c r="AT504" s="200" t="s">
        <v>303</v>
      </c>
      <c r="AU504" s="200" t="s">
        <v>82</v>
      </c>
      <c r="AY504" s="19" t="s">
        <v>122</v>
      </c>
      <c r="BE504" s="201">
        <f>IF(N504="základní",J504,0)</f>
        <v>0</v>
      </c>
      <c r="BF504" s="201">
        <f>IF(N504="snížená",J504,0)</f>
        <v>0</v>
      </c>
      <c r="BG504" s="201">
        <f>IF(N504="zákl. přenesená",J504,0)</f>
        <v>0</v>
      </c>
      <c r="BH504" s="201">
        <f>IF(N504="sníž. přenesená",J504,0)</f>
        <v>0</v>
      </c>
      <c r="BI504" s="201">
        <f>IF(N504="nulová",J504,0)</f>
        <v>0</v>
      </c>
      <c r="BJ504" s="19" t="s">
        <v>80</v>
      </c>
      <c r="BK504" s="201">
        <f>ROUND(I504*H504,2)</f>
        <v>0</v>
      </c>
      <c r="BL504" s="19" t="s">
        <v>129</v>
      </c>
      <c r="BM504" s="200" t="s">
        <v>704</v>
      </c>
    </row>
    <row r="505" spans="1:65" s="2" customFormat="1" ht="16.5" customHeight="1">
      <c r="A505" s="36"/>
      <c r="B505" s="37"/>
      <c r="C505" s="249" t="s">
        <v>705</v>
      </c>
      <c r="D505" s="249" t="s">
        <v>303</v>
      </c>
      <c r="E505" s="250" t="s">
        <v>706</v>
      </c>
      <c r="F505" s="251" t="s">
        <v>707</v>
      </c>
      <c r="G505" s="252" t="s">
        <v>135</v>
      </c>
      <c r="H505" s="253">
        <v>4</v>
      </c>
      <c r="I505" s="254"/>
      <c r="J505" s="255">
        <f>ROUND(I505*H505,2)</f>
        <v>0</v>
      </c>
      <c r="K505" s="251" t="s">
        <v>19</v>
      </c>
      <c r="L505" s="256"/>
      <c r="M505" s="257" t="s">
        <v>19</v>
      </c>
      <c r="N505" s="258" t="s">
        <v>43</v>
      </c>
      <c r="O505" s="66"/>
      <c r="P505" s="198">
        <f>O505*H505</f>
        <v>0</v>
      </c>
      <c r="Q505" s="198">
        <v>0.008</v>
      </c>
      <c r="R505" s="198">
        <f>Q505*H505</f>
        <v>0.032</v>
      </c>
      <c r="S505" s="198">
        <v>0</v>
      </c>
      <c r="T505" s="199">
        <f>S505*H505</f>
        <v>0</v>
      </c>
      <c r="U505" s="36"/>
      <c r="V505" s="36"/>
      <c r="W505" s="36"/>
      <c r="X505" s="36"/>
      <c r="Y505" s="36"/>
      <c r="Z505" s="36"/>
      <c r="AA505" s="36"/>
      <c r="AB505" s="36"/>
      <c r="AC505" s="36"/>
      <c r="AD505" s="36"/>
      <c r="AE505" s="36"/>
      <c r="AR505" s="200" t="s">
        <v>160</v>
      </c>
      <c r="AT505" s="200" t="s">
        <v>303</v>
      </c>
      <c r="AU505" s="200" t="s">
        <v>82</v>
      </c>
      <c r="AY505" s="19" t="s">
        <v>122</v>
      </c>
      <c r="BE505" s="201">
        <f>IF(N505="základní",J505,0)</f>
        <v>0</v>
      </c>
      <c r="BF505" s="201">
        <f>IF(N505="snížená",J505,0)</f>
        <v>0</v>
      </c>
      <c r="BG505" s="201">
        <f>IF(N505="zákl. přenesená",J505,0)</f>
        <v>0</v>
      </c>
      <c r="BH505" s="201">
        <f>IF(N505="sníž. přenesená",J505,0)</f>
        <v>0</v>
      </c>
      <c r="BI505" s="201">
        <f>IF(N505="nulová",J505,0)</f>
        <v>0</v>
      </c>
      <c r="BJ505" s="19" t="s">
        <v>80</v>
      </c>
      <c r="BK505" s="201">
        <f>ROUND(I505*H505,2)</f>
        <v>0</v>
      </c>
      <c r="BL505" s="19" t="s">
        <v>129</v>
      </c>
      <c r="BM505" s="200" t="s">
        <v>708</v>
      </c>
    </row>
    <row r="506" spans="1:65" s="2" customFormat="1" ht="16.5" customHeight="1">
      <c r="A506" s="36"/>
      <c r="B506" s="37"/>
      <c r="C506" s="189" t="s">
        <v>709</v>
      </c>
      <c r="D506" s="189" t="s">
        <v>124</v>
      </c>
      <c r="E506" s="190" t="s">
        <v>710</v>
      </c>
      <c r="F506" s="191" t="s">
        <v>711</v>
      </c>
      <c r="G506" s="192" t="s">
        <v>177</v>
      </c>
      <c r="H506" s="193">
        <v>0.03</v>
      </c>
      <c r="I506" s="194"/>
      <c r="J506" s="195">
        <f>ROUND(I506*H506,2)</f>
        <v>0</v>
      </c>
      <c r="K506" s="191" t="s">
        <v>128</v>
      </c>
      <c r="L506" s="41"/>
      <c r="M506" s="196" t="s">
        <v>19</v>
      </c>
      <c r="N506" s="197" t="s">
        <v>43</v>
      </c>
      <c r="O506" s="66"/>
      <c r="P506" s="198">
        <f>O506*H506</f>
        <v>0</v>
      </c>
      <c r="Q506" s="198">
        <v>1.01508</v>
      </c>
      <c r="R506" s="198">
        <f>Q506*H506</f>
        <v>0.030452399999999998</v>
      </c>
      <c r="S506" s="198">
        <v>0</v>
      </c>
      <c r="T506" s="199">
        <f>S506*H506</f>
        <v>0</v>
      </c>
      <c r="U506" s="36"/>
      <c r="V506" s="36"/>
      <c r="W506" s="36"/>
      <c r="X506" s="36"/>
      <c r="Y506" s="36"/>
      <c r="Z506" s="36"/>
      <c r="AA506" s="36"/>
      <c r="AB506" s="36"/>
      <c r="AC506" s="36"/>
      <c r="AD506" s="36"/>
      <c r="AE506" s="36"/>
      <c r="AR506" s="200" t="s">
        <v>129</v>
      </c>
      <c r="AT506" s="200" t="s">
        <v>124</v>
      </c>
      <c r="AU506" s="200" t="s">
        <v>82</v>
      </c>
      <c r="AY506" s="19" t="s">
        <v>122</v>
      </c>
      <c r="BE506" s="201">
        <f>IF(N506="základní",J506,0)</f>
        <v>0</v>
      </c>
      <c r="BF506" s="201">
        <f>IF(N506="snížená",J506,0)</f>
        <v>0</v>
      </c>
      <c r="BG506" s="201">
        <f>IF(N506="zákl. přenesená",J506,0)</f>
        <v>0</v>
      </c>
      <c r="BH506" s="201">
        <f>IF(N506="sníž. přenesená",J506,0)</f>
        <v>0</v>
      </c>
      <c r="BI506" s="201">
        <f>IF(N506="nulová",J506,0)</f>
        <v>0</v>
      </c>
      <c r="BJ506" s="19" t="s">
        <v>80</v>
      </c>
      <c r="BK506" s="201">
        <f>ROUND(I506*H506,2)</f>
        <v>0</v>
      </c>
      <c r="BL506" s="19" t="s">
        <v>129</v>
      </c>
      <c r="BM506" s="200" t="s">
        <v>712</v>
      </c>
    </row>
    <row r="507" spans="1:65" s="2" customFormat="1" ht="16.5" customHeight="1">
      <c r="A507" s="36"/>
      <c r="B507" s="37"/>
      <c r="C507" s="189" t="s">
        <v>713</v>
      </c>
      <c r="D507" s="189" t="s">
        <v>124</v>
      </c>
      <c r="E507" s="190" t="s">
        <v>714</v>
      </c>
      <c r="F507" s="191" t="s">
        <v>715</v>
      </c>
      <c r="G507" s="192" t="s">
        <v>127</v>
      </c>
      <c r="H507" s="193">
        <v>24</v>
      </c>
      <c r="I507" s="194"/>
      <c r="J507" s="195">
        <f>ROUND(I507*H507,2)</f>
        <v>0</v>
      </c>
      <c r="K507" s="191" t="s">
        <v>128</v>
      </c>
      <c r="L507" s="41"/>
      <c r="M507" s="196" t="s">
        <v>19</v>
      </c>
      <c r="N507" s="197" t="s">
        <v>43</v>
      </c>
      <c r="O507" s="66"/>
      <c r="P507" s="198">
        <f>O507*H507</f>
        <v>0</v>
      </c>
      <c r="Q507" s="198">
        <v>0.00069</v>
      </c>
      <c r="R507" s="198">
        <f>Q507*H507</f>
        <v>0.01656</v>
      </c>
      <c r="S507" s="198">
        <v>0</v>
      </c>
      <c r="T507" s="199">
        <f>S507*H507</f>
        <v>0</v>
      </c>
      <c r="U507" s="36"/>
      <c r="V507" s="36"/>
      <c r="W507" s="36"/>
      <c r="X507" s="36"/>
      <c r="Y507" s="36"/>
      <c r="Z507" s="36"/>
      <c r="AA507" s="36"/>
      <c r="AB507" s="36"/>
      <c r="AC507" s="36"/>
      <c r="AD507" s="36"/>
      <c r="AE507" s="36"/>
      <c r="AR507" s="200" t="s">
        <v>129</v>
      </c>
      <c r="AT507" s="200" t="s">
        <v>124</v>
      </c>
      <c r="AU507" s="200" t="s">
        <v>82</v>
      </c>
      <c r="AY507" s="19" t="s">
        <v>122</v>
      </c>
      <c r="BE507" s="201">
        <f>IF(N507="základní",J507,0)</f>
        <v>0</v>
      </c>
      <c r="BF507" s="201">
        <f>IF(N507="snížená",J507,0)</f>
        <v>0</v>
      </c>
      <c r="BG507" s="201">
        <f>IF(N507="zákl. přenesená",J507,0)</f>
        <v>0</v>
      </c>
      <c r="BH507" s="201">
        <f>IF(N507="sníž. přenesená",J507,0)</f>
        <v>0</v>
      </c>
      <c r="BI507" s="201">
        <f>IF(N507="nulová",J507,0)</f>
        <v>0</v>
      </c>
      <c r="BJ507" s="19" t="s">
        <v>80</v>
      </c>
      <c r="BK507" s="201">
        <f>ROUND(I507*H507,2)</f>
        <v>0</v>
      </c>
      <c r="BL507" s="19" t="s">
        <v>129</v>
      </c>
      <c r="BM507" s="200" t="s">
        <v>716</v>
      </c>
    </row>
    <row r="508" spans="1:47" s="2" customFormat="1" ht="29.25">
      <c r="A508" s="36"/>
      <c r="B508" s="37"/>
      <c r="C508" s="38"/>
      <c r="D508" s="202" t="s">
        <v>131</v>
      </c>
      <c r="E508" s="38"/>
      <c r="F508" s="203" t="s">
        <v>717</v>
      </c>
      <c r="G508" s="38"/>
      <c r="H508" s="38"/>
      <c r="I508" s="110"/>
      <c r="J508" s="38"/>
      <c r="K508" s="38"/>
      <c r="L508" s="41"/>
      <c r="M508" s="204"/>
      <c r="N508" s="205"/>
      <c r="O508" s="66"/>
      <c r="P508" s="66"/>
      <c r="Q508" s="66"/>
      <c r="R508" s="66"/>
      <c r="S508" s="66"/>
      <c r="T508" s="67"/>
      <c r="U508" s="36"/>
      <c r="V508" s="36"/>
      <c r="W508" s="36"/>
      <c r="X508" s="36"/>
      <c r="Y508" s="36"/>
      <c r="Z508" s="36"/>
      <c r="AA508" s="36"/>
      <c r="AB508" s="36"/>
      <c r="AC508" s="36"/>
      <c r="AD508" s="36"/>
      <c r="AE508" s="36"/>
      <c r="AT508" s="19" t="s">
        <v>131</v>
      </c>
      <c r="AU508" s="19" t="s">
        <v>82</v>
      </c>
    </row>
    <row r="509" spans="2:51" s="14" customFormat="1" ht="11.25">
      <c r="B509" s="217"/>
      <c r="C509" s="218"/>
      <c r="D509" s="202" t="s">
        <v>164</v>
      </c>
      <c r="E509" s="219" t="s">
        <v>19</v>
      </c>
      <c r="F509" s="220" t="s">
        <v>348</v>
      </c>
      <c r="G509" s="218"/>
      <c r="H509" s="219" t="s">
        <v>19</v>
      </c>
      <c r="I509" s="221"/>
      <c r="J509" s="218"/>
      <c r="K509" s="218"/>
      <c r="L509" s="222"/>
      <c r="M509" s="223"/>
      <c r="N509" s="224"/>
      <c r="O509" s="224"/>
      <c r="P509" s="224"/>
      <c r="Q509" s="224"/>
      <c r="R509" s="224"/>
      <c r="S509" s="224"/>
      <c r="T509" s="225"/>
      <c r="AT509" s="226" t="s">
        <v>164</v>
      </c>
      <c r="AU509" s="226" t="s">
        <v>82</v>
      </c>
      <c r="AV509" s="14" t="s">
        <v>80</v>
      </c>
      <c r="AW509" s="14" t="s">
        <v>33</v>
      </c>
      <c r="AX509" s="14" t="s">
        <v>72</v>
      </c>
      <c r="AY509" s="226" t="s">
        <v>122</v>
      </c>
    </row>
    <row r="510" spans="2:51" s="13" customFormat="1" ht="11.25">
      <c r="B510" s="206"/>
      <c r="C510" s="207"/>
      <c r="D510" s="202" t="s">
        <v>164</v>
      </c>
      <c r="E510" s="208" t="s">
        <v>19</v>
      </c>
      <c r="F510" s="209" t="s">
        <v>718</v>
      </c>
      <c r="G510" s="207"/>
      <c r="H510" s="210">
        <v>24</v>
      </c>
      <c r="I510" s="211"/>
      <c r="J510" s="207"/>
      <c r="K510" s="207"/>
      <c r="L510" s="212"/>
      <c r="M510" s="213"/>
      <c r="N510" s="214"/>
      <c r="O510" s="214"/>
      <c r="P510" s="214"/>
      <c r="Q510" s="214"/>
      <c r="R510" s="214"/>
      <c r="S510" s="214"/>
      <c r="T510" s="215"/>
      <c r="AT510" s="216" t="s">
        <v>164</v>
      </c>
      <c r="AU510" s="216" t="s">
        <v>82</v>
      </c>
      <c r="AV510" s="13" t="s">
        <v>82</v>
      </c>
      <c r="AW510" s="13" t="s">
        <v>33</v>
      </c>
      <c r="AX510" s="13" t="s">
        <v>80</v>
      </c>
      <c r="AY510" s="216" t="s">
        <v>122</v>
      </c>
    </row>
    <row r="511" spans="1:65" s="2" customFormat="1" ht="16.5" customHeight="1">
      <c r="A511" s="36"/>
      <c r="B511" s="37"/>
      <c r="C511" s="189" t="s">
        <v>719</v>
      </c>
      <c r="D511" s="189" t="s">
        <v>124</v>
      </c>
      <c r="E511" s="190" t="s">
        <v>720</v>
      </c>
      <c r="F511" s="191" t="s">
        <v>721</v>
      </c>
      <c r="G511" s="192" t="s">
        <v>182</v>
      </c>
      <c r="H511" s="193">
        <v>242</v>
      </c>
      <c r="I511" s="194"/>
      <c r="J511" s="195">
        <f>ROUND(I511*H511,2)</f>
        <v>0</v>
      </c>
      <c r="K511" s="191" t="s">
        <v>128</v>
      </c>
      <c r="L511" s="41"/>
      <c r="M511" s="196" t="s">
        <v>19</v>
      </c>
      <c r="N511" s="197" t="s">
        <v>43</v>
      </c>
      <c r="O511" s="66"/>
      <c r="P511" s="198">
        <f>O511*H511</f>
        <v>0</v>
      </c>
      <c r="Q511" s="198">
        <v>0.29221</v>
      </c>
      <c r="R511" s="198">
        <f>Q511*H511</f>
        <v>70.71482</v>
      </c>
      <c r="S511" s="198">
        <v>0</v>
      </c>
      <c r="T511" s="199">
        <f>S511*H511</f>
        <v>0</v>
      </c>
      <c r="U511" s="36"/>
      <c r="V511" s="36"/>
      <c r="W511" s="36"/>
      <c r="X511" s="36"/>
      <c r="Y511" s="36"/>
      <c r="Z511" s="36"/>
      <c r="AA511" s="36"/>
      <c r="AB511" s="36"/>
      <c r="AC511" s="36"/>
      <c r="AD511" s="36"/>
      <c r="AE511" s="36"/>
      <c r="AR511" s="200" t="s">
        <v>129</v>
      </c>
      <c r="AT511" s="200" t="s">
        <v>124</v>
      </c>
      <c r="AU511" s="200" t="s">
        <v>82</v>
      </c>
      <c r="AY511" s="19" t="s">
        <v>122</v>
      </c>
      <c r="BE511" s="201">
        <f>IF(N511="základní",J511,0)</f>
        <v>0</v>
      </c>
      <c r="BF511" s="201">
        <f>IF(N511="snížená",J511,0)</f>
        <v>0</v>
      </c>
      <c r="BG511" s="201">
        <f>IF(N511="zákl. přenesená",J511,0)</f>
        <v>0</v>
      </c>
      <c r="BH511" s="201">
        <f>IF(N511="sníž. přenesená",J511,0)</f>
        <v>0</v>
      </c>
      <c r="BI511" s="201">
        <f>IF(N511="nulová",J511,0)</f>
        <v>0</v>
      </c>
      <c r="BJ511" s="19" t="s">
        <v>80</v>
      </c>
      <c r="BK511" s="201">
        <f>ROUND(I511*H511,2)</f>
        <v>0</v>
      </c>
      <c r="BL511" s="19" t="s">
        <v>129</v>
      </c>
      <c r="BM511" s="200" t="s">
        <v>722</v>
      </c>
    </row>
    <row r="512" spans="1:47" s="2" customFormat="1" ht="39">
      <c r="A512" s="36"/>
      <c r="B512" s="37"/>
      <c r="C512" s="38"/>
      <c r="D512" s="202" t="s">
        <v>131</v>
      </c>
      <c r="E512" s="38"/>
      <c r="F512" s="203" t="s">
        <v>723</v>
      </c>
      <c r="G512" s="38"/>
      <c r="H512" s="38"/>
      <c r="I512" s="110"/>
      <c r="J512" s="38"/>
      <c r="K512" s="38"/>
      <c r="L512" s="41"/>
      <c r="M512" s="204"/>
      <c r="N512" s="205"/>
      <c r="O512" s="66"/>
      <c r="P512" s="66"/>
      <c r="Q512" s="66"/>
      <c r="R512" s="66"/>
      <c r="S512" s="66"/>
      <c r="T512" s="67"/>
      <c r="U512" s="36"/>
      <c r="V512" s="36"/>
      <c r="W512" s="36"/>
      <c r="X512" s="36"/>
      <c r="Y512" s="36"/>
      <c r="Z512" s="36"/>
      <c r="AA512" s="36"/>
      <c r="AB512" s="36"/>
      <c r="AC512" s="36"/>
      <c r="AD512" s="36"/>
      <c r="AE512" s="36"/>
      <c r="AT512" s="19" t="s">
        <v>131</v>
      </c>
      <c r="AU512" s="19" t="s">
        <v>82</v>
      </c>
    </row>
    <row r="513" spans="1:65" s="2" customFormat="1" ht="16.5" customHeight="1">
      <c r="A513" s="36"/>
      <c r="B513" s="37"/>
      <c r="C513" s="249" t="s">
        <v>724</v>
      </c>
      <c r="D513" s="249" t="s">
        <v>303</v>
      </c>
      <c r="E513" s="250" t="s">
        <v>725</v>
      </c>
      <c r="F513" s="251" t="s">
        <v>726</v>
      </c>
      <c r="G513" s="252" t="s">
        <v>182</v>
      </c>
      <c r="H513" s="253">
        <v>200</v>
      </c>
      <c r="I513" s="254"/>
      <c r="J513" s="255">
        <f>ROUND(I513*H513,2)</f>
        <v>0</v>
      </c>
      <c r="K513" s="251" t="s">
        <v>19</v>
      </c>
      <c r="L513" s="256"/>
      <c r="M513" s="257" t="s">
        <v>19</v>
      </c>
      <c r="N513" s="258" t="s">
        <v>43</v>
      </c>
      <c r="O513" s="66"/>
      <c r="P513" s="198">
        <f>O513*H513</f>
        <v>0</v>
      </c>
      <c r="Q513" s="198">
        <v>0</v>
      </c>
      <c r="R513" s="198">
        <f>Q513*H513</f>
        <v>0</v>
      </c>
      <c r="S513" s="198">
        <v>0</v>
      </c>
      <c r="T513" s="199">
        <f>S513*H513</f>
        <v>0</v>
      </c>
      <c r="U513" s="36"/>
      <c r="V513" s="36"/>
      <c r="W513" s="36"/>
      <c r="X513" s="36"/>
      <c r="Y513" s="36"/>
      <c r="Z513" s="36"/>
      <c r="AA513" s="36"/>
      <c r="AB513" s="36"/>
      <c r="AC513" s="36"/>
      <c r="AD513" s="36"/>
      <c r="AE513" s="36"/>
      <c r="AR513" s="200" t="s">
        <v>160</v>
      </c>
      <c r="AT513" s="200" t="s">
        <v>303</v>
      </c>
      <c r="AU513" s="200" t="s">
        <v>82</v>
      </c>
      <c r="AY513" s="19" t="s">
        <v>122</v>
      </c>
      <c r="BE513" s="201">
        <f>IF(N513="základní",J513,0)</f>
        <v>0</v>
      </c>
      <c r="BF513" s="201">
        <f>IF(N513="snížená",J513,0)</f>
        <v>0</v>
      </c>
      <c r="BG513" s="201">
        <f>IF(N513="zákl. přenesená",J513,0)</f>
        <v>0</v>
      </c>
      <c r="BH513" s="201">
        <f>IF(N513="sníž. přenesená",J513,0)</f>
        <v>0</v>
      </c>
      <c r="BI513" s="201">
        <f>IF(N513="nulová",J513,0)</f>
        <v>0</v>
      </c>
      <c r="BJ513" s="19" t="s">
        <v>80</v>
      </c>
      <c r="BK513" s="201">
        <f>ROUND(I513*H513,2)</f>
        <v>0</v>
      </c>
      <c r="BL513" s="19" t="s">
        <v>129</v>
      </c>
      <c r="BM513" s="200" t="s">
        <v>727</v>
      </c>
    </row>
    <row r="514" spans="1:65" s="2" customFormat="1" ht="16.5" customHeight="1">
      <c r="A514" s="36"/>
      <c r="B514" s="37"/>
      <c r="C514" s="249" t="s">
        <v>728</v>
      </c>
      <c r="D514" s="249" t="s">
        <v>303</v>
      </c>
      <c r="E514" s="250" t="s">
        <v>729</v>
      </c>
      <c r="F514" s="251" t="s">
        <v>730</v>
      </c>
      <c r="G514" s="252" t="s">
        <v>182</v>
      </c>
      <c r="H514" s="253">
        <v>42</v>
      </c>
      <c r="I514" s="254"/>
      <c r="J514" s="255">
        <f>ROUND(I514*H514,2)</f>
        <v>0</v>
      </c>
      <c r="K514" s="251" t="s">
        <v>19</v>
      </c>
      <c r="L514" s="256"/>
      <c r="M514" s="257" t="s">
        <v>19</v>
      </c>
      <c r="N514" s="258" t="s">
        <v>43</v>
      </c>
      <c r="O514" s="66"/>
      <c r="P514" s="198">
        <f>O514*H514</f>
        <v>0</v>
      </c>
      <c r="Q514" s="198">
        <v>0</v>
      </c>
      <c r="R514" s="198">
        <f>Q514*H514</f>
        <v>0</v>
      </c>
      <c r="S514" s="198">
        <v>0</v>
      </c>
      <c r="T514" s="199">
        <f>S514*H514</f>
        <v>0</v>
      </c>
      <c r="U514" s="36"/>
      <c r="V514" s="36"/>
      <c r="W514" s="36"/>
      <c r="X514" s="36"/>
      <c r="Y514" s="36"/>
      <c r="Z514" s="36"/>
      <c r="AA514" s="36"/>
      <c r="AB514" s="36"/>
      <c r="AC514" s="36"/>
      <c r="AD514" s="36"/>
      <c r="AE514" s="36"/>
      <c r="AR514" s="200" t="s">
        <v>160</v>
      </c>
      <c r="AT514" s="200" t="s">
        <v>303</v>
      </c>
      <c r="AU514" s="200" t="s">
        <v>82</v>
      </c>
      <c r="AY514" s="19" t="s">
        <v>122</v>
      </c>
      <c r="BE514" s="201">
        <f>IF(N514="základní",J514,0)</f>
        <v>0</v>
      </c>
      <c r="BF514" s="201">
        <f>IF(N514="snížená",J514,0)</f>
        <v>0</v>
      </c>
      <c r="BG514" s="201">
        <f>IF(N514="zákl. přenesená",J514,0)</f>
        <v>0</v>
      </c>
      <c r="BH514" s="201">
        <f>IF(N514="sníž. přenesená",J514,0)</f>
        <v>0</v>
      </c>
      <c r="BI514" s="201">
        <f>IF(N514="nulová",J514,0)</f>
        <v>0</v>
      </c>
      <c r="BJ514" s="19" t="s">
        <v>80</v>
      </c>
      <c r="BK514" s="201">
        <f>ROUND(I514*H514,2)</f>
        <v>0</v>
      </c>
      <c r="BL514" s="19" t="s">
        <v>129</v>
      </c>
      <c r="BM514" s="200" t="s">
        <v>731</v>
      </c>
    </row>
    <row r="515" spans="1:65" s="2" customFormat="1" ht="16.5" customHeight="1">
      <c r="A515" s="36"/>
      <c r="B515" s="37"/>
      <c r="C515" s="189" t="s">
        <v>732</v>
      </c>
      <c r="D515" s="189" t="s">
        <v>124</v>
      </c>
      <c r="E515" s="190" t="s">
        <v>733</v>
      </c>
      <c r="F515" s="191" t="s">
        <v>734</v>
      </c>
      <c r="G515" s="192" t="s">
        <v>135</v>
      </c>
      <c r="H515" s="193">
        <v>8</v>
      </c>
      <c r="I515" s="194"/>
      <c r="J515" s="195">
        <f>ROUND(I515*H515,2)</f>
        <v>0</v>
      </c>
      <c r="K515" s="191" t="s">
        <v>19</v>
      </c>
      <c r="L515" s="41"/>
      <c r="M515" s="196" t="s">
        <v>19</v>
      </c>
      <c r="N515" s="197" t="s">
        <v>43</v>
      </c>
      <c r="O515" s="66"/>
      <c r="P515" s="198">
        <f>O515*H515</f>
        <v>0</v>
      </c>
      <c r="Q515" s="198">
        <v>0.12</v>
      </c>
      <c r="R515" s="198">
        <f>Q515*H515</f>
        <v>0.96</v>
      </c>
      <c r="S515" s="198">
        <v>0</v>
      </c>
      <c r="T515" s="199">
        <f>S515*H515</f>
        <v>0</v>
      </c>
      <c r="U515" s="36"/>
      <c r="V515" s="36"/>
      <c r="W515" s="36"/>
      <c r="X515" s="36"/>
      <c r="Y515" s="36"/>
      <c r="Z515" s="36"/>
      <c r="AA515" s="36"/>
      <c r="AB515" s="36"/>
      <c r="AC515" s="36"/>
      <c r="AD515" s="36"/>
      <c r="AE515" s="36"/>
      <c r="AR515" s="200" t="s">
        <v>129</v>
      </c>
      <c r="AT515" s="200" t="s">
        <v>124</v>
      </c>
      <c r="AU515" s="200" t="s">
        <v>82</v>
      </c>
      <c r="AY515" s="19" t="s">
        <v>122</v>
      </c>
      <c r="BE515" s="201">
        <f>IF(N515="základní",J515,0)</f>
        <v>0</v>
      </c>
      <c r="BF515" s="201">
        <f>IF(N515="snížená",J515,0)</f>
        <v>0</v>
      </c>
      <c r="BG515" s="201">
        <f>IF(N515="zákl. přenesená",J515,0)</f>
        <v>0</v>
      </c>
      <c r="BH515" s="201">
        <f>IF(N515="sníž. přenesená",J515,0)</f>
        <v>0</v>
      </c>
      <c r="BI515" s="201">
        <f>IF(N515="nulová",J515,0)</f>
        <v>0</v>
      </c>
      <c r="BJ515" s="19" t="s">
        <v>80</v>
      </c>
      <c r="BK515" s="201">
        <f>ROUND(I515*H515,2)</f>
        <v>0</v>
      </c>
      <c r="BL515" s="19" t="s">
        <v>129</v>
      </c>
      <c r="BM515" s="200" t="s">
        <v>735</v>
      </c>
    </row>
    <row r="516" spans="1:65" s="2" customFormat="1" ht="16.5" customHeight="1">
      <c r="A516" s="36"/>
      <c r="B516" s="37"/>
      <c r="C516" s="189" t="s">
        <v>736</v>
      </c>
      <c r="D516" s="189" t="s">
        <v>124</v>
      </c>
      <c r="E516" s="190" t="s">
        <v>737</v>
      </c>
      <c r="F516" s="191" t="s">
        <v>738</v>
      </c>
      <c r="G516" s="192" t="s">
        <v>127</v>
      </c>
      <c r="H516" s="193">
        <v>24</v>
      </c>
      <c r="I516" s="194"/>
      <c r="J516" s="195">
        <f>ROUND(I516*H516,2)</f>
        <v>0</v>
      </c>
      <c r="K516" s="191" t="s">
        <v>128</v>
      </c>
      <c r="L516" s="41"/>
      <c r="M516" s="196" t="s">
        <v>19</v>
      </c>
      <c r="N516" s="197" t="s">
        <v>43</v>
      </c>
      <c r="O516" s="66"/>
      <c r="P516" s="198">
        <f>O516*H516</f>
        <v>0</v>
      </c>
      <c r="Q516" s="198">
        <v>0.64028</v>
      </c>
      <c r="R516" s="198">
        <f>Q516*H516</f>
        <v>15.366719999999999</v>
      </c>
      <c r="S516" s="198">
        <v>0</v>
      </c>
      <c r="T516" s="199">
        <f>S516*H516</f>
        <v>0</v>
      </c>
      <c r="U516" s="36"/>
      <c r="V516" s="36"/>
      <c r="W516" s="36"/>
      <c r="X516" s="36"/>
      <c r="Y516" s="36"/>
      <c r="Z516" s="36"/>
      <c r="AA516" s="36"/>
      <c r="AB516" s="36"/>
      <c r="AC516" s="36"/>
      <c r="AD516" s="36"/>
      <c r="AE516" s="36"/>
      <c r="AR516" s="200" t="s">
        <v>129</v>
      </c>
      <c r="AT516" s="200" t="s">
        <v>124</v>
      </c>
      <c r="AU516" s="200" t="s">
        <v>82</v>
      </c>
      <c r="AY516" s="19" t="s">
        <v>122</v>
      </c>
      <c r="BE516" s="201">
        <f>IF(N516="základní",J516,0)</f>
        <v>0</v>
      </c>
      <c r="BF516" s="201">
        <f>IF(N516="snížená",J516,0)</f>
        <v>0</v>
      </c>
      <c r="BG516" s="201">
        <f>IF(N516="zákl. přenesená",J516,0)</f>
        <v>0</v>
      </c>
      <c r="BH516" s="201">
        <f>IF(N516="sníž. přenesená",J516,0)</f>
        <v>0</v>
      </c>
      <c r="BI516" s="201">
        <f>IF(N516="nulová",J516,0)</f>
        <v>0</v>
      </c>
      <c r="BJ516" s="19" t="s">
        <v>80</v>
      </c>
      <c r="BK516" s="201">
        <f>ROUND(I516*H516,2)</f>
        <v>0</v>
      </c>
      <c r="BL516" s="19" t="s">
        <v>129</v>
      </c>
      <c r="BM516" s="200" t="s">
        <v>739</v>
      </c>
    </row>
    <row r="517" spans="1:47" s="2" customFormat="1" ht="78">
      <c r="A517" s="36"/>
      <c r="B517" s="37"/>
      <c r="C517" s="38"/>
      <c r="D517" s="202" t="s">
        <v>131</v>
      </c>
      <c r="E517" s="38"/>
      <c r="F517" s="203" t="s">
        <v>740</v>
      </c>
      <c r="G517" s="38"/>
      <c r="H517" s="38"/>
      <c r="I517" s="110"/>
      <c r="J517" s="38"/>
      <c r="K517" s="38"/>
      <c r="L517" s="41"/>
      <c r="M517" s="204"/>
      <c r="N517" s="205"/>
      <c r="O517" s="66"/>
      <c r="P517" s="66"/>
      <c r="Q517" s="66"/>
      <c r="R517" s="66"/>
      <c r="S517" s="66"/>
      <c r="T517" s="67"/>
      <c r="U517" s="36"/>
      <c r="V517" s="36"/>
      <c r="W517" s="36"/>
      <c r="X517" s="36"/>
      <c r="Y517" s="36"/>
      <c r="Z517" s="36"/>
      <c r="AA517" s="36"/>
      <c r="AB517" s="36"/>
      <c r="AC517" s="36"/>
      <c r="AD517" s="36"/>
      <c r="AE517" s="36"/>
      <c r="AT517" s="19" t="s">
        <v>131</v>
      </c>
      <c r="AU517" s="19" t="s">
        <v>82</v>
      </c>
    </row>
    <row r="518" spans="2:51" s="14" customFormat="1" ht="11.25">
      <c r="B518" s="217"/>
      <c r="C518" s="218"/>
      <c r="D518" s="202" t="s">
        <v>164</v>
      </c>
      <c r="E518" s="219" t="s">
        <v>19</v>
      </c>
      <c r="F518" s="220" t="s">
        <v>741</v>
      </c>
      <c r="G518" s="218"/>
      <c r="H518" s="219" t="s">
        <v>19</v>
      </c>
      <c r="I518" s="221"/>
      <c r="J518" s="218"/>
      <c r="K518" s="218"/>
      <c r="L518" s="222"/>
      <c r="M518" s="223"/>
      <c r="N518" s="224"/>
      <c r="O518" s="224"/>
      <c r="P518" s="224"/>
      <c r="Q518" s="224"/>
      <c r="R518" s="224"/>
      <c r="S518" s="224"/>
      <c r="T518" s="225"/>
      <c r="AT518" s="226" t="s">
        <v>164</v>
      </c>
      <c r="AU518" s="226" t="s">
        <v>82</v>
      </c>
      <c r="AV518" s="14" t="s">
        <v>80</v>
      </c>
      <c r="AW518" s="14" t="s">
        <v>33</v>
      </c>
      <c r="AX518" s="14" t="s">
        <v>72</v>
      </c>
      <c r="AY518" s="226" t="s">
        <v>122</v>
      </c>
    </row>
    <row r="519" spans="2:51" s="13" customFormat="1" ht="11.25">
      <c r="B519" s="206"/>
      <c r="C519" s="207"/>
      <c r="D519" s="202" t="s">
        <v>164</v>
      </c>
      <c r="E519" s="208" t="s">
        <v>19</v>
      </c>
      <c r="F519" s="209" t="s">
        <v>718</v>
      </c>
      <c r="G519" s="207"/>
      <c r="H519" s="210">
        <v>24</v>
      </c>
      <c r="I519" s="211"/>
      <c r="J519" s="207"/>
      <c r="K519" s="207"/>
      <c r="L519" s="212"/>
      <c r="M519" s="213"/>
      <c r="N519" s="214"/>
      <c r="O519" s="214"/>
      <c r="P519" s="214"/>
      <c r="Q519" s="214"/>
      <c r="R519" s="214"/>
      <c r="S519" s="214"/>
      <c r="T519" s="215"/>
      <c r="AT519" s="216" t="s">
        <v>164</v>
      </c>
      <c r="AU519" s="216" t="s">
        <v>82</v>
      </c>
      <c r="AV519" s="13" t="s">
        <v>82</v>
      </c>
      <c r="AW519" s="13" t="s">
        <v>33</v>
      </c>
      <c r="AX519" s="13" t="s">
        <v>80</v>
      </c>
      <c r="AY519" s="216" t="s">
        <v>122</v>
      </c>
    </row>
    <row r="520" spans="1:65" s="2" customFormat="1" ht="16.5" customHeight="1">
      <c r="A520" s="36"/>
      <c r="B520" s="37"/>
      <c r="C520" s="189" t="s">
        <v>742</v>
      </c>
      <c r="D520" s="189" t="s">
        <v>124</v>
      </c>
      <c r="E520" s="190" t="s">
        <v>743</v>
      </c>
      <c r="F520" s="191" t="s">
        <v>744</v>
      </c>
      <c r="G520" s="192" t="s">
        <v>745</v>
      </c>
      <c r="H520" s="193">
        <v>1</v>
      </c>
      <c r="I520" s="194"/>
      <c r="J520" s="195">
        <f>ROUND(I520*H520,2)</f>
        <v>0</v>
      </c>
      <c r="K520" s="191" t="s">
        <v>19</v>
      </c>
      <c r="L520" s="41"/>
      <c r="M520" s="196" t="s">
        <v>19</v>
      </c>
      <c r="N520" s="197" t="s">
        <v>43</v>
      </c>
      <c r="O520" s="66"/>
      <c r="P520" s="198">
        <f>O520*H520</f>
        <v>0</v>
      </c>
      <c r="Q520" s="198">
        <v>0</v>
      </c>
      <c r="R520" s="198">
        <f>Q520*H520</f>
        <v>0</v>
      </c>
      <c r="S520" s="198">
        <v>0</v>
      </c>
      <c r="T520" s="199">
        <f>S520*H520</f>
        <v>0</v>
      </c>
      <c r="U520" s="36"/>
      <c r="V520" s="36"/>
      <c r="W520" s="36"/>
      <c r="X520" s="36"/>
      <c r="Y520" s="36"/>
      <c r="Z520" s="36"/>
      <c r="AA520" s="36"/>
      <c r="AB520" s="36"/>
      <c r="AC520" s="36"/>
      <c r="AD520" s="36"/>
      <c r="AE520" s="36"/>
      <c r="AR520" s="200" t="s">
        <v>129</v>
      </c>
      <c r="AT520" s="200" t="s">
        <v>124</v>
      </c>
      <c r="AU520" s="200" t="s">
        <v>82</v>
      </c>
      <c r="AY520" s="19" t="s">
        <v>122</v>
      </c>
      <c r="BE520" s="201">
        <f>IF(N520="základní",J520,0)</f>
        <v>0</v>
      </c>
      <c r="BF520" s="201">
        <f>IF(N520="snížená",J520,0)</f>
        <v>0</v>
      </c>
      <c r="BG520" s="201">
        <f>IF(N520="zákl. přenesená",J520,0)</f>
        <v>0</v>
      </c>
      <c r="BH520" s="201">
        <f>IF(N520="sníž. přenesená",J520,0)</f>
        <v>0</v>
      </c>
      <c r="BI520" s="201">
        <f>IF(N520="nulová",J520,0)</f>
        <v>0</v>
      </c>
      <c r="BJ520" s="19" t="s">
        <v>80</v>
      </c>
      <c r="BK520" s="201">
        <f>ROUND(I520*H520,2)</f>
        <v>0</v>
      </c>
      <c r="BL520" s="19" t="s">
        <v>129</v>
      </c>
      <c r="BM520" s="200" t="s">
        <v>746</v>
      </c>
    </row>
    <row r="521" spans="1:65" s="2" customFormat="1" ht="21.75" customHeight="1">
      <c r="A521" s="36"/>
      <c r="B521" s="37"/>
      <c r="C521" s="189" t="s">
        <v>747</v>
      </c>
      <c r="D521" s="189" t="s">
        <v>124</v>
      </c>
      <c r="E521" s="190" t="s">
        <v>748</v>
      </c>
      <c r="F521" s="191" t="s">
        <v>749</v>
      </c>
      <c r="G521" s="192" t="s">
        <v>182</v>
      </c>
      <c r="H521" s="193">
        <v>330</v>
      </c>
      <c r="I521" s="194"/>
      <c r="J521" s="195">
        <f>ROUND(I521*H521,2)</f>
        <v>0</v>
      </c>
      <c r="K521" s="191" t="s">
        <v>19</v>
      </c>
      <c r="L521" s="41"/>
      <c r="M521" s="196" t="s">
        <v>19</v>
      </c>
      <c r="N521" s="197" t="s">
        <v>43</v>
      </c>
      <c r="O521" s="66"/>
      <c r="P521" s="198">
        <f>O521*H521</f>
        <v>0</v>
      </c>
      <c r="Q521" s="198">
        <v>0</v>
      </c>
      <c r="R521" s="198">
        <f>Q521*H521</f>
        <v>0</v>
      </c>
      <c r="S521" s="198">
        <v>0</v>
      </c>
      <c r="T521" s="199">
        <f>S521*H521</f>
        <v>0</v>
      </c>
      <c r="U521" s="36"/>
      <c r="V521" s="36"/>
      <c r="W521" s="36"/>
      <c r="X521" s="36"/>
      <c r="Y521" s="36"/>
      <c r="Z521" s="36"/>
      <c r="AA521" s="36"/>
      <c r="AB521" s="36"/>
      <c r="AC521" s="36"/>
      <c r="AD521" s="36"/>
      <c r="AE521" s="36"/>
      <c r="AR521" s="200" t="s">
        <v>129</v>
      </c>
      <c r="AT521" s="200" t="s">
        <v>124</v>
      </c>
      <c r="AU521" s="200" t="s">
        <v>82</v>
      </c>
      <c r="AY521" s="19" t="s">
        <v>122</v>
      </c>
      <c r="BE521" s="201">
        <f>IF(N521="základní",J521,0)</f>
        <v>0</v>
      </c>
      <c r="BF521" s="201">
        <f>IF(N521="snížená",J521,0)</f>
        <v>0</v>
      </c>
      <c r="BG521" s="201">
        <f>IF(N521="zákl. přenesená",J521,0)</f>
        <v>0</v>
      </c>
      <c r="BH521" s="201">
        <f>IF(N521="sníž. přenesená",J521,0)</f>
        <v>0</v>
      </c>
      <c r="BI521" s="201">
        <f>IF(N521="nulová",J521,0)</f>
        <v>0</v>
      </c>
      <c r="BJ521" s="19" t="s">
        <v>80</v>
      </c>
      <c r="BK521" s="201">
        <f>ROUND(I521*H521,2)</f>
        <v>0</v>
      </c>
      <c r="BL521" s="19" t="s">
        <v>129</v>
      </c>
      <c r="BM521" s="200" t="s">
        <v>750</v>
      </c>
    </row>
    <row r="522" spans="1:65" s="2" customFormat="1" ht="16.5" customHeight="1">
      <c r="A522" s="36"/>
      <c r="B522" s="37"/>
      <c r="C522" s="189" t="s">
        <v>751</v>
      </c>
      <c r="D522" s="189" t="s">
        <v>124</v>
      </c>
      <c r="E522" s="190" t="s">
        <v>752</v>
      </c>
      <c r="F522" s="191" t="s">
        <v>753</v>
      </c>
      <c r="G522" s="192" t="s">
        <v>135</v>
      </c>
      <c r="H522" s="193">
        <v>4</v>
      </c>
      <c r="I522" s="194"/>
      <c r="J522" s="195">
        <f>ROUND(I522*H522,2)</f>
        <v>0</v>
      </c>
      <c r="K522" s="191" t="s">
        <v>128</v>
      </c>
      <c r="L522" s="41"/>
      <c r="M522" s="196" t="s">
        <v>19</v>
      </c>
      <c r="N522" s="197" t="s">
        <v>43</v>
      </c>
      <c r="O522" s="66"/>
      <c r="P522" s="198">
        <f>O522*H522</f>
        <v>0</v>
      </c>
      <c r="Q522" s="198">
        <v>0.001</v>
      </c>
      <c r="R522" s="198">
        <f>Q522*H522</f>
        <v>0.004</v>
      </c>
      <c r="S522" s="198">
        <v>0</v>
      </c>
      <c r="T522" s="199">
        <f>S522*H522</f>
        <v>0</v>
      </c>
      <c r="U522" s="36"/>
      <c r="V522" s="36"/>
      <c r="W522" s="36"/>
      <c r="X522" s="36"/>
      <c r="Y522" s="36"/>
      <c r="Z522" s="36"/>
      <c r="AA522" s="36"/>
      <c r="AB522" s="36"/>
      <c r="AC522" s="36"/>
      <c r="AD522" s="36"/>
      <c r="AE522" s="36"/>
      <c r="AR522" s="200" t="s">
        <v>129</v>
      </c>
      <c r="AT522" s="200" t="s">
        <v>124</v>
      </c>
      <c r="AU522" s="200" t="s">
        <v>82</v>
      </c>
      <c r="AY522" s="19" t="s">
        <v>122</v>
      </c>
      <c r="BE522" s="201">
        <f>IF(N522="základní",J522,0)</f>
        <v>0</v>
      </c>
      <c r="BF522" s="201">
        <f>IF(N522="snížená",J522,0)</f>
        <v>0</v>
      </c>
      <c r="BG522" s="201">
        <f>IF(N522="zákl. přenesená",J522,0)</f>
        <v>0</v>
      </c>
      <c r="BH522" s="201">
        <f>IF(N522="sníž. přenesená",J522,0)</f>
        <v>0</v>
      </c>
      <c r="BI522" s="201">
        <f>IF(N522="nulová",J522,0)</f>
        <v>0</v>
      </c>
      <c r="BJ522" s="19" t="s">
        <v>80</v>
      </c>
      <c r="BK522" s="201">
        <f>ROUND(I522*H522,2)</f>
        <v>0</v>
      </c>
      <c r="BL522" s="19" t="s">
        <v>129</v>
      </c>
      <c r="BM522" s="200" t="s">
        <v>754</v>
      </c>
    </row>
    <row r="523" spans="1:47" s="2" customFormat="1" ht="78">
      <c r="A523" s="36"/>
      <c r="B523" s="37"/>
      <c r="C523" s="38"/>
      <c r="D523" s="202" t="s">
        <v>131</v>
      </c>
      <c r="E523" s="38"/>
      <c r="F523" s="203" t="s">
        <v>755</v>
      </c>
      <c r="G523" s="38"/>
      <c r="H523" s="38"/>
      <c r="I523" s="110"/>
      <c r="J523" s="38"/>
      <c r="K523" s="38"/>
      <c r="L523" s="41"/>
      <c r="M523" s="204"/>
      <c r="N523" s="205"/>
      <c r="O523" s="66"/>
      <c r="P523" s="66"/>
      <c r="Q523" s="66"/>
      <c r="R523" s="66"/>
      <c r="S523" s="66"/>
      <c r="T523" s="67"/>
      <c r="U523" s="36"/>
      <c r="V523" s="36"/>
      <c r="W523" s="36"/>
      <c r="X523" s="36"/>
      <c r="Y523" s="36"/>
      <c r="Z523" s="36"/>
      <c r="AA523" s="36"/>
      <c r="AB523" s="36"/>
      <c r="AC523" s="36"/>
      <c r="AD523" s="36"/>
      <c r="AE523" s="36"/>
      <c r="AT523" s="19" t="s">
        <v>131</v>
      </c>
      <c r="AU523" s="19" t="s">
        <v>82</v>
      </c>
    </row>
    <row r="524" spans="1:65" s="2" customFormat="1" ht="21.75" customHeight="1">
      <c r="A524" s="36"/>
      <c r="B524" s="37"/>
      <c r="C524" s="249" t="s">
        <v>756</v>
      </c>
      <c r="D524" s="249" t="s">
        <v>303</v>
      </c>
      <c r="E524" s="250" t="s">
        <v>757</v>
      </c>
      <c r="F524" s="251" t="s">
        <v>758</v>
      </c>
      <c r="G524" s="252" t="s">
        <v>135</v>
      </c>
      <c r="H524" s="253">
        <v>4</v>
      </c>
      <c r="I524" s="254"/>
      <c r="J524" s="255">
        <f>ROUND(I524*H524,2)</f>
        <v>0</v>
      </c>
      <c r="K524" s="251" t="s">
        <v>19</v>
      </c>
      <c r="L524" s="256"/>
      <c r="M524" s="257" t="s">
        <v>19</v>
      </c>
      <c r="N524" s="258" t="s">
        <v>43</v>
      </c>
      <c r="O524" s="66"/>
      <c r="P524" s="198">
        <f>O524*H524</f>
        <v>0</v>
      </c>
      <c r="Q524" s="198">
        <v>0</v>
      </c>
      <c r="R524" s="198">
        <f>Q524*H524</f>
        <v>0</v>
      </c>
      <c r="S524" s="198">
        <v>0</v>
      </c>
      <c r="T524" s="199">
        <f>S524*H524</f>
        <v>0</v>
      </c>
      <c r="U524" s="36"/>
      <c r="V524" s="36"/>
      <c r="W524" s="36"/>
      <c r="X524" s="36"/>
      <c r="Y524" s="36"/>
      <c r="Z524" s="36"/>
      <c r="AA524" s="36"/>
      <c r="AB524" s="36"/>
      <c r="AC524" s="36"/>
      <c r="AD524" s="36"/>
      <c r="AE524" s="36"/>
      <c r="AR524" s="200" t="s">
        <v>160</v>
      </c>
      <c r="AT524" s="200" t="s">
        <v>303</v>
      </c>
      <c r="AU524" s="200" t="s">
        <v>82</v>
      </c>
      <c r="AY524" s="19" t="s">
        <v>122</v>
      </c>
      <c r="BE524" s="201">
        <f>IF(N524="základní",J524,0)</f>
        <v>0</v>
      </c>
      <c r="BF524" s="201">
        <f>IF(N524="snížená",J524,0)</f>
        <v>0</v>
      </c>
      <c r="BG524" s="201">
        <f>IF(N524="zákl. přenesená",J524,0)</f>
        <v>0</v>
      </c>
      <c r="BH524" s="201">
        <f>IF(N524="sníž. přenesená",J524,0)</f>
        <v>0</v>
      </c>
      <c r="BI524" s="201">
        <f>IF(N524="nulová",J524,0)</f>
        <v>0</v>
      </c>
      <c r="BJ524" s="19" t="s">
        <v>80</v>
      </c>
      <c r="BK524" s="201">
        <f>ROUND(I524*H524,2)</f>
        <v>0</v>
      </c>
      <c r="BL524" s="19" t="s">
        <v>129</v>
      </c>
      <c r="BM524" s="200" t="s">
        <v>759</v>
      </c>
    </row>
    <row r="525" spans="2:63" s="12" customFormat="1" ht="22.9" customHeight="1">
      <c r="B525" s="173"/>
      <c r="C525" s="174"/>
      <c r="D525" s="175" t="s">
        <v>71</v>
      </c>
      <c r="E525" s="187" t="s">
        <v>760</v>
      </c>
      <c r="F525" s="187" t="s">
        <v>761</v>
      </c>
      <c r="G525" s="174"/>
      <c r="H525" s="174"/>
      <c r="I525" s="177"/>
      <c r="J525" s="188">
        <f>BK525</f>
        <v>0</v>
      </c>
      <c r="K525" s="174"/>
      <c r="L525" s="179"/>
      <c r="M525" s="180"/>
      <c r="N525" s="181"/>
      <c r="O525" s="181"/>
      <c r="P525" s="182">
        <f>SUM(P526:P532)</f>
        <v>0</v>
      </c>
      <c r="Q525" s="181"/>
      <c r="R525" s="182">
        <f>SUM(R526:R532)</f>
        <v>0</v>
      </c>
      <c r="S525" s="181"/>
      <c r="T525" s="183">
        <f>SUM(T526:T532)</f>
        <v>0</v>
      </c>
      <c r="AR525" s="184" t="s">
        <v>80</v>
      </c>
      <c r="AT525" s="185" t="s">
        <v>71</v>
      </c>
      <c r="AU525" s="185" t="s">
        <v>80</v>
      </c>
      <c r="AY525" s="184" t="s">
        <v>122</v>
      </c>
      <c r="BK525" s="186">
        <f>SUM(BK526:BK532)</f>
        <v>0</v>
      </c>
    </row>
    <row r="526" spans="1:65" s="2" customFormat="1" ht="21.75" customHeight="1">
      <c r="A526" s="36"/>
      <c r="B526" s="37"/>
      <c r="C526" s="189" t="s">
        <v>762</v>
      </c>
      <c r="D526" s="189" t="s">
        <v>124</v>
      </c>
      <c r="E526" s="190" t="s">
        <v>763</v>
      </c>
      <c r="F526" s="191" t="s">
        <v>764</v>
      </c>
      <c r="G526" s="192" t="s">
        <v>177</v>
      </c>
      <c r="H526" s="193">
        <v>19.6</v>
      </c>
      <c r="I526" s="194"/>
      <c r="J526" s="195">
        <f>ROUND(I526*H526,2)</f>
        <v>0</v>
      </c>
      <c r="K526" s="191" t="s">
        <v>128</v>
      </c>
      <c r="L526" s="41"/>
      <c r="M526" s="196" t="s">
        <v>19</v>
      </c>
      <c r="N526" s="197" t="s">
        <v>43</v>
      </c>
      <c r="O526" s="66"/>
      <c r="P526" s="198">
        <f>O526*H526</f>
        <v>0</v>
      </c>
      <c r="Q526" s="198">
        <v>0</v>
      </c>
      <c r="R526" s="198">
        <f>Q526*H526</f>
        <v>0</v>
      </c>
      <c r="S526" s="198">
        <v>0</v>
      </c>
      <c r="T526" s="199">
        <f>S526*H526</f>
        <v>0</v>
      </c>
      <c r="U526" s="36"/>
      <c r="V526" s="36"/>
      <c r="W526" s="36"/>
      <c r="X526" s="36"/>
      <c r="Y526" s="36"/>
      <c r="Z526" s="36"/>
      <c r="AA526" s="36"/>
      <c r="AB526" s="36"/>
      <c r="AC526" s="36"/>
      <c r="AD526" s="36"/>
      <c r="AE526" s="36"/>
      <c r="AR526" s="200" t="s">
        <v>129</v>
      </c>
      <c r="AT526" s="200" t="s">
        <v>124</v>
      </c>
      <c r="AU526" s="200" t="s">
        <v>82</v>
      </c>
      <c r="AY526" s="19" t="s">
        <v>122</v>
      </c>
      <c r="BE526" s="201">
        <f>IF(N526="základní",J526,0)</f>
        <v>0</v>
      </c>
      <c r="BF526" s="201">
        <f>IF(N526="snížená",J526,0)</f>
        <v>0</v>
      </c>
      <c r="BG526" s="201">
        <f>IF(N526="zákl. přenesená",J526,0)</f>
        <v>0</v>
      </c>
      <c r="BH526" s="201">
        <f>IF(N526="sníž. přenesená",J526,0)</f>
        <v>0</v>
      </c>
      <c r="BI526" s="201">
        <f>IF(N526="nulová",J526,0)</f>
        <v>0</v>
      </c>
      <c r="BJ526" s="19" t="s">
        <v>80</v>
      </c>
      <c r="BK526" s="201">
        <f>ROUND(I526*H526,2)</f>
        <v>0</v>
      </c>
      <c r="BL526" s="19" t="s">
        <v>129</v>
      </c>
      <c r="BM526" s="200" t="s">
        <v>765</v>
      </c>
    </row>
    <row r="527" spans="1:47" s="2" customFormat="1" ht="68.25">
      <c r="A527" s="36"/>
      <c r="B527" s="37"/>
      <c r="C527" s="38"/>
      <c r="D527" s="202" t="s">
        <v>131</v>
      </c>
      <c r="E527" s="38"/>
      <c r="F527" s="203" t="s">
        <v>766</v>
      </c>
      <c r="G527" s="38"/>
      <c r="H527" s="38"/>
      <c r="I527" s="110"/>
      <c r="J527" s="38"/>
      <c r="K527" s="38"/>
      <c r="L527" s="41"/>
      <c r="M527" s="204"/>
      <c r="N527" s="205"/>
      <c r="O527" s="66"/>
      <c r="P527" s="66"/>
      <c r="Q527" s="66"/>
      <c r="R527" s="66"/>
      <c r="S527" s="66"/>
      <c r="T527" s="67"/>
      <c r="U527" s="36"/>
      <c r="V527" s="36"/>
      <c r="W527" s="36"/>
      <c r="X527" s="36"/>
      <c r="Y527" s="36"/>
      <c r="Z527" s="36"/>
      <c r="AA527" s="36"/>
      <c r="AB527" s="36"/>
      <c r="AC527" s="36"/>
      <c r="AD527" s="36"/>
      <c r="AE527" s="36"/>
      <c r="AT527" s="19" t="s">
        <v>131</v>
      </c>
      <c r="AU527" s="19" t="s">
        <v>82</v>
      </c>
    </row>
    <row r="528" spans="1:65" s="2" customFormat="1" ht="21.75" customHeight="1">
      <c r="A528" s="36"/>
      <c r="B528" s="37"/>
      <c r="C528" s="189" t="s">
        <v>767</v>
      </c>
      <c r="D528" s="189" t="s">
        <v>124</v>
      </c>
      <c r="E528" s="190" t="s">
        <v>768</v>
      </c>
      <c r="F528" s="191" t="s">
        <v>769</v>
      </c>
      <c r="G528" s="192" t="s">
        <v>177</v>
      </c>
      <c r="H528" s="193">
        <v>274.4</v>
      </c>
      <c r="I528" s="194"/>
      <c r="J528" s="195">
        <f>ROUND(I528*H528,2)</f>
        <v>0</v>
      </c>
      <c r="K528" s="191" t="s">
        <v>128</v>
      </c>
      <c r="L528" s="41"/>
      <c r="M528" s="196" t="s">
        <v>19</v>
      </c>
      <c r="N528" s="197" t="s">
        <v>43</v>
      </c>
      <c r="O528" s="66"/>
      <c r="P528" s="198">
        <f>O528*H528</f>
        <v>0</v>
      </c>
      <c r="Q528" s="198">
        <v>0</v>
      </c>
      <c r="R528" s="198">
        <f>Q528*H528</f>
        <v>0</v>
      </c>
      <c r="S528" s="198">
        <v>0</v>
      </c>
      <c r="T528" s="199">
        <f>S528*H528</f>
        <v>0</v>
      </c>
      <c r="U528" s="36"/>
      <c r="V528" s="36"/>
      <c r="W528" s="36"/>
      <c r="X528" s="36"/>
      <c r="Y528" s="36"/>
      <c r="Z528" s="36"/>
      <c r="AA528" s="36"/>
      <c r="AB528" s="36"/>
      <c r="AC528" s="36"/>
      <c r="AD528" s="36"/>
      <c r="AE528" s="36"/>
      <c r="AR528" s="200" t="s">
        <v>129</v>
      </c>
      <c r="AT528" s="200" t="s">
        <v>124</v>
      </c>
      <c r="AU528" s="200" t="s">
        <v>82</v>
      </c>
      <c r="AY528" s="19" t="s">
        <v>122</v>
      </c>
      <c r="BE528" s="201">
        <f>IF(N528="základní",J528,0)</f>
        <v>0</v>
      </c>
      <c r="BF528" s="201">
        <f>IF(N528="snížená",J528,0)</f>
        <v>0</v>
      </c>
      <c r="BG528" s="201">
        <f>IF(N528="zákl. přenesená",J528,0)</f>
        <v>0</v>
      </c>
      <c r="BH528" s="201">
        <f>IF(N528="sníž. přenesená",J528,0)</f>
        <v>0</v>
      </c>
      <c r="BI528" s="201">
        <f>IF(N528="nulová",J528,0)</f>
        <v>0</v>
      </c>
      <c r="BJ528" s="19" t="s">
        <v>80</v>
      </c>
      <c r="BK528" s="201">
        <f>ROUND(I528*H528,2)</f>
        <v>0</v>
      </c>
      <c r="BL528" s="19" t="s">
        <v>129</v>
      </c>
      <c r="BM528" s="200" t="s">
        <v>770</v>
      </c>
    </row>
    <row r="529" spans="1:47" s="2" customFormat="1" ht="68.25">
      <c r="A529" s="36"/>
      <c r="B529" s="37"/>
      <c r="C529" s="38"/>
      <c r="D529" s="202" t="s">
        <v>131</v>
      </c>
      <c r="E529" s="38"/>
      <c r="F529" s="203" t="s">
        <v>766</v>
      </c>
      <c r="G529" s="38"/>
      <c r="H529" s="38"/>
      <c r="I529" s="110"/>
      <c r="J529" s="38"/>
      <c r="K529" s="38"/>
      <c r="L529" s="41"/>
      <c r="M529" s="204"/>
      <c r="N529" s="205"/>
      <c r="O529" s="66"/>
      <c r="P529" s="66"/>
      <c r="Q529" s="66"/>
      <c r="R529" s="66"/>
      <c r="S529" s="66"/>
      <c r="T529" s="67"/>
      <c r="U529" s="36"/>
      <c r="V529" s="36"/>
      <c r="W529" s="36"/>
      <c r="X529" s="36"/>
      <c r="Y529" s="36"/>
      <c r="Z529" s="36"/>
      <c r="AA529" s="36"/>
      <c r="AB529" s="36"/>
      <c r="AC529" s="36"/>
      <c r="AD529" s="36"/>
      <c r="AE529" s="36"/>
      <c r="AT529" s="19" t="s">
        <v>131</v>
      </c>
      <c r="AU529" s="19" t="s">
        <v>82</v>
      </c>
    </row>
    <row r="530" spans="2:51" s="13" customFormat="1" ht="11.25">
      <c r="B530" s="206"/>
      <c r="C530" s="207"/>
      <c r="D530" s="202" t="s">
        <v>164</v>
      </c>
      <c r="E530" s="208" t="s">
        <v>19</v>
      </c>
      <c r="F530" s="209" t="s">
        <v>771</v>
      </c>
      <c r="G530" s="207"/>
      <c r="H530" s="210">
        <v>274.4</v>
      </c>
      <c r="I530" s="211"/>
      <c r="J530" s="207"/>
      <c r="K530" s="207"/>
      <c r="L530" s="212"/>
      <c r="M530" s="213"/>
      <c r="N530" s="214"/>
      <c r="O530" s="214"/>
      <c r="P530" s="214"/>
      <c r="Q530" s="214"/>
      <c r="R530" s="214"/>
      <c r="S530" s="214"/>
      <c r="T530" s="215"/>
      <c r="AT530" s="216" t="s">
        <v>164</v>
      </c>
      <c r="AU530" s="216" t="s">
        <v>82</v>
      </c>
      <c r="AV530" s="13" t="s">
        <v>82</v>
      </c>
      <c r="AW530" s="13" t="s">
        <v>33</v>
      </c>
      <c r="AX530" s="13" t="s">
        <v>80</v>
      </c>
      <c r="AY530" s="216" t="s">
        <v>122</v>
      </c>
    </row>
    <row r="531" spans="1:65" s="2" customFormat="1" ht="21.75" customHeight="1">
      <c r="A531" s="36"/>
      <c r="B531" s="37"/>
      <c r="C531" s="189" t="s">
        <v>772</v>
      </c>
      <c r="D531" s="189" t="s">
        <v>124</v>
      </c>
      <c r="E531" s="190" t="s">
        <v>773</v>
      </c>
      <c r="F531" s="191" t="s">
        <v>774</v>
      </c>
      <c r="G531" s="192" t="s">
        <v>177</v>
      </c>
      <c r="H531" s="193">
        <v>19.6</v>
      </c>
      <c r="I531" s="194"/>
      <c r="J531" s="195">
        <f>ROUND(I531*H531,2)</f>
        <v>0</v>
      </c>
      <c r="K531" s="191" t="s">
        <v>128</v>
      </c>
      <c r="L531" s="41"/>
      <c r="M531" s="196" t="s">
        <v>19</v>
      </c>
      <c r="N531" s="197" t="s">
        <v>43</v>
      </c>
      <c r="O531" s="66"/>
      <c r="P531" s="198">
        <f>O531*H531</f>
        <v>0</v>
      </c>
      <c r="Q531" s="198">
        <v>0</v>
      </c>
      <c r="R531" s="198">
        <f>Q531*H531</f>
        <v>0</v>
      </c>
      <c r="S531" s="198">
        <v>0</v>
      </c>
      <c r="T531" s="199">
        <f>S531*H531</f>
        <v>0</v>
      </c>
      <c r="U531" s="36"/>
      <c r="V531" s="36"/>
      <c r="W531" s="36"/>
      <c r="X531" s="36"/>
      <c r="Y531" s="36"/>
      <c r="Z531" s="36"/>
      <c r="AA531" s="36"/>
      <c r="AB531" s="36"/>
      <c r="AC531" s="36"/>
      <c r="AD531" s="36"/>
      <c r="AE531" s="36"/>
      <c r="AR531" s="200" t="s">
        <v>129</v>
      </c>
      <c r="AT531" s="200" t="s">
        <v>124</v>
      </c>
      <c r="AU531" s="200" t="s">
        <v>82</v>
      </c>
      <c r="AY531" s="19" t="s">
        <v>122</v>
      </c>
      <c r="BE531" s="201">
        <f>IF(N531="základní",J531,0)</f>
        <v>0</v>
      </c>
      <c r="BF531" s="201">
        <f>IF(N531="snížená",J531,0)</f>
        <v>0</v>
      </c>
      <c r="BG531" s="201">
        <f>IF(N531="zákl. přenesená",J531,0)</f>
        <v>0</v>
      </c>
      <c r="BH531" s="201">
        <f>IF(N531="sníž. přenesená",J531,0)</f>
        <v>0</v>
      </c>
      <c r="BI531" s="201">
        <f>IF(N531="nulová",J531,0)</f>
        <v>0</v>
      </c>
      <c r="BJ531" s="19" t="s">
        <v>80</v>
      </c>
      <c r="BK531" s="201">
        <f>ROUND(I531*H531,2)</f>
        <v>0</v>
      </c>
      <c r="BL531" s="19" t="s">
        <v>129</v>
      </c>
      <c r="BM531" s="200" t="s">
        <v>775</v>
      </c>
    </row>
    <row r="532" spans="1:47" s="2" customFormat="1" ht="58.5">
      <c r="A532" s="36"/>
      <c r="B532" s="37"/>
      <c r="C532" s="38"/>
      <c r="D532" s="202" t="s">
        <v>131</v>
      </c>
      <c r="E532" s="38"/>
      <c r="F532" s="203" t="s">
        <v>776</v>
      </c>
      <c r="G532" s="38"/>
      <c r="H532" s="38"/>
      <c r="I532" s="110"/>
      <c r="J532" s="38"/>
      <c r="K532" s="38"/>
      <c r="L532" s="41"/>
      <c r="M532" s="204"/>
      <c r="N532" s="205"/>
      <c r="O532" s="66"/>
      <c r="P532" s="66"/>
      <c r="Q532" s="66"/>
      <c r="R532" s="66"/>
      <c r="S532" s="66"/>
      <c r="T532" s="67"/>
      <c r="U532" s="36"/>
      <c r="V532" s="36"/>
      <c r="W532" s="36"/>
      <c r="X532" s="36"/>
      <c r="Y532" s="36"/>
      <c r="Z532" s="36"/>
      <c r="AA532" s="36"/>
      <c r="AB532" s="36"/>
      <c r="AC532" s="36"/>
      <c r="AD532" s="36"/>
      <c r="AE532" s="36"/>
      <c r="AT532" s="19" t="s">
        <v>131</v>
      </c>
      <c r="AU532" s="19" t="s">
        <v>82</v>
      </c>
    </row>
    <row r="533" spans="2:63" s="12" customFormat="1" ht="22.9" customHeight="1">
      <c r="B533" s="173"/>
      <c r="C533" s="174"/>
      <c r="D533" s="175" t="s">
        <v>71</v>
      </c>
      <c r="E533" s="187" t="s">
        <v>777</v>
      </c>
      <c r="F533" s="187" t="s">
        <v>778</v>
      </c>
      <c r="G533" s="174"/>
      <c r="H533" s="174"/>
      <c r="I533" s="177"/>
      <c r="J533" s="188">
        <f>BK533</f>
        <v>0</v>
      </c>
      <c r="K533" s="174"/>
      <c r="L533" s="179"/>
      <c r="M533" s="180"/>
      <c r="N533" s="181"/>
      <c r="O533" s="181"/>
      <c r="P533" s="182">
        <f>SUM(P534:P535)</f>
        <v>0</v>
      </c>
      <c r="Q533" s="181"/>
      <c r="R533" s="182">
        <f>SUM(R534:R535)</f>
        <v>0</v>
      </c>
      <c r="S533" s="181"/>
      <c r="T533" s="183">
        <f>SUM(T534:T535)</f>
        <v>0</v>
      </c>
      <c r="AR533" s="184" t="s">
        <v>80</v>
      </c>
      <c r="AT533" s="185" t="s">
        <v>71</v>
      </c>
      <c r="AU533" s="185" t="s">
        <v>80</v>
      </c>
      <c r="AY533" s="184" t="s">
        <v>122</v>
      </c>
      <c r="BK533" s="186">
        <f>SUM(BK534:BK535)</f>
        <v>0</v>
      </c>
    </row>
    <row r="534" spans="1:65" s="2" customFormat="1" ht="16.5" customHeight="1">
      <c r="A534" s="36"/>
      <c r="B534" s="37"/>
      <c r="C534" s="189" t="s">
        <v>779</v>
      </c>
      <c r="D534" s="189" t="s">
        <v>124</v>
      </c>
      <c r="E534" s="190" t="s">
        <v>780</v>
      </c>
      <c r="F534" s="191" t="s">
        <v>781</v>
      </c>
      <c r="G534" s="192" t="s">
        <v>177</v>
      </c>
      <c r="H534" s="193">
        <v>1353.978</v>
      </c>
      <c r="I534" s="194"/>
      <c r="J534" s="195">
        <f>ROUND(I534*H534,2)</f>
        <v>0</v>
      </c>
      <c r="K534" s="191" t="s">
        <v>128</v>
      </c>
      <c r="L534" s="41"/>
      <c r="M534" s="196" t="s">
        <v>19</v>
      </c>
      <c r="N534" s="197" t="s">
        <v>43</v>
      </c>
      <c r="O534" s="66"/>
      <c r="P534" s="198">
        <f>O534*H534</f>
        <v>0</v>
      </c>
      <c r="Q534" s="198">
        <v>0</v>
      </c>
      <c r="R534" s="198">
        <f>Q534*H534</f>
        <v>0</v>
      </c>
      <c r="S534" s="198">
        <v>0</v>
      </c>
      <c r="T534" s="199">
        <f>S534*H534</f>
        <v>0</v>
      </c>
      <c r="U534" s="36"/>
      <c r="V534" s="36"/>
      <c r="W534" s="36"/>
      <c r="X534" s="36"/>
      <c r="Y534" s="36"/>
      <c r="Z534" s="36"/>
      <c r="AA534" s="36"/>
      <c r="AB534" s="36"/>
      <c r="AC534" s="36"/>
      <c r="AD534" s="36"/>
      <c r="AE534" s="36"/>
      <c r="AR534" s="200" t="s">
        <v>129</v>
      </c>
      <c r="AT534" s="200" t="s">
        <v>124</v>
      </c>
      <c r="AU534" s="200" t="s">
        <v>82</v>
      </c>
      <c r="AY534" s="19" t="s">
        <v>122</v>
      </c>
      <c r="BE534" s="201">
        <f>IF(N534="základní",J534,0)</f>
        <v>0</v>
      </c>
      <c r="BF534" s="201">
        <f>IF(N534="snížená",J534,0)</f>
        <v>0</v>
      </c>
      <c r="BG534" s="201">
        <f>IF(N534="zákl. přenesená",J534,0)</f>
        <v>0</v>
      </c>
      <c r="BH534" s="201">
        <f>IF(N534="sníž. přenesená",J534,0)</f>
        <v>0</v>
      </c>
      <c r="BI534" s="201">
        <f>IF(N534="nulová",J534,0)</f>
        <v>0</v>
      </c>
      <c r="BJ534" s="19" t="s">
        <v>80</v>
      </c>
      <c r="BK534" s="201">
        <f>ROUND(I534*H534,2)</f>
        <v>0</v>
      </c>
      <c r="BL534" s="19" t="s">
        <v>129</v>
      </c>
      <c r="BM534" s="200" t="s">
        <v>782</v>
      </c>
    </row>
    <row r="535" spans="1:47" s="2" customFormat="1" ht="29.25">
      <c r="A535" s="36"/>
      <c r="B535" s="37"/>
      <c r="C535" s="38"/>
      <c r="D535" s="202" t="s">
        <v>131</v>
      </c>
      <c r="E535" s="38"/>
      <c r="F535" s="203" t="s">
        <v>783</v>
      </c>
      <c r="G535" s="38"/>
      <c r="H535" s="38"/>
      <c r="I535" s="110"/>
      <c r="J535" s="38"/>
      <c r="K535" s="38"/>
      <c r="L535" s="41"/>
      <c r="M535" s="204"/>
      <c r="N535" s="205"/>
      <c r="O535" s="66"/>
      <c r="P535" s="66"/>
      <c r="Q535" s="66"/>
      <c r="R535" s="66"/>
      <c r="S535" s="66"/>
      <c r="T535" s="67"/>
      <c r="U535" s="36"/>
      <c r="V535" s="36"/>
      <c r="W535" s="36"/>
      <c r="X535" s="36"/>
      <c r="Y535" s="36"/>
      <c r="Z535" s="36"/>
      <c r="AA535" s="36"/>
      <c r="AB535" s="36"/>
      <c r="AC535" s="36"/>
      <c r="AD535" s="36"/>
      <c r="AE535" s="36"/>
      <c r="AT535" s="19" t="s">
        <v>131</v>
      </c>
      <c r="AU535" s="19" t="s">
        <v>82</v>
      </c>
    </row>
    <row r="536" spans="2:63" s="12" customFormat="1" ht="25.9" customHeight="1">
      <c r="B536" s="173"/>
      <c r="C536" s="174"/>
      <c r="D536" s="175" t="s">
        <v>71</v>
      </c>
      <c r="E536" s="176" t="s">
        <v>784</v>
      </c>
      <c r="F536" s="176" t="s">
        <v>785</v>
      </c>
      <c r="G536" s="174"/>
      <c r="H536" s="174"/>
      <c r="I536" s="177"/>
      <c r="J536" s="178">
        <f>BK536</f>
        <v>0</v>
      </c>
      <c r="K536" s="174"/>
      <c r="L536" s="179"/>
      <c r="M536" s="180"/>
      <c r="N536" s="181"/>
      <c r="O536" s="181"/>
      <c r="P536" s="182">
        <f>SUM(P537:P550)</f>
        <v>0</v>
      </c>
      <c r="Q536" s="181"/>
      <c r="R536" s="182">
        <f>SUM(R537:R550)</f>
        <v>0</v>
      </c>
      <c r="S536" s="181"/>
      <c r="T536" s="183">
        <f>SUM(T537:T550)</f>
        <v>0</v>
      </c>
      <c r="AR536" s="184" t="s">
        <v>129</v>
      </c>
      <c r="AT536" s="185" t="s">
        <v>71</v>
      </c>
      <c r="AU536" s="185" t="s">
        <v>72</v>
      </c>
      <c r="AY536" s="184" t="s">
        <v>122</v>
      </c>
      <c r="BK536" s="186">
        <f>SUM(BK537:BK550)</f>
        <v>0</v>
      </c>
    </row>
    <row r="537" spans="1:65" s="2" customFormat="1" ht="16.5" customHeight="1">
      <c r="A537" s="36"/>
      <c r="B537" s="37"/>
      <c r="C537" s="189" t="s">
        <v>786</v>
      </c>
      <c r="D537" s="189" t="s">
        <v>124</v>
      </c>
      <c r="E537" s="190" t="s">
        <v>787</v>
      </c>
      <c r="F537" s="191" t="s">
        <v>788</v>
      </c>
      <c r="G537" s="192" t="s">
        <v>135</v>
      </c>
      <c r="H537" s="193">
        <v>1</v>
      </c>
      <c r="I537" s="194"/>
      <c r="J537" s="195">
        <f aca="true" t="shared" si="0" ref="J537:J550">ROUND(I537*H537,2)</f>
        <v>0</v>
      </c>
      <c r="K537" s="191" t="s">
        <v>19</v>
      </c>
      <c r="L537" s="41"/>
      <c r="M537" s="196" t="s">
        <v>19</v>
      </c>
      <c r="N537" s="197" t="s">
        <v>43</v>
      </c>
      <c r="O537" s="66"/>
      <c r="P537" s="198">
        <f aca="true" t="shared" si="1" ref="P537:P550">O537*H537</f>
        <v>0</v>
      </c>
      <c r="Q537" s="198">
        <v>0</v>
      </c>
      <c r="R537" s="198">
        <f aca="true" t="shared" si="2" ref="R537:R550">Q537*H537</f>
        <v>0</v>
      </c>
      <c r="S537" s="198">
        <v>0</v>
      </c>
      <c r="T537" s="199">
        <f aca="true" t="shared" si="3" ref="T537:T550">S537*H537</f>
        <v>0</v>
      </c>
      <c r="U537" s="36"/>
      <c r="V537" s="36"/>
      <c r="W537" s="36"/>
      <c r="X537" s="36"/>
      <c r="Y537" s="36"/>
      <c r="Z537" s="36"/>
      <c r="AA537" s="36"/>
      <c r="AB537" s="36"/>
      <c r="AC537" s="36"/>
      <c r="AD537" s="36"/>
      <c r="AE537" s="36"/>
      <c r="AR537" s="200" t="s">
        <v>129</v>
      </c>
      <c r="AT537" s="200" t="s">
        <v>124</v>
      </c>
      <c r="AU537" s="200" t="s">
        <v>80</v>
      </c>
      <c r="AY537" s="19" t="s">
        <v>122</v>
      </c>
      <c r="BE537" s="201">
        <f aca="true" t="shared" si="4" ref="BE537:BE550">IF(N537="základní",J537,0)</f>
        <v>0</v>
      </c>
      <c r="BF537" s="201">
        <f aca="true" t="shared" si="5" ref="BF537:BF550">IF(N537="snížená",J537,0)</f>
        <v>0</v>
      </c>
      <c r="BG537" s="201">
        <f aca="true" t="shared" si="6" ref="BG537:BG550">IF(N537="zákl. přenesená",J537,0)</f>
        <v>0</v>
      </c>
      <c r="BH537" s="201">
        <f aca="true" t="shared" si="7" ref="BH537:BH550">IF(N537="sníž. přenesená",J537,0)</f>
        <v>0</v>
      </c>
      <c r="BI537" s="201">
        <f aca="true" t="shared" si="8" ref="BI537:BI550">IF(N537="nulová",J537,0)</f>
        <v>0</v>
      </c>
      <c r="BJ537" s="19" t="s">
        <v>80</v>
      </c>
      <c r="BK537" s="201">
        <f aca="true" t="shared" si="9" ref="BK537:BK550">ROUND(I537*H537,2)</f>
        <v>0</v>
      </c>
      <c r="BL537" s="19" t="s">
        <v>129</v>
      </c>
      <c r="BM537" s="200" t="s">
        <v>789</v>
      </c>
    </row>
    <row r="538" spans="1:65" s="2" customFormat="1" ht="16.5" customHeight="1">
      <c r="A538" s="36"/>
      <c r="B538" s="37"/>
      <c r="C538" s="189" t="s">
        <v>790</v>
      </c>
      <c r="D538" s="189" t="s">
        <v>124</v>
      </c>
      <c r="E538" s="190" t="s">
        <v>791</v>
      </c>
      <c r="F538" s="191" t="s">
        <v>792</v>
      </c>
      <c r="G538" s="192" t="s">
        <v>135</v>
      </c>
      <c r="H538" s="193">
        <v>1</v>
      </c>
      <c r="I538" s="194"/>
      <c r="J538" s="195">
        <f t="shared" si="0"/>
        <v>0</v>
      </c>
      <c r="K538" s="191" t="s">
        <v>19</v>
      </c>
      <c r="L538" s="41"/>
      <c r="M538" s="196" t="s">
        <v>19</v>
      </c>
      <c r="N538" s="197" t="s">
        <v>43</v>
      </c>
      <c r="O538" s="66"/>
      <c r="P538" s="198">
        <f t="shared" si="1"/>
        <v>0</v>
      </c>
      <c r="Q538" s="198">
        <v>0</v>
      </c>
      <c r="R538" s="198">
        <f t="shared" si="2"/>
        <v>0</v>
      </c>
      <c r="S538" s="198">
        <v>0</v>
      </c>
      <c r="T538" s="199">
        <f t="shared" si="3"/>
        <v>0</v>
      </c>
      <c r="U538" s="36"/>
      <c r="V538" s="36"/>
      <c r="W538" s="36"/>
      <c r="X538" s="36"/>
      <c r="Y538" s="36"/>
      <c r="Z538" s="36"/>
      <c r="AA538" s="36"/>
      <c r="AB538" s="36"/>
      <c r="AC538" s="36"/>
      <c r="AD538" s="36"/>
      <c r="AE538" s="36"/>
      <c r="AR538" s="200" t="s">
        <v>129</v>
      </c>
      <c r="AT538" s="200" t="s">
        <v>124</v>
      </c>
      <c r="AU538" s="200" t="s">
        <v>80</v>
      </c>
      <c r="AY538" s="19" t="s">
        <v>122</v>
      </c>
      <c r="BE538" s="201">
        <f t="shared" si="4"/>
        <v>0</v>
      </c>
      <c r="BF538" s="201">
        <f t="shared" si="5"/>
        <v>0</v>
      </c>
      <c r="BG538" s="201">
        <f t="shared" si="6"/>
        <v>0</v>
      </c>
      <c r="BH538" s="201">
        <f t="shared" si="7"/>
        <v>0</v>
      </c>
      <c r="BI538" s="201">
        <f t="shared" si="8"/>
        <v>0</v>
      </c>
      <c r="BJ538" s="19" t="s">
        <v>80</v>
      </c>
      <c r="BK538" s="201">
        <f t="shared" si="9"/>
        <v>0</v>
      </c>
      <c r="BL538" s="19" t="s">
        <v>129</v>
      </c>
      <c r="BM538" s="200" t="s">
        <v>793</v>
      </c>
    </row>
    <row r="539" spans="1:65" s="2" customFormat="1" ht="16.5" customHeight="1">
      <c r="A539" s="36"/>
      <c r="B539" s="37"/>
      <c r="C539" s="189" t="s">
        <v>794</v>
      </c>
      <c r="D539" s="189" t="s">
        <v>124</v>
      </c>
      <c r="E539" s="190" t="s">
        <v>795</v>
      </c>
      <c r="F539" s="191" t="s">
        <v>796</v>
      </c>
      <c r="G539" s="192" t="s">
        <v>135</v>
      </c>
      <c r="H539" s="193">
        <v>1</v>
      </c>
      <c r="I539" s="194"/>
      <c r="J539" s="195">
        <f t="shared" si="0"/>
        <v>0</v>
      </c>
      <c r="K539" s="191" t="s">
        <v>19</v>
      </c>
      <c r="L539" s="41"/>
      <c r="M539" s="196" t="s">
        <v>19</v>
      </c>
      <c r="N539" s="197" t="s">
        <v>43</v>
      </c>
      <c r="O539" s="66"/>
      <c r="P539" s="198">
        <f t="shared" si="1"/>
        <v>0</v>
      </c>
      <c r="Q539" s="198">
        <v>0</v>
      </c>
      <c r="R539" s="198">
        <f t="shared" si="2"/>
        <v>0</v>
      </c>
      <c r="S539" s="198">
        <v>0</v>
      </c>
      <c r="T539" s="199">
        <f t="shared" si="3"/>
        <v>0</v>
      </c>
      <c r="U539" s="36"/>
      <c r="V539" s="36"/>
      <c r="W539" s="36"/>
      <c r="X539" s="36"/>
      <c r="Y539" s="36"/>
      <c r="Z539" s="36"/>
      <c r="AA539" s="36"/>
      <c r="AB539" s="36"/>
      <c r="AC539" s="36"/>
      <c r="AD539" s="36"/>
      <c r="AE539" s="36"/>
      <c r="AR539" s="200" t="s">
        <v>129</v>
      </c>
      <c r="AT539" s="200" t="s">
        <v>124</v>
      </c>
      <c r="AU539" s="200" t="s">
        <v>80</v>
      </c>
      <c r="AY539" s="19" t="s">
        <v>122</v>
      </c>
      <c r="BE539" s="201">
        <f t="shared" si="4"/>
        <v>0</v>
      </c>
      <c r="BF539" s="201">
        <f t="shared" si="5"/>
        <v>0</v>
      </c>
      <c r="BG539" s="201">
        <f t="shared" si="6"/>
        <v>0</v>
      </c>
      <c r="BH539" s="201">
        <f t="shared" si="7"/>
        <v>0</v>
      </c>
      <c r="BI539" s="201">
        <f t="shared" si="8"/>
        <v>0</v>
      </c>
      <c r="BJ539" s="19" t="s">
        <v>80</v>
      </c>
      <c r="BK539" s="201">
        <f t="shared" si="9"/>
        <v>0</v>
      </c>
      <c r="BL539" s="19" t="s">
        <v>129</v>
      </c>
      <c r="BM539" s="200" t="s">
        <v>797</v>
      </c>
    </row>
    <row r="540" spans="1:65" s="2" customFormat="1" ht="16.5" customHeight="1">
      <c r="A540" s="36"/>
      <c r="B540" s="37"/>
      <c r="C540" s="189" t="s">
        <v>798</v>
      </c>
      <c r="D540" s="189" t="s">
        <v>124</v>
      </c>
      <c r="E540" s="190" t="s">
        <v>799</v>
      </c>
      <c r="F540" s="191" t="s">
        <v>800</v>
      </c>
      <c r="G540" s="192" t="s">
        <v>135</v>
      </c>
      <c r="H540" s="193">
        <v>1</v>
      </c>
      <c r="I540" s="194"/>
      <c r="J540" s="195">
        <f t="shared" si="0"/>
        <v>0</v>
      </c>
      <c r="K540" s="191" t="s">
        <v>19</v>
      </c>
      <c r="L540" s="41"/>
      <c r="M540" s="196" t="s">
        <v>19</v>
      </c>
      <c r="N540" s="197" t="s">
        <v>43</v>
      </c>
      <c r="O540" s="66"/>
      <c r="P540" s="198">
        <f t="shared" si="1"/>
        <v>0</v>
      </c>
      <c r="Q540" s="198">
        <v>0</v>
      </c>
      <c r="R540" s="198">
        <f t="shared" si="2"/>
        <v>0</v>
      </c>
      <c r="S540" s="198">
        <v>0</v>
      </c>
      <c r="T540" s="199">
        <f t="shared" si="3"/>
        <v>0</v>
      </c>
      <c r="U540" s="36"/>
      <c r="V540" s="36"/>
      <c r="W540" s="36"/>
      <c r="X540" s="36"/>
      <c r="Y540" s="36"/>
      <c r="Z540" s="36"/>
      <c r="AA540" s="36"/>
      <c r="AB540" s="36"/>
      <c r="AC540" s="36"/>
      <c r="AD540" s="36"/>
      <c r="AE540" s="36"/>
      <c r="AR540" s="200" t="s">
        <v>129</v>
      </c>
      <c r="AT540" s="200" t="s">
        <v>124</v>
      </c>
      <c r="AU540" s="200" t="s">
        <v>80</v>
      </c>
      <c r="AY540" s="19" t="s">
        <v>122</v>
      </c>
      <c r="BE540" s="201">
        <f t="shared" si="4"/>
        <v>0</v>
      </c>
      <c r="BF540" s="201">
        <f t="shared" si="5"/>
        <v>0</v>
      </c>
      <c r="BG540" s="201">
        <f t="shared" si="6"/>
        <v>0</v>
      </c>
      <c r="BH540" s="201">
        <f t="shared" si="7"/>
        <v>0</v>
      </c>
      <c r="BI540" s="201">
        <f t="shared" si="8"/>
        <v>0</v>
      </c>
      <c r="BJ540" s="19" t="s">
        <v>80</v>
      </c>
      <c r="BK540" s="201">
        <f t="shared" si="9"/>
        <v>0</v>
      </c>
      <c r="BL540" s="19" t="s">
        <v>129</v>
      </c>
      <c r="BM540" s="200" t="s">
        <v>801</v>
      </c>
    </row>
    <row r="541" spans="1:65" s="2" customFormat="1" ht="16.5" customHeight="1">
      <c r="A541" s="36"/>
      <c r="B541" s="37"/>
      <c r="C541" s="189" t="s">
        <v>802</v>
      </c>
      <c r="D541" s="189" t="s">
        <v>124</v>
      </c>
      <c r="E541" s="190" t="s">
        <v>803</v>
      </c>
      <c r="F541" s="191" t="s">
        <v>804</v>
      </c>
      <c r="G541" s="192" t="s">
        <v>135</v>
      </c>
      <c r="H541" s="193">
        <v>1</v>
      </c>
      <c r="I541" s="194"/>
      <c r="J541" s="195">
        <f t="shared" si="0"/>
        <v>0</v>
      </c>
      <c r="K541" s="191" t="s">
        <v>19</v>
      </c>
      <c r="L541" s="41"/>
      <c r="M541" s="196" t="s">
        <v>19</v>
      </c>
      <c r="N541" s="197" t="s">
        <v>43</v>
      </c>
      <c r="O541" s="66"/>
      <c r="P541" s="198">
        <f t="shared" si="1"/>
        <v>0</v>
      </c>
      <c r="Q541" s="198">
        <v>0</v>
      </c>
      <c r="R541" s="198">
        <f t="shared" si="2"/>
        <v>0</v>
      </c>
      <c r="S541" s="198">
        <v>0</v>
      </c>
      <c r="T541" s="199">
        <f t="shared" si="3"/>
        <v>0</v>
      </c>
      <c r="U541" s="36"/>
      <c r="V541" s="36"/>
      <c r="W541" s="36"/>
      <c r="X541" s="36"/>
      <c r="Y541" s="36"/>
      <c r="Z541" s="36"/>
      <c r="AA541" s="36"/>
      <c r="AB541" s="36"/>
      <c r="AC541" s="36"/>
      <c r="AD541" s="36"/>
      <c r="AE541" s="36"/>
      <c r="AR541" s="200" t="s">
        <v>129</v>
      </c>
      <c r="AT541" s="200" t="s">
        <v>124</v>
      </c>
      <c r="AU541" s="200" t="s">
        <v>80</v>
      </c>
      <c r="AY541" s="19" t="s">
        <v>122</v>
      </c>
      <c r="BE541" s="201">
        <f t="shared" si="4"/>
        <v>0</v>
      </c>
      <c r="BF541" s="201">
        <f t="shared" si="5"/>
        <v>0</v>
      </c>
      <c r="BG541" s="201">
        <f t="shared" si="6"/>
        <v>0</v>
      </c>
      <c r="BH541" s="201">
        <f t="shared" si="7"/>
        <v>0</v>
      </c>
      <c r="BI541" s="201">
        <f t="shared" si="8"/>
        <v>0</v>
      </c>
      <c r="BJ541" s="19" t="s">
        <v>80</v>
      </c>
      <c r="BK541" s="201">
        <f t="shared" si="9"/>
        <v>0</v>
      </c>
      <c r="BL541" s="19" t="s">
        <v>129</v>
      </c>
      <c r="BM541" s="200" t="s">
        <v>805</v>
      </c>
    </row>
    <row r="542" spans="1:65" s="2" customFormat="1" ht="16.5" customHeight="1">
      <c r="A542" s="36"/>
      <c r="B542" s="37"/>
      <c r="C542" s="189" t="s">
        <v>806</v>
      </c>
      <c r="D542" s="189" t="s">
        <v>124</v>
      </c>
      <c r="E542" s="190" t="s">
        <v>807</v>
      </c>
      <c r="F542" s="191" t="s">
        <v>808</v>
      </c>
      <c r="G542" s="192" t="s">
        <v>135</v>
      </c>
      <c r="H542" s="193">
        <v>1</v>
      </c>
      <c r="I542" s="194"/>
      <c r="J542" s="195">
        <f t="shared" si="0"/>
        <v>0</v>
      </c>
      <c r="K542" s="191" t="s">
        <v>19</v>
      </c>
      <c r="L542" s="41"/>
      <c r="M542" s="196" t="s">
        <v>19</v>
      </c>
      <c r="N542" s="197" t="s">
        <v>43</v>
      </c>
      <c r="O542" s="66"/>
      <c r="P542" s="198">
        <f t="shared" si="1"/>
        <v>0</v>
      </c>
      <c r="Q542" s="198">
        <v>0</v>
      </c>
      <c r="R542" s="198">
        <f t="shared" si="2"/>
        <v>0</v>
      </c>
      <c r="S542" s="198">
        <v>0</v>
      </c>
      <c r="T542" s="199">
        <f t="shared" si="3"/>
        <v>0</v>
      </c>
      <c r="U542" s="36"/>
      <c r="V542" s="36"/>
      <c r="W542" s="36"/>
      <c r="X542" s="36"/>
      <c r="Y542" s="36"/>
      <c r="Z542" s="36"/>
      <c r="AA542" s="36"/>
      <c r="AB542" s="36"/>
      <c r="AC542" s="36"/>
      <c r="AD542" s="36"/>
      <c r="AE542" s="36"/>
      <c r="AR542" s="200" t="s">
        <v>129</v>
      </c>
      <c r="AT542" s="200" t="s">
        <v>124</v>
      </c>
      <c r="AU542" s="200" t="s">
        <v>80</v>
      </c>
      <c r="AY542" s="19" t="s">
        <v>122</v>
      </c>
      <c r="BE542" s="201">
        <f t="shared" si="4"/>
        <v>0</v>
      </c>
      <c r="BF542" s="201">
        <f t="shared" si="5"/>
        <v>0</v>
      </c>
      <c r="BG542" s="201">
        <f t="shared" si="6"/>
        <v>0</v>
      </c>
      <c r="BH542" s="201">
        <f t="shared" si="7"/>
        <v>0</v>
      </c>
      <c r="BI542" s="201">
        <f t="shared" si="8"/>
        <v>0</v>
      </c>
      <c r="BJ542" s="19" t="s">
        <v>80</v>
      </c>
      <c r="BK542" s="201">
        <f t="shared" si="9"/>
        <v>0</v>
      </c>
      <c r="BL542" s="19" t="s">
        <v>129</v>
      </c>
      <c r="BM542" s="200" t="s">
        <v>809</v>
      </c>
    </row>
    <row r="543" spans="1:65" s="2" customFormat="1" ht="16.5" customHeight="1">
      <c r="A543" s="36"/>
      <c r="B543" s="37"/>
      <c r="C543" s="189" t="s">
        <v>810</v>
      </c>
      <c r="D543" s="189" t="s">
        <v>124</v>
      </c>
      <c r="E543" s="190" t="s">
        <v>811</v>
      </c>
      <c r="F543" s="191" t="s">
        <v>812</v>
      </c>
      <c r="G543" s="192" t="s">
        <v>135</v>
      </c>
      <c r="H543" s="193">
        <v>1</v>
      </c>
      <c r="I543" s="194"/>
      <c r="J543" s="195">
        <f t="shared" si="0"/>
        <v>0</v>
      </c>
      <c r="K543" s="191" t="s">
        <v>19</v>
      </c>
      <c r="L543" s="41"/>
      <c r="M543" s="196" t="s">
        <v>19</v>
      </c>
      <c r="N543" s="197" t="s">
        <v>43</v>
      </c>
      <c r="O543" s="66"/>
      <c r="P543" s="198">
        <f t="shared" si="1"/>
        <v>0</v>
      </c>
      <c r="Q543" s="198">
        <v>0</v>
      </c>
      <c r="R543" s="198">
        <f t="shared" si="2"/>
        <v>0</v>
      </c>
      <c r="S543" s="198">
        <v>0</v>
      </c>
      <c r="T543" s="199">
        <f t="shared" si="3"/>
        <v>0</v>
      </c>
      <c r="U543" s="36"/>
      <c r="V543" s="36"/>
      <c r="W543" s="36"/>
      <c r="X543" s="36"/>
      <c r="Y543" s="36"/>
      <c r="Z543" s="36"/>
      <c r="AA543" s="36"/>
      <c r="AB543" s="36"/>
      <c r="AC543" s="36"/>
      <c r="AD543" s="36"/>
      <c r="AE543" s="36"/>
      <c r="AR543" s="200" t="s">
        <v>129</v>
      </c>
      <c r="AT543" s="200" t="s">
        <v>124</v>
      </c>
      <c r="AU543" s="200" t="s">
        <v>80</v>
      </c>
      <c r="AY543" s="19" t="s">
        <v>122</v>
      </c>
      <c r="BE543" s="201">
        <f t="shared" si="4"/>
        <v>0</v>
      </c>
      <c r="BF543" s="201">
        <f t="shared" si="5"/>
        <v>0</v>
      </c>
      <c r="BG543" s="201">
        <f t="shared" si="6"/>
        <v>0</v>
      </c>
      <c r="BH543" s="201">
        <f t="shared" si="7"/>
        <v>0</v>
      </c>
      <c r="BI543" s="201">
        <f t="shared" si="8"/>
        <v>0</v>
      </c>
      <c r="BJ543" s="19" t="s">
        <v>80</v>
      </c>
      <c r="BK543" s="201">
        <f t="shared" si="9"/>
        <v>0</v>
      </c>
      <c r="BL543" s="19" t="s">
        <v>129</v>
      </c>
      <c r="BM543" s="200" t="s">
        <v>813</v>
      </c>
    </row>
    <row r="544" spans="1:65" s="2" customFormat="1" ht="16.5" customHeight="1">
      <c r="A544" s="36"/>
      <c r="B544" s="37"/>
      <c r="C544" s="189" t="s">
        <v>814</v>
      </c>
      <c r="D544" s="189" t="s">
        <v>124</v>
      </c>
      <c r="E544" s="190" t="s">
        <v>815</v>
      </c>
      <c r="F544" s="191" t="s">
        <v>816</v>
      </c>
      <c r="G544" s="192" t="s">
        <v>817</v>
      </c>
      <c r="H544" s="193">
        <v>1</v>
      </c>
      <c r="I544" s="194"/>
      <c r="J544" s="195">
        <f t="shared" si="0"/>
        <v>0</v>
      </c>
      <c r="K544" s="191" t="s">
        <v>19</v>
      </c>
      <c r="L544" s="41"/>
      <c r="M544" s="196" t="s">
        <v>19</v>
      </c>
      <c r="N544" s="197" t="s">
        <v>43</v>
      </c>
      <c r="O544" s="66"/>
      <c r="P544" s="198">
        <f t="shared" si="1"/>
        <v>0</v>
      </c>
      <c r="Q544" s="198">
        <v>0</v>
      </c>
      <c r="R544" s="198">
        <f t="shared" si="2"/>
        <v>0</v>
      </c>
      <c r="S544" s="198">
        <v>0</v>
      </c>
      <c r="T544" s="199">
        <f t="shared" si="3"/>
        <v>0</v>
      </c>
      <c r="U544" s="36"/>
      <c r="V544" s="36"/>
      <c r="W544" s="36"/>
      <c r="X544" s="36"/>
      <c r="Y544" s="36"/>
      <c r="Z544" s="36"/>
      <c r="AA544" s="36"/>
      <c r="AB544" s="36"/>
      <c r="AC544" s="36"/>
      <c r="AD544" s="36"/>
      <c r="AE544" s="36"/>
      <c r="AR544" s="200" t="s">
        <v>129</v>
      </c>
      <c r="AT544" s="200" t="s">
        <v>124</v>
      </c>
      <c r="AU544" s="200" t="s">
        <v>80</v>
      </c>
      <c r="AY544" s="19" t="s">
        <v>122</v>
      </c>
      <c r="BE544" s="201">
        <f t="shared" si="4"/>
        <v>0</v>
      </c>
      <c r="BF544" s="201">
        <f t="shared" si="5"/>
        <v>0</v>
      </c>
      <c r="BG544" s="201">
        <f t="shared" si="6"/>
        <v>0</v>
      </c>
      <c r="BH544" s="201">
        <f t="shared" si="7"/>
        <v>0</v>
      </c>
      <c r="BI544" s="201">
        <f t="shared" si="8"/>
        <v>0</v>
      </c>
      <c r="BJ544" s="19" t="s">
        <v>80</v>
      </c>
      <c r="BK544" s="201">
        <f t="shared" si="9"/>
        <v>0</v>
      </c>
      <c r="BL544" s="19" t="s">
        <v>129</v>
      </c>
      <c r="BM544" s="200" t="s">
        <v>818</v>
      </c>
    </row>
    <row r="545" spans="1:65" s="2" customFormat="1" ht="16.5" customHeight="1">
      <c r="A545" s="36"/>
      <c r="B545" s="37"/>
      <c r="C545" s="189" t="s">
        <v>819</v>
      </c>
      <c r="D545" s="189" t="s">
        <v>124</v>
      </c>
      <c r="E545" s="190" t="s">
        <v>820</v>
      </c>
      <c r="F545" s="191" t="s">
        <v>821</v>
      </c>
      <c r="G545" s="192" t="s">
        <v>135</v>
      </c>
      <c r="H545" s="193">
        <v>2</v>
      </c>
      <c r="I545" s="194"/>
      <c r="J545" s="195">
        <f t="shared" si="0"/>
        <v>0</v>
      </c>
      <c r="K545" s="191" t="s">
        <v>19</v>
      </c>
      <c r="L545" s="41"/>
      <c r="M545" s="196" t="s">
        <v>19</v>
      </c>
      <c r="N545" s="197" t="s">
        <v>43</v>
      </c>
      <c r="O545" s="66"/>
      <c r="P545" s="198">
        <f t="shared" si="1"/>
        <v>0</v>
      </c>
      <c r="Q545" s="198">
        <v>0</v>
      </c>
      <c r="R545" s="198">
        <f t="shared" si="2"/>
        <v>0</v>
      </c>
      <c r="S545" s="198">
        <v>0</v>
      </c>
      <c r="T545" s="199">
        <f t="shared" si="3"/>
        <v>0</v>
      </c>
      <c r="U545" s="36"/>
      <c r="V545" s="36"/>
      <c r="W545" s="36"/>
      <c r="X545" s="36"/>
      <c r="Y545" s="36"/>
      <c r="Z545" s="36"/>
      <c r="AA545" s="36"/>
      <c r="AB545" s="36"/>
      <c r="AC545" s="36"/>
      <c r="AD545" s="36"/>
      <c r="AE545" s="36"/>
      <c r="AR545" s="200" t="s">
        <v>129</v>
      </c>
      <c r="AT545" s="200" t="s">
        <v>124</v>
      </c>
      <c r="AU545" s="200" t="s">
        <v>80</v>
      </c>
      <c r="AY545" s="19" t="s">
        <v>122</v>
      </c>
      <c r="BE545" s="201">
        <f t="shared" si="4"/>
        <v>0</v>
      </c>
      <c r="BF545" s="201">
        <f t="shared" si="5"/>
        <v>0</v>
      </c>
      <c r="BG545" s="201">
        <f t="shared" si="6"/>
        <v>0</v>
      </c>
      <c r="BH545" s="201">
        <f t="shared" si="7"/>
        <v>0</v>
      </c>
      <c r="BI545" s="201">
        <f t="shared" si="8"/>
        <v>0</v>
      </c>
      <c r="BJ545" s="19" t="s">
        <v>80</v>
      </c>
      <c r="BK545" s="201">
        <f t="shared" si="9"/>
        <v>0</v>
      </c>
      <c r="BL545" s="19" t="s">
        <v>129</v>
      </c>
      <c r="BM545" s="200" t="s">
        <v>822</v>
      </c>
    </row>
    <row r="546" spans="1:65" s="2" customFormat="1" ht="16.5" customHeight="1">
      <c r="A546" s="36"/>
      <c r="B546" s="37"/>
      <c r="C546" s="189" t="s">
        <v>823</v>
      </c>
      <c r="D546" s="189" t="s">
        <v>124</v>
      </c>
      <c r="E546" s="190" t="s">
        <v>824</v>
      </c>
      <c r="F546" s="191" t="s">
        <v>825</v>
      </c>
      <c r="G546" s="192" t="s">
        <v>817</v>
      </c>
      <c r="H546" s="193">
        <v>1</v>
      </c>
      <c r="I546" s="194"/>
      <c r="J546" s="195">
        <f t="shared" si="0"/>
        <v>0</v>
      </c>
      <c r="K546" s="191" t="s">
        <v>19</v>
      </c>
      <c r="L546" s="41"/>
      <c r="M546" s="196" t="s">
        <v>19</v>
      </c>
      <c r="N546" s="197" t="s">
        <v>43</v>
      </c>
      <c r="O546" s="66"/>
      <c r="P546" s="198">
        <f t="shared" si="1"/>
        <v>0</v>
      </c>
      <c r="Q546" s="198">
        <v>0</v>
      </c>
      <c r="R546" s="198">
        <f t="shared" si="2"/>
        <v>0</v>
      </c>
      <c r="S546" s="198">
        <v>0</v>
      </c>
      <c r="T546" s="199">
        <f t="shared" si="3"/>
        <v>0</v>
      </c>
      <c r="U546" s="36"/>
      <c r="V546" s="36"/>
      <c r="W546" s="36"/>
      <c r="X546" s="36"/>
      <c r="Y546" s="36"/>
      <c r="Z546" s="36"/>
      <c r="AA546" s="36"/>
      <c r="AB546" s="36"/>
      <c r="AC546" s="36"/>
      <c r="AD546" s="36"/>
      <c r="AE546" s="36"/>
      <c r="AR546" s="200" t="s">
        <v>129</v>
      </c>
      <c r="AT546" s="200" t="s">
        <v>124</v>
      </c>
      <c r="AU546" s="200" t="s">
        <v>80</v>
      </c>
      <c r="AY546" s="19" t="s">
        <v>122</v>
      </c>
      <c r="BE546" s="201">
        <f t="shared" si="4"/>
        <v>0</v>
      </c>
      <c r="BF546" s="201">
        <f t="shared" si="5"/>
        <v>0</v>
      </c>
      <c r="BG546" s="201">
        <f t="shared" si="6"/>
        <v>0</v>
      </c>
      <c r="BH546" s="201">
        <f t="shared" si="7"/>
        <v>0</v>
      </c>
      <c r="BI546" s="201">
        <f t="shared" si="8"/>
        <v>0</v>
      </c>
      <c r="BJ546" s="19" t="s">
        <v>80</v>
      </c>
      <c r="BK546" s="201">
        <f t="shared" si="9"/>
        <v>0</v>
      </c>
      <c r="BL546" s="19" t="s">
        <v>129</v>
      </c>
      <c r="BM546" s="200" t="s">
        <v>826</v>
      </c>
    </row>
    <row r="547" spans="1:65" s="2" customFormat="1" ht="16.5" customHeight="1">
      <c r="A547" s="36"/>
      <c r="B547" s="37"/>
      <c r="C547" s="189" t="s">
        <v>827</v>
      </c>
      <c r="D547" s="189" t="s">
        <v>124</v>
      </c>
      <c r="E547" s="190" t="s">
        <v>828</v>
      </c>
      <c r="F547" s="191" t="s">
        <v>829</v>
      </c>
      <c r="G547" s="192" t="s">
        <v>135</v>
      </c>
      <c r="H547" s="193">
        <v>1</v>
      </c>
      <c r="I547" s="194"/>
      <c r="J547" s="195">
        <f t="shared" si="0"/>
        <v>0</v>
      </c>
      <c r="K547" s="191" t="s">
        <v>19</v>
      </c>
      <c r="L547" s="41"/>
      <c r="M547" s="196" t="s">
        <v>19</v>
      </c>
      <c r="N547" s="197" t="s">
        <v>43</v>
      </c>
      <c r="O547" s="66"/>
      <c r="P547" s="198">
        <f t="shared" si="1"/>
        <v>0</v>
      </c>
      <c r="Q547" s="198">
        <v>0</v>
      </c>
      <c r="R547" s="198">
        <f t="shared" si="2"/>
        <v>0</v>
      </c>
      <c r="S547" s="198">
        <v>0</v>
      </c>
      <c r="T547" s="199">
        <f t="shared" si="3"/>
        <v>0</v>
      </c>
      <c r="U547" s="36"/>
      <c r="V547" s="36"/>
      <c r="W547" s="36"/>
      <c r="X547" s="36"/>
      <c r="Y547" s="36"/>
      <c r="Z547" s="36"/>
      <c r="AA547" s="36"/>
      <c r="AB547" s="36"/>
      <c r="AC547" s="36"/>
      <c r="AD547" s="36"/>
      <c r="AE547" s="36"/>
      <c r="AR547" s="200" t="s">
        <v>129</v>
      </c>
      <c r="AT547" s="200" t="s">
        <v>124</v>
      </c>
      <c r="AU547" s="200" t="s">
        <v>80</v>
      </c>
      <c r="AY547" s="19" t="s">
        <v>122</v>
      </c>
      <c r="BE547" s="201">
        <f t="shared" si="4"/>
        <v>0</v>
      </c>
      <c r="BF547" s="201">
        <f t="shared" si="5"/>
        <v>0</v>
      </c>
      <c r="BG547" s="201">
        <f t="shared" si="6"/>
        <v>0</v>
      </c>
      <c r="BH547" s="201">
        <f t="shared" si="7"/>
        <v>0</v>
      </c>
      <c r="BI547" s="201">
        <f t="shared" si="8"/>
        <v>0</v>
      </c>
      <c r="BJ547" s="19" t="s">
        <v>80</v>
      </c>
      <c r="BK547" s="201">
        <f t="shared" si="9"/>
        <v>0</v>
      </c>
      <c r="BL547" s="19" t="s">
        <v>129</v>
      </c>
      <c r="BM547" s="200" t="s">
        <v>830</v>
      </c>
    </row>
    <row r="548" spans="1:65" s="2" customFormat="1" ht="16.5" customHeight="1">
      <c r="A548" s="36"/>
      <c r="B548" s="37"/>
      <c r="C548" s="189" t="s">
        <v>831</v>
      </c>
      <c r="D548" s="189" t="s">
        <v>124</v>
      </c>
      <c r="E548" s="190" t="s">
        <v>832</v>
      </c>
      <c r="F548" s="191" t="s">
        <v>833</v>
      </c>
      <c r="G548" s="192" t="s">
        <v>135</v>
      </c>
      <c r="H548" s="193">
        <v>1</v>
      </c>
      <c r="I548" s="194"/>
      <c r="J548" s="195">
        <f t="shared" si="0"/>
        <v>0</v>
      </c>
      <c r="K548" s="191" t="s">
        <v>19</v>
      </c>
      <c r="L548" s="41"/>
      <c r="M548" s="196" t="s">
        <v>19</v>
      </c>
      <c r="N548" s="197" t="s">
        <v>43</v>
      </c>
      <c r="O548" s="66"/>
      <c r="P548" s="198">
        <f t="shared" si="1"/>
        <v>0</v>
      </c>
      <c r="Q548" s="198">
        <v>0</v>
      </c>
      <c r="R548" s="198">
        <f t="shared" si="2"/>
        <v>0</v>
      </c>
      <c r="S548" s="198">
        <v>0</v>
      </c>
      <c r="T548" s="199">
        <f t="shared" si="3"/>
        <v>0</v>
      </c>
      <c r="U548" s="36"/>
      <c r="V548" s="36"/>
      <c r="W548" s="36"/>
      <c r="X548" s="36"/>
      <c r="Y548" s="36"/>
      <c r="Z548" s="36"/>
      <c r="AA548" s="36"/>
      <c r="AB548" s="36"/>
      <c r="AC548" s="36"/>
      <c r="AD548" s="36"/>
      <c r="AE548" s="36"/>
      <c r="AR548" s="200" t="s">
        <v>129</v>
      </c>
      <c r="AT548" s="200" t="s">
        <v>124</v>
      </c>
      <c r="AU548" s="200" t="s">
        <v>80</v>
      </c>
      <c r="AY548" s="19" t="s">
        <v>122</v>
      </c>
      <c r="BE548" s="201">
        <f t="shared" si="4"/>
        <v>0</v>
      </c>
      <c r="BF548" s="201">
        <f t="shared" si="5"/>
        <v>0</v>
      </c>
      <c r="BG548" s="201">
        <f t="shared" si="6"/>
        <v>0</v>
      </c>
      <c r="BH548" s="201">
        <f t="shared" si="7"/>
        <v>0</v>
      </c>
      <c r="BI548" s="201">
        <f t="shared" si="8"/>
        <v>0</v>
      </c>
      <c r="BJ548" s="19" t="s">
        <v>80</v>
      </c>
      <c r="BK548" s="201">
        <f t="shared" si="9"/>
        <v>0</v>
      </c>
      <c r="BL548" s="19" t="s">
        <v>129</v>
      </c>
      <c r="BM548" s="200" t="s">
        <v>834</v>
      </c>
    </row>
    <row r="549" spans="1:65" s="2" customFormat="1" ht="16.5" customHeight="1">
      <c r="A549" s="36"/>
      <c r="B549" s="37"/>
      <c r="C549" s="189" t="s">
        <v>835</v>
      </c>
      <c r="D549" s="189" t="s">
        <v>124</v>
      </c>
      <c r="E549" s="190" t="s">
        <v>836</v>
      </c>
      <c r="F549" s="191" t="s">
        <v>837</v>
      </c>
      <c r="G549" s="192" t="s">
        <v>135</v>
      </c>
      <c r="H549" s="193">
        <v>2</v>
      </c>
      <c r="I549" s="194"/>
      <c r="J549" s="195">
        <f t="shared" si="0"/>
        <v>0</v>
      </c>
      <c r="K549" s="191" t="s">
        <v>19</v>
      </c>
      <c r="L549" s="41"/>
      <c r="M549" s="196" t="s">
        <v>19</v>
      </c>
      <c r="N549" s="197" t="s">
        <v>43</v>
      </c>
      <c r="O549" s="66"/>
      <c r="P549" s="198">
        <f t="shared" si="1"/>
        <v>0</v>
      </c>
      <c r="Q549" s="198">
        <v>0</v>
      </c>
      <c r="R549" s="198">
        <f t="shared" si="2"/>
        <v>0</v>
      </c>
      <c r="S549" s="198">
        <v>0</v>
      </c>
      <c r="T549" s="199">
        <f t="shared" si="3"/>
        <v>0</v>
      </c>
      <c r="U549" s="36"/>
      <c r="V549" s="36"/>
      <c r="W549" s="36"/>
      <c r="X549" s="36"/>
      <c r="Y549" s="36"/>
      <c r="Z549" s="36"/>
      <c r="AA549" s="36"/>
      <c r="AB549" s="36"/>
      <c r="AC549" s="36"/>
      <c r="AD549" s="36"/>
      <c r="AE549" s="36"/>
      <c r="AR549" s="200" t="s">
        <v>129</v>
      </c>
      <c r="AT549" s="200" t="s">
        <v>124</v>
      </c>
      <c r="AU549" s="200" t="s">
        <v>80</v>
      </c>
      <c r="AY549" s="19" t="s">
        <v>122</v>
      </c>
      <c r="BE549" s="201">
        <f t="shared" si="4"/>
        <v>0</v>
      </c>
      <c r="BF549" s="201">
        <f t="shared" si="5"/>
        <v>0</v>
      </c>
      <c r="BG549" s="201">
        <f t="shared" si="6"/>
        <v>0</v>
      </c>
      <c r="BH549" s="201">
        <f t="shared" si="7"/>
        <v>0</v>
      </c>
      <c r="BI549" s="201">
        <f t="shared" si="8"/>
        <v>0</v>
      </c>
      <c r="BJ549" s="19" t="s">
        <v>80</v>
      </c>
      <c r="BK549" s="201">
        <f t="shared" si="9"/>
        <v>0</v>
      </c>
      <c r="BL549" s="19" t="s">
        <v>129</v>
      </c>
      <c r="BM549" s="200" t="s">
        <v>838</v>
      </c>
    </row>
    <row r="550" spans="1:65" s="2" customFormat="1" ht="16.5" customHeight="1">
      <c r="A550" s="36"/>
      <c r="B550" s="37"/>
      <c r="C550" s="189" t="s">
        <v>839</v>
      </c>
      <c r="D550" s="189" t="s">
        <v>124</v>
      </c>
      <c r="E550" s="190" t="s">
        <v>840</v>
      </c>
      <c r="F550" s="191" t="s">
        <v>841</v>
      </c>
      <c r="G550" s="192" t="s">
        <v>135</v>
      </c>
      <c r="H550" s="193">
        <v>1</v>
      </c>
      <c r="I550" s="194"/>
      <c r="J550" s="195">
        <f t="shared" si="0"/>
        <v>0</v>
      </c>
      <c r="K550" s="191" t="s">
        <v>19</v>
      </c>
      <c r="L550" s="41"/>
      <c r="M550" s="259" t="s">
        <v>19</v>
      </c>
      <c r="N550" s="260" t="s">
        <v>43</v>
      </c>
      <c r="O550" s="261"/>
      <c r="P550" s="262">
        <f t="shared" si="1"/>
        <v>0</v>
      </c>
      <c r="Q550" s="262">
        <v>0</v>
      </c>
      <c r="R550" s="262">
        <f t="shared" si="2"/>
        <v>0</v>
      </c>
      <c r="S550" s="262">
        <v>0</v>
      </c>
      <c r="T550" s="263">
        <f t="shared" si="3"/>
        <v>0</v>
      </c>
      <c r="U550" s="36"/>
      <c r="V550" s="36"/>
      <c r="W550" s="36"/>
      <c r="X550" s="36"/>
      <c r="Y550" s="36"/>
      <c r="Z550" s="36"/>
      <c r="AA550" s="36"/>
      <c r="AB550" s="36"/>
      <c r="AC550" s="36"/>
      <c r="AD550" s="36"/>
      <c r="AE550" s="36"/>
      <c r="AR550" s="200" t="s">
        <v>129</v>
      </c>
      <c r="AT550" s="200" t="s">
        <v>124</v>
      </c>
      <c r="AU550" s="200" t="s">
        <v>80</v>
      </c>
      <c r="AY550" s="19" t="s">
        <v>122</v>
      </c>
      <c r="BE550" s="201">
        <f t="shared" si="4"/>
        <v>0</v>
      </c>
      <c r="BF550" s="201">
        <f t="shared" si="5"/>
        <v>0</v>
      </c>
      <c r="BG550" s="201">
        <f t="shared" si="6"/>
        <v>0</v>
      </c>
      <c r="BH550" s="201">
        <f t="shared" si="7"/>
        <v>0</v>
      </c>
      <c r="BI550" s="201">
        <f t="shared" si="8"/>
        <v>0</v>
      </c>
      <c r="BJ550" s="19" t="s">
        <v>80</v>
      </c>
      <c r="BK550" s="201">
        <f t="shared" si="9"/>
        <v>0</v>
      </c>
      <c r="BL550" s="19" t="s">
        <v>129</v>
      </c>
      <c r="BM550" s="200" t="s">
        <v>842</v>
      </c>
    </row>
    <row r="551" spans="1:31" s="2" customFormat="1" ht="6.95" customHeight="1">
      <c r="A551" s="36"/>
      <c r="B551" s="49"/>
      <c r="C551" s="50"/>
      <c r="D551" s="50"/>
      <c r="E551" s="50"/>
      <c r="F551" s="50"/>
      <c r="G551" s="50"/>
      <c r="H551" s="50"/>
      <c r="I551" s="138"/>
      <c r="J551" s="50"/>
      <c r="K551" s="50"/>
      <c r="L551" s="41"/>
      <c r="M551" s="36"/>
      <c r="O551" s="36"/>
      <c r="P551" s="36"/>
      <c r="Q551" s="36"/>
      <c r="R551" s="36"/>
      <c r="S551" s="36"/>
      <c r="T551" s="36"/>
      <c r="U551" s="36"/>
      <c r="V551" s="36"/>
      <c r="W551" s="36"/>
      <c r="X551" s="36"/>
      <c r="Y551" s="36"/>
      <c r="Z551" s="36"/>
      <c r="AA551" s="36"/>
      <c r="AB551" s="36"/>
      <c r="AC551" s="36"/>
      <c r="AD551" s="36"/>
      <c r="AE551" s="36"/>
    </row>
  </sheetData>
  <sheetProtection algorithmName="SHA-512" hashValue="21gcozj4p9OOl9FpN2oboBR2Q/nlWSemPW8OljiuRkEYsNhX1VRdu46r5D6O/9CcUMBNfGMsnrlKoP01K1OZcw==" saltValue="XEafwZDo/RD79dvOzgne/A==" spinCount="100000" sheet="1" objects="1" scenarios="1" formatColumns="0" formatRows="0" autoFilter="0"/>
  <autoFilter ref="C89:K550"/>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24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3"/>
      <c r="L2" s="384"/>
      <c r="M2" s="384"/>
      <c r="N2" s="384"/>
      <c r="O2" s="384"/>
      <c r="P2" s="384"/>
      <c r="Q2" s="384"/>
      <c r="R2" s="384"/>
      <c r="S2" s="384"/>
      <c r="T2" s="384"/>
      <c r="U2" s="384"/>
      <c r="V2" s="384"/>
      <c r="AT2" s="19" t="s">
        <v>85</v>
      </c>
    </row>
    <row r="3" spans="2:46" s="1" customFormat="1" ht="6.95" customHeight="1">
      <c r="B3" s="104"/>
      <c r="C3" s="105"/>
      <c r="D3" s="105"/>
      <c r="E3" s="105"/>
      <c r="F3" s="105"/>
      <c r="G3" s="105"/>
      <c r="H3" s="105"/>
      <c r="I3" s="106"/>
      <c r="J3" s="105"/>
      <c r="K3" s="105"/>
      <c r="L3" s="22"/>
      <c r="AT3" s="19" t="s">
        <v>82</v>
      </c>
    </row>
    <row r="4" spans="2:46" s="1" customFormat="1" ht="24.95" customHeight="1">
      <c r="B4" s="22"/>
      <c r="D4" s="107" t="s">
        <v>89</v>
      </c>
      <c r="I4" s="103"/>
      <c r="L4" s="22"/>
      <c r="M4" s="108" t="s">
        <v>10</v>
      </c>
      <c r="AT4" s="19" t="s">
        <v>4</v>
      </c>
    </row>
    <row r="5" spans="2:12" s="1" customFormat="1" ht="6.95" customHeight="1">
      <c r="B5" s="22"/>
      <c r="I5" s="103"/>
      <c r="L5" s="22"/>
    </row>
    <row r="6" spans="2:12" s="1" customFormat="1" ht="12" customHeight="1">
      <c r="B6" s="22"/>
      <c r="D6" s="109" t="s">
        <v>16</v>
      </c>
      <c r="I6" s="103"/>
      <c r="L6" s="22"/>
    </row>
    <row r="7" spans="2:12" s="1" customFormat="1" ht="16.5" customHeight="1">
      <c r="B7" s="22"/>
      <c r="E7" s="385" t="str">
        <f>'Rekapitulace stavby'!K6</f>
        <v>029v3 - Rekonstrukce tréninkového hřiště Nádražní ulice</v>
      </c>
      <c r="F7" s="386"/>
      <c r="G7" s="386"/>
      <c r="H7" s="386"/>
      <c r="I7" s="103"/>
      <c r="L7" s="22"/>
    </row>
    <row r="8" spans="1:31" s="2" customFormat="1" ht="12" customHeight="1">
      <c r="A8" s="36"/>
      <c r="B8" s="41"/>
      <c r="C8" s="36"/>
      <c r="D8" s="109" t="s">
        <v>90</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87" t="s">
        <v>843</v>
      </c>
      <c r="F9" s="388"/>
      <c r="G9" s="388"/>
      <c r="H9" s="388"/>
      <c r="I9" s="110"/>
      <c r="J9" s="36"/>
      <c r="K9" s="36"/>
      <c r="L9" s="111"/>
      <c r="S9" s="36"/>
      <c r="T9" s="36"/>
      <c r="U9" s="36"/>
      <c r="V9" s="36"/>
      <c r="W9" s="36"/>
      <c r="X9" s="36"/>
      <c r="Y9" s="36"/>
      <c r="Z9" s="36"/>
      <c r="AA9" s="36"/>
      <c r="AB9" s="36"/>
      <c r="AC9" s="36"/>
      <c r="AD9" s="36"/>
      <c r="AE9" s="36"/>
    </row>
    <row r="10" spans="1:31" s="2" customFormat="1" ht="11.25">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21</v>
      </c>
      <c r="E12" s="36"/>
      <c r="F12" s="112" t="s">
        <v>22</v>
      </c>
      <c r="G12" s="36"/>
      <c r="H12" s="36"/>
      <c r="I12" s="113" t="s">
        <v>23</v>
      </c>
      <c r="J12" s="114" t="str">
        <f>'Rekapitulace stavby'!AN8</f>
        <v>17. 6. 2020</v>
      </c>
      <c r="K12" s="36"/>
      <c r="L12" s="111"/>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25</v>
      </c>
      <c r="E14" s="36"/>
      <c r="F14" s="36"/>
      <c r="G14" s="36"/>
      <c r="H14" s="36"/>
      <c r="I14" s="113" t="s">
        <v>26</v>
      </c>
      <c r="J14" s="112" t="s">
        <v>19</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
        <v>27</v>
      </c>
      <c r="F15" s="36"/>
      <c r="G15" s="36"/>
      <c r="H15" s="36"/>
      <c r="I15" s="113" t="s">
        <v>28</v>
      </c>
      <c r="J15" s="112" t="s">
        <v>19</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29</v>
      </c>
      <c r="E17" s="36"/>
      <c r="F17" s="36"/>
      <c r="G17" s="36"/>
      <c r="H17" s="36"/>
      <c r="I17" s="113" t="s">
        <v>26</v>
      </c>
      <c r="J17" s="32"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89" t="str">
        <f>'Rekapitulace stavby'!E14</f>
        <v>Vyplň údaj</v>
      </c>
      <c r="F18" s="390"/>
      <c r="G18" s="390"/>
      <c r="H18" s="390"/>
      <c r="I18" s="113" t="s">
        <v>28</v>
      </c>
      <c r="J18" s="32" t="str">
        <f>'Rekapitulace stavby'!AN14</f>
        <v>Vyplň údaj</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31</v>
      </c>
      <c r="E20" s="36"/>
      <c r="F20" s="36"/>
      <c r="G20" s="36"/>
      <c r="H20" s="36"/>
      <c r="I20" s="113" t="s">
        <v>26</v>
      </c>
      <c r="J20" s="112" t="s">
        <v>19</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32</v>
      </c>
      <c r="F21" s="36"/>
      <c r="G21" s="36"/>
      <c r="H21" s="36"/>
      <c r="I21" s="113" t="s">
        <v>28</v>
      </c>
      <c r="J21" s="112" t="s">
        <v>19</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34</v>
      </c>
      <c r="E23" s="36"/>
      <c r="F23" s="36"/>
      <c r="G23" s="36"/>
      <c r="H23" s="36"/>
      <c r="I23" s="113" t="s">
        <v>26</v>
      </c>
      <c r="J23" s="112" t="str">
        <f>IF('Rekapitulace stavby'!AN19="","",'Rekapitulace stavby'!AN19)</f>
        <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13" t="s">
        <v>28</v>
      </c>
      <c r="J24" s="112" t="str">
        <f>IF('Rekapitulace stavby'!AN20="","",'Rekapitulace stavby'!AN20)</f>
        <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36</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91" t="s">
        <v>19</v>
      </c>
      <c r="F27" s="391"/>
      <c r="G27" s="391"/>
      <c r="H27" s="391"/>
      <c r="I27" s="117"/>
      <c r="J27" s="115"/>
      <c r="K27" s="115"/>
      <c r="L27" s="118"/>
      <c r="S27" s="115"/>
      <c r="T27" s="115"/>
      <c r="U27" s="115"/>
      <c r="V27" s="115"/>
      <c r="W27" s="115"/>
      <c r="X27" s="115"/>
      <c r="Y27" s="115"/>
      <c r="Z27" s="115"/>
      <c r="AA27" s="115"/>
      <c r="AB27" s="115"/>
      <c r="AC27" s="115"/>
      <c r="AD27" s="115"/>
      <c r="AE27" s="115"/>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38</v>
      </c>
      <c r="E30" s="36"/>
      <c r="F30" s="36"/>
      <c r="G30" s="36"/>
      <c r="H30" s="36"/>
      <c r="I30" s="110"/>
      <c r="J30" s="122">
        <f>ROUND(J86,2)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40</v>
      </c>
      <c r="G32" s="36"/>
      <c r="H32" s="36"/>
      <c r="I32" s="124" t="s">
        <v>39</v>
      </c>
      <c r="J32" s="123" t="s">
        <v>41</v>
      </c>
      <c r="K32" s="36"/>
      <c r="L32" s="111"/>
      <c r="S32" s="36"/>
      <c r="T32" s="36"/>
      <c r="U32" s="36"/>
      <c r="V32" s="36"/>
      <c r="W32" s="36"/>
      <c r="X32" s="36"/>
      <c r="Y32" s="36"/>
      <c r="Z32" s="36"/>
      <c r="AA32" s="36"/>
      <c r="AB32" s="36"/>
      <c r="AC32" s="36"/>
      <c r="AD32" s="36"/>
      <c r="AE32" s="36"/>
    </row>
    <row r="33" spans="1:31" s="2" customFormat="1" ht="14.45" customHeight="1">
      <c r="A33" s="36"/>
      <c r="B33" s="41"/>
      <c r="C33" s="36"/>
      <c r="D33" s="125" t="s">
        <v>42</v>
      </c>
      <c r="E33" s="109" t="s">
        <v>43</v>
      </c>
      <c r="F33" s="126">
        <f>ROUND((SUM(BE86:BE242)),2)</f>
        <v>0</v>
      </c>
      <c r="G33" s="36"/>
      <c r="H33" s="36"/>
      <c r="I33" s="127">
        <v>0.21</v>
      </c>
      <c r="J33" s="126">
        <f>ROUND(((SUM(BE86:BE242))*I33),2)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44</v>
      </c>
      <c r="F34" s="126">
        <f>ROUND((SUM(BF86:BF242)),2)</f>
        <v>0</v>
      </c>
      <c r="G34" s="36"/>
      <c r="H34" s="36"/>
      <c r="I34" s="127">
        <v>0.15</v>
      </c>
      <c r="J34" s="126">
        <f>ROUND(((SUM(BF86:BF242))*I34),2)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45</v>
      </c>
      <c r="F35" s="126">
        <f>ROUND((SUM(BG86:BG242)),2)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46</v>
      </c>
      <c r="F36" s="126">
        <f>ROUND((SUM(BH86:BH242)),2)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47</v>
      </c>
      <c r="F37" s="126">
        <f>ROUND((SUM(BI86:BI242)),2)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48</v>
      </c>
      <c r="E39" s="130"/>
      <c r="F39" s="130"/>
      <c r="G39" s="131" t="s">
        <v>49</v>
      </c>
      <c r="H39" s="132" t="s">
        <v>50</v>
      </c>
      <c r="I39" s="133"/>
      <c r="J39" s="134">
        <f>SUM(J30:J37)</f>
        <v>0</v>
      </c>
      <c r="K39" s="135"/>
      <c r="L39" s="111"/>
      <c r="S39" s="36"/>
      <c r="T39" s="36"/>
      <c r="U39" s="36"/>
      <c r="V39" s="36"/>
      <c r="W39" s="36"/>
      <c r="X39" s="36"/>
      <c r="Y39" s="36"/>
      <c r="Z39" s="36"/>
      <c r="AA39" s="36"/>
      <c r="AB39" s="36"/>
      <c r="AC39" s="36"/>
      <c r="AD39" s="36"/>
      <c r="AE39" s="36"/>
    </row>
    <row r="40" spans="1:31" s="2" customFormat="1" ht="14.45"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5"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5" customHeight="1">
      <c r="A45" s="36"/>
      <c r="B45" s="37"/>
      <c r="C45" s="25" t="s">
        <v>92</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92" t="str">
        <f>E7</f>
        <v>029v3 - Rekonstrukce tréninkového hřiště Nádražní ulice</v>
      </c>
      <c r="F48" s="393"/>
      <c r="G48" s="393"/>
      <c r="H48" s="393"/>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90</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64" t="str">
        <f>E9</f>
        <v>B - Vodovodní přípojka</v>
      </c>
      <c r="F50" s="394"/>
      <c r="G50" s="394"/>
      <c r="H50" s="394"/>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Horní Slavkov</v>
      </c>
      <c r="G52" s="38"/>
      <c r="H52" s="38"/>
      <c r="I52" s="113" t="s">
        <v>23</v>
      </c>
      <c r="J52" s="61" t="str">
        <f>IF(J12="","",J12)</f>
        <v>17. 6. 2020</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Město Horní Slavkov</v>
      </c>
      <c r="G54" s="38"/>
      <c r="H54" s="38"/>
      <c r="I54" s="113" t="s">
        <v>31</v>
      </c>
      <c r="J54" s="34" t="str">
        <f>E21</f>
        <v>BPO spol. s.r.o.</v>
      </c>
      <c r="K54" s="38"/>
      <c r="L54" s="111"/>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113" t="s">
        <v>34</v>
      </c>
      <c r="J55" s="34" t="str">
        <f>E24</f>
        <v xml:space="preserve"> </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93</v>
      </c>
      <c r="D57" s="143"/>
      <c r="E57" s="143"/>
      <c r="F57" s="143"/>
      <c r="G57" s="143"/>
      <c r="H57" s="143"/>
      <c r="I57" s="144"/>
      <c r="J57" s="145" t="s">
        <v>94</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6" t="s">
        <v>70</v>
      </c>
      <c r="D59" s="38"/>
      <c r="E59" s="38"/>
      <c r="F59" s="38"/>
      <c r="G59" s="38"/>
      <c r="H59" s="38"/>
      <c r="I59" s="110"/>
      <c r="J59" s="79">
        <f>J86</f>
        <v>0</v>
      </c>
      <c r="K59" s="38"/>
      <c r="L59" s="111"/>
      <c r="S59" s="36"/>
      <c r="T59" s="36"/>
      <c r="U59" s="36"/>
      <c r="V59" s="36"/>
      <c r="W59" s="36"/>
      <c r="X59" s="36"/>
      <c r="Y59" s="36"/>
      <c r="Z59" s="36"/>
      <c r="AA59" s="36"/>
      <c r="AB59" s="36"/>
      <c r="AC59" s="36"/>
      <c r="AD59" s="36"/>
      <c r="AE59" s="36"/>
      <c r="AU59" s="19" t="s">
        <v>95</v>
      </c>
    </row>
    <row r="60" spans="2:12" s="9" customFormat="1" ht="24.95" customHeight="1">
      <c r="B60" s="147"/>
      <c r="C60" s="148"/>
      <c r="D60" s="149" t="s">
        <v>96</v>
      </c>
      <c r="E60" s="150"/>
      <c r="F60" s="150"/>
      <c r="G60" s="150"/>
      <c r="H60" s="150"/>
      <c r="I60" s="151"/>
      <c r="J60" s="152">
        <f>J87</f>
        <v>0</v>
      </c>
      <c r="K60" s="148"/>
      <c r="L60" s="153"/>
    </row>
    <row r="61" spans="2:12" s="10" customFormat="1" ht="19.9" customHeight="1">
      <c r="B61" s="154"/>
      <c r="C61" s="155"/>
      <c r="D61" s="156" t="s">
        <v>97</v>
      </c>
      <c r="E61" s="157"/>
      <c r="F61" s="157"/>
      <c r="G61" s="157"/>
      <c r="H61" s="157"/>
      <c r="I61" s="158"/>
      <c r="J61" s="159">
        <f>J88</f>
        <v>0</v>
      </c>
      <c r="K61" s="155"/>
      <c r="L61" s="160"/>
    </row>
    <row r="62" spans="2:12" s="10" customFormat="1" ht="19.9" customHeight="1">
      <c r="B62" s="154"/>
      <c r="C62" s="155"/>
      <c r="D62" s="156" t="s">
        <v>100</v>
      </c>
      <c r="E62" s="157"/>
      <c r="F62" s="157"/>
      <c r="G62" s="157"/>
      <c r="H62" s="157"/>
      <c r="I62" s="158"/>
      <c r="J62" s="159">
        <f>J156</f>
        <v>0</v>
      </c>
      <c r="K62" s="155"/>
      <c r="L62" s="160"/>
    </row>
    <row r="63" spans="2:12" s="10" customFormat="1" ht="19.9" customHeight="1">
      <c r="B63" s="154"/>
      <c r="C63" s="155"/>
      <c r="D63" s="156" t="s">
        <v>102</v>
      </c>
      <c r="E63" s="157"/>
      <c r="F63" s="157"/>
      <c r="G63" s="157"/>
      <c r="H63" s="157"/>
      <c r="I63" s="158"/>
      <c r="J63" s="159">
        <f>J165</f>
        <v>0</v>
      </c>
      <c r="K63" s="155"/>
      <c r="L63" s="160"/>
    </row>
    <row r="64" spans="2:12" s="10" customFormat="1" ht="19.9" customHeight="1">
      <c r="B64" s="154"/>
      <c r="C64" s="155"/>
      <c r="D64" s="156" t="s">
        <v>105</v>
      </c>
      <c r="E64" s="157"/>
      <c r="F64" s="157"/>
      <c r="G64" s="157"/>
      <c r="H64" s="157"/>
      <c r="I64" s="158"/>
      <c r="J64" s="159">
        <f>J225</f>
        <v>0</v>
      </c>
      <c r="K64" s="155"/>
      <c r="L64" s="160"/>
    </row>
    <row r="65" spans="2:12" s="9" customFormat="1" ht="24.95" customHeight="1">
      <c r="B65" s="147"/>
      <c r="C65" s="148"/>
      <c r="D65" s="149" t="s">
        <v>844</v>
      </c>
      <c r="E65" s="150"/>
      <c r="F65" s="150"/>
      <c r="G65" s="150"/>
      <c r="H65" s="150"/>
      <c r="I65" s="151"/>
      <c r="J65" s="152">
        <f>J228</f>
        <v>0</v>
      </c>
      <c r="K65" s="148"/>
      <c r="L65" s="153"/>
    </row>
    <row r="66" spans="2:12" s="10" customFormat="1" ht="19.9" customHeight="1">
      <c r="B66" s="154"/>
      <c r="C66" s="155"/>
      <c r="D66" s="156" t="s">
        <v>845</v>
      </c>
      <c r="E66" s="157"/>
      <c r="F66" s="157"/>
      <c r="G66" s="157"/>
      <c r="H66" s="157"/>
      <c r="I66" s="158"/>
      <c r="J66" s="159">
        <f>J229</f>
        <v>0</v>
      </c>
      <c r="K66" s="155"/>
      <c r="L66" s="160"/>
    </row>
    <row r="67" spans="1:31" s="2" customFormat="1" ht="21.75" customHeight="1">
      <c r="A67" s="36"/>
      <c r="B67" s="37"/>
      <c r="C67" s="38"/>
      <c r="D67" s="38"/>
      <c r="E67" s="38"/>
      <c r="F67" s="38"/>
      <c r="G67" s="38"/>
      <c r="H67" s="38"/>
      <c r="I67" s="110"/>
      <c r="J67" s="38"/>
      <c r="K67" s="38"/>
      <c r="L67" s="111"/>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138"/>
      <c r="J68" s="50"/>
      <c r="K68" s="50"/>
      <c r="L68" s="111"/>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141"/>
      <c r="J72" s="52"/>
      <c r="K72" s="52"/>
      <c r="L72" s="111"/>
      <c r="S72" s="36"/>
      <c r="T72" s="36"/>
      <c r="U72" s="36"/>
      <c r="V72" s="36"/>
      <c r="W72" s="36"/>
      <c r="X72" s="36"/>
      <c r="Y72" s="36"/>
      <c r="Z72" s="36"/>
      <c r="AA72" s="36"/>
      <c r="AB72" s="36"/>
      <c r="AC72" s="36"/>
      <c r="AD72" s="36"/>
      <c r="AE72" s="36"/>
    </row>
    <row r="73" spans="1:31" s="2" customFormat="1" ht="24.95" customHeight="1">
      <c r="A73" s="36"/>
      <c r="B73" s="37"/>
      <c r="C73" s="25" t="s">
        <v>107</v>
      </c>
      <c r="D73" s="38"/>
      <c r="E73" s="38"/>
      <c r="F73" s="38"/>
      <c r="G73" s="38"/>
      <c r="H73" s="38"/>
      <c r="I73" s="110"/>
      <c r="J73" s="38"/>
      <c r="K73" s="38"/>
      <c r="L73" s="111"/>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110"/>
      <c r="J74" s="38"/>
      <c r="K74" s="38"/>
      <c r="L74" s="111"/>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110"/>
      <c r="J75" s="38"/>
      <c r="K75" s="38"/>
      <c r="L75" s="111"/>
      <c r="S75" s="36"/>
      <c r="T75" s="36"/>
      <c r="U75" s="36"/>
      <c r="V75" s="36"/>
      <c r="W75" s="36"/>
      <c r="X75" s="36"/>
      <c r="Y75" s="36"/>
      <c r="Z75" s="36"/>
      <c r="AA75" s="36"/>
      <c r="AB75" s="36"/>
      <c r="AC75" s="36"/>
      <c r="AD75" s="36"/>
      <c r="AE75" s="36"/>
    </row>
    <row r="76" spans="1:31" s="2" customFormat="1" ht="16.5" customHeight="1">
      <c r="A76" s="36"/>
      <c r="B76" s="37"/>
      <c r="C76" s="38"/>
      <c r="D76" s="38"/>
      <c r="E76" s="392" t="str">
        <f>E7</f>
        <v>029v3 - Rekonstrukce tréninkového hřiště Nádražní ulice</v>
      </c>
      <c r="F76" s="393"/>
      <c r="G76" s="393"/>
      <c r="H76" s="393"/>
      <c r="I76" s="110"/>
      <c r="J76" s="38"/>
      <c r="K76" s="38"/>
      <c r="L76" s="111"/>
      <c r="S76" s="36"/>
      <c r="T76" s="36"/>
      <c r="U76" s="36"/>
      <c r="V76" s="36"/>
      <c r="W76" s="36"/>
      <c r="X76" s="36"/>
      <c r="Y76" s="36"/>
      <c r="Z76" s="36"/>
      <c r="AA76" s="36"/>
      <c r="AB76" s="36"/>
      <c r="AC76" s="36"/>
      <c r="AD76" s="36"/>
      <c r="AE76" s="36"/>
    </row>
    <row r="77" spans="1:31" s="2" customFormat="1" ht="12" customHeight="1">
      <c r="A77" s="36"/>
      <c r="B77" s="37"/>
      <c r="C77" s="31" t="s">
        <v>90</v>
      </c>
      <c r="D77" s="38"/>
      <c r="E77" s="38"/>
      <c r="F77" s="38"/>
      <c r="G77" s="38"/>
      <c r="H77" s="38"/>
      <c r="I77" s="110"/>
      <c r="J77" s="38"/>
      <c r="K77" s="38"/>
      <c r="L77" s="111"/>
      <c r="S77" s="36"/>
      <c r="T77" s="36"/>
      <c r="U77" s="36"/>
      <c r="V77" s="36"/>
      <c r="W77" s="36"/>
      <c r="X77" s="36"/>
      <c r="Y77" s="36"/>
      <c r="Z77" s="36"/>
      <c r="AA77" s="36"/>
      <c r="AB77" s="36"/>
      <c r="AC77" s="36"/>
      <c r="AD77" s="36"/>
      <c r="AE77" s="36"/>
    </row>
    <row r="78" spans="1:31" s="2" customFormat="1" ht="16.5" customHeight="1">
      <c r="A78" s="36"/>
      <c r="B78" s="37"/>
      <c r="C78" s="38"/>
      <c r="D78" s="38"/>
      <c r="E78" s="364" t="str">
        <f>E9</f>
        <v>B - Vodovodní přípojka</v>
      </c>
      <c r="F78" s="394"/>
      <c r="G78" s="394"/>
      <c r="H78" s="394"/>
      <c r="I78" s="110"/>
      <c r="J78" s="38"/>
      <c r="K78" s="38"/>
      <c r="L78" s="111"/>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110"/>
      <c r="J79" s="38"/>
      <c r="K79" s="38"/>
      <c r="L79" s="111"/>
      <c r="S79" s="36"/>
      <c r="T79" s="36"/>
      <c r="U79" s="36"/>
      <c r="V79" s="36"/>
      <c r="W79" s="36"/>
      <c r="X79" s="36"/>
      <c r="Y79" s="36"/>
      <c r="Z79" s="36"/>
      <c r="AA79" s="36"/>
      <c r="AB79" s="36"/>
      <c r="AC79" s="36"/>
      <c r="AD79" s="36"/>
      <c r="AE79" s="36"/>
    </row>
    <row r="80" spans="1:31" s="2" customFormat="1" ht="12" customHeight="1">
      <c r="A80" s="36"/>
      <c r="B80" s="37"/>
      <c r="C80" s="31" t="s">
        <v>21</v>
      </c>
      <c r="D80" s="38"/>
      <c r="E80" s="38"/>
      <c r="F80" s="29" t="str">
        <f>F12</f>
        <v>Horní Slavkov</v>
      </c>
      <c r="G80" s="38"/>
      <c r="H80" s="38"/>
      <c r="I80" s="113" t="s">
        <v>23</v>
      </c>
      <c r="J80" s="61" t="str">
        <f>IF(J12="","",J12)</f>
        <v>17. 6. 2020</v>
      </c>
      <c r="K80" s="38"/>
      <c r="L80" s="111"/>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110"/>
      <c r="J81" s="38"/>
      <c r="K81" s="38"/>
      <c r="L81" s="111"/>
      <c r="S81" s="36"/>
      <c r="T81" s="36"/>
      <c r="U81" s="36"/>
      <c r="V81" s="36"/>
      <c r="W81" s="36"/>
      <c r="X81" s="36"/>
      <c r="Y81" s="36"/>
      <c r="Z81" s="36"/>
      <c r="AA81" s="36"/>
      <c r="AB81" s="36"/>
      <c r="AC81" s="36"/>
      <c r="AD81" s="36"/>
      <c r="AE81" s="36"/>
    </row>
    <row r="82" spans="1:31" s="2" customFormat="1" ht="15.2" customHeight="1">
      <c r="A82" s="36"/>
      <c r="B82" s="37"/>
      <c r="C82" s="31" t="s">
        <v>25</v>
      </c>
      <c r="D82" s="38"/>
      <c r="E82" s="38"/>
      <c r="F82" s="29" t="str">
        <f>E15</f>
        <v>Město Horní Slavkov</v>
      </c>
      <c r="G82" s="38"/>
      <c r="H82" s="38"/>
      <c r="I82" s="113" t="s">
        <v>31</v>
      </c>
      <c r="J82" s="34" t="str">
        <f>E21</f>
        <v>BPO spol. s.r.o.</v>
      </c>
      <c r="K82" s="38"/>
      <c r="L82" s="111"/>
      <c r="S82" s="36"/>
      <c r="T82" s="36"/>
      <c r="U82" s="36"/>
      <c r="V82" s="36"/>
      <c r="W82" s="36"/>
      <c r="X82" s="36"/>
      <c r="Y82" s="36"/>
      <c r="Z82" s="36"/>
      <c r="AA82" s="36"/>
      <c r="AB82" s="36"/>
      <c r="AC82" s="36"/>
      <c r="AD82" s="36"/>
      <c r="AE82" s="36"/>
    </row>
    <row r="83" spans="1:31" s="2" customFormat="1" ht="15.2" customHeight="1">
      <c r="A83" s="36"/>
      <c r="B83" s="37"/>
      <c r="C83" s="31" t="s">
        <v>29</v>
      </c>
      <c r="D83" s="38"/>
      <c r="E83" s="38"/>
      <c r="F83" s="29" t="str">
        <f>IF(E18="","",E18)</f>
        <v>Vyplň údaj</v>
      </c>
      <c r="G83" s="38"/>
      <c r="H83" s="38"/>
      <c r="I83" s="113" t="s">
        <v>34</v>
      </c>
      <c r="J83" s="34" t="str">
        <f>E24</f>
        <v xml:space="preserve"> </v>
      </c>
      <c r="K83" s="38"/>
      <c r="L83" s="111"/>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110"/>
      <c r="J84" s="38"/>
      <c r="K84" s="38"/>
      <c r="L84" s="111"/>
      <c r="S84" s="36"/>
      <c r="T84" s="36"/>
      <c r="U84" s="36"/>
      <c r="V84" s="36"/>
      <c r="W84" s="36"/>
      <c r="X84" s="36"/>
      <c r="Y84" s="36"/>
      <c r="Z84" s="36"/>
      <c r="AA84" s="36"/>
      <c r="AB84" s="36"/>
      <c r="AC84" s="36"/>
      <c r="AD84" s="36"/>
      <c r="AE84" s="36"/>
    </row>
    <row r="85" spans="1:31" s="11" customFormat="1" ht="29.25" customHeight="1">
      <c r="A85" s="161"/>
      <c r="B85" s="162"/>
      <c r="C85" s="163" t="s">
        <v>108</v>
      </c>
      <c r="D85" s="164" t="s">
        <v>57</v>
      </c>
      <c r="E85" s="164" t="s">
        <v>53</v>
      </c>
      <c r="F85" s="164" t="s">
        <v>54</v>
      </c>
      <c r="G85" s="164" t="s">
        <v>109</v>
      </c>
      <c r="H85" s="164" t="s">
        <v>110</v>
      </c>
      <c r="I85" s="165" t="s">
        <v>111</v>
      </c>
      <c r="J85" s="164" t="s">
        <v>94</v>
      </c>
      <c r="K85" s="166" t="s">
        <v>112</v>
      </c>
      <c r="L85" s="167"/>
      <c r="M85" s="70" t="s">
        <v>19</v>
      </c>
      <c r="N85" s="71" t="s">
        <v>42</v>
      </c>
      <c r="O85" s="71" t="s">
        <v>113</v>
      </c>
      <c r="P85" s="71" t="s">
        <v>114</v>
      </c>
      <c r="Q85" s="71" t="s">
        <v>115</v>
      </c>
      <c r="R85" s="71" t="s">
        <v>116</v>
      </c>
      <c r="S85" s="71" t="s">
        <v>117</v>
      </c>
      <c r="T85" s="72" t="s">
        <v>118</v>
      </c>
      <c r="U85" s="161"/>
      <c r="V85" s="161"/>
      <c r="W85" s="161"/>
      <c r="X85" s="161"/>
      <c r="Y85" s="161"/>
      <c r="Z85" s="161"/>
      <c r="AA85" s="161"/>
      <c r="AB85" s="161"/>
      <c r="AC85" s="161"/>
      <c r="AD85" s="161"/>
      <c r="AE85" s="161"/>
    </row>
    <row r="86" spans="1:63" s="2" customFormat="1" ht="22.9" customHeight="1">
      <c r="A86" s="36"/>
      <c r="B86" s="37"/>
      <c r="C86" s="77" t="s">
        <v>119</v>
      </c>
      <c r="D86" s="38"/>
      <c r="E86" s="38"/>
      <c r="F86" s="38"/>
      <c r="G86" s="38"/>
      <c r="H86" s="38"/>
      <c r="I86" s="110"/>
      <c r="J86" s="168">
        <f>BK86</f>
        <v>0</v>
      </c>
      <c r="K86" s="38"/>
      <c r="L86" s="41"/>
      <c r="M86" s="73"/>
      <c r="N86" s="169"/>
      <c r="O86" s="74"/>
      <c r="P86" s="170">
        <f>P87+P228</f>
        <v>0</v>
      </c>
      <c r="Q86" s="74"/>
      <c r="R86" s="170">
        <f>R87+R228</f>
        <v>32.26798</v>
      </c>
      <c r="S86" s="74"/>
      <c r="T86" s="171">
        <f>T87+T228</f>
        <v>0</v>
      </c>
      <c r="U86" s="36"/>
      <c r="V86" s="36"/>
      <c r="W86" s="36"/>
      <c r="X86" s="36"/>
      <c r="Y86" s="36"/>
      <c r="Z86" s="36"/>
      <c r="AA86" s="36"/>
      <c r="AB86" s="36"/>
      <c r="AC86" s="36"/>
      <c r="AD86" s="36"/>
      <c r="AE86" s="36"/>
      <c r="AT86" s="19" t="s">
        <v>71</v>
      </c>
      <c r="AU86" s="19" t="s">
        <v>95</v>
      </c>
      <c r="BK86" s="172">
        <f>BK87+BK228</f>
        <v>0</v>
      </c>
    </row>
    <row r="87" spans="2:63" s="12" customFormat="1" ht="25.9" customHeight="1">
      <c r="B87" s="173"/>
      <c r="C87" s="174"/>
      <c r="D87" s="175" t="s">
        <v>71</v>
      </c>
      <c r="E87" s="176" t="s">
        <v>120</v>
      </c>
      <c r="F87" s="176" t="s">
        <v>121</v>
      </c>
      <c r="G87" s="174"/>
      <c r="H87" s="174"/>
      <c r="I87" s="177"/>
      <c r="J87" s="178">
        <f>BK87</f>
        <v>0</v>
      </c>
      <c r="K87" s="174"/>
      <c r="L87" s="179"/>
      <c r="M87" s="180"/>
      <c r="N87" s="181"/>
      <c r="O87" s="181"/>
      <c r="P87" s="182">
        <f>P88+P156+P165+P225</f>
        <v>0</v>
      </c>
      <c r="Q87" s="181"/>
      <c r="R87" s="182">
        <f>R88+R156+R165+R225</f>
        <v>32.265</v>
      </c>
      <c r="S87" s="181"/>
      <c r="T87" s="183">
        <f>T88+T156+T165+T225</f>
        <v>0</v>
      </c>
      <c r="AR87" s="184" t="s">
        <v>80</v>
      </c>
      <c r="AT87" s="185" t="s">
        <v>71</v>
      </c>
      <c r="AU87" s="185" t="s">
        <v>72</v>
      </c>
      <c r="AY87" s="184" t="s">
        <v>122</v>
      </c>
      <c r="BK87" s="186">
        <f>BK88+BK156+BK165+BK225</f>
        <v>0</v>
      </c>
    </row>
    <row r="88" spans="2:63" s="12" customFormat="1" ht="22.9" customHeight="1">
      <c r="B88" s="173"/>
      <c r="C88" s="174"/>
      <c r="D88" s="175" t="s">
        <v>71</v>
      </c>
      <c r="E88" s="187" t="s">
        <v>80</v>
      </c>
      <c r="F88" s="187" t="s">
        <v>123</v>
      </c>
      <c r="G88" s="174"/>
      <c r="H88" s="174"/>
      <c r="I88" s="177"/>
      <c r="J88" s="188">
        <f>BK88</f>
        <v>0</v>
      </c>
      <c r="K88" s="174"/>
      <c r="L88" s="179"/>
      <c r="M88" s="180"/>
      <c r="N88" s="181"/>
      <c r="O88" s="181"/>
      <c r="P88" s="182">
        <f>SUM(P89:P155)</f>
        <v>0</v>
      </c>
      <c r="Q88" s="181"/>
      <c r="R88" s="182">
        <f>SUM(R89:R155)</f>
        <v>30.463240000000003</v>
      </c>
      <c r="S88" s="181"/>
      <c r="T88" s="183">
        <f>SUM(T89:T155)</f>
        <v>0</v>
      </c>
      <c r="AR88" s="184" t="s">
        <v>80</v>
      </c>
      <c r="AT88" s="185" t="s">
        <v>71</v>
      </c>
      <c r="AU88" s="185" t="s">
        <v>80</v>
      </c>
      <c r="AY88" s="184" t="s">
        <v>122</v>
      </c>
      <c r="BK88" s="186">
        <f>SUM(BK89:BK155)</f>
        <v>0</v>
      </c>
    </row>
    <row r="89" spans="1:65" s="2" customFormat="1" ht="21.75" customHeight="1">
      <c r="A89" s="36"/>
      <c r="B89" s="37"/>
      <c r="C89" s="189" t="s">
        <v>80</v>
      </c>
      <c r="D89" s="189" t="s">
        <v>124</v>
      </c>
      <c r="E89" s="190" t="s">
        <v>846</v>
      </c>
      <c r="F89" s="191" t="s">
        <v>847</v>
      </c>
      <c r="G89" s="192" t="s">
        <v>188</v>
      </c>
      <c r="H89" s="193">
        <v>75.5</v>
      </c>
      <c r="I89" s="194"/>
      <c r="J89" s="195">
        <f>ROUND(I89*H89,2)</f>
        <v>0</v>
      </c>
      <c r="K89" s="191" t="s">
        <v>128</v>
      </c>
      <c r="L89" s="41"/>
      <c r="M89" s="196" t="s">
        <v>19</v>
      </c>
      <c r="N89" s="197" t="s">
        <v>43</v>
      </c>
      <c r="O89" s="66"/>
      <c r="P89" s="198">
        <f>O89*H89</f>
        <v>0</v>
      </c>
      <c r="Q89" s="198">
        <v>0</v>
      </c>
      <c r="R89" s="198">
        <f>Q89*H89</f>
        <v>0</v>
      </c>
      <c r="S89" s="198">
        <v>0</v>
      </c>
      <c r="T89" s="199">
        <f>S89*H89</f>
        <v>0</v>
      </c>
      <c r="U89" s="36"/>
      <c r="V89" s="36"/>
      <c r="W89" s="36"/>
      <c r="X89" s="36"/>
      <c r="Y89" s="36"/>
      <c r="Z89" s="36"/>
      <c r="AA89" s="36"/>
      <c r="AB89" s="36"/>
      <c r="AC89" s="36"/>
      <c r="AD89" s="36"/>
      <c r="AE89" s="36"/>
      <c r="AR89" s="200" t="s">
        <v>129</v>
      </c>
      <c r="AT89" s="200" t="s">
        <v>124</v>
      </c>
      <c r="AU89" s="200" t="s">
        <v>82</v>
      </c>
      <c r="AY89" s="19" t="s">
        <v>122</v>
      </c>
      <c r="BE89" s="201">
        <f>IF(N89="základní",J89,0)</f>
        <v>0</v>
      </c>
      <c r="BF89" s="201">
        <f>IF(N89="snížená",J89,0)</f>
        <v>0</v>
      </c>
      <c r="BG89" s="201">
        <f>IF(N89="zákl. přenesená",J89,0)</f>
        <v>0</v>
      </c>
      <c r="BH89" s="201">
        <f>IF(N89="sníž. přenesená",J89,0)</f>
        <v>0</v>
      </c>
      <c r="BI89" s="201">
        <f>IF(N89="nulová",J89,0)</f>
        <v>0</v>
      </c>
      <c r="BJ89" s="19" t="s">
        <v>80</v>
      </c>
      <c r="BK89" s="201">
        <f>ROUND(I89*H89,2)</f>
        <v>0</v>
      </c>
      <c r="BL89" s="19" t="s">
        <v>129</v>
      </c>
      <c r="BM89" s="200" t="s">
        <v>848</v>
      </c>
    </row>
    <row r="90" spans="1:47" s="2" customFormat="1" ht="39">
      <c r="A90" s="36"/>
      <c r="B90" s="37"/>
      <c r="C90" s="38"/>
      <c r="D90" s="202" t="s">
        <v>131</v>
      </c>
      <c r="E90" s="38"/>
      <c r="F90" s="203" t="s">
        <v>202</v>
      </c>
      <c r="G90" s="38"/>
      <c r="H90" s="38"/>
      <c r="I90" s="110"/>
      <c r="J90" s="38"/>
      <c r="K90" s="38"/>
      <c r="L90" s="41"/>
      <c r="M90" s="204"/>
      <c r="N90" s="205"/>
      <c r="O90" s="66"/>
      <c r="P90" s="66"/>
      <c r="Q90" s="66"/>
      <c r="R90" s="66"/>
      <c r="S90" s="66"/>
      <c r="T90" s="67"/>
      <c r="U90" s="36"/>
      <c r="V90" s="36"/>
      <c r="W90" s="36"/>
      <c r="X90" s="36"/>
      <c r="Y90" s="36"/>
      <c r="Z90" s="36"/>
      <c r="AA90" s="36"/>
      <c r="AB90" s="36"/>
      <c r="AC90" s="36"/>
      <c r="AD90" s="36"/>
      <c r="AE90" s="36"/>
      <c r="AT90" s="19" t="s">
        <v>131</v>
      </c>
      <c r="AU90" s="19" t="s">
        <v>82</v>
      </c>
    </row>
    <row r="91" spans="2:51" s="13" customFormat="1" ht="11.25">
      <c r="B91" s="206"/>
      <c r="C91" s="207"/>
      <c r="D91" s="202" t="s">
        <v>164</v>
      </c>
      <c r="E91" s="208" t="s">
        <v>19</v>
      </c>
      <c r="F91" s="209" t="s">
        <v>849</v>
      </c>
      <c r="G91" s="207"/>
      <c r="H91" s="210">
        <v>66.033</v>
      </c>
      <c r="I91" s="211"/>
      <c r="J91" s="207"/>
      <c r="K91" s="207"/>
      <c r="L91" s="212"/>
      <c r="M91" s="213"/>
      <c r="N91" s="214"/>
      <c r="O91" s="214"/>
      <c r="P91" s="214"/>
      <c r="Q91" s="214"/>
      <c r="R91" s="214"/>
      <c r="S91" s="214"/>
      <c r="T91" s="215"/>
      <c r="AT91" s="216" t="s">
        <v>164</v>
      </c>
      <c r="AU91" s="216" t="s">
        <v>82</v>
      </c>
      <c r="AV91" s="13" t="s">
        <v>82</v>
      </c>
      <c r="AW91" s="13" t="s">
        <v>33</v>
      </c>
      <c r="AX91" s="13" t="s">
        <v>72</v>
      </c>
      <c r="AY91" s="216" t="s">
        <v>122</v>
      </c>
    </row>
    <row r="92" spans="2:51" s="14" customFormat="1" ht="11.25">
      <c r="B92" s="217"/>
      <c r="C92" s="218"/>
      <c r="D92" s="202" t="s">
        <v>164</v>
      </c>
      <c r="E92" s="219" t="s">
        <v>19</v>
      </c>
      <c r="F92" s="220" t="s">
        <v>850</v>
      </c>
      <c r="G92" s="218"/>
      <c r="H92" s="219" t="s">
        <v>19</v>
      </c>
      <c r="I92" s="221"/>
      <c r="J92" s="218"/>
      <c r="K92" s="218"/>
      <c r="L92" s="222"/>
      <c r="M92" s="223"/>
      <c r="N92" s="224"/>
      <c r="O92" s="224"/>
      <c r="P92" s="224"/>
      <c r="Q92" s="224"/>
      <c r="R92" s="224"/>
      <c r="S92" s="224"/>
      <c r="T92" s="225"/>
      <c r="AT92" s="226" t="s">
        <v>164</v>
      </c>
      <c r="AU92" s="226" t="s">
        <v>82</v>
      </c>
      <c r="AV92" s="14" t="s">
        <v>80</v>
      </c>
      <c r="AW92" s="14" t="s">
        <v>33</v>
      </c>
      <c r="AX92" s="14" t="s">
        <v>72</v>
      </c>
      <c r="AY92" s="226" t="s">
        <v>122</v>
      </c>
    </row>
    <row r="93" spans="2:51" s="13" customFormat="1" ht="11.25">
      <c r="B93" s="206"/>
      <c r="C93" s="207"/>
      <c r="D93" s="202" t="s">
        <v>164</v>
      </c>
      <c r="E93" s="208" t="s">
        <v>19</v>
      </c>
      <c r="F93" s="209" t="s">
        <v>851</v>
      </c>
      <c r="G93" s="207"/>
      <c r="H93" s="210">
        <v>8.284</v>
      </c>
      <c r="I93" s="211"/>
      <c r="J93" s="207"/>
      <c r="K93" s="207"/>
      <c r="L93" s="212"/>
      <c r="M93" s="213"/>
      <c r="N93" s="214"/>
      <c r="O93" s="214"/>
      <c r="P93" s="214"/>
      <c r="Q93" s="214"/>
      <c r="R93" s="214"/>
      <c r="S93" s="214"/>
      <c r="T93" s="215"/>
      <c r="AT93" s="216" t="s">
        <v>164</v>
      </c>
      <c r="AU93" s="216" t="s">
        <v>82</v>
      </c>
      <c r="AV93" s="13" t="s">
        <v>82</v>
      </c>
      <c r="AW93" s="13" t="s">
        <v>33</v>
      </c>
      <c r="AX93" s="13" t="s">
        <v>72</v>
      </c>
      <c r="AY93" s="216" t="s">
        <v>122</v>
      </c>
    </row>
    <row r="94" spans="2:51" s="13" customFormat="1" ht="11.25">
      <c r="B94" s="206"/>
      <c r="C94" s="207"/>
      <c r="D94" s="202" t="s">
        <v>164</v>
      </c>
      <c r="E94" s="208" t="s">
        <v>19</v>
      </c>
      <c r="F94" s="209" t="s">
        <v>852</v>
      </c>
      <c r="G94" s="207"/>
      <c r="H94" s="210">
        <v>-3.432</v>
      </c>
      <c r="I94" s="211"/>
      <c r="J94" s="207"/>
      <c r="K94" s="207"/>
      <c r="L94" s="212"/>
      <c r="M94" s="213"/>
      <c r="N94" s="214"/>
      <c r="O94" s="214"/>
      <c r="P94" s="214"/>
      <c r="Q94" s="214"/>
      <c r="R94" s="214"/>
      <c r="S94" s="214"/>
      <c r="T94" s="215"/>
      <c r="AT94" s="216" t="s">
        <v>164</v>
      </c>
      <c r="AU94" s="216" t="s">
        <v>82</v>
      </c>
      <c r="AV94" s="13" t="s">
        <v>82</v>
      </c>
      <c r="AW94" s="13" t="s">
        <v>33</v>
      </c>
      <c r="AX94" s="13" t="s">
        <v>72</v>
      </c>
      <c r="AY94" s="216" t="s">
        <v>122</v>
      </c>
    </row>
    <row r="95" spans="2:51" s="13" customFormat="1" ht="11.25">
      <c r="B95" s="206"/>
      <c r="C95" s="207"/>
      <c r="D95" s="202" t="s">
        <v>164</v>
      </c>
      <c r="E95" s="208" t="s">
        <v>19</v>
      </c>
      <c r="F95" s="209" t="s">
        <v>853</v>
      </c>
      <c r="G95" s="207"/>
      <c r="H95" s="210">
        <v>6.581</v>
      </c>
      <c r="I95" s="211"/>
      <c r="J95" s="207"/>
      <c r="K95" s="207"/>
      <c r="L95" s="212"/>
      <c r="M95" s="213"/>
      <c r="N95" s="214"/>
      <c r="O95" s="214"/>
      <c r="P95" s="214"/>
      <c r="Q95" s="214"/>
      <c r="R95" s="214"/>
      <c r="S95" s="214"/>
      <c r="T95" s="215"/>
      <c r="AT95" s="216" t="s">
        <v>164</v>
      </c>
      <c r="AU95" s="216" t="s">
        <v>82</v>
      </c>
      <c r="AV95" s="13" t="s">
        <v>82</v>
      </c>
      <c r="AW95" s="13" t="s">
        <v>33</v>
      </c>
      <c r="AX95" s="13" t="s">
        <v>72</v>
      </c>
      <c r="AY95" s="216" t="s">
        <v>122</v>
      </c>
    </row>
    <row r="96" spans="2:51" s="13" customFormat="1" ht="11.25">
      <c r="B96" s="206"/>
      <c r="C96" s="207"/>
      <c r="D96" s="202" t="s">
        <v>164</v>
      </c>
      <c r="E96" s="208" t="s">
        <v>19</v>
      </c>
      <c r="F96" s="209" t="s">
        <v>854</v>
      </c>
      <c r="G96" s="207"/>
      <c r="H96" s="210">
        <v>-2.807</v>
      </c>
      <c r="I96" s="211"/>
      <c r="J96" s="207"/>
      <c r="K96" s="207"/>
      <c r="L96" s="212"/>
      <c r="M96" s="213"/>
      <c r="N96" s="214"/>
      <c r="O96" s="214"/>
      <c r="P96" s="214"/>
      <c r="Q96" s="214"/>
      <c r="R96" s="214"/>
      <c r="S96" s="214"/>
      <c r="T96" s="215"/>
      <c r="AT96" s="216" t="s">
        <v>164</v>
      </c>
      <c r="AU96" s="216" t="s">
        <v>82</v>
      </c>
      <c r="AV96" s="13" t="s">
        <v>82</v>
      </c>
      <c r="AW96" s="13" t="s">
        <v>33</v>
      </c>
      <c r="AX96" s="13" t="s">
        <v>72</v>
      </c>
      <c r="AY96" s="216" t="s">
        <v>122</v>
      </c>
    </row>
    <row r="97" spans="2:51" s="13" customFormat="1" ht="11.25">
      <c r="B97" s="206"/>
      <c r="C97" s="207"/>
      <c r="D97" s="202" t="s">
        <v>164</v>
      </c>
      <c r="E97" s="208" t="s">
        <v>19</v>
      </c>
      <c r="F97" s="209" t="s">
        <v>855</v>
      </c>
      <c r="G97" s="207"/>
      <c r="H97" s="210">
        <v>0.841</v>
      </c>
      <c r="I97" s="211"/>
      <c r="J97" s="207"/>
      <c r="K97" s="207"/>
      <c r="L97" s="212"/>
      <c r="M97" s="213"/>
      <c r="N97" s="214"/>
      <c r="O97" s="214"/>
      <c r="P97" s="214"/>
      <c r="Q97" s="214"/>
      <c r="R97" s="214"/>
      <c r="S97" s="214"/>
      <c r="T97" s="215"/>
      <c r="AT97" s="216" t="s">
        <v>164</v>
      </c>
      <c r="AU97" s="216" t="s">
        <v>82</v>
      </c>
      <c r="AV97" s="13" t="s">
        <v>82</v>
      </c>
      <c r="AW97" s="13" t="s">
        <v>33</v>
      </c>
      <c r="AX97" s="13" t="s">
        <v>72</v>
      </c>
      <c r="AY97" s="216" t="s">
        <v>122</v>
      </c>
    </row>
    <row r="98" spans="2:51" s="15" customFormat="1" ht="11.25">
      <c r="B98" s="227"/>
      <c r="C98" s="228"/>
      <c r="D98" s="202" t="s">
        <v>164</v>
      </c>
      <c r="E98" s="229" t="s">
        <v>19</v>
      </c>
      <c r="F98" s="230" t="s">
        <v>193</v>
      </c>
      <c r="G98" s="228"/>
      <c r="H98" s="231">
        <v>75.5</v>
      </c>
      <c r="I98" s="232"/>
      <c r="J98" s="228"/>
      <c r="K98" s="228"/>
      <c r="L98" s="233"/>
      <c r="M98" s="234"/>
      <c r="N98" s="235"/>
      <c r="O98" s="235"/>
      <c r="P98" s="235"/>
      <c r="Q98" s="235"/>
      <c r="R98" s="235"/>
      <c r="S98" s="235"/>
      <c r="T98" s="236"/>
      <c r="AT98" s="237" t="s">
        <v>164</v>
      </c>
      <c r="AU98" s="237" t="s">
        <v>82</v>
      </c>
      <c r="AV98" s="15" t="s">
        <v>129</v>
      </c>
      <c r="AW98" s="15" t="s">
        <v>33</v>
      </c>
      <c r="AX98" s="15" t="s">
        <v>80</v>
      </c>
      <c r="AY98" s="237" t="s">
        <v>122</v>
      </c>
    </row>
    <row r="99" spans="1:65" s="2" customFormat="1" ht="16.5" customHeight="1">
      <c r="A99" s="36"/>
      <c r="B99" s="37"/>
      <c r="C99" s="189" t="s">
        <v>82</v>
      </c>
      <c r="D99" s="189" t="s">
        <v>124</v>
      </c>
      <c r="E99" s="190" t="s">
        <v>225</v>
      </c>
      <c r="F99" s="191" t="s">
        <v>226</v>
      </c>
      <c r="G99" s="192" t="s">
        <v>127</v>
      </c>
      <c r="H99" s="193">
        <v>111</v>
      </c>
      <c r="I99" s="194"/>
      <c r="J99" s="195">
        <f>ROUND(I99*H99,2)</f>
        <v>0</v>
      </c>
      <c r="K99" s="191" t="s">
        <v>128</v>
      </c>
      <c r="L99" s="41"/>
      <c r="M99" s="196" t="s">
        <v>19</v>
      </c>
      <c r="N99" s="197" t="s">
        <v>43</v>
      </c>
      <c r="O99" s="66"/>
      <c r="P99" s="198">
        <f>O99*H99</f>
        <v>0</v>
      </c>
      <c r="Q99" s="198">
        <v>0.00084</v>
      </c>
      <c r="R99" s="198">
        <f>Q99*H99</f>
        <v>0.09324</v>
      </c>
      <c r="S99" s="198">
        <v>0</v>
      </c>
      <c r="T99" s="199">
        <f>S99*H99</f>
        <v>0</v>
      </c>
      <c r="U99" s="36"/>
      <c r="V99" s="36"/>
      <c r="W99" s="36"/>
      <c r="X99" s="36"/>
      <c r="Y99" s="36"/>
      <c r="Z99" s="36"/>
      <c r="AA99" s="36"/>
      <c r="AB99" s="36"/>
      <c r="AC99" s="36"/>
      <c r="AD99" s="36"/>
      <c r="AE99" s="36"/>
      <c r="AR99" s="200" t="s">
        <v>129</v>
      </c>
      <c r="AT99" s="200" t="s">
        <v>124</v>
      </c>
      <c r="AU99" s="200" t="s">
        <v>82</v>
      </c>
      <c r="AY99" s="19" t="s">
        <v>122</v>
      </c>
      <c r="BE99" s="201">
        <f>IF(N99="základní",J99,0)</f>
        <v>0</v>
      </c>
      <c r="BF99" s="201">
        <f>IF(N99="snížená",J99,0)</f>
        <v>0</v>
      </c>
      <c r="BG99" s="201">
        <f>IF(N99="zákl. přenesená",J99,0)</f>
        <v>0</v>
      </c>
      <c r="BH99" s="201">
        <f>IF(N99="sníž. přenesená",J99,0)</f>
        <v>0</v>
      </c>
      <c r="BI99" s="201">
        <f>IF(N99="nulová",J99,0)</f>
        <v>0</v>
      </c>
      <c r="BJ99" s="19" t="s">
        <v>80</v>
      </c>
      <c r="BK99" s="201">
        <f>ROUND(I99*H99,2)</f>
        <v>0</v>
      </c>
      <c r="BL99" s="19" t="s">
        <v>129</v>
      </c>
      <c r="BM99" s="200" t="s">
        <v>856</v>
      </c>
    </row>
    <row r="100" spans="1:47" s="2" customFormat="1" ht="117">
      <c r="A100" s="36"/>
      <c r="B100" s="37"/>
      <c r="C100" s="38"/>
      <c r="D100" s="202" t="s">
        <v>131</v>
      </c>
      <c r="E100" s="38"/>
      <c r="F100" s="203" t="s">
        <v>228</v>
      </c>
      <c r="G100" s="38"/>
      <c r="H100" s="38"/>
      <c r="I100" s="110"/>
      <c r="J100" s="38"/>
      <c r="K100" s="38"/>
      <c r="L100" s="41"/>
      <c r="M100" s="204"/>
      <c r="N100" s="205"/>
      <c r="O100" s="66"/>
      <c r="P100" s="66"/>
      <c r="Q100" s="66"/>
      <c r="R100" s="66"/>
      <c r="S100" s="66"/>
      <c r="T100" s="67"/>
      <c r="U100" s="36"/>
      <c r="V100" s="36"/>
      <c r="W100" s="36"/>
      <c r="X100" s="36"/>
      <c r="Y100" s="36"/>
      <c r="Z100" s="36"/>
      <c r="AA100" s="36"/>
      <c r="AB100" s="36"/>
      <c r="AC100" s="36"/>
      <c r="AD100" s="36"/>
      <c r="AE100" s="36"/>
      <c r="AT100" s="19" t="s">
        <v>131</v>
      </c>
      <c r="AU100" s="19" t="s">
        <v>82</v>
      </c>
    </row>
    <row r="101" spans="2:51" s="13" customFormat="1" ht="11.25">
      <c r="B101" s="206"/>
      <c r="C101" s="207"/>
      <c r="D101" s="202" t="s">
        <v>164</v>
      </c>
      <c r="E101" s="208" t="s">
        <v>19</v>
      </c>
      <c r="F101" s="209" t="s">
        <v>857</v>
      </c>
      <c r="G101" s="207"/>
      <c r="H101" s="210">
        <v>120.06</v>
      </c>
      <c r="I101" s="211"/>
      <c r="J101" s="207"/>
      <c r="K101" s="207"/>
      <c r="L101" s="212"/>
      <c r="M101" s="213"/>
      <c r="N101" s="214"/>
      <c r="O101" s="214"/>
      <c r="P101" s="214"/>
      <c r="Q101" s="214"/>
      <c r="R101" s="214"/>
      <c r="S101" s="214"/>
      <c r="T101" s="215"/>
      <c r="AT101" s="216" t="s">
        <v>164</v>
      </c>
      <c r="AU101" s="216" t="s">
        <v>82</v>
      </c>
      <c r="AV101" s="13" t="s">
        <v>82</v>
      </c>
      <c r="AW101" s="13" t="s">
        <v>33</v>
      </c>
      <c r="AX101" s="13" t="s">
        <v>72</v>
      </c>
      <c r="AY101" s="216" t="s">
        <v>122</v>
      </c>
    </row>
    <row r="102" spans="2:51" s="13" customFormat="1" ht="11.25">
      <c r="B102" s="206"/>
      <c r="C102" s="207"/>
      <c r="D102" s="202" t="s">
        <v>164</v>
      </c>
      <c r="E102" s="208" t="s">
        <v>19</v>
      </c>
      <c r="F102" s="209" t="s">
        <v>858</v>
      </c>
      <c r="G102" s="207"/>
      <c r="H102" s="210">
        <v>-6.24</v>
      </c>
      <c r="I102" s="211"/>
      <c r="J102" s="207"/>
      <c r="K102" s="207"/>
      <c r="L102" s="212"/>
      <c r="M102" s="213"/>
      <c r="N102" s="214"/>
      <c r="O102" s="214"/>
      <c r="P102" s="214"/>
      <c r="Q102" s="214"/>
      <c r="R102" s="214"/>
      <c r="S102" s="214"/>
      <c r="T102" s="215"/>
      <c r="AT102" s="216" t="s">
        <v>164</v>
      </c>
      <c r="AU102" s="216" t="s">
        <v>82</v>
      </c>
      <c r="AV102" s="13" t="s">
        <v>82</v>
      </c>
      <c r="AW102" s="13" t="s">
        <v>33</v>
      </c>
      <c r="AX102" s="13" t="s">
        <v>72</v>
      </c>
      <c r="AY102" s="216" t="s">
        <v>122</v>
      </c>
    </row>
    <row r="103" spans="2:51" s="13" customFormat="1" ht="11.25">
      <c r="B103" s="206"/>
      <c r="C103" s="207"/>
      <c r="D103" s="202" t="s">
        <v>164</v>
      </c>
      <c r="E103" s="208" t="s">
        <v>19</v>
      </c>
      <c r="F103" s="209" t="s">
        <v>859</v>
      </c>
      <c r="G103" s="207"/>
      <c r="H103" s="210">
        <v>-5.104</v>
      </c>
      <c r="I103" s="211"/>
      <c r="J103" s="207"/>
      <c r="K103" s="207"/>
      <c r="L103" s="212"/>
      <c r="M103" s="213"/>
      <c r="N103" s="214"/>
      <c r="O103" s="214"/>
      <c r="P103" s="214"/>
      <c r="Q103" s="214"/>
      <c r="R103" s="214"/>
      <c r="S103" s="214"/>
      <c r="T103" s="215"/>
      <c r="AT103" s="216" t="s">
        <v>164</v>
      </c>
      <c r="AU103" s="216" t="s">
        <v>82</v>
      </c>
      <c r="AV103" s="13" t="s">
        <v>82</v>
      </c>
      <c r="AW103" s="13" t="s">
        <v>33</v>
      </c>
      <c r="AX103" s="13" t="s">
        <v>72</v>
      </c>
      <c r="AY103" s="216" t="s">
        <v>122</v>
      </c>
    </row>
    <row r="104" spans="2:51" s="13" customFormat="1" ht="11.25">
      <c r="B104" s="206"/>
      <c r="C104" s="207"/>
      <c r="D104" s="202" t="s">
        <v>164</v>
      </c>
      <c r="E104" s="208" t="s">
        <v>19</v>
      </c>
      <c r="F104" s="209" t="s">
        <v>860</v>
      </c>
      <c r="G104" s="207"/>
      <c r="H104" s="210">
        <v>2.284</v>
      </c>
      <c r="I104" s="211"/>
      <c r="J104" s="207"/>
      <c r="K104" s="207"/>
      <c r="L104" s="212"/>
      <c r="M104" s="213"/>
      <c r="N104" s="214"/>
      <c r="O104" s="214"/>
      <c r="P104" s="214"/>
      <c r="Q104" s="214"/>
      <c r="R104" s="214"/>
      <c r="S104" s="214"/>
      <c r="T104" s="215"/>
      <c r="AT104" s="216" t="s">
        <v>164</v>
      </c>
      <c r="AU104" s="216" t="s">
        <v>82</v>
      </c>
      <c r="AV104" s="13" t="s">
        <v>82</v>
      </c>
      <c r="AW104" s="13" t="s">
        <v>33</v>
      </c>
      <c r="AX104" s="13" t="s">
        <v>72</v>
      </c>
      <c r="AY104" s="216" t="s">
        <v>122</v>
      </c>
    </row>
    <row r="105" spans="2:51" s="15" customFormat="1" ht="11.25">
      <c r="B105" s="227"/>
      <c r="C105" s="228"/>
      <c r="D105" s="202" t="s">
        <v>164</v>
      </c>
      <c r="E105" s="229" t="s">
        <v>19</v>
      </c>
      <c r="F105" s="230" t="s">
        <v>193</v>
      </c>
      <c r="G105" s="228"/>
      <c r="H105" s="231">
        <v>111.00000000000001</v>
      </c>
      <c r="I105" s="232"/>
      <c r="J105" s="228"/>
      <c r="K105" s="228"/>
      <c r="L105" s="233"/>
      <c r="M105" s="234"/>
      <c r="N105" s="235"/>
      <c r="O105" s="235"/>
      <c r="P105" s="235"/>
      <c r="Q105" s="235"/>
      <c r="R105" s="235"/>
      <c r="S105" s="235"/>
      <c r="T105" s="236"/>
      <c r="AT105" s="237" t="s">
        <v>164</v>
      </c>
      <c r="AU105" s="237" t="s">
        <v>82</v>
      </c>
      <c r="AV105" s="15" t="s">
        <v>129</v>
      </c>
      <c r="AW105" s="15" t="s">
        <v>33</v>
      </c>
      <c r="AX105" s="15" t="s">
        <v>80</v>
      </c>
      <c r="AY105" s="237" t="s">
        <v>122</v>
      </c>
    </row>
    <row r="106" spans="1:65" s="2" customFormat="1" ht="21.75" customHeight="1">
      <c r="A106" s="36"/>
      <c r="B106" s="37"/>
      <c r="C106" s="189" t="s">
        <v>138</v>
      </c>
      <c r="D106" s="189" t="s">
        <v>124</v>
      </c>
      <c r="E106" s="190" t="s">
        <v>232</v>
      </c>
      <c r="F106" s="191" t="s">
        <v>233</v>
      </c>
      <c r="G106" s="192" t="s">
        <v>127</v>
      </c>
      <c r="H106" s="193">
        <v>111</v>
      </c>
      <c r="I106" s="194"/>
      <c r="J106" s="195">
        <f>ROUND(I106*H106,2)</f>
        <v>0</v>
      </c>
      <c r="K106" s="191" t="s">
        <v>128</v>
      </c>
      <c r="L106" s="41"/>
      <c r="M106" s="196" t="s">
        <v>19</v>
      </c>
      <c r="N106" s="197" t="s">
        <v>43</v>
      </c>
      <c r="O106" s="66"/>
      <c r="P106" s="198">
        <f>O106*H106</f>
        <v>0</v>
      </c>
      <c r="Q106" s="198">
        <v>0</v>
      </c>
      <c r="R106" s="198">
        <f>Q106*H106</f>
        <v>0</v>
      </c>
      <c r="S106" s="198">
        <v>0</v>
      </c>
      <c r="T106" s="199">
        <f>S106*H106</f>
        <v>0</v>
      </c>
      <c r="U106" s="36"/>
      <c r="V106" s="36"/>
      <c r="W106" s="36"/>
      <c r="X106" s="36"/>
      <c r="Y106" s="36"/>
      <c r="Z106" s="36"/>
      <c r="AA106" s="36"/>
      <c r="AB106" s="36"/>
      <c r="AC106" s="36"/>
      <c r="AD106" s="36"/>
      <c r="AE106" s="36"/>
      <c r="AR106" s="200" t="s">
        <v>129</v>
      </c>
      <c r="AT106" s="200" t="s">
        <v>124</v>
      </c>
      <c r="AU106" s="200" t="s">
        <v>82</v>
      </c>
      <c r="AY106" s="19" t="s">
        <v>122</v>
      </c>
      <c r="BE106" s="201">
        <f>IF(N106="základní",J106,0)</f>
        <v>0</v>
      </c>
      <c r="BF106" s="201">
        <f>IF(N106="snížená",J106,0)</f>
        <v>0</v>
      </c>
      <c r="BG106" s="201">
        <f>IF(N106="zákl. přenesená",J106,0)</f>
        <v>0</v>
      </c>
      <c r="BH106" s="201">
        <f>IF(N106="sníž. přenesená",J106,0)</f>
        <v>0</v>
      </c>
      <c r="BI106" s="201">
        <f>IF(N106="nulová",J106,0)</f>
        <v>0</v>
      </c>
      <c r="BJ106" s="19" t="s">
        <v>80</v>
      </c>
      <c r="BK106" s="201">
        <f>ROUND(I106*H106,2)</f>
        <v>0</v>
      </c>
      <c r="BL106" s="19" t="s">
        <v>129</v>
      </c>
      <c r="BM106" s="200" t="s">
        <v>861</v>
      </c>
    </row>
    <row r="107" spans="1:65" s="2" customFormat="1" ht="21.75" customHeight="1">
      <c r="A107" s="36"/>
      <c r="B107" s="37"/>
      <c r="C107" s="189" t="s">
        <v>129</v>
      </c>
      <c r="D107" s="189" t="s">
        <v>124</v>
      </c>
      <c r="E107" s="190" t="s">
        <v>270</v>
      </c>
      <c r="F107" s="191" t="s">
        <v>271</v>
      </c>
      <c r="G107" s="192" t="s">
        <v>188</v>
      </c>
      <c r="H107" s="193">
        <v>54</v>
      </c>
      <c r="I107" s="194"/>
      <c r="J107" s="195">
        <f>ROUND(I107*H107,2)</f>
        <v>0</v>
      </c>
      <c r="K107" s="191" t="s">
        <v>128</v>
      </c>
      <c r="L107" s="41"/>
      <c r="M107" s="196" t="s">
        <v>19</v>
      </c>
      <c r="N107" s="197" t="s">
        <v>43</v>
      </c>
      <c r="O107" s="66"/>
      <c r="P107" s="198">
        <f>O107*H107</f>
        <v>0</v>
      </c>
      <c r="Q107" s="198">
        <v>0</v>
      </c>
      <c r="R107" s="198">
        <f>Q107*H107</f>
        <v>0</v>
      </c>
      <c r="S107" s="198">
        <v>0</v>
      </c>
      <c r="T107" s="199">
        <f>S107*H107</f>
        <v>0</v>
      </c>
      <c r="U107" s="36"/>
      <c r="V107" s="36"/>
      <c r="W107" s="36"/>
      <c r="X107" s="36"/>
      <c r="Y107" s="36"/>
      <c r="Z107" s="36"/>
      <c r="AA107" s="36"/>
      <c r="AB107" s="36"/>
      <c r="AC107" s="36"/>
      <c r="AD107" s="36"/>
      <c r="AE107" s="36"/>
      <c r="AR107" s="200" t="s">
        <v>129</v>
      </c>
      <c r="AT107" s="200" t="s">
        <v>124</v>
      </c>
      <c r="AU107" s="200" t="s">
        <v>82</v>
      </c>
      <c r="AY107" s="19" t="s">
        <v>122</v>
      </c>
      <c r="BE107" s="201">
        <f>IF(N107="základní",J107,0)</f>
        <v>0</v>
      </c>
      <c r="BF107" s="201">
        <f>IF(N107="snížená",J107,0)</f>
        <v>0</v>
      </c>
      <c r="BG107" s="201">
        <f>IF(N107="zákl. přenesená",J107,0)</f>
        <v>0</v>
      </c>
      <c r="BH107" s="201">
        <f>IF(N107="sníž. přenesená",J107,0)</f>
        <v>0</v>
      </c>
      <c r="BI107" s="201">
        <f>IF(N107="nulová",J107,0)</f>
        <v>0</v>
      </c>
      <c r="BJ107" s="19" t="s">
        <v>80</v>
      </c>
      <c r="BK107" s="201">
        <f>ROUND(I107*H107,2)</f>
        <v>0</v>
      </c>
      <c r="BL107" s="19" t="s">
        <v>129</v>
      </c>
      <c r="BM107" s="200" t="s">
        <v>862</v>
      </c>
    </row>
    <row r="108" spans="1:47" s="2" customFormat="1" ht="126.75">
      <c r="A108" s="36"/>
      <c r="B108" s="37"/>
      <c r="C108" s="38"/>
      <c r="D108" s="202" t="s">
        <v>131</v>
      </c>
      <c r="E108" s="38"/>
      <c r="F108" s="203" t="s">
        <v>273</v>
      </c>
      <c r="G108" s="38"/>
      <c r="H108" s="38"/>
      <c r="I108" s="110"/>
      <c r="J108" s="38"/>
      <c r="K108" s="38"/>
      <c r="L108" s="41"/>
      <c r="M108" s="204"/>
      <c r="N108" s="205"/>
      <c r="O108" s="66"/>
      <c r="P108" s="66"/>
      <c r="Q108" s="66"/>
      <c r="R108" s="66"/>
      <c r="S108" s="66"/>
      <c r="T108" s="67"/>
      <c r="U108" s="36"/>
      <c r="V108" s="36"/>
      <c r="W108" s="36"/>
      <c r="X108" s="36"/>
      <c r="Y108" s="36"/>
      <c r="Z108" s="36"/>
      <c r="AA108" s="36"/>
      <c r="AB108" s="36"/>
      <c r="AC108" s="36"/>
      <c r="AD108" s="36"/>
      <c r="AE108" s="36"/>
      <c r="AT108" s="19" t="s">
        <v>131</v>
      </c>
      <c r="AU108" s="19" t="s">
        <v>82</v>
      </c>
    </row>
    <row r="109" spans="2:51" s="14" customFormat="1" ht="11.25">
      <c r="B109" s="217"/>
      <c r="C109" s="218"/>
      <c r="D109" s="202" t="s">
        <v>164</v>
      </c>
      <c r="E109" s="219" t="s">
        <v>19</v>
      </c>
      <c r="F109" s="220" t="s">
        <v>276</v>
      </c>
      <c r="G109" s="218"/>
      <c r="H109" s="219" t="s">
        <v>19</v>
      </c>
      <c r="I109" s="221"/>
      <c r="J109" s="218"/>
      <c r="K109" s="218"/>
      <c r="L109" s="222"/>
      <c r="M109" s="223"/>
      <c r="N109" s="224"/>
      <c r="O109" s="224"/>
      <c r="P109" s="224"/>
      <c r="Q109" s="224"/>
      <c r="R109" s="224"/>
      <c r="S109" s="224"/>
      <c r="T109" s="225"/>
      <c r="AT109" s="226" t="s">
        <v>164</v>
      </c>
      <c r="AU109" s="226" t="s">
        <v>82</v>
      </c>
      <c r="AV109" s="14" t="s">
        <v>80</v>
      </c>
      <c r="AW109" s="14" t="s">
        <v>33</v>
      </c>
      <c r="AX109" s="14" t="s">
        <v>72</v>
      </c>
      <c r="AY109" s="226" t="s">
        <v>122</v>
      </c>
    </row>
    <row r="110" spans="2:51" s="14" customFormat="1" ht="11.25">
      <c r="B110" s="217"/>
      <c r="C110" s="218"/>
      <c r="D110" s="202" t="s">
        <v>164</v>
      </c>
      <c r="E110" s="219" t="s">
        <v>19</v>
      </c>
      <c r="F110" s="220" t="s">
        <v>863</v>
      </c>
      <c r="G110" s="218"/>
      <c r="H110" s="219" t="s">
        <v>19</v>
      </c>
      <c r="I110" s="221"/>
      <c r="J110" s="218"/>
      <c r="K110" s="218"/>
      <c r="L110" s="222"/>
      <c r="M110" s="223"/>
      <c r="N110" s="224"/>
      <c r="O110" s="224"/>
      <c r="P110" s="224"/>
      <c r="Q110" s="224"/>
      <c r="R110" s="224"/>
      <c r="S110" s="224"/>
      <c r="T110" s="225"/>
      <c r="AT110" s="226" t="s">
        <v>164</v>
      </c>
      <c r="AU110" s="226" t="s">
        <v>82</v>
      </c>
      <c r="AV110" s="14" t="s">
        <v>80</v>
      </c>
      <c r="AW110" s="14" t="s">
        <v>33</v>
      </c>
      <c r="AX110" s="14" t="s">
        <v>72</v>
      </c>
      <c r="AY110" s="226" t="s">
        <v>122</v>
      </c>
    </row>
    <row r="111" spans="2:51" s="13" customFormat="1" ht="11.25">
      <c r="B111" s="206"/>
      <c r="C111" s="207"/>
      <c r="D111" s="202" t="s">
        <v>164</v>
      </c>
      <c r="E111" s="208" t="s">
        <v>19</v>
      </c>
      <c r="F111" s="209" t="s">
        <v>864</v>
      </c>
      <c r="G111" s="207"/>
      <c r="H111" s="210">
        <v>75.5</v>
      </c>
      <c r="I111" s="211"/>
      <c r="J111" s="207"/>
      <c r="K111" s="207"/>
      <c r="L111" s="212"/>
      <c r="M111" s="213"/>
      <c r="N111" s="214"/>
      <c r="O111" s="214"/>
      <c r="P111" s="214"/>
      <c r="Q111" s="214"/>
      <c r="R111" s="214"/>
      <c r="S111" s="214"/>
      <c r="T111" s="215"/>
      <c r="AT111" s="216" t="s">
        <v>164</v>
      </c>
      <c r="AU111" s="216" t="s">
        <v>82</v>
      </c>
      <c r="AV111" s="13" t="s">
        <v>82</v>
      </c>
      <c r="AW111" s="13" t="s">
        <v>33</v>
      </c>
      <c r="AX111" s="13" t="s">
        <v>72</v>
      </c>
      <c r="AY111" s="216" t="s">
        <v>122</v>
      </c>
    </row>
    <row r="112" spans="2:51" s="14" customFormat="1" ht="11.25">
      <c r="B112" s="217"/>
      <c r="C112" s="218"/>
      <c r="D112" s="202" t="s">
        <v>164</v>
      </c>
      <c r="E112" s="219" t="s">
        <v>19</v>
      </c>
      <c r="F112" s="220" t="s">
        <v>279</v>
      </c>
      <c r="G112" s="218"/>
      <c r="H112" s="219" t="s">
        <v>19</v>
      </c>
      <c r="I112" s="221"/>
      <c r="J112" s="218"/>
      <c r="K112" s="218"/>
      <c r="L112" s="222"/>
      <c r="M112" s="223"/>
      <c r="N112" s="224"/>
      <c r="O112" s="224"/>
      <c r="P112" s="224"/>
      <c r="Q112" s="224"/>
      <c r="R112" s="224"/>
      <c r="S112" s="224"/>
      <c r="T112" s="225"/>
      <c r="AT112" s="226" t="s">
        <v>164</v>
      </c>
      <c r="AU112" s="226" t="s">
        <v>82</v>
      </c>
      <c r="AV112" s="14" t="s">
        <v>80</v>
      </c>
      <c r="AW112" s="14" t="s">
        <v>33</v>
      </c>
      <c r="AX112" s="14" t="s">
        <v>72</v>
      </c>
      <c r="AY112" s="226" t="s">
        <v>122</v>
      </c>
    </row>
    <row r="113" spans="2:51" s="14" customFormat="1" ht="11.25">
      <c r="B113" s="217"/>
      <c r="C113" s="218"/>
      <c r="D113" s="202" t="s">
        <v>164</v>
      </c>
      <c r="E113" s="219" t="s">
        <v>19</v>
      </c>
      <c r="F113" s="220" t="s">
        <v>280</v>
      </c>
      <c r="G113" s="218"/>
      <c r="H113" s="219" t="s">
        <v>19</v>
      </c>
      <c r="I113" s="221"/>
      <c r="J113" s="218"/>
      <c r="K113" s="218"/>
      <c r="L113" s="222"/>
      <c r="M113" s="223"/>
      <c r="N113" s="224"/>
      <c r="O113" s="224"/>
      <c r="P113" s="224"/>
      <c r="Q113" s="224"/>
      <c r="R113" s="224"/>
      <c r="S113" s="224"/>
      <c r="T113" s="225"/>
      <c r="AT113" s="226" t="s">
        <v>164</v>
      </c>
      <c r="AU113" s="226" t="s">
        <v>82</v>
      </c>
      <c r="AV113" s="14" t="s">
        <v>80</v>
      </c>
      <c r="AW113" s="14" t="s">
        <v>33</v>
      </c>
      <c r="AX113" s="14" t="s">
        <v>72</v>
      </c>
      <c r="AY113" s="226" t="s">
        <v>122</v>
      </c>
    </row>
    <row r="114" spans="2:51" s="13" customFormat="1" ht="11.25">
      <c r="B114" s="206"/>
      <c r="C114" s="207"/>
      <c r="D114" s="202" t="s">
        <v>164</v>
      </c>
      <c r="E114" s="208" t="s">
        <v>19</v>
      </c>
      <c r="F114" s="209" t="s">
        <v>865</v>
      </c>
      <c r="G114" s="207"/>
      <c r="H114" s="210">
        <v>-5.1</v>
      </c>
      <c r="I114" s="211"/>
      <c r="J114" s="207"/>
      <c r="K114" s="207"/>
      <c r="L114" s="212"/>
      <c r="M114" s="213"/>
      <c r="N114" s="214"/>
      <c r="O114" s="214"/>
      <c r="P114" s="214"/>
      <c r="Q114" s="214"/>
      <c r="R114" s="214"/>
      <c r="S114" s="214"/>
      <c r="T114" s="215"/>
      <c r="AT114" s="216" t="s">
        <v>164</v>
      </c>
      <c r="AU114" s="216" t="s">
        <v>82</v>
      </c>
      <c r="AV114" s="13" t="s">
        <v>82</v>
      </c>
      <c r="AW114" s="13" t="s">
        <v>33</v>
      </c>
      <c r="AX114" s="13" t="s">
        <v>72</v>
      </c>
      <c r="AY114" s="216" t="s">
        <v>122</v>
      </c>
    </row>
    <row r="115" spans="2:51" s="14" customFormat="1" ht="11.25">
      <c r="B115" s="217"/>
      <c r="C115" s="218"/>
      <c r="D115" s="202" t="s">
        <v>164</v>
      </c>
      <c r="E115" s="219" t="s">
        <v>19</v>
      </c>
      <c r="F115" s="220" t="s">
        <v>866</v>
      </c>
      <c r="G115" s="218"/>
      <c r="H115" s="219" t="s">
        <v>19</v>
      </c>
      <c r="I115" s="221"/>
      <c r="J115" s="218"/>
      <c r="K115" s="218"/>
      <c r="L115" s="222"/>
      <c r="M115" s="223"/>
      <c r="N115" s="224"/>
      <c r="O115" s="224"/>
      <c r="P115" s="224"/>
      <c r="Q115" s="224"/>
      <c r="R115" s="224"/>
      <c r="S115" s="224"/>
      <c r="T115" s="225"/>
      <c r="AT115" s="226" t="s">
        <v>164</v>
      </c>
      <c r="AU115" s="226" t="s">
        <v>82</v>
      </c>
      <c r="AV115" s="14" t="s">
        <v>80</v>
      </c>
      <c r="AW115" s="14" t="s">
        <v>33</v>
      </c>
      <c r="AX115" s="14" t="s">
        <v>72</v>
      </c>
      <c r="AY115" s="226" t="s">
        <v>122</v>
      </c>
    </row>
    <row r="116" spans="2:51" s="13" customFormat="1" ht="11.25">
      <c r="B116" s="206"/>
      <c r="C116" s="207"/>
      <c r="D116" s="202" t="s">
        <v>164</v>
      </c>
      <c r="E116" s="208" t="s">
        <v>19</v>
      </c>
      <c r="F116" s="209" t="s">
        <v>867</v>
      </c>
      <c r="G116" s="207"/>
      <c r="H116" s="210">
        <v>-15.2</v>
      </c>
      <c r="I116" s="211"/>
      <c r="J116" s="207"/>
      <c r="K116" s="207"/>
      <c r="L116" s="212"/>
      <c r="M116" s="213"/>
      <c r="N116" s="214"/>
      <c r="O116" s="214"/>
      <c r="P116" s="214"/>
      <c r="Q116" s="214"/>
      <c r="R116" s="214"/>
      <c r="S116" s="214"/>
      <c r="T116" s="215"/>
      <c r="AT116" s="216" t="s">
        <v>164</v>
      </c>
      <c r="AU116" s="216" t="s">
        <v>82</v>
      </c>
      <c r="AV116" s="13" t="s">
        <v>82</v>
      </c>
      <c r="AW116" s="13" t="s">
        <v>33</v>
      </c>
      <c r="AX116" s="13" t="s">
        <v>72</v>
      </c>
      <c r="AY116" s="216" t="s">
        <v>122</v>
      </c>
    </row>
    <row r="117" spans="2:51" s="14" customFormat="1" ht="11.25">
      <c r="B117" s="217"/>
      <c r="C117" s="218"/>
      <c r="D117" s="202" t="s">
        <v>164</v>
      </c>
      <c r="E117" s="219" t="s">
        <v>19</v>
      </c>
      <c r="F117" s="220" t="s">
        <v>868</v>
      </c>
      <c r="G117" s="218"/>
      <c r="H117" s="219" t="s">
        <v>19</v>
      </c>
      <c r="I117" s="221"/>
      <c r="J117" s="218"/>
      <c r="K117" s="218"/>
      <c r="L117" s="222"/>
      <c r="M117" s="223"/>
      <c r="N117" s="224"/>
      <c r="O117" s="224"/>
      <c r="P117" s="224"/>
      <c r="Q117" s="224"/>
      <c r="R117" s="224"/>
      <c r="S117" s="224"/>
      <c r="T117" s="225"/>
      <c r="AT117" s="226" t="s">
        <v>164</v>
      </c>
      <c r="AU117" s="226" t="s">
        <v>82</v>
      </c>
      <c r="AV117" s="14" t="s">
        <v>80</v>
      </c>
      <c r="AW117" s="14" t="s">
        <v>33</v>
      </c>
      <c r="AX117" s="14" t="s">
        <v>72</v>
      </c>
      <c r="AY117" s="226" t="s">
        <v>122</v>
      </c>
    </row>
    <row r="118" spans="2:51" s="13" customFormat="1" ht="11.25">
      <c r="B118" s="206"/>
      <c r="C118" s="207"/>
      <c r="D118" s="202" t="s">
        <v>164</v>
      </c>
      <c r="E118" s="208" t="s">
        <v>19</v>
      </c>
      <c r="F118" s="209" t="s">
        <v>869</v>
      </c>
      <c r="G118" s="207"/>
      <c r="H118" s="210">
        <v>-1.727</v>
      </c>
      <c r="I118" s="211"/>
      <c r="J118" s="207"/>
      <c r="K118" s="207"/>
      <c r="L118" s="212"/>
      <c r="M118" s="213"/>
      <c r="N118" s="214"/>
      <c r="O118" s="214"/>
      <c r="P118" s="214"/>
      <c r="Q118" s="214"/>
      <c r="R118" s="214"/>
      <c r="S118" s="214"/>
      <c r="T118" s="215"/>
      <c r="AT118" s="216" t="s">
        <v>164</v>
      </c>
      <c r="AU118" s="216" t="s">
        <v>82</v>
      </c>
      <c r="AV118" s="13" t="s">
        <v>82</v>
      </c>
      <c r="AW118" s="13" t="s">
        <v>33</v>
      </c>
      <c r="AX118" s="13" t="s">
        <v>72</v>
      </c>
      <c r="AY118" s="216" t="s">
        <v>122</v>
      </c>
    </row>
    <row r="119" spans="2:51" s="13" customFormat="1" ht="11.25">
      <c r="B119" s="206"/>
      <c r="C119" s="207"/>
      <c r="D119" s="202" t="s">
        <v>164</v>
      </c>
      <c r="E119" s="208" t="s">
        <v>19</v>
      </c>
      <c r="F119" s="209" t="s">
        <v>870</v>
      </c>
      <c r="G119" s="207"/>
      <c r="H119" s="210">
        <v>-0.113</v>
      </c>
      <c r="I119" s="211"/>
      <c r="J119" s="207"/>
      <c r="K119" s="207"/>
      <c r="L119" s="212"/>
      <c r="M119" s="213"/>
      <c r="N119" s="214"/>
      <c r="O119" s="214"/>
      <c r="P119" s="214"/>
      <c r="Q119" s="214"/>
      <c r="R119" s="214"/>
      <c r="S119" s="214"/>
      <c r="T119" s="215"/>
      <c r="AT119" s="216" t="s">
        <v>164</v>
      </c>
      <c r="AU119" s="216" t="s">
        <v>82</v>
      </c>
      <c r="AV119" s="13" t="s">
        <v>82</v>
      </c>
      <c r="AW119" s="13" t="s">
        <v>33</v>
      </c>
      <c r="AX119" s="13" t="s">
        <v>72</v>
      </c>
      <c r="AY119" s="216" t="s">
        <v>122</v>
      </c>
    </row>
    <row r="120" spans="2:51" s="13" customFormat="1" ht="11.25">
      <c r="B120" s="206"/>
      <c r="C120" s="207"/>
      <c r="D120" s="202" t="s">
        <v>164</v>
      </c>
      <c r="E120" s="208" t="s">
        <v>19</v>
      </c>
      <c r="F120" s="209" t="s">
        <v>506</v>
      </c>
      <c r="G120" s="207"/>
      <c r="H120" s="210">
        <v>0.64</v>
      </c>
      <c r="I120" s="211"/>
      <c r="J120" s="207"/>
      <c r="K120" s="207"/>
      <c r="L120" s="212"/>
      <c r="M120" s="213"/>
      <c r="N120" s="214"/>
      <c r="O120" s="214"/>
      <c r="P120" s="214"/>
      <c r="Q120" s="214"/>
      <c r="R120" s="214"/>
      <c r="S120" s="214"/>
      <c r="T120" s="215"/>
      <c r="AT120" s="216" t="s">
        <v>164</v>
      </c>
      <c r="AU120" s="216" t="s">
        <v>82</v>
      </c>
      <c r="AV120" s="13" t="s">
        <v>82</v>
      </c>
      <c r="AW120" s="13" t="s">
        <v>33</v>
      </c>
      <c r="AX120" s="13" t="s">
        <v>72</v>
      </c>
      <c r="AY120" s="216" t="s">
        <v>122</v>
      </c>
    </row>
    <row r="121" spans="2:51" s="15" customFormat="1" ht="11.25">
      <c r="B121" s="227"/>
      <c r="C121" s="228"/>
      <c r="D121" s="202" t="s">
        <v>164</v>
      </c>
      <c r="E121" s="229" t="s">
        <v>19</v>
      </c>
      <c r="F121" s="230" t="s">
        <v>193</v>
      </c>
      <c r="G121" s="228"/>
      <c r="H121" s="231">
        <v>54.00000000000001</v>
      </c>
      <c r="I121" s="232"/>
      <c r="J121" s="228"/>
      <c r="K121" s="228"/>
      <c r="L121" s="233"/>
      <c r="M121" s="234"/>
      <c r="N121" s="235"/>
      <c r="O121" s="235"/>
      <c r="P121" s="235"/>
      <c r="Q121" s="235"/>
      <c r="R121" s="235"/>
      <c r="S121" s="235"/>
      <c r="T121" s="236"/>
      <c r="AT121" s="237" t="s">
        <v>164</v>
      </c>
      <c r="AU121" s="237" t="s">
        <v>82</v>
      </c>
      <c r="AV121" s="15" t="s">
        <v>129</v>
      </c>
      <c r="AW121" s="15" t="s">
        <v>33</v>
      </c>
      <c r="AX121" s="15" t="s">
        <v>80</v>
      </c>
      <c r="AY121" s="237" t="s">
        <v>122</v>
      </c>
    </row>
    <row r="122" spans="1:65" s="2" customFormat="1" ht="33" customHeight="1">
      <c r="A122" s="36"/>
      <c r="B122" s="37"/>
      <c r="C122" s="189" t="s">
        <v>147</v>
      </c>
      <c r="D122" s="189" t="s">
        <v>124</v>
      </c>
      <c r="E122" s="190" t="s">
        <v>871</v>
      </c>
      <c r="F122" s="191" t="s">
        <v>872</v>
      </c>
      <c r="G122" s="192" t="s">
        <v>188</v>
      </c>
      <c r="H122" s="193">
        <v>12</v>
      </c>
      <c r="I122" s="194"/>
      <c r="J122" s="195">
        <f>ROUND(I122*H122,2)</f>
        <v>0</v>
      </c>
      <c r="K122" s="191" t="s">
        <v>128</v>
      </c>
      <c r="L122" s="41"/>
      <c r="M122" s="196" t="s">
        <v>19</v>
      </c>
      <c r="N122" s="197" t="s">
        <v>43</v>
      </c>
      <c r="O122" s="66"/>
      <c r="P122" s="198">
        <f>O122*H122</f>
        <v>0</v>
      </c>
      <c r="Q122" s="198">
        <v>0</v>
      </c>
      <c r="R122" s="198">
        <f>Q122*H122</f>
        <v>0</v>
      </c>
      <c r="S122" s="198">
        <v>0</v>
      </c>
      <c r="T122" s="199">
        <f>S122*H122</f>
        <v>0</v>
      </c>
      <c r="U122" s="36"/>
      <c r="V122" s="36"/>
      <c r="W122" s="36"/>
      <c r="X122" s="36"/>
      <c r="Y122" s="36"/>
      <c r="Z122" s="36"/>
      <c r="AA122" s="36"/>
      <c r="AB122" s="36"/>
      <c r="AC122" s="36"/>
      <c r="AD122" s="36"/>
      <c r="AE122" s="36"/>
      <c r="AR122" s="200" t="s">
        <v>129</v>
      </c>
      <c r="AT122" s="200" t="s">
        <v>124</v>
      </c>
      <c r="AU122" s="200" t="s">
        <v>82</v>
      </c>
      <c r="AY122" s="19" t="s">
        <v>122</v>
      </c>
      <c r="BE122" s="201">
        <f>IF(N122="základní",J122,0)</f>
        <v>0</v>
      </c>
      <c r="BF122" s="201">
        <f>IF(N122="snížená",J122,0)</f>
        <v>0</v>
      </c>
      <c r="BG122" s="201">
        <f>IF(N122="zákl. přenesená",J122,0)</f>
        <v>0</v>
      </c>
      <c r="BH122" s="201">
        <f>IF(N122="sníž. přenesená",J122,0)</f>
        <v>0</v>
      </c>
      <c r="BI122" s="201">
        <f>IF(N122="nulová",J122,0)</f>
        <v>0</v>
      </c>
      <c r="BJ122" s="19" t="s">
        <v>80</v>
      </c>
      <c r="BK122" s="201">
        <f>ROUND(I122*H122,2)</f>
        <v>0</v>
      </c>
      <c r="BL122" s="19" t="s">
        <v>129</v>
      </c>
      <c r="BM122" s="200" t="s">
        <v>873</v>
      </c>
    </row>
    <row r="123" spans="1:47" s="2" customFormat="1" ht="58.5">
      <c r="A123" s="36"/>
      <c r="B123" s="37"/>
      <c r="C123" s="38"/>
      <c r="D123" s="202" t="s">
        <v>131</v>
      </c>
      <c r="E123" s="38"/>
      <c r="F123" s="203" t="s">
        <v>874</v>
      </c>
      <c r="G123" s="38"/>
      <c r="H123" s="38"/>
      <c r="I123" s="110"/>
      <c r="J123" s="38"/>
      <c r="K123" s="38"/>
      <c r="L123" s="41"/>
      <c r="M123" s="204"/>
      <c r="N123" s="205"/>
      <c r="O123" s="66"/>
      <c r="P123" s="66"/>
      <c r="Q123" s="66"/>
      <c r="R123" s="66"/>
      <c r="S123" s="66"/>
      <c r="T123" s="67"/>
      <c r="U123" s="36"/>
      <c r="V123" s="36"/>
      <c r="W123" s="36"/>
      <c r="X123" s="36"/>
      <c r="Y123" s="36"/>
      <c r="Z123" s="36"/>
      <c r="AA123" s="36"/>
      <c r="AB123" s="36"/>
      <c r="AC123" s="36"/>
      <c r="AD123" s="36"/>
      <c r="AE123" s="36"/>
      <c r="AT123" s="19" t="s">
        <v>131</v>
      </c>
      <c r="AU123" s="19" t="s">
        <v>82</v>
      </c>
    </row>
    <row r="124" spans="2:51" s="14" customFormat="1" ht="11.25">
      <c r="B124" s="217"/>
      <c r="C124" s="218"/>
      <c r="D124" s="202" t="s">
        <v>164</v>
      </c>
      <c r="E124" s="219" t="s">
        <v>19</v>
      </c>
      <c r="F124" s="220" t="s">
        <v>875</v>
      </c>
      <c r="G124" s="218"/>
      <c r="H124" s="219" t="s">
        <v>19</v>
      </c>
      <c r="I124" s="221"/>
      <c r="J124" s="218"/>
      <c r="K124" s="218"/>
      <c r="L124" s="222"/>
      <c r="M124" s="223"/>
      <c r="N124" s="224"/>
      <c r="O124" s="224"/>
      <c r="P124" s="224"/>
      <c r="Q124" s="224"/>
      <c r="R124" s="224"/>
      <c r="S124" s="224"/>
      <c r="T124" s="225"/>
      <c r="AT124" s="226" t="s">
        <v>164</v>
      </c>
      <c r="AU124" s="226" t="s">
        <v>82</v>
      </c>
      <c r="AV124" s="14" t="s">
        <v>80</v>
      </c>
      <c r="AW124" s="14" t="s">
        <v>33</v>
      </c>
      <c r="AX124" s="14" t="s">
        <v>72</v>
      </c>
      <c r="AY124" s="226" t="s">
        <v>122</v>
      </c>
    </row>
    <row r="125" spans="2:51" s="14" customFormat="1" ht="11.25">
      <c r="B125" s="217"/>
      <c r="C125" s="218"/>
      <c r="D125" s="202" t="s">
        <v>164</v>
      </c>
      <c r="E125" s="219" t="s">
        <v>19</v>
      </c>
      <c r="F125" s="220" t="s">
        <v>876</v>
      </c>
      <c r="G125" s="218"/>
      <c r="H125" s="219" t="s">
        <v>19</v>
      </c>
      <c r="I125" s="221"/>
      <c r="J125" s="218"/>
      <c r="K125" s="218"/>
      <c r="L125" s="222"/>
      <c r="M125" s="223"/>
      <c r="N125" s="224"/>
      <c r="O125" s="224"/>
      <c r="P125" s="224"/>
      <c r="Q125" s="224"/>
      <c r="R125" s="224"/>
      <c r="S125" s="224"/>
      <c r="T125" s="225"/>
      <c r="AT125" s="226" t="s">
        <v>164</v>
      </c>
      <c r="AU125" s="226" t="s">
        <v>82</v>
      </c>
      <c r="AV125" s="14" t="s">
        <v>80</v>
      </c>
      <c r="AW125" s="14" t="s">
        <v>33</v>
      </c>
      <c r="AX125" s="14" t="s">
        <v>72</v>
      </c>
      <c r="AY125" s="226" t="s">
        <v>122</v>
      </c>
    </row>
    <row r="126" spans="2:51" s="14" customFormat="1" ht="11.25">
      <c r="B126" s="217"/>
      <c r="C126" s="218"/>
      <c r="D126" s="202" t="s">
        <v>164</v>
      </c>
      <c r="E126" s="219" t="s">
        <v>19</v>
      </c>
      <c r="F126" s="220" t="s">
        <v>877</v>
      </c>
      <c r="G126" s="218"/>
      <c r="H126" s="219" t="s">
        <v>19</v>
      </c>
      <c r="I126" s="221"/>
      <c r="J126" s="218"/>
      <c r="K126" s="218"/>
      <c r="L126" s="222"/>
      <c r="M126" s="223"/>
      <c r="N126" s="224"/>
      <c r="O126" s="224"/>
      <c r="P126" s="224"/>
      <c r="Q126" s="224"/>
      <c r="R126" s="224"/>
      <c r="S126" s="224"/>
      <c r="T126" s="225"/>
      <c r="AT126" s="226" t="s">
        <v>164</v>
      </c>
      <c r="AU126" s="226" t="s">
        <v>82</v>
      </c>
      <c r="AV126" s="14" t="s">
        <v>80</v>
      </c>
      <c r="AW126" s="14" t="s">
        <v>33</v>
      </c>
      <c r="AX126" s="14" t="s">
        <v>72</v>
      </c>
      <c r="AY126" s="226" t="s">
        <v>122</v>
      </c>
    </row>
    <row r="127" spans="2:51" s="13" customFormat="1" ht="11.25">
      <c r="B127" s="206"/>
      <c r="C127" s="207"/>
      <c r="D127" s="202" t="s">
        <v>164</v>
      </c>
      <c r="E127" s="208" t="s">
        <v>19</v>
      </c>
      <c r="F127" s="209" t="s">
        <v>878</v>
      </c>
      <c r="G127" s="207"/>
      <c r="H127" s="210">
        <v>7.732</v>
      </c>
      <c r="I127" s="211"/>
      <c r="J127" s="207"/>
      <c r="K127" s="207"/>
      <c r="L127" s="212"/>
      <c r="M127" s="213"/>
      <c r="N127" s="214"/>
      <c r="O127" s="214"/>
      <c r="P127" s="214"/>
      <c r="Q127" s="214"/>
      <c r="R127" s="214"/>
      <c r="S127" s="214"/>
      <c r="T127" s="215"/>
      <c r="AT127" s="216" t="s">
        <v>164</v>
      </c>
      <c r="AU127" s="216" t="s">
        <v>82</v>
      </c>
      <c r="AV127" s="13" t="s">
        <v>82</v>
      </c>
      <c r="AW127" s="13" t="s">
        <v>33</v>
      </c>
      <c r="AX127" s="13" t="s">
        <v>72</v>
      </c>
      <c r="AY127" s="216" t="s">
        <v>122</v>
      </c>
    </row>
    <row r="128" spans="2:51" s="13" customFormat="1" ht="11.25">
      <c r="B128" s="206"/>
      <c r="C128" s="207"/>
      <c r="D128" s="202" t="s">
        <v>164</v>
      </c>
      <c r="E128" s="208" t="s">
        <v>19</v>
      </c>
      <c r="F128" s="209" t="s">
        <v>879</v>
      </c>
      <c r="G128" s="207"/>
      <c r="H128" s="210">
        <v>6.075</v>
      </c>
      <c r="I128" s="211"/>
      <c r="J128" s="207"/>
      <c r="K128" s="207"/>
      <c r="L128" s="212"/>
      <c r="M128" s="213"/>
      <c r="N128" s="214"/>
      <c r="O128" s="214"/>
      <c r="P128" s="214"/>
      <c r="Q128" s="214"/>
      <c r="R128" s="214"/>
      <c r="S128" s="214"/>
      <c r="T128" s="215"/>
      <c r="AT128" s="216" t="s">
        <v>164</v>
      </c>
      <c r="AU128" s="216" t="s">
        <v>82</v>
      </c>
      <c r="AV128" s="13" t="s">
        <v>82</v>
      </c>
      <c r="AW128" s="13" t="s">
        <v>33</v>
      </c>
      <c r="AX128" s="13" t="s">
        <v>72</v>
      </c>
      <c r="AY128" s="216" t="s">
        <v>122</v>
      </c>
    </row>
    <row r="129" spans="2:51" s="14" customFormat="1" ht="11.25">
      <c r="B129" s="217"/>
      <c r="C129" s="218"/>
      <c r="D129" s="202" t="s">
        <v>164</v>
      </c>
      <c r="E129" s="219" t="s">
        <v>19</v>
      </c>
      <c r="F129" s="220" t="s">
        <v>880</v>
      </c>
      <c r="G129" s="218"/>
      <c r="H129" s="219" t="s">
        <v>19</v>
      </c>
      <c r="I129" s="221"/>
      <c r="J129" s="218"/>
      <c r="K129" s="218"/>
      <c r="L129" s="222"/>
      <c r="M129" s="223"/>
      <c r="N129" s="224"/>
      <c r="O129" s="224"/>
      <c r="P129" s="224"/>
      <c r="Q129" s="224"/>
      <c r="R129" s="224"/>
      <c r="S129" s="224"/>
      <c r="T129" s="225"/>
      <c r="AT129" s="226" t="s">
        <v>164</v>
      </c>
      <c r="AU129" s="226" t="s">
        <v>82</v>
      </c>
      <c r="AV129" s="14" t="s">
        <v>80</v>
      </c>
      <c r="AW129" s="14" t="s">
        <v>33</v>
      </c>
      <c r="AX129" s="14" t="s">
        <v>72</v>
      </c>
      <c r="AY129" s="226" t="s">
        <v>122</v>
      </c>
    </row>
    <row r="130" spans="2:51" s="13" customFormat="1" ht="11.25">
      <c r="B130" s="206"/>
      <c r="C130" s="207"/>
      <c r="D130" s="202" t="s">
        <v>164</v>
      </c>
      <c r="E130" s="208" t="s">
        <v>19</v>
      </c>
      <c r="F130" s="209" t="s">
        <v>869</v>
      </c>
      <c r="G130" s="207"/>
      <c r="H130" s="210">
        <v>-1.727</v>
      </c>
      <c r="I130" s="211"/>
      <c r="J130" s="207"/>
      <c r="K130" s="207"/>
      <c r="L130" s="212"/>
      <c r="M130" s="213"/>
      <c r="N130" s="214"/>
      <c r="O130" s="214"/>
      <c r="P130" s="214"/>
      <c r="Q130" s="214"/>
      <c r="R130" s="214"/>
      <c r="S130" s="214"/>
      <c r="T130" s="215"/>
      <c r="AT130" s="216" t="s">
        <v>164</v>
      </c>
      <c r="AU130" s="216" t="s">
        <v>82</v>
      </c>
      <c r="AV130" s="13" t="s">
        <v>82</v>
      </c>
      <c r="AW130" s="13" t="s">
        <v>33</v>
      </c>
      <c r="AX130" s="13" t="s">
        <v>72</v>
      </c>
      <c r="AY130" s="216" t="s">
        <v>122</v>
      </c>
    </row>
    <row r="131" spans="2:51" s="13" customFormat="1" ht="11.25">
      <c r="B131" s="206"/>
      <c r="C131" s="207"/>
      <c r="D131" s="202" t="s">
        <v>164</v>
      </c>
      <c r="E131" s="208" t="s">
        <v>19</v>
      </c>
      <c r="F131" s="209" t="s">
        <v>881</v>
      </c>
      <c r="G131" s="207"/>
      <c r="H131" s="210">
        <v>-0.109</v>
      </c>
      <c r="I131" s="211"/>
      <c r="J131" s="207"/>
      <c r="K131" s="207"/>
      <c r="L131" s="212"/>
      <c r="M131" s="213"/>
      <c r="N131" s="214"/>
      <c r="O131" s="214"/>
      <c r="P131" s="214"/>
      <c r="Q131" s="214"/>
      <c r="R131" s="214"/>
      <c r="S131" s="214"/>
      <c r="T131" s="215"/>
      <c r="AT131" s="216" t="s">
        <v>164</v>
      </c>
      <c r="AU131" s="216" t="s">
        <v>82</v>
      </c>
      <c r="AV131" s="13" t="s">
        <v>82</v>
      </c>
      <c r="AW131" s="13" t="s">
        <v>33</v>
      </c>
      <c r="AX131" s="13" t="s">
        <v>72</v>
      </c>
      <c r="AY131" s="216" t="s">
        <v>122</v>
      </c>
    </row>
    <row r="132" spans="2:51" s="13" customFormat="1" ht="11.25">
      <c r="B132" s="206"/>
      <c r="C132" s="207"/>
      <c r="D132" s="202" t="s">
        <v>164</v>
      </c>
      <c r="E132" s="208" t="s">
        <v>19</v>
      </c>
      <c r="F132" s="209" t="s">
        <v>882</v>
      </c>
      <c r="G132" s="207"/>
      <c r="H132" s="210">
        <v>0.029</v>
      </c>
      <c r="I132" s="211"/>
      <c r="J132" s="207"/>
      <c r="K132" s="207"/>
      <c r="L132" s="212"/>
      <c r="M132" s="213"/>
      <c r="N132" s="214"/>
      <c r="O132" s="214"/>
      <c r="P132" s="214"/>
      <c r="Q132" s="214"/>
      <c r="R132" s="214"/>
      <c r="S132" s="214"/>
      <c r="T132" s="215"/>
      <c r="AT132" s="216" t="s">
        <v>164</v>
      </c>
      <c r="AU132" s="216" t="s">
        <v>82</v>
      </c>
      <c r="AV132" s="13" t="s">
        <v>82</v>
      </c>
      <c r="AW132" s="13" t="s">
        <v>33</v>
      </c>
      <c r="AX132" s="13" t="s">
        <v>72</v>
      </c>
      <c r="AY132" s="216" t="s">
        <v>122</v>
      </c>
    </row>
    <row r="133" spans="2:51" s="15" customFormat="1" ht="11.25">
      <c r="B133" s="227"/>
      <c r="C133" s="228"/>
      <c r="D133" s="202" t="s">
        <v>164</v>
      </c>
      <c r="E133" s="229" t="s">
        <v>19</v>
      </c>
      <c r="F133" s="230" t="s">
        <v>193</v>
      </c>
      <c r="G133" s="228"/>
      <c r="H133" s="231">
        <v>12</v>
      </c>
      <c r="I133" s="232"/>
      <c r="J133" s="228"/>
      <c r="K133" s="228"/>
      <c r="L133" s="233"/>
      <c r="M133" s="234"/>
      <c r="N133" s="235"/>
      <c r="O133" s="235"/>
      <c r="P133" s="235"/>
      <c r="Q133" s="235"/>
      <c r="R133" s="235"/>
      <c r="S133" s="235"/>
      <c r="T133" s="236"/>
      <c r="AT133" s="237" t="s">
        <v>164</v>
      </c>
      <c r="AU133" s="237" t="s">
        <v>82</v>
      </c>
      <c r="AV133" s="15" t="s">
        <v>129</v>
      </c>
      <c r="AW133" s="15" t="s">
        <v>33</v>
      </c>
      <c r="AX133" s="15" t="s">
        <v>80</v>
      </c>
      <c r="AY133" s="237" t="s">
        <v>122</v>
      </c>
    </row>
    <row r="134" spans="1:65" s="2" customFormat="1" ht="33" customHeight="1">
      <c r="A134" s="36"/>
      <c r="B134" s="37"/>
      <c r="C134" s="189" t="s">
        <v>151</v>
      </c>
      <c r="D134" s="189" t="s">
        <v>124</v>
      </c>
      <c r="E134" s="190" t="s">
        <v>883</v>
      </c>
      <c r="F134" s="191" t="s">
        <v>884</v>
      </c>
      <c r="G134" s="192" t="s">
        <v>188</v>
      </c>
      <c r="H134" s="193">
        <v>12</v>
      </c>
      <c r="I134" s="194"/>
      <c r="J134" s="195">
        <f>ROUND(I134*H134,2)</f>
        <v>0</v>
      </c>
      <c r="K134" s="191" t="s">
        <v>128</v>
      </c>
      <c r="L134" s="41"/>
      <c r="M134" s="196" t="s">
        <v>19</v>
      </c>
      <c r="N134" s="197" t="s">
        <v>43</v>
      </c>
      <c r="O134" s="66"/>
      <c r="P134" s="198">
        <f>O134*H134</f>
        <v>0</v>
      </c>
      <c r="Q134" s="198">
        <v>0</v>
      </c>
      <c r="R134" s="198">
        <f>Q134*H134</f>
        <v>0</v>
      </c>
      <c r="S134" s="198">
        <v>0</v>
      </c>
      <c r="T134" s="199">
        <f>S134*H134</f>
        <v>0</v>
      </c>
      <c r="U134" s="36"/>
      <c r="V134" s="36"/>
      <c r="W134" s="36"/>
      <c r="X134" s="36"/>
      <c r="Y134" s="36"/>
      <c r="Z134" s="36"/>
      <c r="AA134" s="36"/>
      <c r="AB134" s="36"/>
      <c r="AC134" s="36"/>
      <c r="AD134" s="36"/>
      <c r="AE134" s="36"/>
      <c r="AR134" s="200" t="s">
        <v>129</v>
      </c>
      <c r="AT134" s="200" t="s">
        <v>124</v>
      </c>
      <c r="AU134" s="200" t="s">
        <v>82</v>
      </c>
      <c r="AY134" s="19" t="s">
        <v>122</v>
      </c>
      <c r="BE134" s="201">
        <f>IF(N134="základní",J134,0)</f>
        <v>0</v>
      </c>
      <c r="BF134" s="201">
        <f>IF(N134="snížená",J134,0)</f>
        <v>0</v>
      </c>
      <c r="BG134" s="201">
        <f>IF(N134="zákl. přenesená",J134,0)</f>
        <v>0</v>
      </c>
      <c r="BH134" s="201">
        <f>IF(N134="sníž. přenesená",J134,0)</f>
        <v>0</v>
      </c>
      <c r="BI134" s="201">
        <f>IF(N134="nulová",J134,0)</f>
        <v>0</v>
      </c>
      <c r="BJ134" s="19" t="s">
        <v>80</v>
      </c>
      <c r="BK134" s="201">
        <f>ROUND(I134*H134,2)</f>
        <v>0</v>
      </c>
      <c r="BL134" s="19" t="s">
        <v>129</v>
      </c>
      <c r="BM134" s="200" t="s">
        <v>885</v>
      </c>
    </row>
    <row r="135" spans="1:47" s="2" customFormat="1" ht="58.5">
      <c r="A135" s="36"/>
      <c r="B135" s="37"/>
      <c r="C135" s="38"/>
      <c r="D135" s="202" t="s">
        <v>131</v>
      </c>
      <c r="E135" s="38"/>
      <c r="F135" s="203" t="s">
        <v>874</v>
      </c>
      <c r="G135" s="38"/>
      <c r="H135" s="38"/>
      <c r="I135" s="110"/>
      <c r="J135" s="38"/>
      <c r="K135" s="38"/>
      <c r="L135" s="41"/>
      <c r="M135" s="204"/>
      <c r="N135" s="205"/>
      <c r="O135" s="66"/>
      <c r="P135" s="66"/>
      <c r="Q135" s="66"/>
      <c r="R135" s="66"/>
      <c r="S135" s="66"/>
      <c r="T135" s="67"/>
      <c r="U135" s="36"/>
      <c r="V135" s="36"/>
      <c r="W135" s="36"/>
      <c r="X135" s="36"/>
      <c r="Y135" s="36"/>
      <c r="Z135" s="36"/>
      <c r="AA135" s="36"/>
      <c r="AB135" s="36"/>
      <c r="AC135" s="36"/>
      <c r="AD135" s="36"/>
      <c r="AE135" s="36"/>
      <c r="AT135" s="19" t="s">
        <v>131</v>
      </c>
      <c r="AU135" s="19" t="s">
        <v>82</v>
      </c>
    </row>
    <row r="136" spans="1:65" s="2" customFormat="1" ht="33" customHeight="1">
      <c r="A136" s="36"/>
      <c r="B136" s="37"/>
      <c r="C136" s="189" t="s">
        <v>155</v>
      </c>
      <c r="D136" s="189" t="s">
        <v>124</v>
      </c>
      <c r="E136" s="190" t="s">
        <v>291</v>
      </c>
      <c r="F136" s="191" t="s">
        <v>292</v>
      </c>
      <c r="G136" s="192" t="s">
        <v>188</v>
      </c>
      <c r="H136" s="193">
        <v>15.2</v>
      </c>
      <c r="I136" s="194"/>
      <c r="J136" s="195">
        <f>ROUND(I136*H136,2)</f>
        <v>0</v>
      </c>
      <c r="K136" s="191" t="s">
        <v>128</v>
      </c>
      <c r="L136" s="41"/>
      <c r="M136" s="196" t="s">
        <v>19</v>
      </c>
      <c r="N136" s="197" t="s">
        <v>43</v>
      </c>
      <c r="O136" s="66"/>
      <c r="P136" s="198">
        <f>O136*H136</f>
        <v>0</v>
      </c>
      <c r="Q136" s="198">
        <v>0</v>
      </c>
      <c r="R136" s="198">
        <f>Q136*H136</f>
        <v>0</v>
      </c>
      <c r="S136" s="198">
        <v>0</v>
      </c>
      <c r="T136" s="199">
        <f>S136*H136</f>
        <v>0</v>
      </c>
      <c r="U136" s="36"/>
      <c r="V136" s="36"/>
      <c r="W136" s="36"/>
      <c r="X136" s="36"/>
      <c r="Y136" s="36"/>
      <c r="Z136" s="36"/>
      <c r="AA136" s="36"/>
      <c r="AB136" s="36"/>
      <c r="AC136" s="36"/>
      <c r="AD136" s="36"/>
      <c r="AE136" s="36"/>
      <c r="AR136" s="200" t="s">
        <v>129</v>
      </c>
      <c r="AT136" s="200" t="s">
        <v>124</v>
      </c>
      <c r="AU136" s="200" t="s">
        <v>82</v>
      </c>
      <c r="AY136" s="19" t="s">
        <v>122</v>
      </c>
      <c r="BE136" s="201">
        <f>IF(N136="základní",J136,0)</f>
        <v>0</v>
      </c>
      <c r="BF136" s="201">
        <f>IF(N136="snížená",J136,0)</f>
        <v>0</v>
      </c>
      <c r="BG136" s="201">
        <f>IF(N136="zákl. přenesená",J136,0)</f>
        <v>0</v>
      </c>
      <c r="BH136" s="201">
        <f>IF(N136="sníž. přenesená",J136,0)</f>
        <v>0</v>
      </c>
      <c r="BI136" s="201">
        <f>IF(N136="nulová",J136,0)</f>
        <v>0</v>
      </c>
      <c r="BJ136" s="19" t="s">
        <v>80</v>
      </c>
      <c r="BK136" s="201">
        <f>ROUND(I136*H136,2)</f>
        <v>0</v>
      </c>
      <c r="BL136" s="19" t="s">
        <v>129</v>
      </c>
      <c r="BM136" s="200" t="s">
        <v>886</v>
      </c>
    </row>
    <row r="137" spans="1:47" s="2" customFormat="1" ht="87.75">
      <c r="A137" s="36"/>
      <c r="B137" s="37"/>
      <c r="C137" s="38"/>
      <c r="D137" s="202" t="s">
        <v>131</v>
      </c>
      <c r="E137" s="38"/>
      <c r="F137" s="203" t="s">
        <v>294</v>
      </c>
      <c r="G137" s="38"/>
      <c r="H137" s="38"/>
      <c r="I137" s="110"/>
      <c r="J137" s="38"/>
      <c r="K137" s="38"/>
      <c r="L137" s="41"/>
      <c r="M137" s="204"/>
      <c r="N137" s="205"/>
      <c r="O137" s="66"/>
      <c r="P137" s="66"/>
      <c r="Q137" s="66"/>
      <c r="R137" s="66"/>
      <c r="S137" s="66"/>
      <c r="T137" s="67"/>
      <c r="U137" s="36"/>
      <c r="V137" s="36"/>
      <c r="W137" s="36"/>
      <c r="X137" s="36"/>
      <c r="Y137" s="36"/>
      <c r="Z137" s="36"/>
      <c r="AA137" s="36"/>
      <c r="AB137" s="36"/>
      <c r="AC137" s="36"/>
      <c r="AD137" s="36"/>
      <c r="AE137" s="36"/>
      <c r="AT137" s="19" t="s">
        <v>131</v>
      </c>
      <c r="AU137" s="19" t="s">
        <v>82</v>
      </c>
    </row>
    <row r="138" spans="2:51" s="14" customFormat="1" ht="11.25">
      <c r="B138" s="217"/>
      <c r="C138" s="218"/>
      <c r="D138" s="202" t="s">
        <v>164</v>
      </c>
      <c r="E138" s="219" t="s">
        <v>19</v>
      </c>
      <c r="F138" s="220" t="s">
        <v>887</v>
      </c>
      <c r="G138" s="218"/>
      <c r="H138" s="219" t="s">
        <v>19</v>
      </c>
      <c r="I138" s="221"/>
      <c r="J138" s="218"/>
      <c r="K138" s="218"/>
      <c r="L138" s="222"/>
      <c r="M138" s="223"/>
      <c r="N138" s="224"/>
      <c r="O138" s="224"/>
      <c r="P138" s="224"/>
      <c r="Q138" s="224"/>
      <c r="R138" s="224"/>
      <c r="S138" s="224"/>
      <c r="T138" s="225"/>
      <c r="AT138" s="226" t="s">
        <v>164</v>
      </c>
      <c r="AU138" s="226" t="s">
        <v>82</v>
      </c>
      <c r="AV138" s="14" t="s">
        <v>80</v>
      </c>
      <c r="AW138" s="14" t="s">
        <v>33</v>
      </c>
      <c r="AX138" s="14" t="s">
        <v>72</v>
      </c>
      <c r="AY138" s="226" t="s">
        <v>122</v>
      </c>
    </row>
    <row r="139" spans="2:51" s="14" customFormat="1" ht="11.25">
      <c r="B139" s="217"/>
      <c r="C139" s="218"/>
      <c r="D139" s="202" t="s">
        <v>164</v>
      </c>
      <c r="E139" s="219" t="s">
        <v>19</v>
      </c>
      <c r="F139" s="220" t="s">
        <v>888</v>
      </c>
      <c r="G139" s="218"/>
      <c r="H139" s="219" t="s">
        <v>19</v>
      </c>
      <c r="I139" s="221"/>
      <c r="J139" s="218"/>
      <c r="K139" s="218"/>
      <c r="L139" s="222"/>
      <c r="M139" s="223"/>
      <c r="N139" s="224"/>
      <c r="O139" s="224"/>
      <c r="P139" s="224"/>
      <c r="Q139" s="224"/>
      <c r="R139" s="224"/>
      <c r="S139" s="224"/>
      <c r="T139" s="225"/>
      <c r="AT139" s="226" t="s">
        <v>164</v>
      </c>
      <c r="AU139" s="226" t="s">
        <v>82</v>
      </c>
      <c r="AV139" s="14" t="s">
        <v>80</v>
      </c>
      <c r="AW139" s="14" t="s">
        <v>33</v>
      </c>
      <c r="AX139" s="14" t="s">
        <v>72</v>
      </c>
      <c r="AY139" s="226" t="s">
        <v>122</v>
      </c>
    </row>
    <row r="140" spans="2:51" s="13" customFormat="1" ht="11.25">
      <c r="B140" s="206"/>
      <c r="C140" s="207"/>
      <c r="D140" s="202" t="s">
        <v>164</v>
      </c>
      <c r="E140" s="208" t="s">
        <v>19</v>
      </c>
      <c r="F140" s="209" t="s">
        <v>889</v>
      </c>
      <c r="G140" s="207"/>
      <c r="H140" s="210">
        <v>15.2</v>
      </c>
      <c r="I140" s="211"/>
      <c r="J140" s="207"/>
      <c r="K140" s="207"/>
      <c r="L140" s="212"/>
      <c r="M140" s="213"/>
      <c r="N140" s="214"/>
      <c r="O140" s="214"/>
      <c r="P140" s="214"/>
      <c r="Q140" s="214"/>
      <c r="R140" s="214"/>
      <c r="S140" s="214"/>
      <c r="T140" s="215"/>
      <c r="AT140" s="216" t="s">
        <v>164</v>
      </c>
      <c r="AU140" s="216" t="s">
        <v>82</v>
      </c>
      <c r="AV140" s="13" t="s">
        <v>82</v>
      </c>
      <c r="AW140" s="13" t="s">
        <v>33</v>
      </c>
      <c r="AX140" s="13" t="s">
        <v>80</v>
      </c>
      <c r="AY140" s="216" t="s">
        <v>122</v>
      </c>
    </row>
    <row r="141" spans="1:65" s="2" customFormat="1" ht="16.5" customHeight="1">
      <c r="A141" s="36"/>
      <c r="B141" s="37"/>
      <c r="C141" s="249" t="s">
        <v>160</v>
      </c>
      <c r="D141" s="249" t="s">
        <v>303</v>
      </c>
      <c r="E141" s="250" t="s">
        <v>304</v>
      </c>
      <c r="F141" s="251" t="s">
        <v>305</v>
      </c>
      <c r="G141" s="252" t="s">
        <v>177</v>
      </c>
      <c r="H141" s="253">
        <v>30.37</v>
      </c>
      <c r="I141" s="254"/>
      <c r="J141" s="255">
        <f>ROUND(I141*H141,2)</f>
        <v>0</v>
      </c>
      <c r="K141" s="251" t="s">
        <v>128</v>
      </c>
      <c r="L141" s="256"/>
      <c r="M141" s="257" t="s">
        <v>19</v>
      </c>
      <c r="N141" s="258" t="s">
        <v>43</v>
      </c>
      <c r="O141" s="66"/>
      <c r="P141" s="198">
        <f>O141*H141</f>
        <v>0</v>
      </c>
      <c r="Q141" s="198">
        <v>1</v>
      </c>
      <c r="R141" s="198">
        <f>Q141*H141</f>
        <v>30.37</v>
      </c>
      <c r="S141" s="198">
        <v>0</v>
      </c>
      <c r="T141" s="199">
        <f>S141*H141</f>
        <v>0</v>
      </c>
      <c r="U141" s="36"/>
      <c r="V141" s="36"/>
      <c r="W141" s="36"/>
      <c r="X141" s="36"/>
      <c r="Y141" s="36"/>
      <c r="Z141" s="36"/>
      <c r="AA141" s="36"/>
      <c r="AB141" s="36"/>
      <c r="AC141" s="36"/>
      <c r="AD141" s="36"/>
      <c r="AE141" s="36"/>
      <c r="AR141" s="200" t="s">
        <v>160</v>
      </c>
      <c r="AT141" s="200" t="s">
        <v>303</v>
      </c>
      <c r="AU141" s="200" t="s">
        <v>82</v>
      </c>
      <c r="AY141" s="19" t="s">
        <v>122</v>
      </c>
      <c r="BE141" s="201">
        <f>IF(N141="základní",J141,0)</f>
        <v>0</v>
      </c>
      <c r="BF141" s="201">
        <f>IF(N141="snížená",J141,0)</f>
        <v>0</v>
      </c>
      <c r="BG141" s="201">
        <f>IF(N141="zákl. přenesená",J141,0)</f>
        <v>0</v>
      </c>
      <c r="BH141" s="201">
        <f>IF(N141="sníž. přenesená",J141,0)</f>
        <v>0</v>
      </c>
      <c r="BI141" s="201">
        <f>IF(N141="nulová",J141,0)</f>
        <v>0</v>
      </c>
      <c r="BJ141" s="19" t="s">
        <v>80</v>
      </c>
      <c r="BK141" s="201">
        <f>ROUND(I141*H141,2)</f>
        <v>0</v>
      </c>
      <c r="BL141" s="19" t="s">
        <v>129</v>
      </c>
      <c r="BM141" s="200" t="s">
        <v>890</v>
      </c>
    </row>
    <row r="142" spans="2:51" s="14" customFormat="1" ht="11.25">
      <c r="B142" s="217"/>
      <c r="C142" s="218"/>
      <c r="D142" s="202" t="s">
        <v>164</v>
      </c>
      <c r="E142" s="219" t="s">
        <v>19</v>
      </c>
      <c r="F142" s="220" t="s">
        <v>307</v>
      </c>
      <c r="G142" s="218"/>
      <c r="H142" s="219" t="s">
        <v>19</v>
      </c>
      <c r="I142" s="221"/>
      <c r="J142" s="218"/>
      <c r="K142" s="218"/>
      <c r="L142" s="222"/>
      <c r="M142" s="223"/>
      <c r="N142" s="224"/>
      <c r="O142" s="224"/>
      <c r="P142" s="224"/>
      <c r="Q142" s="224"/>
      <c r="R142" s="224"/>
      <c r="S142" s="224"/>
      <c r="T142" s="225"/>
      <c r="AT142" s="226" t="s">
        <v>164</v>
      </c>
      <c r="AU142" s="226" t="s">
        <v>82</v>
      </c>
      <c r="AV142" s="14" t="s">
        <v>80</v>
      </c>
      <c r="AW142" s="14" t="s">
        <v>33</v>
      </c>
      <c r="AX142" s="14" t="s">
        <v>72</v>
      </c>
      <c r="AY142" s="226" t="s">
        <v>122</v>
      </c>
    </row>
    <row r="143" spans="2:51" s="14" customFormat="1" ht="11.25">
      <c r="B143" s="217"/>
      <c r="C143" s="218"/>
      <c r="D143" s="202" t="s">
        <v>164</v>
      </c>
      <c r="E143" s="219" t="s">
        <v>19</v>
      </c>
      <c r="F143" s="220" t="s">
        <v>891</v>
      </c>
      <c r="G143" s="218"/>
      <c r="H143" s="219" t="s">
        <v>19</v>
      </c>
      <c r="I143" s="221"/>
      <c r="J143" s="218"/>
      <c r="K143" s="218"/>
      <c r="L143" s="222"/>
      <c r="M143" s="223"/>
      <c r="N143" s="224"/>
      <c r="O143" s="224"/>
      <c r="P143" s="224"/>
      <c r="Q143" s="224"/>
      <c r="R143" s="224"/>
      <c r="S143" s="224"/>
      <c r="T143" s="225"/>
      <c r="AT143" s="226" t="s">
        <v>164</v>
      </c>
      <c r="AU143" s="226" t="s">
        <v>82</v>
      </c>
      <c r="AV143" s="14" t="s">
        <v>80</v>
      </c>
      <c r="AW143" s="14" t="s">
        <v>33</v>
      </c>
      <c r="AX143" s="14" t="s">
        <v>72</v>
      </c>
      <c r="AY143" s="226" t="s">
        <v>122</v>
      </c>
    </row>
    <row r="144" spans="2:51" s="13" customFormat="1" ht="11.25">
      <c r="B144" s="206"/>
      <c r="C144" s="207"/>
      <c r="D144" s="202" t="s">
        <v>164</v>
      </c>
      <c r="E144" s="208" t="s">
        <v>19</v>
      </c>
      <c r="F144" s="209" t="s">
        <v>892</v>
      </c>
      <c r="G144" s="207"/>
      <c r="H144" s="210">
        <v>30.37</v>
      </c>
      <c r="I144" s="211"/>
      <c r="J144" s="207"/>
      <c r="K144" s="207"/>
      <c r="L144" s="212"/>
      <c r="M144" s="213"/>
      <c r="N144" s="214"/>
      <c r="O144" s="214"/>
      <c r="P144" s="214"/>
      <c r="Q144" s="214"/>
      <c r="R144" s="214"/>
      <c r="S144" s="214"/>
      <c r="T144" s="215"/>
      <c r="AT144" s="216" t="s">
        <v>164</v>
      </c>
      <c r="AU144" s="216" t="s">
        <v>82</v>
      </c>
      <c r="AV144" s="13" t="s">
        <v>82</v>
      </c>
      <c r="AW144" s="13" t="s">
        <v>33</v>
      </c>
      <c r="AX144" s="13" t="s">
        <v>80</v>
      </c>
      <c r="AY144" s="216" t="s">
        <v>122</v>
      </c>
    </row>
    <row r="145" spans="1:65" s="2" customFormat="1" ht="33" customHeight="1">
      <c r="A145" s="36"/>
      <c r="B145" s="37"/>
      <c r="C145" s="189" t="s">
        <v>166</v>
      </c>
      <c r="D145" s="189" t="s">
        <v>124</v>
      </c>
      <c r="E145" s="190" t="s">
        <v>311</v>
      </c>
      <c r="F145" s="191" t="s">
        <v>312</v>
      </c>
      <c r="G145" s="192" t="s">
        <v>188</v>
      </c>
      <c r="H145" s="193">
        <v>21.5</v>
      </c>
      <c r="I145" s="194"/>
      <c r="J145" s="195">
        <f>ROUND(I145*H145,2)</f>
        <v>0</v>
      </c>
      <c r="K145" s="191" t="s">
        <v>128</v>
      </c>
      <c r="L145" s="41"/>
      <c r="M145" s="196" t="s">
        <v>19</v>
      </c>
      <c r="N145" s="197" t="s">
        <v>43</v>
      </c>
      <c r="O145" s="66"/>
      <c r="P145" s="198">
        <f>O145*H145</f>
        <v>0</v>
      </c>
      <c r="Q145" s="198">
        <v>0</v>
      </c>
      <c r="R145" s="198">
        <f>Q145*H145</f>
        <v>0</v>
      </c>
      <c r="S145" s="198">
        <v>0</v>
      </c>
      <c r="T145" s="199">
        <f>S145*H145</f>
        <v>0</v>
      </c>
      <c r="U145" s="36"/>
      <c r="V145" s="36"/>
      <c r="W145" s="36"/>
      <c r="X145" s="36"/>
      <c r="Y145" s="36"/>
      <c r="Z145" s="36"/>
      <c r="AA145" s="36"/>
      <c r="AB145" s="36"/>
      <c r="AC145" s="36"/>
      <c r="AD145" s="36"/>
      <c r="AE145" s="36"/>
      <c r="AR145" s="200" t="s">
        <v>129</v>
      </c>
      <c r="AT145" s="200" t="s">
        <v>124</v>
      </c>
      <c r="AU145" s="200" t="s">
        <v>82</v>
      </c>
      <c r="AY145" s="19" t="s">
        <v>122</v>
      </c>
      <c r="BE145" s="201">
        <f>IF(N145="základní",J145,0)</f>
        <v>0</v>
      </c>
      <c r="BF145" s="201">
        <f>IF(N145="snížená",J145,0)</f>
        <v>0</v>
      </c>
      <c r="BG145" s="201">
        <f>IF(N145="zákl. přenesená",J145,0)</f>
        <v>0</v>
      </c>
      <c r="BH145" s="201">
        <f>IF(N145="sníž. přenesená",J145,0)</f>
        <v>0</v>
      </c>
      <c r="BI145" s="201">
        <f>IF(N145="nulová",J145,0)</f>
        <v>0</v>
      </c>
      <c r="BJ145" s="19" t="s">
        <v>80</v>
      </c>
      <c r="BK145" s="201">
        <f>ROUND(I145*H145,2)</f>
        <v>0</v>
      </c>
      <c r="BL145" s="19" t="s">
        <v>129</v>
      </c>
      <c r="BM145" s="200" t="s">
        <v>893</v>
      </c>
    </row>
    <row r="146" spans="1:47" s="2" customFormat="1" ht="58.5">
      <c r="A146" s="36"/>
      <c r="B146" s="37"/>
      <c r="C146" s="38"/>
      <c r="D146" s="202" t="s">
        <v>131</v>
      </c>
      <c r="E146" s="38"/>
      <c r="F146" s="203" t="s">
        <v>314</v>
      </c>
      <c r="G146" s="38"/>
      <c r="H146" s="38"/>
      <c r="I146" s="110"/>
      <c r="J146" s="38"/>
      <c r="K146" s="38"/>
      <c r="L146" s="41"/>
      <c r="M146" s="204"/>
      <c r="N146" s="205"/>
      <c r="O146" s="66"/>
      <c r="P146" s="66"/>
      <c r="Q146" s="66"/>
      <c r="R146" s="66"/>
      <c r="S146" s="66"/>
      <c r="T146" s="67"/>
      <c r="U146" s="36"/>
      <c r="V146" s="36"/>
      <c r="W146" s="36"/>
      <c r="X146" s="36"/>
      <c r="Y146" s="36"/>
      <c r="Z146" s="36"/>
      <c r="AA146" s="36"/>
      <c r="AB146" s="36"/>
      <c r="AC146" s="36"/>
      <c r="AD146" s="36"/>
      <c r="AE146" s="36"/>
      <c r="AT146" s="19" t="s">
        <v>131</v>
      </c>
      <c r="AU146" s="19" t="s">
        <v>82</v>
      </c>
    </row>
    <row r="147" spans="2:51" s="14" customFormat="1" ht="11.25">
      <c r="B147" s="217"/>
      <c r="C147" s="218"/>
      <c r="D147" s="202" t="s">
        <v>164</v>
      </c>
      <c r="E147" s="219" t="s">
        <v>19</v>
      </c>
      <c r="F147" s="220" t="s">
        <v>315</v>
      </c>
      <c r="G147" s="218"/>
      <c r="H147" s="219" t="s">
        <v>19</v>
      </c>
      <c r="I147" s="221"/>
      <c r="J147" s="218"/>
      <c r="K147" s="218"/>
      <c r="L147" s="222"/>
      <c r="M147" s="223"/>
      <c r="N147" s="224"/>
      <c r="O147" s="224"/>
      <c r="P147" s="224"/>
      <c r="Q147" s="224"/>
      <c r="R147" s="224"/>
      <c r="S147" s="224"/>
      <c r="T147" s="225"/>
      <c r="AT147" s="226" t="s">
        <v>164</v>
      </c>
      <c r="AU147" s="226" t="s">
        <v>82</v>
      </c>
      <c r="AV147" s="14" t="s">
        <v>80</v>
      </c>
      <c r="AW147" s="14" t="s">
        <v>33</v>
      </c>
      <c r="AX147" s="14" t="s">
        <v>72</v>
      </c>
      <c r="AY147" s="226" t="s">
        <v>122</v>
      </c>
    </row>
    <row r="148" spans="2:51" s="14" customFormat="1" ht="11.25">
      <c r="B148" s="217"/>
      <c r="C148" s="218"/>
      <c r="D148" s="202" t="s">
        <v>164</v>
      </c>
      <c r="E148" s="219" t="s">
        <v>19</v>
      </c>
      <c r="F148" s="220" t="s">
        <v>894</v>
      </c>
      <c r="G148" s="218"/>
      <c r="H148" s="219" t="s">
        <v>19</v>
      </c>
      <c r="I148" s="221"/>
      <c r="J148" s="218"/>
      <c r="K148" s="218"/>
      <c r="L148" s="222"/>
      <c r="M148" s="223"/>
      <c r="N148" s="224"/>
      <c r="O148" s="224"/>
      <c r="P148" s="224"/>
      <c r="Q148" s="224"/>
      <c r="R148" s="224"/>
      <c r="S148" s="224"/>
      <c r="T148" s="225"/>
      <c r="AT148" s="226" t="s">
        <v>164</v>
      </c>
      <c r="AU148" s="226" t="s">
        <v>82</v>
      </c>
      <c r="AV148" s="14" t="s">
        <v>80</v>
      </c>
      <c r="AW148" s="14" t="s">
        <v>33</v>
      </c>
      <c r="AX148" s="14" t="s">
        <v>72</v>
      </c>
      <c r="AY148" s="226" t="s">
        <v>122</v>
      </c>
    </row>
    <row r="149" spans="2:51" s="14" customFormat="1" ht="11.25">
      <c r="B149" s="217"/>
      <c r="C149" s="218"/>
      <c r="D149" s="202" t="s">
        <v>164</v>
      </c>
      <c r="E149" s="219" t="s">
        <v>19</v>
      </c>
      <c r="F149" s="220" t="s">
        <v>895</v>
      </c>
      <c r="G149" s="218"/>
      <c r="H149" s="219" t="s">
        <v>19</v>
      </c>
      <c r="I149" s="221"/>
      <c r="J149" s="218"/>
      <c r="K149" s="218"/>
      <c r="L149" s="222"/>
      <c r="M149" s="223"/>
      <c r="N149" s="224"/>
      <c r="O149" s="224"/>
      <c r="P149" s="224"/>
      <c r="Q149" s="224"/>
      <c r="R149" s="224"/>
      <c r="S149" s="224"/>
      <c r="T149" s="225"/>
      <c r="AT149" s="226" t="s">
        <v>164</v>
      </c>
      <c r="AU149" s="226" t="s">
        <v>82</v>
      </c>
      <c r="AV149" s="14" t="s">
        <v>80</v>
      </c>
      <c r="AW149" s="14" t="s">
        <v>33</v>
      </c>
      <c r="AX149" s="14" t="s">
        <v>72</v>
      </c>
      <c r="AY149" s="226" t="s">
        <v>122</v>
      </c>
    </row>
    <row r="150" spans="2:51" s="13" customFormat="1" ht="11.25">
      <c r="B150" s="206"/>
      <c r="C150" s="207"/>
      <c r="D150" s="202" t="s">
        <v>164</v>
      </c>
      <c r="E150" s="208" t="s">
        <v>19</v>
      </c>
      <c r="F150" s="209" t="s">
        <v>864</v>
      </c>
      <c r="G150" s="207"/>
      <c r="H150" s="210">
        <v>75.5</v>
      </c>
      <c r="I150" s="211"/>
      <c r="J150" s="207"/>
      <c r="K150" s="207"/>
      <c r="L150" s="212"/>
      <c r="M150" s="213"/>
      <c r="N150" s="214"/>
      <c r="O150" s="214"/>
      <c r="P150" s="214"/>
      <c r="Q150" s="214"/>
      <c r="R150" s="214"/>
      <c r="S150" s="214"/>
      <c r="T150" s="215"/>
      <c r="AT150" s="216" t="s">
        <v>164</v>
      </c>
      <c r="AU150" s="216" t="s">
        <v>82</v>
      </c>
      <c r="AV150" s="13" t="s">
        <v>82</v>
      </c>
      <c r="AW150" s="13" t="s">
        <v>33</v>
      </c>
      <c r="AX150" s="13" t="s">
        <v>72</v>
      </c>
      <c r="AY150" s="216" t="s">
        <v>122</v>
      </c>
    </row>
    <row r="151" spans="2:51" s="14" customFormat="1" ht="11.25">
      <c r="B151" s="217"/>
      <c r="C151" s="218"/>
      <c r="D151" s="202" t="s">
        <v>164</v>
      </c>
      <c r="E151" s="219" t="s">
        <v>19</v>
      </c>
      <c r="F151" s="220" t="s">
        <v>896</v>
      </c>
      <c r="G151" s="218"/>
      <c r="H151" s="219" t="s">
        <v>19</v>
      </c>
      <c r="I151" s="221"/>
      <c r="J151" s="218"/>
      <c r="K151" s="218"/>
      <c r="L151" s="222"/>
      <c r="M151" s="223"/>
      <c r="N151" s="224"/>
      <c r="O151" s="224"/>
      <c r="P151" s="224"/>
      <c r="Q151" s="224"/>
      <c r="R151" s="224"/>
      <c r="S151" s="224"/>
      <c r="T151" s="225"/>
      <c r="AT151" s="226" t="s">
        <v>164</v>
      </c>
      <c r="AU151" s="226" t="s">
        <v>82</v>
      </c>
      <c r="AV151" s="14" t="s">
        <v>80</v>
      </c>
      <c r="AW151" s="14" t="s">
        <v>33</v>
      </c>
      <c r="AX151" s="14" t="s">
        <v>72</v>
      </c>
      <c r="AY151" s="226" t="s">
        <v>122</v>
      </c>
    </row>
    <row r="152" spans="2:51" s="13" customFormat="1" ht="11.25">
      <c r="B152" s="206"/>
      <c r="C152" s="207"/>
      <c r="D152" s="202" t="s">
        <v>164</v>
      </c>
      <c r="E152" s="208" t="s">
        <v>19</v>
      </c>
      <c r="F152" s="209" t="s">
        <v>897</v>
      </c>
      <c r="G152" s="207"/>
      <c r="H152" s="210">
        <v>-54</v>
      </c>
      <c r="I152" s="211"/>
      <c r="J152" s="207"/>
      <c r="K152" s="207"/>
      <c r="L152" s="212"/>
      <c r="M152" s="213"/>
      <c r="N152" s="214"/>
      <c r="O152" s="214"/>
      <c r="P152" s="214"/>
      <c r="Q152" s="214"/>
      <c r="R152" s="214"/>
      <c r="S152" s="214"/>
      <c r="T152" s="215"/>
      <c r="AT152" s="216" t="s">
        <v>164</v>
      </c>
      <c r="AU152" s="216" t="s">
        <v>82</v>
      </c>
      <c r="AV152" s="13" t="s">
        <v>82</v>
      </c>
      <c r="AW152" s="13" t="s">
        <v>33</v>
      </c>
      <c r="AX152" s="13" t="s">
        <v>72</v>
      </c>
      <c r="AY152" s="216" t="s">
        <v>122</v>
      </c>
    </row>
    <row r="153" spans="2:51" s="15" customFormat="1" ht="11.25">
      <c r="B153" s="227"/>
      <c r="C153" s="228"/>
      <c r="D153" s="202" t="s">
        <v>164</v>
      </c>
      <c r="E153" s="229" t="s">
        <v>19</v>
      </c>
      <c r="F153" s="230" t="s">
        <v>193</v>
      </c>
      <c r="G153" s="228"/>
      <c r="H153" s="231">
        <v>21.5</v>
      </c>
      <c r="I153" s="232"/>
      <c r="J153" s="228"/>
      <c r="K153" s="228"/>
      <c r="L153" s="233"/>
      <c r="M153" s="234"/>
      <c r="N153" s="235"/>
      <c r="O153" s="235"/>
      <c r="P153" s="235"/>
      <c r="Q153" s="235"/>
      <c r="R153" s="235"/>
      <c r="S153" s="235"/>
      <c r="T153" s="236"/>
      <c r="AT153" s="237" t="s">
        <v>164</v>
      </c>
      <c r="AU153" s="237" t="s">
        <v>82</v>
      </c>
      <c r="AV153" s="15" t="s">
        <v>129</v>
      </c>
      <c r="AW153" s="15" t="s">
        <v>33</v>
      </c>
      <c r="AX153" s="15" t="s">
        <v>80</v>
      </c>
      <c r="AY153" s="237" t="s">
        <v>122</v>
      </c>
    </row>
    <row r="154" spans="1:65" s="2" customFormat="1" ht="21.75" customHeight="1">
      <c r="A154" s="36"/>
      <c r="B154" s="37"/>
      <c r="C154" s="189" t="s">
        <v>170</v>
      </c>
      <c r="D154" s="189" t="s">
        <v>124</v>
      </c>
      <c r="E154" s="190" t="s">
        <v>327</v>
      </c>
      <c r="F154" s="191" t="s">
        <v>328</v>
      </c>
      <c r="G154" s="192" t="s">
        <v>188</v>
      </c>
      <c r="H154" s="193">
        <v>21.5</v>
      </c>
      <c r="I154" s="194"/>
      <c r="J154" s="195">
        <f>ROUND(I154*H154,2)</f>
        <v>0</v>
      </c>
      <c r="K154" s="191" t="s">
        <v>128</v>
      </c>
      <c r="L154" s="41"/>
      <c r="M154" s="196" t="s">
        <v>19</v>
      </c>
      <c r="N154" s="197" t="s">
        <v>43</v>
      </c>
      <c r="O154" s="66"/>
      <c r="P154" s="198">
        <f>O154*H154</f>
        <v>0</v>
      </c>
      <c r="Q154" s="198">
        <v>0</v>
      </c>
      <c r="R154" s="198">
        <f>Q154*H154</f>
        <v>0</v>
      </c>
      <c r="S154" s="198">
        <v>0</v>
      </c>
      <c r="T154" s="199">
        <f>S154*H154</f>
        <v>0</v>
      </c>
      <c r="U154" s="36"/>
      <c r="V154" s="36"/>
      <c r="W154" s="36"/>
      <c r="X154" s="36"/>
      <c r="Y154" s="36"/>
      <c r="Z154" s="36"/>
      <c r="AA154" s="36"/>
      <c r="AB154" s="36"/>
      <c r="AC154" s="36"/>
      <c r="AD154" s="36"/>
      <c r="AE154" s="36"/>
      <c r="AR154" s="200" t="s">
        <v>129</v>
      </c>
      <c r="AT154" s="200" t="s">
        <v>124</v>
      </c>
      <c r="AU154" s="200" t="s">
        <v>82</v>
      </c>
      <c r="AY154" s="19" t="s">
        <v>122</v>
      </c>
      <c r="BE154" s="201">
        <f>IF(N154="základní",J154,0)</f>
        <v>0</v>
      </c>
      <c r="BF154" s="201">
        <f>IF(N154="snížená",J154,0)</f>
        <v>0</v>
      </c>
      <c r="BG154" s="201">
        <f>IF(N154="zákl. přenesená",J154,0)</f>
        <v>0</v>
      </c>
      <c r="BH154" s="201">
        <f>IF(N154="sníž. přenesená",J154,0)</f>
        <v>0</v>
      </c>
      <c r="BI154" s="201">
        <f>IF(N154="nulová",J154,0)</f>
        <v>0</v>
      </c>
      <c r="BJ154" s="19" t="s">
        <v>80</v>
      </c>
      <c r="BK154" s="201">
        <f>ROUND(I154*H154,2)</f>
        <v>0</v>
      </c>
      <c r="BL154" s="19" t="s">
        <v>129</v>
      </c>
      <c r="BM154" s="200" t="s">
        <v>898</v>
      </c>
    </row>
    <row r="155" spans="1:47" s="2" customFormat="1" ht="97.5">
      <c r="A155" s="36"/>
      <c r="B155" s="37"/>
      <c r="C155" s="38"/>
      <c r="D155" s="202" t="s">
        <v>131</v>
      </c>
      <c r="E155" s="38"/>
      <c r="F155" s="203" t="s">
        <v>330</v>
      </c>
      <c r="G155" s="38"/>
      <c r="H155" s="38"/>
      <c r="I155" s="110"/>
      <c r="J155" s="38"/>
      <c r="K155" s="38"/>
      <c r="L155" s="41"/>
      <c r="M155" s="204"/>
      <c r="N155" s="205"/>
      <c r="O155" s="66"/>
      <c r="P155" s="66"/>
      <c r="Q155" s="66"/>
      <c r="R155" s="66"/>
      <c r="S155" s="66"/>
      <c r="T155" s="67"/>
      <c r="U155" s="36"/>
      <c r="V155" s="36"/>
      <c r="W155" s="36"/>
      <c r="X155" s="36"/>
      <c r="Y155" s="36"/>
      <c r="Z155" s="36"/>
      <c r="AA155" s="36"/>
      <c r="AB155" s="36"/>
      <c r="AC155" s="36"/>
      <c r="AD155" s="36"/>
      <c r="AE155" s="36"/>
      <c r="AT155" s="19" t="s">
        <v>131</v>
      </c>
      <c r="AU155" s="19" t="s">
        <v>82</v>
      </c>
    </row>
    <row r="156" spans="2:63" s="12" customFormat="1" ht="22.9" customHeight="1">
      <c r="B156" s="173"/>
      <c r="C156" s="174"/>
      <c r="D156" s="175" t="s">
        <v>71</v>
      </c>
      <c r="E156" s="187" t="s">
        <v>129</v>
      </c>
      <c r="F156" s="187" t="s">
        <v>555</v>
      </c>
      <c r="G156" s="174"/>
      <c r="H156" s="174"/>
      <c r="I156" s="177"/>
      <c r="J156" s="188">
        <f>BK156</f>
        <v>0</v>
      </c>
      <c r="K156" s="174"/>
      <c r="L156" s="179"/>
      <c r="M156" s="180"/>
      <c r="N156" s="181"/>
      <c r="O156" s="181"/>
      <c r="P156" s="182">
        <f>SUM(P157:P164)</f>
        <v>0</v>
      </c>
      <c r="Q156" s="181"/>
      <c r="R156" s="182">
        <f>SUM(R157:R164)</f>
        <v>0</v>
      </c>
      <c r="S156" s="181"/>
      <c r="T156" s="183">
        <f>SUM(T157:T164)</f>
        <v>0</v>
      </c>
      <c r="AR156" s="184" t="s">
        <v>80</v>
      </c>
      <c r="AT156" s="185" t="s">
        <v>71</v>
      </c>
      <c r="AU156" s="185" t="s">
        <v>80</v>
      </c>
      <c r="AY156" s="184" t="s">
        <v>122</v>
      </c>
      <c r="BK156" s="186">
        <f>SUM(BK157:BK164)</f>
        <v>0</v>
      </c>
    </row>
    <row r="157" spans="1:65" s="2" customFormat="1" ht="16.5" customHeight="1">
      <c r="A157" s="36"/>
      <c r="B157" s="37"/>
      <c r="C157" s="189" t="s">
        <v>174</v>
      </c>
      <c r="D157" s="189" t="s">
        <v>124</v>
      </c>
      <c r="E157" s="190" t="s">
        <v>899</v>
      </c>
      <c r="F157" s="191" t="s">
        <v>900</v>
      </c>
      <c r="G157" s="192" t="s">
        <v>188</v>
      </c>
      <c r="H157" s="193">
        <v>5.1</v>
      </c>
      <c r="I157" s="194"/>
      <c r="J157" s="195">
        <f>ROUND(I157*H157,2)</f>
        <v>0</v>
      </c>
      <c r="K157" s="191" t="s">
        <v>128</v>
      </c>
      <c r="L157" s="41"/>
      <c r="M157" s="196" t="s">
        <v>19</v>
      </c>
      <c r="N157" s="197" t="s">
        <v>43</v>
      </c>
      <c r="O157" s="66"/>
      <c r="P157" s="198">
        <f>O157*H157</f>
        <v>0</v>
      </c>
      <c r="Q157" s="198">
        <v>0</v>
      </c>
      <c r="R157" s="198">
        <f>Q157*H157</f>
        <v>0</v>
      </c>
      <c r="S157" s="198">
        <v>0</v>
      </c>
      <c r="T157" s="199">
        <f>S157*H157</f>
        <v>0</v>
      </c>
      <c r="U157" s="36"/>
      <c r="V157" s="36"/>
      <c r="W157" s="36"/>
      <c r="X157" s="36"/>
      <c r="Y157" s="36"/>
      <c r="Z157" s="36"/>
      <c r="AA157" s="36"/>
      <c r="AB157" s="36"/>
      <c r="AC157" s="36"/>
      <c r="AD157" s="36"/>
      <c r="AE157" s="36"/>
      <c r="AR157" s="200" t="s">
        <v>129</v>
      </c>
      <c r="AT157" s="200" t="s">
        <v>124</v>
      </c>
      <c r="AU157" s="200" t="s">
        <v>82</v>
      </c>
      <c r="AY157" s="19" t="s">
        <v>122</v>
      </c>
      <c r="BE157" s="201">
        <f>IF(N157="základní",J157,0)</f>
        <v>0</v>
      </c>
      <c r="BF157" s="201">
        <f>IF(N157="snížená",J157,0)</f>
        <v>0</v>
      </c>
      <c r="BG157" s="201">
        <f>IF(N157="zákl. přenesená",J157,0)</f>
        <v>0</v>
      </c>
      <c r="BH157" s="201">
        <f>IF(N157="sníž. přenesená",J157,0)</f>
        <v>0</v>
      </c>
      <c r="BI157" s="201">
        <f>IF(N157="nulová",J157,0)</f>
        <v>0</v>
      </c>
      <c r="BJ157" s="19" t="s">
        <v>80</v>
      </c>
      <c r="BK157" s="201">
        <f>ROUND(I157*H157,2)</f>
        <v>0</v>
      </c>
      <c r="BL157" s="19" t="s">
        <v>129</v>
      </c>
      <c r="BM157" s="200" t="s">
        <v>901</v>
      </c>
    </row>
    <row r="158" spans="1:47" s="2" customFormat="1" ht="39">
      <c r="A158" s="36"/>
      <c r="B158" s="37"/>
      <c r="C158" s="38"/>
      <c r="D158" s="202" t="s">
        <v>131</v>
      </c>
      <c r="E158" s="38"/>
      <c r="F158" s="203" t="s">
        <v>560</v>
      </c>
      <c r="G158" s="38"/>
      <c r="H158" s="38"/>
      <c r="I158" s="110"/>
      <c r="J158" s="38"/>
      <c r="K158" s="38"/>
      <c r="L158" s="41"/>
      <c r="M158" s="204"/>
      <c r="N158" s="205"/>
      <c r="O158" s="66"/>
      <c r="P158" s="66"/>
      <c r="Q158" s="66"/>
      <c r="R158" s="66"/>
      <c r="S158" s="66"/>
      <c r="T158" s="67"/>
      <c r="U158" s="36"/>
      <c r="V158" s="36"/>
      <c r="W158" s="36"/>
      <c r="X158" s="36"/>
      <c r="Y158" s="36"/>
      <c r="Z158" s="36"/>
      <c r="AA158" s="36"/>
      <c r="AB158" s="36"/>
      <c r="AC158" s="36"/>
      <c r="AD158" s="36"/>
      <c r="AE158" s="36"/>
      <c r="AT158" s="19" t="s">
        <v>131</v>
      </c>
      <c r="AU158" s="19" t="s">
        <v>82</v>
      </c>
    </row>
    <row r="159" spans="2:51" s="14" customFormat="1" ht="11.25">
      <c r="B159" s="217"/>
      <c r="C159" s="218"/>
      <c r="D159" s="202" t="s">
        <v>164</v>
      </c>
      <c r="E159" s="219" t="s">
        <v>19</v>
      </c>
      <c r="F159" s="220" t="s">
        <v>902</v>
      </c>
      <c r="G159" s="218"/>
      <c r="H159" s="219" t="s">
        <v>19</v>
      </c>
      <c r="I159" s="221"/>
      <c r="J159" s="218"/>
      <c r="K159" s="218"/>
      <c r="L159" s="222"/>
      <c r="M159" s="223"/>
      <c r="N159" s="224"/>
      <c r="O159" s="224"/>
      <c r="P159" s="224"/>
      <c r="Q159" s="224"/>
      <c r="R159" s="224"/>
      <c r="S159" s="224"/>
      <c r="T159" s="225"/>
      <c r="AT159" s="226" t="s">
        <v>164</v>
      </c>
      <c r="AU159" s="226" t="s">
        <v>82</v>
      </c>
      <c r="AV159" s="14" t="s">
        <v>80</v>
      </c>
      <c r="AW159" s="14" t="s">
        <v>33</v>
      </c>
      <c r="AX159" s="14" t="s">
        <v>72</v>
      </c>
      <c r="AY159" s="226" t="s">
        <v>122</v>
      </c>
    </row>
    <row r="160" spans="2:51" s="13" customFormat="1" ht="11.25">
      <c r="B160" s="206"/>
      <c r="C160" s="207"/>
      <c r="D160" s="202" t="s">
        <v>164</v>
      </c>
      <c r="E160" s="208" t="s">
        <v>19</v>
      </c>
      <c r="F160" s="209" t="s">
        <v>903</v>
      </c>
      <c r="G160" s="207"/>
      <c r="H160" s="210">
        <v>4.565</v>
      </c>
      <c r="I160" s="211"/>
      <c r="J160" s="207"/>
      <c r="K160" s="207"/>
      <c r="L160" s="212"/>
      <c r="M160" s="213"/>
      <c r="N160" s="214"/>
      <c r="O160" s="214"/>
      <c r="P160" s="214"/>
      <c r="Q160" s="214"/>
      <c r="R160" s="214"/>
      <c r="S160" s="214"/>
      <c r="T160" s="215"/>
      <c r="AT160" s="216" t="s">
        <v>164</v>
      </c>
      <c r="AU160" s="216" t="s">
        <v>82</v>
      </c>
      <c r="AV160" s="13" t="s">
        <v>82</v>
      </c>
      <c r="AW160" s="13" t="s">
        <v>33</v>
      </c>
      <c r="AX160" s="13" t="s">
        <v>72</v>
      </c>
      <c r="AY160" s="216" t="s">
        <v>122</v>
      </c>
    </row>
    <row r="161" spans="2:51" s="14" customFormat="1" ht="11.25">
      <c r="B161" s="217"/>
      <c r="C161" s="218"/>
      <c r="D161" s="202" t="s">
        <v>164</v>
      </c>
      <c r="E161" s="219" t="s">
        <v>19</v>
      </c>
      <c r="F161" s="220" t="s">
        <v>904</v>
      </c>
      <c r="G161" s="218"/>
      <c r="H161" s="219" t="s">
        <v>19</v>
      </c>
      <c r="I161" s="221"/>
      <c r="J161" s="218"/>
      <c r="K161" s="218"/>
      <c r="L161" s="222"/>
      <c r="M161" s="223"/>
      <c r="N161" s="224"/>
      <c r="O161" s="224"/>
      <c r="P161" s="224"/>
      <c r="Q161" s="224"/>
      <c r="R161" s="224"/>
      <c r="S161" s="224"/>
      <c r="T161" s="225"/>
      <c r="AT161" s="226" t="s">
        <v>164</v>
      </c>
      <c r="AU161" s="226" t="s">
        <v>82</v>
      </c>
      <c r="AV161" s="14" t="s">
        <v>80</v>
      </c>
      <c r="AW161" s="14" t="s">
        <v>33</v>
      </c>
      <c r="AX161" s="14" t="s">
        <v>72</v>
      </c>
      <c r="AY161" s="226" t="s">
        <v>122</v>
      </c>
    </row>
    <row r="162" spans="2:51" s="13" customFormat="1" ht="11.25">
      <c r="B162" s="206"/>
      <c r="C162" s="207"/>
      <c r="D162" s="202" t="s">
        <v>164</v>
      </c>
      <c r="E162" s="208" t="s">
        <v>19</v>
      </c>
      <c r="F162" s="209" t="s">
        <v>905</v>
      </c>
      <c r="G162" s="207"/>
      <c r="H162" s="210">
        <v>0.512</v>
      </c>
      <c r="I162" s="211"/>
      <c r="J162" s="207"/>
      <c r="K162" s="207"/>
      <c r="L162" s="212"/>
      <c r="M162" s="213"/>
      <c r="N162" s="214"/>
      <c r="O162" s="214"/>
      <c r="P162" s="214"/>
      <c r="Q162" s="214"/>
      <c r="R162" s="214"/>
      <c r="S162" s="214"/>
      <c r="T162" s="215"/>
      <c r="AT162" s="216" t="s">
        <v>164</v>
      </c>
      <c r="AU162" s="216" t="s">
        <v>82</v>
      </c>
      <c r="AV162" s="13" t="s">
        <v>82</v>
      </c>
      <c r="AW162" s="13" t="s">
        <v>33</v>
      </c>
      <c r="AX162" s="13" t="s">
        <v>72</v>
      </c>
      <c r="AY162" s="216" t="s">
        <v>122</v>
      </c>
    </row>
    <row r="163" spans="2:51" s="13" customFormat="1" ht="11.25">
      <c r="B163" s="206"/>
      <c r="C163" s="207"/>
      <c r="D163" s="202" t="s">
        <v>164</v>
      </c>
      <c r="E163" s="208" t="s">
        <v>19</v>
      </c>
      <c r="F163" s="209" t="s">
        <v>906</v>
      </c>
      <c r="G163" s="207"/>
      <c r="H163" s="210">
        <v>0.023</v>
      </c>
      <c r="I163" s="211"/>
      <c r="J163" s="207"/>
      <c r="K163" s="207"/>
      <c r="L163" s="212"/>
      <c r="M163" s="213"/>
      <c r="N163" s="214"/>
      <c r="O163" s="214"/>
      <c r="P163" s="214"/>
      <c r="Q163" s="214"/>
      <c r="R163" s="214"/>
      <c r="S163" s="214"/>
      <c r="T163" s="215"/>
      <c r="AT163" s="216" t="s">
        <v>164</v>
      </c>
      <c r="AU163" s="216" t="s">
        <v>82</v>
      </c>
      <c r="AV163" s="13" t="s">
        <v>82</v>
      </c>
      <c r="AW163" s="13" t="s">
        <v>33</v>
      </c>
      <c r="AX163" s="13" t="s">
        <v>72</v>
      </c>
      <c r="AY163" s="216" t="s">
        <v>122</v>
      </c>
    </row>
    <row r="164" spans="2:51" s="15" customFormat="1" ht="11.25">
      <c r="B164" s="227"/>
      <c r="C164" s="228"/>
      <c r="D164" s="202" t="s">
        <v>164</v>
      </c>
      <c r="E164" s="229" t="s">
        <v>19</v>
      </c>
      <c r="F164" s="230" t="s">
        <v>193</v>
      </c>
      <c r="G164" s="228"/>
      <c r="H164" s="231">
        <v>5.1</v>
      </c>
      <c r="I164" s="232"/>
      <c r="J164" s="228"/>
      <c r="K164" s="228"/>
      <c r="L164" s="233"/>
      <c r="M164" s="234"/>
      <c r="N164" s="235"/>
      <c r="O164" s="235"/>
      <c r="P164" s="235"/>
      <c r="Q164" s="235"/>
      <c r="R164" s="235"/>
      <c r="S164" s="235"/>
      <c r="T164" s="236"/>
      <c r="AT164" s="237" t="s">
        <v>164</v>
      </c>
      <c r="AU164" s="237" t="s">
        <v>82</v>
      </c>
      <c r="AV164" s="15" t="s">
        <v>129</v>
      </c>
      <c r="AW164" s="15" t="s">
        <v>33</v>
      </c>
      <c r="AX164" s="15" t="s">
        <v>80</v>
      </c>
      <c r="AY164" s="237" t="s">
        <v>122</v>
      </c>
    </row>
    <row r="165" spans="2:63" s="12" customFormat="1" ht="22.9" customHeight="1">
      <c r="B165" s="173"/>
      <c r="C165" s="174"/>
      <c r="D165" s="175" t="s">
        <v>71</v>
      </c>
      <c r="E165" s="187" t="s">
        <v>160</v>
      </c>
      <c r="F165" s="187" t="s">
        <v>635</v>
      </c>
      <c r="G165" s="174"/>
      <c r="H165" s="174"/>
      <c r="I165" s="177"/>
      <c r="J165" s="188">
        <f>BK165</f>
        <v>0</v>
      </c>
      <c r="K165" s="174"/>
      <c r="L165" s="179"/>
      <c r="M165" s="180"/>
      <c r="N165" s="181"/>
      <c r="O165" s="181"/>
      <c r="P165" s="182">
        <f>SUM(P166:P224)</f>
        <v>0</v>
      </c>
      <c r="Q165" s="181"/>
      <c r="R165" s="182">
        <f>SUM(R166:R224)</f>
        <v>1.80176</v>
      </c>
      <c r="S165" s="181"/>
      <c r="T165" s="183">
        <f>SUM(T166:T224)</f>
        <v>0</v>
      </c>
      <c r="AR165" s="184" t="s">
        <v>80</v>
      </c>
      <c r="AT165" s="185" t="s">
        <v>71</v>
      </c>
      <c r="AU165" s="185" t="s">
        <v>80</v>
      </c>
      <c r="AY165" s="184" t="s">
        <v>122</v>
      </c>
      <c r="BK165" s="186">
        <f>SUM(BK166:BK224)</f>
        <v>0</v>
      </c>
    </row>
    <row r="166" spans="1:65" s="2" customFormat="1" ht="16.5" customHeight="1">
      <c r="A166" s="36"/>
      <c r="B166" s="37"/>
      <c r="C166" s="189" t="s">
        <v>179</v>
      </c>
      <c r="D166" s="189" t="s">
        <v>124</v>
      </c>
      <c r="E166" s="190" t="s">
        <v>907</v>
      </c>
      <c r="F166" s="191" t="s">
        <v>908</v>
      </c>
      <c r="G166" s="192" t="s">
        <v>135</v>
      </c>
      <c r="H166" s="193">
        <v>1</v>
      </c>
      <c r="I166" s="194"/>
      <c r="J166" s="195">
        <f>ROUND(I166*H166,2)</f>
        <v>0</v>
      </c>
      <c r="K166" s="191" t="s">
        <v>128</v>
      </c>
      <c r="L166" s="41"/>
      <c r="M166" s="196" t="s">
        <v>19</v>
      </c>
      <c r="N166" s="197" t="s">
        <v>43</v>
      </c>
      <c r="O166" s="66"/>
      <c r="P166" s="198">
        <f>O166*H166</f>
        <v>0</v>
      </c>
      <c r="Q166" s="198">
        <v>0.00087</v>
      </c>
      <c r="R166" s="198">
        <f>Q166*H166</f>
        <v>0.00087</v>
      </c>
      <c r="S166" s="198">
        <v>0</v>
      </c>
      <c r="T166" s="199">
        <f>S166*H166</f>
        <v>0</v>
      </c>
      <c r="U166" s="36"/>
      <c r="V166" s="36"/>
      <c r="W166" s="36"/>
      <c r="X166" s="36"/>
      <c r="Y166" s="36"/>
      <c r="Z166" s="36"/>
      <c r="AA166" s="36"/>
      <c r="AB166" s="36"/>
      <c r="AC166" s="36"/>
      <c r="AD166" s="36"/>
      <c r="AE166" s="36"/>
      <c r="AR166" s="200" t="s">
        <v>129</v>
      </c>
      <c r="AT166" s="200" t="s">
        <v>124</v>
      </c>
      <c r="AU166" s="200" t="s">
        <v>82</v>
      </c>
      <c r="AY166" s="19" t="s">
        <v>122</v>
      </c>
      <c r="BE166" s="201">
        <f>IF(N166="základní",J166,0)</f>
        <v>0</v>
      </c>
      <c r="BF166" s="201">
        <f>IF(N166="snížená",J166,0)</f>
        <v>0</v>
      </c>
      <c r="BG166" s="201">
        <f>IF(N166="zákl. přenesená",J166,0)</f>
        <v>0</v>
      </c>
      <c r="BH166" s="201">
        <f>IF(N166="sníž. přenesená",J166,0)</f>
        <v>0</v>
      </c>
      <c r="BI166" s="201">
        <f>IF(N166="nulová",J166,0)</f>
        <v>0</v>
      </c>
      <c r="BJ166" s="19" t="s">
        <v>80</v>
      </c>
      <c r="BK166" s="201">
        <f>ROUND(I166*H166,2)</f>
        <v>0</v>
      </c>
      <c r="BL166" s="19" t="s">
        <v>129</v>
      </c>
      <c r="BM166" s="200" t="s">
        <v>909</v>
      </c>
    </row>
    <row r="167" spans="1:47" s="2" customFormat="1" ht="195">
      <c r="A167" s="36"/>
      <c r="B167" s="37"/>
      <c r="C167" s="38"/>
      <c r="D167" s="202" t="s">
        <v>131</v>
      </c>
      <c r="E167" s="38"/>
      <c r="F167" s="203" t="s">
        <v>910</v>
      </c>
      <c r="G167" s="38"/>
      <c r="H167" s="38"/>
      <c r="I167" s="110"/>
      <c r="J167" s="38"/>
      <c r="K167" s="38"/>
      <c r="L167" s="41"/>
      <c r="M167" s="204"/>
      <c r="N167" s="205"/>
      <c r="O167" s="66"/>
      <c r="P167" s="66"/>
      <c r="Q167" s="66"/>
      <c r="R167" s="66"/>
      <c r="S167" s="66"/>
      <c r="T167" s="67"/>
      <c r="U167" s="36"/>
      <c r="V167" s="36"/>
      <c r="W167" s="36"/>
      <c r="X167" s="36"/>
      <c r="Y167" s="36"/>
      <c r="Z167" s="36"/>
      <c r="AA167" s="36"/>
      <c r="AB167" s="36"/>
      <c r="AC167" s="36"/>
      <c r="AD167" s="36"/>
      <c r="AE167" s="36"/>
      <c r="AT167" s="19" t="s">
        <v>131</v>
      </c>
      <c r="AU167" s="19" t="s">
        <v>82</v>
      </c>
    </row>
    <row r="168" spans="1:65" s="2" customFormat="1" ht="16.5" customHeight="1">
      <c r="A168" s="36"/>
      <c r="B168" s="37"/>
      <c r="C168" s="249" t="s">
        <v>185</v>
      </c>
      <c r="D168" s="249" t="s">
        <v>303</v>
      </c>
      <c r="E168" s="250" t="s">
        <v>911</v>
      </c>
      <c r="F168" s="251" t="s">
        <v>912</v>
      </c>
      <c r="G168" s="252" t="s">
        <v>135</v>
      </c>
      <c r="H168" s="253">
        <v>1</v>
      </c>
      <c r="I168" s="254"/>
      <c r="J168" s="255">
        <f>ROUND(I168*H168,2)</f>
        <v>0</v>
      </c>
      <c r="K168" s="251" t="s">
        <v>19</v>
      </c>
      <c r="L168" s="256"/>
      <c r="M168" s="257" t="s">
        <v>19</v>
      </c>
      <c r="N168" s="258" t="s">
        <v>43</v>
      </c>
      <c r="O168" s="66"/>
      <c r="P168" s="198">
        <f>O168*H168</f>
        <v>0</v>
      </c>
      <c r="Q168" s="198">
        <v>0</v>
      </c>
      <c r="R168" s="198">
        <f>Q168*H168</f>
        <v>0</v>
      </c>
      <c r="S168" s="198">
        <v>0</v>
      </c>
      <c r="T168" s="199">
        <f>S168*H168</f>
        <v>0</v>
      </c>
      <c r="U168" s="36"/>
      <c r="V168" s="36"/>
      <c r="W168" s="36"/>
      <c r="X168" s="36"/>
      <c r="Y168" s="36"/>
      <c r="Z168" s="36"/>
      <c r="AA168" s="36"/>
      <c r="AB168" s="36"/>
      <c r="AC168" s="36"/>
      <c r="AD168" s="36"/>
      <c r="AE168" s="36"/>
      <c r="AR168" s="200" t="s">
        <v>160</v>
      </c>
      <c r="AT168" s="200" t="s">
        <v>303</v>
      </c>
      <c r="AU168" s="200" t="s">
        <v>82</v>
      </c>
      <c r="AY168" s="19" t="s">
        <v>122</v>
      </c>
      <c r="BE168" s="201">
        <f>IF(N168="základní",J168,0)</f>
        <v>0</v>
      </c>
      <c r="BF168" s="201">
        <f>IF(N168="snížená",J168,0)</f>
        <v>0</v>
      </c>
      <c r="BG168" s="201">
        <f>IF(N168="zákl. přenesená",J168,0)</f>
        <v>0</v>
      </c>
      <c r="BH168" s="201">
        <f>IF(N168="sníž. přenesená",J168,0)</f>
        <v>0</v>
      </c>
      <c r="BI168" s="201">
        <f>IF(N168="nulová",J168,0)</f>
        <v>0</v>
      </c>
      <c r="BJ168" s="19" t="s">
        <v>80</v>
      </c>
      <c r="BK168" s="201">
        <f>ROUND(I168*H168,2)</f>
        <v>0</v>
      </c>
      <c r="BL168" s="19" t="s">
        <v>129</v>
      </c>
      <c r="BM168" s="200" t="s">
        <v>913</v>
      </c>
    </row>
    <row r="169" spans="1:65" s="2" customFormat="1" ht="21.75" customHeight="1">
      <c r="A169" s="36"/>
      <c r="B169" s="37"/>
      <c r="C169" s="189" t="s">
        <v>198</v>
      </c>
      <c r="D169" s="189" t="s">
        <v>124</v>
      </c>
      <c r="E169" s="190" t="s">
        <v>914</v>
      </c>
      <c r="F169" s="191" t="s">
        <v>915</v>
      </c>
      <c r="G169" s="192" t="s">
        <v>135</v>
      </c>
      <c r="H169" s="193">
        <v>2</v>
      </c>
      <c r="I169" s="194"/>
      <c r="J169" s="195">
        <f>ROUND(I169*H169,2)</f>
        <v>0</v>
      </c>
      <c r="K169" s="191" t="s">
        <v>128</v>
      </c>
      <c r="L169" s="41"/>
      <c r="M169" s="196" t="s">
        <v>19</v>
      </c>
      <c r="N169" s="197" t="s">
        <v>43</v>
      </c>
      <c r="O169" s="66"/>
      <c r="P169" s="198">
        <f>O169*H169</f>
        <v>0</v>
      </c>
      <c r="Q169" s="198">
        <v>0.3217</v>
      </c>
      <c r="R169" s="198">
        <f>Q169*H169</f>
        <v>0.6434</v>
      </c>
      <c r="S169" s="198">
        <v>0</v>
      </c>
      <c r="T169" s="199">
        <f>S169*H169</f>
        <v>0</v>
      </c>
      <c r="U169" s="36"/>
      <c r="V169" s="36"/>
      <c r="W169" s="36"/>
      <c r="X169" s="36"/>
      <c r="Y169" s="36"/>
      <c r="Z169" s="36"/>
      <c r="AA169" s="36"/>
      <c r="AB169" s="36"/>
      <c r="AC169" s="36"/>
      <c r="AD169" s="36"/>
      <c r="AE169" s="36"/>
      <c r="AR169" s="200" t="s">
        <v>129</v>
      </c>
      <c r="AT169" s="200" t="s">
        <v>124</v>
      </c>
      <c r="AU169" s="200" t="s">
        <v>82</v>
      </c>
      <c r="AY169" s="19" t="s">
        <v>122</v>
      </c>
      <c r="BE169" s="201">
        <f>IF(N169="základní",J169,0)</f>
        <v>0</v>
      </c>
      <c r="BF169" s="201">
        <f>IF(N169="snížená",J169,0)</f>
        <v>0</v>
      </c>
      <c r="BG169" s="201">
        <f>IF(N169="zákl. přenesená",J169,0)</f>
        <v>0</v>
      </c>
      <c r="BH169" s="201">
        <f>IF(N169="sníž. přenesená",J169,0)</f>
        <v>0</v>
      </c>
      <c r="BI169" s="201">
        <f>IF(N169="nulová",J169,0)</f>
        <v>0</v>
      </c>
      <c r="BJ169" s="19" t="s">
        <v>80</v>
      </c>
      <c r="BK169" s="201">
        <f>ROUND(I169*H169,2)</f>
        <v>0</v>
      </c>
      <c r="BL169" s="19" t="s">
        <v>129</v>
      </c>
      <c r="BM169" s="200" t="s">
        <v>916</v>
      </c>
    </row>
    <row r="170" spans="1:47" s="2" customFormat="1" ht="97.5">
      <c r="A170" s="36"/>
      <c r="B170" s="37"/>
      <c r="C170" s="38"/>
      <c r="D170" s="202" t="s">
        <v>131</v>
      </c>
      <c r="E170" s="38"/>
      <c r="F170" s="203" t="s">
        <v>917</v>
      </c>
      <c r="G170" s="38"/>
      <c r="H170" s="38"/>
      <c r="I170" s="110"/>
      <c r="J170" s="38"/>
      <c r="K170" s="38"/>
      <c r="L170" s="41"/>
      <c r="M170" s="204"/>
      <c r="N170" s="205"/>
      <c r="O170" s="66"/>
      <c r="P170" s="66"/>
      <c r="Q170" s="66"/>
      <c r="R170" s="66"/>
      <c r="S170" s="66"/>
      <c r="T170" s="67"/>
      <c r="U170" s="36"/>
      <c r="V170" s="36"/>
      <c r="W170" s="36"/>
      <c r="X170" s="36"/>
      <c r="Y170" s="36"/>
      <c r="Z170" s="36"/>
      <c r="AA170" s="36"/>
      <c r="AB170" s="36"/>
      <c r="AC170" s="36"/>
      <c r="AD170" s="36"/>
      <c r="AE170" s="36"/>
      <c r="AT170" s="19" t="s">
        <v>131</v>
      </c>
      <c r="AU170" s="19" t="s">
        <v>82</v>
      </c>
    </row>
    <row r="171" spans="2:51" s="14" customFormat="1" ht="11.25">
      <c r="B171" s="217"/>
      <c r="C171" s="218"/>
      <c r="D171" s="202" t="s">
        <v>164</v>
      </c>
      <c r="E171" s="219" t="s">
        <v>19</v>
      </c>
      <c r="F171" s="220" t="s">
        <v>918</v>
      </c>
      <c r="G171" s="218"/>
      <c r="H171" s="219" t="s">
        <v>19</v>
      </c>
      <c r="I171" s="221"/>
      <c r="J171" s="218"/>
      <c r="K171" s="218"/>
      <c r="L171" s="222"/>
      <c r="M171" s="223"/>
      <c r="N171" s="224"/>
      <c r="O171" s="224"/>
      <c r="P171" s="224"/>
      <c r="Q171" s="224"/>
      <c r="R171" s="224"/>
      <c r="S171" s="224"/>
      <c r="T171" s="225"/>
      <c r="AT171" s="226" t="s">
        <v>164</v>
      </c>
      <c r="AU171" s="226" t="s">
        <v>82</v>
      </c>
      <c r="AV171" s="14" t="s">
        <v>80</v>
      </c>
      <c r="AW171" s="14" t="s">
        <v>33</v>
      </c>
      <c r="AX171" s="14" t="s">
        <v>72</v>
      </c>
      <c r="AY171" s="226" t="s">
        <v>122</v>
      </c>
    </row>
    <row r="172" spans="2:51" s="13" customFormat="1" ht="11.25">
      <c r="B172" s="206"/>
      <c r="C172" s="207"/>
      <c r="D172" s="202" t="s">
        <v>164</v>
      </c>
      <c r="E172" s="208" t="s">
        <v>19</v>
      </c>
      <c r="F172" s="209" t="s">
        <v>668</v>
      </c>
      <c r="G172" s="207"/>
      <c r="H172" s="210">
        <v>1</v>
      </c>
      <c r="I172" s="211"/>
      <c r="J172" s="207"/>
      <c r="K172" s="207"/>
      <c r="L172" s="212"/>
      <c r="M172" s="213"/>
      <c r="N172" s="214"/>
      <c r="O172" s="214"/>
      <c r="P172" s="214"/>
      <c r="Q172" s="214"/>
      <c r="R172" s="214"/>
      <c r="S172" s="214"/>
      <c r="T172" s="215"/>
      <c r="AT172" s="216" t="s">
        <v>164</v>
      </c>
      <c r="AU172" s="216" t="s">
        <v>82</v>
      </c>
      <c r="AV172" s="13" t="s">
        <v>82</v>
      </c>
      <c r="AW172" s="13" t="s">
        <v>33</v>
      </c>
      <c r="AX172" s="13" t="s">
        <v>72</v>
      </c>
      <c r="AY172" s="216" t="s">
        <v>122</v>
      </c>
    </row>
    <row r="173" spans="2:51" s="14" customFormat="1" ht="11.25">
      <c r="B173" s="217"/>
      <c r="C173" s="218"/>
      <c r="D173" s="202" t="s">
        <v>164</v>
      </c>
      <c r="E173" s="219" t="s">
        <v>19</v>
      </c>
      <c r="F173" s="220" t="s">
        <v>919</v>
      </c>
      <c r="G173" s="218"/>
      <c r="H173" s="219" t="s">
        <v>19</v>
      </c>
      <c r="I173" s="221"/>
      <c r="J173" s="218"/>
      <c r="K173" s="218"/>
      <c r="L173" s="222"/>
      <c r="M173" s="223"/>
      <c r="N173" s="224"/>
      <c r="O173" s="224"/>
      <c r="P173" s="224"/>
      <c r="Q173" s="224"/>
      <c r="R173" s="224"/>
      <c r="S173" s="224"/>
      <c r="T173" s="225"/>
      <c r="AT173" s="226" t="s">
        <v>164</v>
      </c>
      <c r="AU173" s="226" t="s">
        <v>82</v>
      </c>
      <c r="AV173" s="14" t="s">
        <v>80</v>
      </c>
      <c r="AW173" s="14" t="s">
        <v>33</v>
      </c>
      <c r="AX173" s="14" t="s">
        <v>72</v>
      </c>
      <c r="AY173" s="226" t="s">
        <v>122</v>
      </c>
    </row>
    <row r="174" spans="2:51" s="13" customFormat="1" ht="11.25">
      <c r="B174" s="206"/>
      <c r="C174" s="207"/>
      <c r="D174" s="202" t="s">
        <v>164</v>
      </c>
      <c r="E174" s="208" t="s">
        <v>19</v>
      </c>
      <c r="F174" s="209" t="s">
        <v>668</v>
      </c>
      <c r="G174" s="207"/>
      <c r="H174" s="210">
        <v>1</v>
      </c>
      <c r="I174" s="211"/>
      <c r="J174" s="207"/>
      <c r="K174" s="207"/>
      <c r="L174" s="212"/>
      <c r="M174" s="213"/>
      <c r="N174" s="214"/>
      <c r="O174" s="214"/>
      <c r="P174" s="214"/>
      <c r="Q174" s="214"/>
      <c r="R174" s="214"/>
      <c r="S174" s="214"/>
      <c r="T174" s="215"/>
      <c r="AT174" s="216" t="s">
        <v>164</v>
      </c>
      <c r="AU174" s="216" t="s">
        <v>82</v>
      </c>
      <c r="AV174" s="13" t="s">
        <v>82</v>
      </c>
      <c r="AW174" s="13" t="s">
        <v>33</v>
      </c>
      <c r="AX174" s="13" t="s">
        <v>72</v>
      </c>
      <c r="AY174" s="216" t="s">
        <v>122</v>
      </c>
    </row>
    <row r="175" spans="2:51" s="15" customFormat="1" ht="11.25">
      <c r="B175" s="227"/>
      <c r="C175" s="228"/>
      <c r="D175" s="202" t="s">
        <v>164</v>
      </c>
      <c r="E175" s="229" t="s">
        <v>19</v>
      </c>
      <c r="F175" s="230" t="s">
        <v>193</v>
      </c>
      <c r="G175" s="228"/>
      <c r="H175" s="231">
        <v>2</v>
      </c>
      <c r="I175" s="232"/>
      <c r="J175" s="228"/>
      <c r="K175" s="228"/>
      <c r="L175" s="233"/>
      <c r="M175" s="234"/>
      <c r="N175" s="235"/>
      <c r="O175" s="235"/>
      <c r="P175" s="235"/>
      <c r="Q175" s="235"/>
      <c r="R175" s="235"/>
      <c r="S175" s="235"/>
      <c r="T175" s="236"/>
      <c r="AT175" s="237" t="s">
        <v>164</v>
      </c>
      <c r="AU175" s="237" t="s">
        <v>82</v>
      </c>
      <c r="AV175" s="15" t="s">
        <v>129</v>
      </c>
      <c r="AW175" s="15" t="s">
        <v>33</v>
      </c>
      <c r="AX175" s="15" t="s">
        <v>80</v>
      </c>
      <c r="AY175" s="237" t="s">
        <v>122</v>
      </c>
    </row>
    <row r="176" spans="1:65" s="2" customFormat="1" ht="16.5" customHeight="1">
      <c r="A176" s="36"/>
      <c r="B176" s="37"/>
      <c r="C176" s="249" t="s">
        <v>8</v>
      </c>
      <c r="D176" s="249" t="s">
        <v>303</v>
      </c>
      <c r="E176" s="250" t="s">
        <v>920</v>
      </c>
      <c r="F176" s="251" t="s">
        <v>921</v>
      </c>
      <c r="G176" s="252" t="s">
        <v>135</v>
      </c>
      <c r="H176" s="253">
        <v>1</v>
      </c>
      <c r="I176" s="254"/>
      <c r="J176" s="255">
        <f>ROUND(I176*H176,2)</f>
        <v>0</v>
      </c>
      <c r="K176" s="251" t="s">
        <v>19</v>
      </c>
      <c r="L176" s="256"/>
      <c r="M176" s="257" t="s">
        <v>19</v>
      </c>
      <c r="N176" s="258" t="s">
        <v>43</v>
      </c>
      <c r="O176" s="66"/>
      <c r="P176" s="198">
        <f>O176*H176</f>
        <v>0</v>
      </c>
      <c r="Q176" s="198">
        <v>0.063</v>
      </c>
      <c r="R176" s="198">
        <f>Q176*H176</f>
        <v>0.063</v>
      </c>
      <c r="S176" s="198">
        <v>0</v>
      </c>
      <c r="T176" s="199">
        <f>S176*H176</f>
        <v>0</v>
      </c>
      <c r="U176" s="36"/>
      <c r="V176" s="36"/>
      <c r="W176" s="36"/>
      <c r="X176" s="36"/>
      <c r="Y176" s="36"/>
      <c r="Z176" s="36"/>
      <c r="AA176" s="36"/>
      <c r="AB176" s="36"/>
      <c r="AC176" s="36"/>
      <c r="AD176" s="36"/>
      <c r="AE176" s="36"/>
      <c r="AR176" s="200" t="s">
        <v>160</v>
      </c>
      <c r="AT176" s="200" t="s">
        <v>303</v>
      </c>
      <c r="AU176" s="200" t="s">
        <v>82</v>
      </c>
      <c r="AY176" s="19" t="s">
        <v>122</v>
      </c>
      <c r="BE176" s="201">
        <f>IF(N176="základní",J176,0)</f>
        <v>0</v>
      </c>
      <c r="BF176" s="201">
        <f>IF(N176="snížená",J176,0)</f>
        <v>0</v>
      </c>
      <c r="BG176" s="201">
        <f>IF(N176="zákl. přenesená",J176,0)</f>
        <v>0</v>
      </c>
      <c r="BH176" s="201">
        <f>IF(N176="sníž. přenesená",J176,0)</f>
        <v>0</v>
      </c>
      <c r="BI176" s="201">
        <f>IF(N176="nulová",J176,0)</f>
        <v>0</v>
      </c>
      <c r="BJ176" s="19" t="s">
        <v>80</v>
      </c>
      <c r="BK176" s="201">
        <f>ROUND(I176*H176,2)</f>
        <v>0</v>
      </c>
      <c r="BL176" s="19" t="s">
        <v>129</v>
      </c>
      <c r="BM176" s="200" t="s">
        <v>922</v>
      </c>
    </row>
    <row r="177" spans="1:65" s="2" customFormat="1" ht="16.5" customHeight="1">
      <c r="A177" s="36"/>
      <c r="B177" s="37"/>
      <c r="C177" s="249" t="s">
        <v>217</v>
      </c>
      <c r="D177" s="249" t="s">
        <v>303</v>
      </c>
      <c r="E177" s="250" t="s">
        <v>923</v>
      </c>
      <c r="F177" s="251" t="s">
        <v>924</v>
      </c>
      <c r="G177" s="252" t="s">
        <v>135</v>
      </c>
      <c r="H177" s="253">
        <v>1</v>
      </c>
      <c r="I177" s="254"/>
      <c r="J177" s="255">
        <f>ROUND(I177*H177,2)</f>
        <v>0</v>
      </c>
      <c r="K177" s="251" t="s">
        <v>19</v>
      </c>
      <c r="L177" s="256"/>
      <c r="M177" s="257" t="s">
        <v>19</v>
      </c>
      <c r="N177" s="258" t="s">
        <v>43</v>
      </c>
      <c r="O177" s="66"/>
      <c r="P177" s="198">
        <f>O177*H177</f>
        <v>0</v>
      </c>
      <c r="Q177" s="198">
        <v>0.07</v>
      </c>
      <c r="R177" s="198">
        <f>Q177*H177</f>
        <v>0.07</v>
      </c>
      <c r="S177" s="198">
        <v>0</v>
      </c>
      <c r="T177" s="199">
        <f>S177*H177</f>
        <v>0</v>
      </c>
      <c r="U177" s="36"/>
      <c r="V177" s="36"/>
      <c r="W177" s="36"/>
      <c r="X177" s="36"/>
      <c r="Y177" s="36"/>
      <c r="Z177" s="36"/>
      <c r="AA177" s="36"/>
      <c r="AB177" s="36"/>
      <c r="AC177" s="36"/>
      <c r="AD177" s="36"/>
      <c r="AE177" s="36"/>
      <c r="AR177" s="200" t="s">
        <v>160</v>
      </c>
      <c r="AT177" s="200" t="s">
        <v>303</v>
      </c>
      <c r="AU177" s="200" t="s">
        <v>82</v>
      </c>
      <c r="AY177" s="19" t="s">
        <v>122</v>
      </c>
      <c r="BE177" s="201">
        <f>IF(N177="základní",J177,0)</f>
        <v>0</v>
      </c>
      <c r="BF177" s="201">
        <f>IF(N177="snížená",J177,0)</f>
        <v>0</v>
      </c>
      <c r="BG177" s="201">
        <f>IF(N177="zákl. přenesená",J177,0)</f>
        <v>0</v>
      </c>
      <c r="BH177" s="201">
        <f>IF(N177="sníž. přenesená",J177,0)</f>
        <v>0</v>
      </c>
      <c r="BI177" s="201">
        <f>IF(N177="nulová",J177,0)</f>
        <v>0</v>
      </c>
      <c r="BJ177" s="19" t="s">
        <v>80</v>
      </c>
      <c r="BK177" s="201">
        <f>ROUND(I177*H177,2)</f>
        <v>0</v>
      </c>
      <c r="BL177" s="19" t="s">
        <v>129</v>
      </c>
      <c r="BM177" s="200" t="s">
        <v>925</v>
      </c>
    </row>
    <row r="178" spans="1:65" s="2" customFormat="1" ht="16.5" customHeight="1">
      <c r="A178" s="36"/>
      <c r="B178" s="37"/>
      <c r="C178" s="189" t="s">
        <v>224</v>
      </c>
      <c r="D178" s="189" t="s">
        <v>124</v>
      </c>
      <c r="E178" s="190" t="s">
        <v>926</v>
      </c>
      <c r="F178" s="191" t="s">
        <v>927</v>
      </c>
      <c r="G178" s="192" t="s">
        <v>135</v>
      </c>
      <c r="H178" s="193">
        <v>1</v>
      </c>
      <c r="I178" s="194"/>
      <c r="J178" s="195">
        <f>ROUND(I178*H178,2)</f>
        <v>0</v>
      </c>
      <c r="K178" s="191" t="s">
        <v>19</v>
      </c>
      <c r="L178" s="41"/>
      <c r="M178" s="196" t="s">
        <v>19</v>
      </c>
      <c r="N178" s="197" t="s">
        <v>43</v>
      </c>
      <c r="O178" s="66"/>
      <c r="P178" s="198">
        <f>O178*H178</f>
        <v>0</v>
      </c>
      <c r="Q178" s="198">
        <v>0</v>
      </c>
      <c r="R178" s="198">
        <f>Q178*H178</f>
        <v>0</v>
      </c>
      <c r="S178" s="198">
        <v>0</v>
      </c>
      <c r="T178" s="199">
        <f>S178*H178</f>
        <v>0</v>
      </c>
      <c r="U178" s="36"/>
      <c r="V178" s="36"/>
      <c r="W178" s="36"/>
      <c r="X178" s="36"/>
      <c r="Y178" s="36"/>
      <c r="Z178" s="36"/>
      <c r="AA178" s="36"/>
      <c r="AB178" s="36"/>
      <c r="AC178" s="36"/>
      <c r="AD178" s="36"/>
      <c r="AE178" s="36"/>
      <c r="AR178" s="200" t="s">
        <v>129</v>
      </c>
      <c r="AT178" s="200" t="s">
        <v>124</v>
      </c>
      <c r="AU178" s="200" t="s">
        <v>82</v>
      </c>
      <c r="AY178" s="19" t="s">
        <v>122</v>
      </c>
      <c r="BE178" s="201">
        <f>IF(N178="základní",J178,0)</f>
        <v>0</v>
      </c>
      <c r="BF178" s="201">
        <f>IF(N178="snížená",J178,0)</f>
        <v>0</v>
      </c>
      <c r="BG178" s="201">
        <f>IF(N178="zákl. přenesená",J178,0)</f>
        <v>0</v>
      </c>
      <c r="BH178" s="201">
        <f>IF(N178="sníž. přenesená",J178,0)</f>
        <v>0</v>
      </c>
      <c r="BI178" s="201">
        <f>IF(N178="nulová",J178,0)</f>
        <v>0</v>
      </c>
      <c r="BJ178" s="19" t="s">
        <v>80</v>
      </c>
      <c r="BK178" s="201">
        <f>ROUND(I178*H178,2)</f>
        <v>0</v>
      </c>
      <c r="BL178" s="19" t="s">
        <v>129</v>
      </c>
      <c r="BM178" s="200" t="s">
        <v>928</v>
      </c>
    </row>
    <row r="179" spans="1:65" s="2" customFormat="1" ht="16.5" customHeight="1">
      <c r="A179" s="36"/>
      <c r="B179" s="37"/>
      <c r="C179" s="189" t="s">
        <v>231</v>
      </c>
      <c r="D179" s="189" t="s">
        <v>124</v>
      </c>
      <c r="E179" s="190" t="s">
        <v>929</v>
      </c>
      <c r="F179" s="191" t="s">
        <v>930</v>
      </c>
      <c r="G179" s="192" t="s">
        <v>135</v>
      </c>
      <c r="H179" s="193">
        <v>2</v>
      </c>
      <c r="I179" s="194"/>
      <c r="J179" s="195">
        <f>ROUND(I179*H179,2)</f>
        <v>0</v>
      </c>
      <c r="K179" s="191" t="s">
        <v>128</v>
      </c>
      <c r="L179" s="41"/>
      <c r="M179" s="196" t="s">
        <v>19</v>
      </c>
      <c r="N179" s="197" t="s">
        <v>43</v>
      </c>
      <c r="O179" s="66"/>
      <c r="P179" s="198">
        <f>O179*H179</f>
        <v>0</v>
      </c>
      <c r="Q179" s="198">
        <v>0.01019</v>
      </c>
      <c r="R179" s="198">
        <f>Q179*H179</f>
        <v>0.02038</v>
      </c>
      <c r="S179" s="198">
        <v>0</v>
      </c>
      <c r="T179" s="199">
        <f>S179*H179</f>
        <v>0</v>
      </c>
      <c r="U179" s="36"/>
      <c r="V179" s="36"/>
      <c r="W179" s="36"/>
      <c r="X179" s="36"/>
      <c r="Y179" s="36"/>
      <c r="Z179" s="36"/>
      <c r="AA179" s="36"/>
      <c r="AB179" s="36"/>
      <c r="AC179" s="36"/>
      <c r="AD179" s="36"/>
      <c r="AE179" s="36"/>
      <c r="AR179" s="200" t="s">
        <v>129</v>
      </c>
      <c r="AT179" s="200" t="s">
        <v>124</v>
      </c>
      <c r="AU179" s="200" t="s">
        <v>82</v>
      </c>
      <c r="AY179" s="19" t="s">
        <v>122</v>
      </c>
      <c r="BE179" s="201">
        <f>IF(N179="základní",J179,0)</f>
        <v>0</v>
      </c>
      <c r="BF179" s="201">
        <f>IF(N179="snížená",J179,0)</f>
        <v>0</v>
      </c>
      <c r="BG179" s="201">
        <f>IF(N179="zákl. přenesená",J179,0)</f>
        <v>0</v>
      </c>
      <c r="BH179" s="201">
        <f>IF(N179="sníž. přenesená",J179,0)</f>
        <v>0</v>
      </c>
      <c r="BI179" s="201">
        <f>IF(N179="nulová",J179,0)</f>
        <v>0</v>
      </c>
      <c r="BJ179" s="19" t="s">
        <v>80</v>
      </c>
      <c r="BK179" s="201">
        <f>ROUND(I179*H179,2)</f>
        <v>0</v>
      </c>
      <c r="BL179" s="19" t="s">
        <v>129</v>
      </c>
      <c r="BM179" s="200" t="s">
        <v>931</v>
      </c>
    </row>
    <row r="180" spans="1:47" s="2" customFormat="1" ht="39">
      <c r="A180" s="36"/>
      <c r="B180" s="37"/>
      <c r="C180" s="38"/>
      <c r="D180" s="202" t="s">
        <v>131</v>
      </c>
      <c r="E180" s="38"/>
      <c r="F180" s="203" t="s">
        <v>932</v>
      </c>
      <c r="G180" s="38"/>
      <c r="H180" s="38"/>
      <c r="I180" s="110"/>
      <c r="J180" s="38"/>
      <c r="K180" s="38"/>
      <c r="L180" s="41"/>
      <c r="M180" s="204"/>
      <c r="N180" s="205"/>
      <c r="O180" s="66"/>
      <c r="P180" s="66"/>
      <c r="Q180" s="66"/>
      <c r="R180" s="66"/>
      <c r="S180" s="66"/>
      <c r="T180" s="67"/>
      <c r="U180" s="36"/>
      <c r="V180" s="36"/>
      <c r="W180" s="36"/>
      <c r="X180" s="36"/>
      <c r="Y180" s="36"/>
      <c r="Z180" s="36"/>
      <c r="AA180" s="36"/>
      <c r="AB180" s="36"/>
      <c r="AC180" s="36"/>
      <c r="AD180" s="36"/>
      <c r="AE180" s="36"/>
      <c r="AT180" s="19" t="s">
        <v>131</v>
      </c>
      <c r="AU180" s="19" t="s">
        <v>82</v>
      </c>
    </row>
    <row r="181" spans="2:51" s="14" customFormat="1" ht="11.25">
      <c r="B181" s="217"/>
      <c r="C181" s="218"/>
      <c r="D181" s="202" t="s">
        <v>164</v>
      </c>
      <c r="E181" s="219" t="s">
        <v>19</v>
      </c>
      <c r="F181" s="220" t="s">
        <v>933</v>
      </c>
      <c r="G181" s="218"/>
      <c r="H181" s="219" t="s">
        <v>19</v>
      </c>
      <c r="I181" s="221"/>
      <c r="J181" s="218"/>
      <c r="K181" s="218"/>
      <c r="L181" s="222"/>
      <c r="M181" s="223"/>
      <c r="N181" s="224"/>
      <c r="O181" s="224"/>
      <c r="P181" s="224"/>
      <c r="Q181" s="224"/>
      <c r="R181" s="224"/>
      <c r="S181" s="224"/>
      <c r="T181" s="225"/>
      <c r="AT181" s="226" t="s">
        <v>164</v>
      </c>
      <c r="AU181" s="226" t="s">
        <v>82</v>
      </c>
      <c r="AV181" s="14" t="s">
        <v>80</v>
      </c>
      <c r="AW181" s="14" t="s">
        <v>33</v>
      </c>
      <c r="AX181" s="14" t="s">
        <v>72</v>
      </c>
      <c r="AY181" s="226" t="s">
        <v>122</v>
      </c>
    </row>
    <row r="182" spans="2:51" s="14" customFormat="1" ht="11.25">
      <c r="B182" s="217"/>
      <c r="C182" s="218"/>
      <c r="D182" s="202" t="s">
        <v>164</v>
      </c>
      <c r="E182" s="219" t="s">
        <v>19</v>
      </c>
      <c r="F182" s="220" t="s">
        <v>934</v>
      </c>
      <c r="G182" s="218"/>
      <c r="H182" s="219" t="s">
        <v>19</v>
      </c>
      <c r="I182" s="221"/>
      <c r="J182" s="218"/>
      <c r="K182" s="218"/>
      <c r="L182" s="222"/>
      <c r="M182" s="223"/>
      <c r="N182" s="224"/>
      <c r="O182" s="224"/>
      <c r="P182" s="224"/>
      <c r="Q182" s="224"/>
      <c r="R182" s="224"/>
      <c r="S182" s="224"/>
      <c r="T182" s="225"/>
      <c r="AT182" s="226" t="s">
        <v>164</v>
      </c>
      <c r="AU182" s="226" t="s">
        <v>82</v>
      </c>
      <c r="AV182" s="14" t="s">
        <v>80</v>
      </c>
      <c r="AW182" s="14" t="s">
        <v>33</v>
      </c>
      <c r="AX182" s="14" t="s">
        <v>72</v>
      </c>
      <c r="AY182" s="226" t="s">
        <v>122</v>
      </c>
    </row>
    <row r="183" spans="2:51" s="13" customFormat="1" ht="11.25">
      <c r="B183" s="206"/>
      <c r="C183" s="207"/>
      <c r="D183" s="202" t="s">
        <v>164</v>
      </c>
      <c r="E183" s="208" t="s">
        <v>19</v>
      </c>
      <c r="F183" s="209" t="s">
        <v>529</v>
      </c>
      <c r="G183" s="207"/>
      <c r="H183" s="210">
        <v>2</v>
      </c>
      <c r="I183" s="211"/>
      <c r="J183" s="207"/>
      <c r="K183" s="207"/>
      <c r="L183" s="212"/>
      <c r="M183" s="213"/>
      <c r="N183" s="214"/>
      <c r="O183" s="214"/>
      <c r="P183" s="214"/>
      <c r="Q183" s="214"/>
      <c r="R183" s="214"/>
      <c r="S183" s="214"/>
      <c r="T183" s="215"/>
      <c r="AT183" s="216" t="s">
        <v>164</v>
      </c>
      <c r="AU183" s="216" t="s">
        <v>82</v>
      </c>
      <c r="AV183" s="13" t="s">
        <v>82</v>
      </c>
      <c r="AW183" s="13" t="s">
        <v>33</v>
      </c>
      <c r="AX183" s="13" t="s">
        <v>80</v>
      </c>
      <c r="AY183" s="216" t="s">
        <v>122</v>
      </c>
    </row>
    <row r="184" spans="1:65" s="2" customFormat="1" ht="16.5" customHeight="1">
      <c r="A184" s="36"/>
      <c r="B184" s="37"/>
      <c r="C184" s="249" t="s">
        <v>235</v>
      </c>
      <c r="D184" s="249" t="s">
        <v>303</v>
      </c>
      <c r="E184" s="250" t="s">
        <v>935</v>
      </c>
      <c r="F184" s="251" t="s">
        <v>936</v>
      </c>
      <c r="G184" s="252" t="s">
        <v>135</v>
      </c>
      <c r="H184" s="253">
        <v>2</v>
      </c>
      <c r="I184" s="254"/>
      <c r="J184" s="255">
        <f>ROUND(I184*H184,2)</f>
        <v>0</v>
      </c>
      <c r="K184" s="251" t="s">
        <v>19</v>
      </c>
      <c r="L184" s="256"/>
      <c r="M184" s="257" t="s">
        <v>19</v>
      </c>
      <c r="N184" s="258" t="s">
        <v>43</v>
      </c>
      <c r="O184" s="66"/>
      <c r="P184" s="198">
        <f>O184*H184</f>
        <v>0</v>
      </c>
      <c r="Q184" s="198">
        <v>0.185</v>
      </c>
      <c r="R184" s="198">
        <f>Q184*H184</f>
        <v>0.37</v>
      </c>
      <c r="S184" s="198">
        <v>0</v>
      </c>
      <c r="T184" s="199">
        <f>S184*H184</f>
        <v>0</v>
      </c>
      <c r="U184" s="36"/>
      <c r="V184" s="36"/>
      <c r="W184" s="36"/>
      <c r="X184" s="36"/>
      <c r="Y184" s="36"/>
      <c r="Z184" s="36"/>
      <c r="AA184" s="36"/>
      <c r="AB184" s="36"/>
      <c r="AC184" s="36"/>
      <c r="AD184" s="36"/>
      <c r="AE184" s="36"/>
      <c r="AR184" s="200" t="s">
        <v>160</v>
      </c>
      <c r="AT184" s="200" t="s">
        <v>303</v>
      </c>
      <c r="AU184" s="200" t="s">
        <v>82</v>
      </c>
      <c r="AY184" s="19" t="s">
        <v>122</v>
      </c>
      <c r="BE184" s="201">
        <f>IF(N184="základní",J184,0)</f>
        <v>0</v>
      </c>
      <c r="BF184" s="201">
        <f>IF(N184="snížená",J184,0)</f>
        <v>0</v>
      </c>
      <c r="BG184" s="201">
        <f>IF(N184="zákl. přenesená",J184,0)</f>
        <v>0</v>
      </c>
      <c r="BH184" s="201">
        <f>IF(N184="sníž. přenesená",J184,0)</f>
        <v>0</v>
      </c>
      <c r="BI184" s="201">
        <f>IF(N184="nulová",J184,0)</f>
        <v>0</v>
      </c>
      <c r="BJ184" s="19" t="s">
        <v>80</v>
      </c>
      <c r="BK184" s="201">
        <f>ROUND(I184*H184,2)</f>
        <v>0</v>
      </c>
      <c r="BL184" s="19" t="s">
        <v>129</v>
      </c>
      <c r="BM184" s="200" t="s">
        <v>937</v>
      </c>
    </row>
    <row r="185" spans="1:65" s="2" customFormat="1" ht="21.75" customHeight="1">
      <c r="A185" s="36"/>
      <c r="B185" s="37"/>
      <c r="C185" s="189" t="s">
        <v>242</v>
      </c>
      <c r="D185" s="189" t="s">
        <v>124</v>
      </c>
      <c r="E185" s="190" t="s">
        <v>938</v>
      </c>
      <c r="F185" s="191" t="s">
        <v>939</v>
      </c>
      <c r="G185" s="192" t="s">
        <v>182</v>
      </c>
      <c r="H185" s="193">
        <v>43.5</v>
      </c>
      <c r="I185" s="194"/>
      <c r="J185" s="195">
        <f>ROUND(I185*H185,2)</f>
        <v>0</v>
      </c>
      <c r="K185" s="191" t="s">
        <v>19</v>
      </c>
      <c r="L185" s="41"/>
      <c r="M185" s="196" t="s">
        <v>19</v>
      </c>
      <c r="N185" s="197" t="s">
        <v>43</v>
      </c>
      <c r="O185" s="66"/>
      <c r="P185" s="198">
        <f>O185*H185</f>
        <v>0</v>
      </c>
      <c r="Q185" s="198">
        <v>0</v>
      </c>
      <c r="R185" s="198">
        <f>Q185*H185</f>
        <v>0</v>
      </c>
      <c r="S185" s="198">
        <v>0</v>
      </c>
      <c r="T185" s="199">
        <f>S185*H185</f>
        <v>0</v>
      </c>
      <c r="U185" s="36"/>
      <c r="V185" s="36"/>
      <c r="W185" s="36"/>
      <c r="X185" s="36"/>
      <c r="Y185" s="36"/>
      <c r="Z185" s="36"/>
      <c r="AA185" s="36"/>
      <c r="AB185" s="36"/>
      <c r="AC185" s="36"/>
      <c r="AD185" s="36"/>
      <c r="AE185" s="36"/>
      <c r="AR185" s="200" t="s">
        <v>129</v>
      </c>
      <c r="AT185" s="200" t="s">
        <v>124</v>
      </c>
      <c r="AU185" s="200" t="s">
        <v>82</v>
      </c>
      <c r="AY185" s="19" t="s">
        <v>122</v>
      </c>
      <c r="BE185" s="201">
        <f>IF(N185="základní",J185,0)</f>
        <v>0</v>
      </c>
      <c r="BF185" s="201">
        <f>IF(N185="snížená",J185,0)</f>
        <v>0</v>
      </c>
      <c r="BG185" s="201">
        <f>IF(N185="zákl. přenesená",J185,0)</f>
        <v>0</v>
      </c>
      <c r="BH185" s="201">
        <f>IF(N185="sníž. přenesená",J185,0)</f>
        <v>0</v>
      </c>
      <c r="BI185" s="201">
        <f>IF(N185="nulová",J185,0)</f>
        <v>0</v>
      </c>
      <c r="BJ185" s="19" t="s">
        <v>80</v>
      </c>
      <c r="BK185" s="201">
        <f>ROUND(I185*H185,2)</f>
        <v>0</v>
      </c>
      <c r="BL185" s="19" t="s">
        <v>129</v>
      </c>
      <c r="BM185" s="200" t="s">
        <v>940</v>
      </c>
    </row>
    <row r="186" spans="1:47" s="2" customFormat="1" ht="68.25">
      <c r="A186" s="36"/>
      <c r="B186" s="37"/>
      <c r="C186" s="38"/>
      <c r="D186" s="202" t="s">
        <v>131</v>
      </c>
      <c r="E186" s="38"/>
      <c r="F186" s="203" t="s">
        <v>941</v>
      </c>
      <c r="G186" s="38"/>
      <c r="H186" s="38"/>
      <c r="I186" s="110"/>
      <c r="J186" s="38"/>
      <c r="K186" s="38"/>
      <c r="L186" s="41"/>
      <c r="M186" s="204"/>
      <c r="N186" s="205"/>
      <c r="O186" s="66"/>
      <c r="P186" s="66"/>
      <c r="Q186" s="66"/>
      <c r="R186" s="66"/>
      <c r="S186" s="66"/>
      <c r="T186" s="67"/>
      <c r="U186" s="36"/>
      <c r="V186" s="36"/>
      <c r="W186" s="36"/>
      <c r="X186" s="36"/>
      <c r="Y186" s="36"/>
      <c r="Z186" s="36"/>
      <c r="AA186" s="36"/>
      <c r="AB186" s="36"/>
      <c r="AC186" s="36"/>
      <c r="AD186" s="36"/>
      <c r="AE186" s="36"/>
      <c r="AT186" s="19" t="s">
        <v>131</v>
      </c>
      <c r="AU186" s="19" t="s">
        <v>82</v>
      </c>
    </row>
    <row r="187" spans="2:51" s="14" customFormat="1" ht="11.25">
      <c r="B187" s="217"/>
      <c r="C187" s="218"/>
      <c r="D187" s="202" t="s">
        <v>164</v>
      </c>
      <c r="E187" s="219" t="s">
        <v>19</v>
      </c>
      <c r="F187" s="220" t="s">
        <v>942</v>
      </c>
      <c r="G187" s="218"/>
      <c r="H187" s="219" t="s">
        <v>19</v>
      </c>
      <c r="I187" s="221"/>
      <c r="J187" s="218"/>
      <c r="K187" s="218"/>
      <c r="L187" s="222"/>
      <c r="M187" s="223"/>
      <c r="N187" s="224"/>
      <c r="O187" s="224"/>
      <c r="P187" s="224"/>
      <c r="Q187" s="224"/>
      <c r="R187" s="224"/>
      <c r="S187" s="224"/>
      <c r="T187" s="225"/>
      <c r="AT187" s="226" t="s">
        <v>164</v>
      </c>
      <c r="AU187" s="226" t="s">
        <v>82</v>
      </c>
      <c r="AV187" s="14" t="s">
        <v>80</v>
      </c>
      <c r="AW187" s="14" t="s">
        <v>33</v>
      </c>
      <c r="AX187" s="14" t="s">
        <v>72</v>
      </c>
      <c r="AY187" s="226" t="s">
        <v>122</v>
      </c>
    </row>
    <row r="188" spans="2:51" s="13" customFormat="1" ht="11.25">
      <c r="B188" s="206"/>
      <c r="C188" s="207"/>
      <c r="D188" s="202" t="s">
        <v>164</v>
      </c>
      <c r="E188" s="208" t="s">
        <v>19</v>
      </c>
      <c r="F188" s="209" t="s">
        <v>943</v>
      </c>
      <c r="G188" s="207"/>
      <c r="H188" s="210">
        <v>43.5</v>
      </c>
      <c r="I188" s="211"/>
      <c r="J188" s="207"/>
      <c r="K188" s="207"/>
      <c r="L188" s="212"/>
      <c r="M188" s="213"/>
      <c r="N188" s="214"/>
      <c r="O188" s="214"/>
      <c r="P188" s="214"/>
      <c r="Q188" s="214"/>
      <c r="R188" s="214"/>
      <c r="S188" s="214"/>
      <c r="T188" s="215"/>
      <c r="AT188" s="216" t="s">
        <v>164</v>
      </c>
      <c r="AU188" s="216" t="s">
        <v>82</v>
      </c>
      <c r="AV188" s="13" t="s">
        <v>82</v>
      </c>
      <c r="AW188" s="13" t="s">
        <v>33</v>
      </c>
      <c r="AX188" s="13" t="s">
        <v>80</v>
      </c>
      <c r="AY188" s="216" t="s">
        <v>122</v>
      </c>
    </row>
    <row r="189" spans="1:65" s="2" customFormat="1" ht="16.5" customHeight="1">
      <c r="A189" s="36"/>
      <c r="B189" s="37"/>
      <c r="C189" s="249" t="s">
        <v>7</v>
      </c>
      <c r="D189" s="249" t="s">
        <v>303</v>
      </c>
      <c r="E189" s="250" t="s">
        <v>944</v>
      </c>
      <c r="F189" s="251" t="s">
        <v>945</v>
      </c>
      <c r="G189" s="252" t="s">
        <v>182</v>
      </c>
      <c r="H189" s="253">
        <v>45</v>
      </c>
      <c r="I189" s="254"/>
      <c r="J189" s="255">
        <f>ROUND(I189*H189,2)</f>
        <v>0</v>
      </c>
      <c r="K189" s="251" t="s">
        <v>19</v>
      </c>
      <c r="L189" s="256"/>
      <c r="M189" s="257" t="s">
        <v>19</v>
      </c>
      <c r="N189" s="258" t="s">
        <v>43</v>
      </c>
      <c r="O189" s="66"/>
      <c r="P189" s="198">
        <f>O189*H189</f>
        <v>0</v>
      </c>
      <c r="Q189" s="198">
        <v>0.00072</v>
      </c>
      <c r="R189" s="198">
        <f>Q189*H189</f>
        <v>0.032400000000000005</v>
      </c>
      <c r="S189" s="198">
        <v>0</v>
      </c>
      <c r="T189" s="199">
        <f>S189*H189</f>
        <v>0</v>
      </c>
      <c r="U189" s="36"/>
      <c r="V189" s="36"/>
      <c r="W189" s="36"/>
      <c r="X189" s="36"/>
      <c r="Y189" s="36"/>
      <c r="Z189" s="36"/>
      <c r="AA189" s="36"/>
      <c r="AB189" s="36"/>
      <c r="AC189" s="36"/>
      <c r="AD189" s="36"/>
      <c r="AE189" s="36"/>
      <c r="AR189" s="200" t="s">
        <v>160</v>
      </c>
      <c r="AT189" s="200" t="s">
        <v>303</v>
      </c>
      <c r="AU189" s="200" t="s">
        <v>82</v>
      </c>
      <c r="AY189" s="19" t="s">
        <v>122</v>
      </c>
      <c r="BE189" s="201">
        <f>IF(N189="základní",J189,0)</f>
        <v>0</v>
      </c>
      <c r="BF189" s="201">
        <f>IF(N189="snížená",J189,0)</f>
        <v>0</v>
      </c>
      <c r="BG189" s="201">
        <f>IF(N189="zákl. přenesená",J189,0)</f>
        <v>0</v>
      </c>
      <c r="BH189" s="201">
        <f>IF(N189="sníž. přenesená",J189,0)</f>
        <v>0</v>
      </c>
      <c r="BI189" s="201">
        <f>IF(N189="nulová",J189,0)</f>
        <v>0</v>
      </c>
      <c r="BJ189" s="19" t="s">
        <v>80</v>
      </c>
      <c r="BK189" s="201">
        <f>ROUND(I189*H189,2)</f>
        <v>0</v>
      </c>
      <c r="BL189" s="19" t="s">
        <v>129</v>
      </c>
      <c r="BM189" s="200" t="s">
        <v>946</v>
      </c>
    </row>
    <row r="190" spans="2:51" s="14" customFormat="1" ht="11.25">
      <c r="B190" s="217"/>
      <c r="C190" s="218"/>
      <c r="D190" s="202" t="s">
        <v>164</v>
      </c>
      <c r="E190" s="219" t="s">
        <v>19</v>
      </c>
      <c r="F190" s="220" t="s">
        <v>947</v>
      </c>
      <c r="G190" s="218"/>
      <c r="H190" s="219" t="s">
        <v>19</v>
      </c>
      <c r="I190" s="221"/>
      <c r="J190" s="218"/>
      <c r="K190" s="218"/>
      <c r="L190" s="222"/>
      <c r="M190" s="223"/>
      <c r="N190" s="224"/>
      <c r="O190" s="224"/>
      <c r="P190" s="224"/>
      <c r="Q190" s="224"/>
      <c r="R190" s="224"/>
      <c r="S190" s="224"/>
      <c r="T190" s="225"/>
      <c r="AT190" s="226" t="s">
        <v>164</v>
      </c>
      <c r="AU190" s="226" t="s">
        <v>82</v>
      </c>
      <c r="AV190" s="14" t="s">
        <v>80</v>
      </c>
      <c r="AW190" s="14" t="s">
        <v>33</v>
      </c>
      <c r="AX190" s="14" t="s">
        <v>72</v>
      </c>
      <c r="AY190" s="226" t="s">
        <v>122</v>
      </c>
    </row>
    <row r="191" spans="2:51" s="14" customFormat="1" ht="11.25">
      <c r="B191" s="217"/>
      <c r="C191" s="218"/>
      <c r="D191" s="202" t="s">
        <v>164</v>
      </c>
      <c r="E191" s="219" t="s">
        <v>19</v>
      </c>
      <c r="F191" s="220" t="s">
        <v>948</v>
      </c>
      <c r="G191" s="218"/>
      <c r="H191" s="219" t="s">
        <v>19</v>
      </c>
      <c r="I191" s="221"/>
      <c r="J191" s="218"/>
      <c r="K191" s="218"/>
      <c r="L191" s="222"/>
      <c r="M191" s="223"/>
      <c r="N191" s="224"/>
      <c r="O191" s="224"/>
      <c r="P191" s="224"/>
      <c r="Q191" s="224"/>
      <c r="R191" s="224"/>
      <c r="S191" s="224"/>
      <c r="T191" s="225"/>
      <c r="AT191" s="226" t="s">
        <v>164</v>
      </c>
      <c r="AU191" s="226" t="s">
        <v>82</v>
      </c>
      <c r="AV191" s="14" t="s">
        <v>80</v>
      </c>
      <c r="AW191" s="14" t="s">
        <v>33</v>
      </c>
      <c r="AX191" s="14" t="s">
        <v>72</v>
      </c>
      <c r="AY191" s="226" t="s">
        <v>122</v>
      </c>
    </row>
    <row r="192" spans="2:51" s="13" customFormat="1" ht="11.25">
      <c r="B192" s="206"/>
      <c r="C192" s="207"/>
      <c r="D192" s="202" t="s">
        <v>164</v>
      </c>
      <c r="E192" s="208" t="s">
        <v>19</v>
      </c>
      <c r="F192" s="209" t="s">
        <v>949</v>
      </c>
      <c r="G192" s="207"/>
      <c r="H192" s="210">
        <v>45</v>
      </c>
      <c r="I192" s="211"/>
      <c r="J192" s="207"/>
      <c r="K192" s="207"/>
      <c r="L192" s="212"/>
      <c r="M192" s="213"/>
      <c r="N192" s="214"/>
      <c r="O192" s="214"/>
      <c r="P192" s="214"/>
      <c r="Q192" s="214"/>
      <c r="R192" s="214"/>
      <c r="S192" s="214"/>
      <c r="T192" s="215"/>
      <c r="AT192" s="216" t="s">
        <v>164</v>
      </c>
      <c r="AU192" s="216" t="s">
        <v>82</v>
      </c>
      <c r="AV192" s="13" t="s">
        <v>82</v>
      </c>
      <c r="AW192" s="13" t="s">
        <v>33</v>
      </c>
      <c r="AX192" s="13" t="s">
        <v>80</v>
      </c>
      <c r="AY192" s="216" t="s">
        <v>122</v>
      </c>
    </row>
    <row r="193" spans="1:65" s="2" customFormat="1" ht="21.75" customHeight="1">
      <c r="A193" s="36"/>
      <c r="B193" s="37"/>
      <c r="C193" s="189" t="s">
        <v>250</v>
      </c>
      <c r="D193" s="189" t="s">
        <v>124</v>
      </c>
      <c r="E193" s="190" t="s">
        <v>950</v>
      </c>
      <c r="F193" s="191" t="s">
        <v>951</v>
      </c>
      <c r="G193" s="192" t="s">
        <v>135</v>
      </c>
      <c r="H193" s="193">
        <v>1</v>
      </c>
      <c r="I193" s="194"/>
      <c r="J193" s="195">
        <f>ROUND(I193*H193,2)</f>
        <v>0</v>
      </c>
      <c r="K193" s="191" t="s">
        <v>19</v>
      </c>
      <c r="L193" s="41"/>
      <c r="M193" s="196" t="s">
        <v>19</v>
      </c>
      <c r="N193" s="197" t="s">
        <v>43</v>
      </c>
      <c r="O193" s="66"/>
      <c r="P193" s="198">
        <f>O193*H193</f>
        <v>0</v>
      </c>
      <c r="Q193" s="198">
        <v>0</v>
      </c>
      <c r="R193" s="198">
        <f>Q193*H193</f>
        <v>0</v>
      </c>
      <c r="S193" s="198">
        <v>0</v>
      </c>
      <c r="T193" s="199">
        <f>S193*H193</f>
        <v>0</v>
      </c>
      <c r="U193" s="36"/>
      <c r="V193" s="36"/>
      <c r="W193" s="36"/>
      <c r="X193" s="36"/>
      <c r="Y193" s="36"/>
      <c r="Z193" s="36"/>
      <c r="AA193" s="36"/>
      <c r="AB193" s="36"/>
      <c r="AC193" s="36"/>
      <c r="AD193" s="36"/>
      <c r="AE193" s="36"/>
      <c r="AR193" s="200" t="s">
        <v>129</v>
      </c>
      <c r="AT193" s="200" t="s">
        <v>124</v>
      </c>
      <c r="AU193" s="200" t="s">
        <v>82</v>
      </c>
      <c r="AY193" s="19" t="s">
        <v>122</v>
      </c>
      <c r="BE193" s="201">
        <f>IF(N193="základní",J193,0)</f>
        <v>0</v>
      </c>
      <c r="BF193" s="201">
        <f>IF(N193="snížená",J193,0)</f>
        <v>0</v>
      </c>
      <c r="BG193" s="201">
        <f>IF(N193="zákl. přenesená",J193,0)</f>
        <v>0</v>
      </c>
      <c r="BH193" s="201">
        <f>IF(N193="sníž. přenesená",J193,0)</f>
        <v>0</v>
      </c>
      <c r="BI193" s="201">
        <f>IF(N193="nulová",J193,0)</f>
        <v>0</v>
      </c>
      <c r="BJ193" s="19" t="s">
        <v>80</v>
      </c>
      <c r="BK193" s="201">
        <f>ROUND(I193*H193,2)</f>
        <v>0</v>
      </c>
      <c r="BL193" s="19" t="s">
        <v>129</v>
      </c>
      <c r="BM193" s="200" t="s">
        <v>952</v>
      </c>
    </row>
    <row r="194" spans="1:47" s="2" customFormat="1" ht="29.25">
      <c r="A194" s="36"/>
      <c r="B194" s="37"/>
      <c r="C194" s="38"/>
      <c r="D194" s="202" t="s">
        <v>131</v>
      </c>
      <c r="E194" s="38"/>
      <c r="F194" s="203" t="s">
        <v>953</v>
      </c>
      <c r="G194" s="38"/>
      <c r="H194" s="38"/>
      <c r="I194" s="110"/>
      <c r="J194" s="38"/>
      <c r="K194" s="38"/>
      <c r="L194" s="41"/>
      <c r="M194" s="204"/>
      <c r="N194" s="205"/>
      <c r="O194" s="66"/>
      <c r="P194" s="66"/>
      <c r="Q194" s="66"/>
      <c r="R194" s="66"/>
      <c r="S194" s="66"/>
      <c r="T194" s="67"/>
      <c r="U194" s="36"/>
      <c r="V194" s="36"/>
      <c r="W194" s="36"/>
      <c r="X194" s="36"/>
      <c r="Y194" s="36"/>
      <c r="Z194" s="36"/>
      <c r="AA194" s="36"/>
      <c r="AB194" s="36"/>
      <c r="AC194" s="36"/>
      <c r="AD194" s="36"/>
      <c r="AE194" s="36"/>
      <c r="AT194" s="19" t="s">
        <v>131</v>
      </c>
      <c r="AU194" s="19" t="s">
        <v>82</v>
      </c>
    </row>
    <row r="195" spans="1:65" s="2" customFormat="1" ht="16.5" customHeight="1">
      <c r="A195" s="36"/>
      <c r="B195" s="37"/>
      <c r="C195" s="249" t="s">
        <v>254</v>
      </c>
      <c r="D195" s="249" t="s">
        <v>303</v>
      </c>
      <c r="E195" s="250" t="s">
        <v>954</v>
      </c>
      <c r="F195" s="251" t="s">
        <v>955</v>
      </c>
      <c r="G195" s="252" t="s">
        <v>135</v>
      </c>
      <c r="H195" s="253">
        <v>1</v>
      </c>
      <c r="I195" s="254"/>
      <c r="J195" s="255">
        <f>ROUND(I195*H195,2)</f>
        <v>0</v>
      </c>
      <c r="K195" s="251" t="s">
        <v>19</v>
      </c>
      <c r="L195" s="256"/>
      <c r="M195" s="257" t="s">
        <v>19</v>
      </c>
      <c r="N195" s="258" t="s">
        <v>43</v>
      </c>
      <c r="O195" s="66"/>
      <c r="P195" s="198">
        <f>O195*H195</f>
        <v>0</v>
      </c>
      <c r="Q195" s="198">
        <v>6E-05</v>
      </c>
      <c r="R195" s="198">
        <f>Q195*H195</f>
        <v>6E-05</v>
      </c>
      <c r="S195" s="198">
        <v>0</v>
      </c>
      <c r="T195" s="199">
        <f>S195*H195</f>
        <v>0</v>
      </c>
      <c r="U195" s="36"/>
      <c r="V195" s="36"/>
      <c r="W195" s="36"/>
      <c r="X195" s="36"/>
      <c r="Y195" s="36"/>
      <c r="Z195" s="36"/>
      <c r="AA195" s="36"/>
      <c r="AB195" s="36"/>
      <c r="AC195" s="36"/>
      <c r="AD195" s="36"/>
      <c r="AE195" s="36"/>
      <c r="AR195" s="200" t="s">
        <v>160</v>
      </c>
      <c r="AT195" s="200" t="s">
        <v>303</v>
      </c>
      <c r="AU195" s="200" t="s">
        <v>82</v>
      </c>
      <c r="AY195" s="19" t="s">
        <v>122</v>
      </c>
      <c r="BE195" s="201">
        <f>IF(N195="základní",J195,0)</f>
        <v>0</v>
      </c>
      <c r="BF195" s="201">
        <f>IF(N195="snížená",J195,0)</f>
        <v>0</v>
      </c>
      <c r="BG195" s="201">
        <f>IF(N195="zákl. přenesená",J195,0)</f>
        <v>0</v>
      </c>
      <c r="BH195" s="201">
        <f>IF(N195="sníž. přenesená",J195,0)</f>
        <v>0</v>
      </c>
      <c r="BI195" s="201">
        <f>IF(N195="nulová",J195,0)</f>
        <v>0</v>
      </c>
      <c r="BJ195" s="19" t="s">
        <v>80</v>
      </c>
      <c r="BK195" s="201">
        <f>ROUND(I195*H195,2)</f>
        <v>0</v>
      </c>
      <c r="BL195" s="19" t="s">
        <v>129</v>
      </c>
      <c r="BM195" s="200" t="s">
        <v>956</v>
      </c>
    </row>
    <row r="196" spans="1:65" s="2" customFormat="1" ht="21.75" customHeight="1">
      <c r="A196" s="36"/>
      <c r="B196" s="37"/>
      <c r="C196" s="189" t="s">
        <v>269</v>
      </c>
      <c r="D196" s="189" t="s">
        <v>124</v>
      </c>
      <c r="E196" s="190" t="s">
        <v>957</v>
      </c>
      <c r="F196" s="191" t="s">
        <v>958</v>
      </c>
      <c r="G196" s="192" t="s">
        <v>135</v>
      </c>
      <c r="H196" s="193">
        <v>1</v>
      </c>
      <c r="I196" s="194"/>
      <c r="J196" s="195">
        <f>ROUND(I196*H196,2)</f>
        <v>0</v>
      </c>
      <c r="K196" s="191" t="s">
        <v>19</v>
      </c>
      <c r="L196" s="41"/>
      <c r="M196" s="196" t="s">
        <v>19</v>
      </c>
      <c r="N196" s="197" t="s">
        <v>43</v>
      </c>
      <c r="O196" s="66"/>
      <c r="P196" s="198">
        <f>O196*H196</f>
        <v>0</v>
      </c>
      <c r="Q196" s="198">
        <v>0</v>
      </c>
      <c r="R196" s="198">
        <f>Q196*H196</f>
        <v>0</v>
      </c>
      <c r="S196" s="198">
        <v>0</v>
      </c>
      <c r="T196" s="199">
        <f>S196*H196</f>
        <v>0</v>
      </c>
      <c r="U196" s="36"/>
      <c r="V196" s="36"/>
      <c r="W196" s="36"/>
      <c r="X196" s="36"/>
      <c r="Y196" s="36"/>
      <c r="Z196" s="36"/>
      <c r="AA196" s="36"/>
      <c r="AB196" s="36"/>
      <c r="AC196" s="36"/>
      <c r="AD196" s="36"/>
      <c r="AE196" s="36"/>
      <c r="AR196" s="200" t="s">
        <v>129</v>
      </c>
      <c r="AT196" s="200" t="s">
        <v>124</v>
      </c>
      <c r="AU196" s="200" t="s">
        <v>82</v>
      </c>
      <c r="AY196" s="19" t="s">
        <v>122</v>
      </c>
      <c r="BE196" s="201">
        <f>IF(N196="základní",J196,0)</f>
        <v>0</v>
      </c>
      <c r="BF196" s="201">
        <f>IF(N196="snížená",J196,0)</f>
        <v>0</v>
      </c>
      <c r="BG196" s="201">
        <f>IF(N196="zákl. přenesená",J196,0)</f>
        <v>0</v>
      </c>
      <c r="BH196" s="201">
        <f>IF(N196="sníž. přenesená",J196,0)</f>
        <v>0</v>
      </c>
      <c r="BI196" s="201">
        <f>IF(N196="nulová",J196,0)</f>
        <v>0</v>
      </c>
      <c r="BJ196" s="19" t="s">
        <v>80</v>
      </c>
      <c r="BK196" s="201">
        <f>ROUND(I196*H196,2)</f>
        <v>0</v>
      </c>
      <c r="BL196" s="19" t="s">
        <v>129</v>
      </c>
      <c r="BM196" s="200" t="s">
        <v>959</v>
      </c>
    </row>
    <row r="197" spans="1:47" s="2" customFormat="1" ht="29.25">
      <c r="A197" s="36"/>
      <c r="B197" s="37"/>
      <c r="C197" s="38"/>
      <c r="D197" s="202" t="s">
        <v>131</v>
      </c>
      <c r="E197" s="38"/>
      <c r="F197" s="203" t="s">
        <v>953</v>
      </c>
      <c r="G197" s="38"/>
      <c r="H197" s="38"/>
      <c r="I197" s="110"/>
      <c r="J197" s="38"/>
      <c r="K197" s="38"/>
      <c r="L197" s="41"/>
      <c r="M197" s="204"/>
      <c r="N197" s="205"/>
      <c r="O197" s="66"/>
      <c r="P197" s="66"/>
      <c r="Q197" s="66"/>
      <c r="R197" s="66"/>
      <c r="S197" s="66"/>
      <c r="T197" s="67"/>
      <c r="U197" s="36"/>
      <c r="V197" s="36"/>
      <c r="W197" s="36"/>
      <c r="X197" s="36"/>
      <c r="Y197" s="36"/>
      <c r="Z197" s="36"/>
      <c r="AA197" s="36"/>
      <c r="AB197" s="36"/>
      <c r="AC197" s="36"/>
      <c r="AD197" s="36"/>
      <c r="AE197" s="36"/>
      <c r="AT197" s="19" t="s">
        <v>131</v>
      </c>
      <c r="AU197" s="19" t="s">
        <v>82</v>
      </c>
    </row>
    <row r="198" spans="1:65" s="2" customFormat="1" ht="16.5" customHeight="1">
      <c r="A198" s="36"/>
      <c r="B198" s="37"/>
      <c r="C198" s="249" t="s">
        <v>290</v>
      </c>
      <c r="D198" s="249" t="s">
        <v>303</v>
      </c>
      <c r="E198" s="250" t="s">
        <v>960</v>
      </c>
      <c r="F198" s="251" t="s">
        <v>961</v>
      </c>
      <c r="G198" s="252" t="s">
        <v>135</v>
      </c>
      <c r="H198" s="253">
        <v>1</v>
      </c>
      <c r="I198" s="254"/>
      <c r="J198" s="255">
        <f>ROUND(I198*H198,2)</f>
        <v>0</v>
      </c>
      <c r="K198" s="251" t="s">
        <v>19</v>
      </c>
      <c r="L198" s="256"/>
      <c r="M198" s="257" t="s">
        <v>19</v>
      </c>
      <c r="N198" s="258" t="s">
        <v>43</v>
      </c>
      <c r="O198" s="66"/>
      <c r="P198" s="198">
        <f>O198*H198</f>
        <v>0</v>
      </c>
      <c r="Q198" s="198">
        <v>0.00012</v>
      </c>
      <c r="R198" s="198">
        <f>Q198*H198</f>
        <v>0.00012</v>
      </c>
      <c r="S198" s="198">
        <v>0</v>
      </c>
      <c r="T198" s="199">
        <f>S198*H198</f>
        <v>0</v>
      </c>
      <c r="U198" s="36"/>
      <c r="V198" s="36"/>
      <c r="W198" s="36"/>
      <c r="X198" s="36"/>
      <c r="Y198" s="36"/>
      <c r="Z198" s="36"/>
      <c r="AA198" s="36"/>
      <c r="AB198" s="36"/>
      <c r="AC198" s="36"/>
      <c r="AD198" s="36"/>
      <c r="AE198" s="36"/>
      <c r="AR198" s="200" t="s">
        <v>160</v>
      </c>
      <c r="AT198" s="200" t="s">
        <v>303</v>
      </c>
      <c r="AU198" s="200" t="s">
        <v>82</v>
      </c>
      <c r="AY198" s="19" t="s">
        <v>122</v>
      </c>
      <c r="BE198" s="201">
        <f>IF(N198="základní",J198,0)</f>
        <v>0</v>
      </c>
      <c r="BF198" s="201">
        <f>IF(N198="snížená",J198,0)</f>
        <v>0</v>
      </c>
      <c r="BG198" s="201">
        <f>IF(N198="zákl. přenesená",J198,0)</f>
        <v>0</v>
      </c>
      <c r="BH198" s="201">
        <f>IF(N198="sníž. přenesená",J198,0)</f>
        <v>0</v>
      </c>
      <c r="BI198" s="201">
        <f>IF(N198="nulová",J198,0)</f>
        <v>0</v>
      </c>
      <c r="BJ198" s="19" t="s">
        <v>80</v>
      </c>
      <c r="BK198" s="201">
        <f>ROUND(I198*H198,2)</f>
        <v>0</v>
      </c>
      <c r="BL198" s="19" t="s">
        <v>129</v>
      </c>
      <c r="BM198" s="200" t="s">
        <v>962</v>
      </c>
    </row>
    <row r="199" spans="1:65" s="2" customFormat="1" ht="21.75" customHeight="1">
      <c r="A199" s="36"/>
      <c r="B199" s="37"/>
      <c r="C199" s="189" t="s">
        <v>302</v>
      </c>
      <c r="D199" s="189" t="s">
        <v>124</v>
      </c>
      <c r="E199" s="190" t="s">
        <v>963</v>
      </c>
      <c r="F199" s="191" t="s">
        <v>964</v>
      </c>
      <c r="G199" s="192" t="s">
        <v>135</v>
      </c>
      <c r="H199" s="193">
        <v>1</v>
      </c>
      <c r="I199" s="194"/>
      <c r="J199" s="195">
        <f>ROUND(I199*H199,2)</f>
        <v>0</v>
      </c>
      <c r="K199" s="191" t="s">
        <v>128</v>
      </c>
      <c r="L199" s="41"/>
      <c r="M199" s="196" t="s">
        <v>19</v>
      </c>
      <c r="N199" s="197" t="s">
        <v>43</v>
      </c>
      <c r="O199" s="66"/>
      <c r="P199" s="198">
        <f>O199*H199</f>
        <v>0</v>
      </c>
      <c r="Q199" s="198">
        <v>0</v>
      </c>
      <c r="R199" s="198">
        <f>Q199*H199</f>
        <v>0</v>
      </c>
      <c r="S199" s="198">
        <v>0</v>
      </c>
      <c r="T199" s="199">
        <f>S199*H199</f>
        <v>0</v>
      </c>
      <c r="U199" s="36"/>
      <c r="V199" s="36"/>
      <c r="W199" s="36"/>
      <c r="X199" s="36"/>
      <c r="Y199" s="36"/>
      <c r="Z199" s="36"/>
      <c r="AA199" s="36"/>
      <c r="AB199" s="36"/>
      <c r="AC199" s="36"/>
      <c r="AD199" s="36"/>
      <c r="AE199" s="36"/>
      <c r="AR199" s="200" t="s">
        <v>129</v>
      </c>
      <c r="AT199" s="200" t="s">
        <v>124</v>
      </c>
      <c r="AU199" s="200" t="s">
        <v>82</v>
      </c>
      <c r="AY199" s="19" t="s">
        <v>122</v>
      </c>
      <c r="BE199" s="201">
        <f>IF(N199="základní",J199,0)</f>
        <v>0</v>
      </c>
      <c r="BF199" s="201">
        <f>IF(N199="snížená",J199,0)</f>
        <v>0</v>
      </c>
      <c r="BG199" s="201">
        <f>IF(N199="zákl. přenesená",J199,0)</f>
        <v>0</v>
      </c>
      <c r="BH199" s="201">
        <f>IF(N199="sníž. přenesená",J199,0)</f>
        <v>0</v>
      </c>
      <c r="BI199" s="201">
        <f>IF(N199="nulová",J199,0)</f>
        <v>0</v>
      </c>
      <c r="BJ199" s="19" t="s">
        <v>80</v>
      </c>
      <c r="BK199" s="201">
        <f>ROUND(I199*H199,2)</f>
        <v>0</v>
      </c>
      <c r="BL199" s="19" t="s">
        <v>129</v>
      </c>
      <c r="BM199" s="200" t="s">
        <v>965</v>
      </c>
    </row>
    <row r="200" spans="1:47" s="2" customFormat="1" ht="195">
      <c r="A200" s="36"/>
      <c r="B200" s="37"/>
      <c r="C200" s="38"/>
      <c r="D200" s="202" t="s">
        <v>131</v>
      </c>
      <c r="E200" s="38"/>
      <c r="F200" s="203" t="s">
        <v>910</v>
      </c>
      <c r="G200" s="38"/>
      <c r="H200" s="38"/>
      <c r="I200" s="110"/>
      <c r="J200" s="38"/>
      <c r="K200" s="38"/>
      <c r="L200" s="41"/>
      <c r="M200" s="204"/>
      <c r="N200" s="205"/>
      <c r="O200" s="66"/>
      <c r="P200" s="66"/>
      <c r="Q200" s="66"/>
      <c r="R200" s="66"/>
      <c r="S200" s="66"/>
      <c r="T200" s="67"/>
      <c r="U200" s="36"/>
      <c r="V200" s="36"/>
      <c r="W200" s="36"/>
      <c r="X200" s="36"/>
      <c r="Y200" s="36"/>
      <c r="Z200" s="36"/>
      <c r="AA200" s="36"/>
      <c r="AB200" s="36"/>
      <c r="AC200" s="36"/>
      <c r="AD200" s="36"/>
      <c r="AE200" s="36"/>
      <c r="AT200" s="19" t="s">
        <v>131</v>
      </c>
      <c r="AU200" s="19" t="s">
        <v>82</v>
      </c>
    </row>
    <row r="201" spans="1:65" s="2" customFormat="1" ht="16.5" customHeight="1">
      <c r="A201" s="36"/>
      <c r="B201" s="37"/>
      <c r="C201" s="249" t="s">
        <v>310</v>
      </c>
      <c r="D201" s="249" t="s">
        <v>303</v>
      </c>
      <c r="E201" s="250" t="s">
        <v>966</v>
      </c>
      <c r="F201" s="251" t="s">
        <v>967</v>
      </c>
      <c r="G201" s="252" t="s">
        <v>135</v>
      </c>
      <c r="H201" s="253">
        <v>1</v>
      </c>
      <c r="I201" s="254"/>
      <c r="J201" s="255">
        <f>ROUND(I201*H201,2)</f>
        <v>0</v>
      </c>
      <c r="K201" s="251" t="s">
        <v>128</v>
      </c>
      <c r="L201" s="256"/>
      <c r="M201" s="257" t="s">
        <v>19</v>
      </c>
      <c r="N201" s="258" t="s">
        <v>43</v>
      </c>
      <c r="O201" s="66"/>
      <c r="P201" s="198">
        <f>O201*H201</f>
        <v>0</v>
      </c>
      <c r="Q201" s="198">
        <v>0.0016</v>
      </c>
      <c r="R201" s="198">
        <f>Q201*H201</f>
        <v>0.0016</v>
      </c>
      <c r="S201" s="198">
        <v>0</v>
      </c>
      <c r="T201" s="199">
        <f>S201*H201</f>
        <v>0</v>
      </c>
      <c r="U201" s="36"/>
      <c r="V201" s="36"/>
      <c r="W201" s="36"/>
      <c r="X201" s="36"/>
      <c r="Y201" s="36"/>
      <c r="Z201" s="36"/>
      <c r="AA201" s="36"/>
      <c r="AB201" s="36"/>
      <c r="AC201" s="36"/>
      <c r="AD201" s="36"/>
      <c r="AE201" s="36"/>
      <c r="AR201" s="200" t="s">
        <v>160</v>
      </c>
      <c r="AT201" s="200" t="s">
        <v>303</v>
      </c>
      <c r="AU201" s="200" t="s">
        <v>82</v>
      </c>
      <c r="AY201" s="19" t="s">
        <v>122</v>
      </c>
      <c r="BE201" s="201">
        <f>IF(N201="základní",J201,0)</f>
        <v>0</v>
      </c>
      <c r="BF201" s="201">
        <f>IF(N201="snížená",J201,0)</f>
        <v>0</v>
      </c>
      <c r="BG201" s="201">
        <f>IF(N201="zákl. přenesená",J201,0)</f>
        <v>0</v>
      </c>
      <c r="BH201" s="201">
        <f>IF(N201="sníž. přenesená",J201,0)</f>
        <v>0</v>
      </c>
      <c r="BI201" s="201">
        <f>IF(N201="nulová",J201,0)</f>
        <v>0</v>
      </c>
      <c r="BJ201" s="19" t="s">
        <v>80</v>
      </c>
      <c r="BK201" s="201">
        <f>ROUND(I201*H201,2)</f>
        <v>0</v>
      </c>
      <c r="BL201" s="19" t="s">
        <v>129</v>
      </c>
      <c r="BM201" s="200" t="s">
        <v>968</v>
      </c>
    </row>
    <row r="202" spans="2:51" s="14" customFormat="1" ht="11.25">
      <c r="B202" s="217"/>
      <c r="C202" s="218"/>
      <c r="D202" s="202" t="s">
        <v>164</v>
      </c>
      <c r="E202" s="219" t="s">
        <v>19</v>
      </c>
      <c r="F202" s="220" t="s">
        <v>969</v>
      </c>
      <c r="G202" s="218"/>
      <c r="H202" s="219" t="s">
        <v>19</v>
      </c>
      <c r="I202" s="221"/>
      <c r="J202" s="218"/>
      <c r="K202" s="218"/>
      <c r="L202" s="222"/>
      <c r="M202" s="223"/>
      <c r="N202" s="224"/>
      <c r="O202" s="224"/>
      <c r="P202" s="224"/>
      <c r="Q202" s="224"/>
      <c r="R202" s="224"/>
      <c r="S202" s="224"/>
      <c r="T202" s="225"/>
      <c r="AT202" s="226" t="s">
        <v>164</v>
      </c>
      <c r="AU202" s="226" t="s">
        <v>82</v>
      </c>
      <c r="AV202" s="14" t="s">
        <v>80</v>
      </c>
      <c r="AW202" s="14" t="s">
        <v>33</v>
      </c>
      <c r="AX202" s="14" t="s">
        <v>72</v>
      </c>
      <c r="AY202" s="226" t="s">
        <v>122</v>
      </c>
    </row>
    <row r="203" spans="2:51" s="13" customFormat="1" ht="11.25">
      <c r="B203" s="206"/>
      <c r="C203" s="207"/>
      <c r="D203" s="202" t="s">
        <v>164</v>
      </c>
      <c r="E203" s="208" t="s">
        <v>19</v>
      </c>
      <c r="F203" s="209" t="s">
        <v>80</v>
      </c>
      <c r="G203" s="207"/>
      <c r="H203" s="210">
        <v>1</v>
      </c>
      <c r="I203" s="211"/>
      <c r="J203" s="207"/>
      <c r="K203" s="207"/>
      <c r="L203" s="212"/>
      <c r="M203" s="213"/>
      <c r="N203" s="214"/>
      <c r="O203" s="214"/>
      <c r="P203" s="214"/>
      <c r="Q203" s="214"/>
      <c r="R203" s="214"/>
      <c r="S203" s="214"/>
      <c r="T203" s="215"/>
      <c r="AT203" s="216" t="s">
        <v>164</v>
      </c>
      <c r="AU203" s="216" t="s">
        <v>82</v>
      </c>
      <c r="AV203" s="13" t="s">
        <v>82</v>
      </c>
      <c r="AW203" s="13" t="s">
        <v>33</v>
      </c>
      <c r="AX203" s="13" t="s">
        <v>80</v>
      </c>
      <c r="AY203" s="216" t="s">
        <v>122</v>
      </c>
    </row>
    <row r="204" spans="1:65" s="2" customFormat="1" ht="21.75" customHeight="1">
      <c r="A204" s="36"/>
      <c r="B204" s="37"/>
      <c r="C204" s="189" t="s">
        <v>326</v>
      </c>
      <c r="D204" s="189" t="s">
        <v>124</v>
      </c>
      <c r="E204" s="190" t="s">
        <v>970</v>
      </c>
      <c r="F204" s="191" t="s">
        <v>971</v>
      </c>
      <c r="G204" s="192" t="s">
        <v>135</v>
      </c>
      <c r="H204" s="193">
        <v>1</v>
      </c>
      <c r="I204" s="194"/>
      <c r="J204" s="195">
        <f>ROUND(I204*H204,2)</f>
        <v>0</v>
      </c>
      <c r="K204" s="191" t="s">
        <v>128</v>
      </c>
      <c r="L204" s="41"/>
      <c r="M204" s="196" t="s">
        <v>19</v>
      </c>
      <c r="N204" s="197" t="s">
        <v>43</v>
      </c>
      <c r="O204" s="66"/>
      <c r="P204" s="198">
        <f>O204*H204</f>
        <v>0</v>
      </c>
      <c r="Q204" s="198">
        <v>0.00072</v>
      </c>
      <c r="R204" s="198">
        <f>Q204*H204</f>
        <v>0.00072</v>
      </c>
      <c r="S204" s="198">
        <v>0</v>
      </c>
      <c r="T204" s="199">
        <f>S204*H204</f>
        <v>0</v>
      </c>
      <c r="U204" s="36"/>
      <c r="V204" s="36"/>
      <c r="W204" s="36"/>
      <c r="X204" s="36"/>
      <c r="Y204" s="36"/>
      <c r="Z204" s="36"/>
      <c r="AA204" s="36"/>
      <c r="AB204" s="36"/>
      <c r="AC204" s="36"/>
      <c r="AD204" s="36"/>
      <c r="AE204" s="36"/>
      <c r="AR204" s="200" t="s">
        <v>129</v>
      </c>
      <c r="AT204" s="200" t="s">
        <v>124</v>
      </c>
      <c r="AU204" s="200" t="s">
        <v>82</v>
      </c>
      <c r="AY204" s="19" t="s">
        <v>122</v>
      </c>
      <c r="BE204" s="201">
        <f>IF(N204="základní",J204,0)</f>
        <v>0</v>
      </c>
      <c r="BF204" s="201">
        <f>IF(N204="snížená",J204,0)</f>
        <v>0</v>
      </c>
      <c r="BG204" s="201">
        <f>IF(N204="zákl. přenesená",J204,0)</f>
        <v>0</v>
      </c>
      <c r="BH204" s="201">
        <f>IF(N204="sníž. přenesená",J204,0)</f>
        <v>0</v>
      </c>
      <c r="BI204" s="201">
        <f>IF(N204="nulová",J204,0)</f>
        <v>0</v>
      </c>
      <c r="BJ204" s="19" t="s">
        <v>80</v>
      </c>
      <c r="BK204" s="201">
        <f>ROUND(I204*H204,2)</f>
        <v>0</v>
      </c>
      <c r="BL204" s="19" t="s">
        <v>129</v>
      </c>
      <c r="BM204" s="200" t="s">
        <v>972</v>
      </c>
    </row>
    <row r="205" spans="1:47" s="2" customFormat="1" ht="195">
      <c r="A205" s="36"/>
      <c r="B205" s="37"/>
      <c r="C205" s="38"/>
      <c r="D205" s="202" t="s">
        <v>131</v>
      </c>
      <c r="E205" s="38"/>
      <c r="F205" s="203" t="s">
        <v>910</v>
      </c>
      <c r="G205" s="38"/>
      <c r="H205" s="38"/>
      <c r="I205" s="110"/>
      <c r="J205" s="38"/>
      <c r="K205" s="38"/>
      <c r="L205" s="41"/>
      <c r="M205" s="204"/>
      <c r="N205" s="205"/>
      <c r="O205" s="66"/>
      <c r="P205" s="66"/>
      <c r="Q205" s="66"/>
      <c r="R205" s="66"/>
      <c r="S205" s="66"/>
      <c r="T205" s="67"/>
      <c r="U205" s="36"/>
      <c r="V205" s="36"/>
      <c r="W205" s="36"/>
      <c r="X205" s="36"/>
      <c r="Y205" s="36"/>
      <c r="Z205" s="36"/>
      <c r="AA205" s="36"/>
      <c r="AB205" s="36"/>
      <c r="AC205" s="36"/>
      <c r="AD205" s="36"/>
      <c r="AE205" s="36"/>
      <c r="AT205" s="19" t="s">
        <v>131</v>
      </c>
      <c r="AU205" s="19" t="s">
        <v>82</v>
      </c>
    </row>
    <row r="206" spans="2:51" s="14" customFormat="1" ht="11.25">
      <c r="B206" s="217"/>
      <c r="C206" s="218"/>
      <c r="D206" s="202" t="s">
        <v>164</v>
      </c>
      <c r="E206" s="219" t="s">
        <v>19</v>
      </c>
      <c r="F206" s="220" t="s">
        <v>973</v>
      </c>
      <c r="G206" s="218"/>
      <c r="H206" s="219" t="s">
        <v>19</v>
      </c>
      <c r="I206" s="221"/>
      <c r="J206" s="218"/>
      <c r="K206" s="218"/>
      <c r="L206" s="222"/>
      <c r="M206" s="223"/>
      <c r="N206" s="224"/>
      <c r="O206" s="224"/>
      <c r="P206" s="224"/>
      <c r="Q206" s="224"/>
      <c r="R206" s="224"/>
      <c r="S206" s="224"/>
      <c r="T206" s="225"/>
      <c r="AT206" s="226" t="s">
        <v>164</v>
      </c>
      <c r="AU206" s="226" t="s">
        <v>82</v>
      </c>
      <c r="AV206" s="14" t="s">
        <v>80</v>
      </c>
      <c r="AW206" s="14" t="s">
        <v>33</v>
      </c>
      <c r="AX206" s="14" t="s">
        <v>72</v>
      </c>
      <c r="AY206" s="226" t="s">
        <v>122</v>
      </c>
    </row>
    <row r="207" spans="2:51" s="14" customFormat="1" ht="11.25">
      <c r="B207" s="217"/>
      <c r="C207" s="218"/>
      <c r="D207" s="202" t="s">
        <v>164</v>
      </c>
      <c r="E207" s="219" t="s">
        <v>19</v>
      </c>
      <c r="F207" s="220" t="s">
        <v>974</v>
      </c>
      <c r="G207" s="218"/>
      <c r="H207" s="219" t="s">
        <v>19</v>
      </c>
      <c r="I207" s="221"/>
      <c r="J207" s="218"/>
      <c r="K207" s="218"/>
      <c r="L207" s="222"/>
      <c r="M207" s="223"/>
      <c r="N207" s="224"/>
      <c r="O207" s="224"/>
      <c r="P207" s="224"/>
      <c r="Q207" s="224"/>
      <c r="R207" s="224"/>
      <c r="S207" s="224"/>
      <c r="T207" s="225"/>
      <c r="AT207" s="226" t="s">
        <v>164</v>
      </c>
      <c r="AU207" s="226" t="s">
        <v>82</v>
      </c>
      <c r="AV207" s="14" t="s">
        <v>80</v>
      </c>
      <c r="AW207" s="14" t="s">
        <v>33</v>
      </c>
      <c r="AX207" s="14" t="s">
        <v>72</v>
      </c>
      <c r="AY207" s="226" t="s">
        <v>122</v>
      </c>
    </row>
    <row r="208" spans="2:51" s="13" customFormat="1" ht="11.25">
      <c r="B208" s="206"/>
      <c r="C208" s="207"/>
      <c r="D208" s="202" t="s">
        <v>164</v>
      </c>
      <c r="E208" s="208" t="s">
        <v>19</v>
      </c>
      <c r="F208" s="209" t="s">
        <v>668</v>
      </c>
      <c r="G208" s="207"/>
      <c r="H208" s="210">
        <v>1</v>
      </c>
      <c r="I208" s="211"/>
      <c r="J208" s="207"/>
      <c r="K208" s="207"/>
      <c r="L208" s="212"/>
      <c r="M208" s="213"/>
      <c r="N208" s="214"/>
      <c r="O208" s="214"/>
      <c r="P208" s="214"/>
      <c r="Q208" s="214"/>
      <c r="R208" s="214"/>
      <c r="S208" s="214"/>
      <c r="T208" s="215"/>
      <c r="AT208" s="216" t="s">
        <v>164</v>
      </c>
      <c r="AU208" s="216" t="s">
        <v>82</v>
      </c>
      <c r="AV208" s="13" t="s">
        <v>82</v>
      </c>
      <c r="AW208" s="13" t="s">
        <v>33</v>
      </c>
      <c r="AX208" s="13" t="s">
        <v>80</v>
      </c>
      <c r="AY208" s="216" t="s">
        <v>122</v>
      </c>
    </row>
    <row r="209" spans="1:65" s="2" customFormat="1" ht="16.5" customHeight="1">
      <c r="A209" s="36"/>
      <c r="B209" s="37"/>
      <c r="C209" s="249" t="s">
        <v>333</v>
      </c>
      <c r="D209" s="249" t="s">
        <v>303</v>
      </c>
      <c r="E209" s="250" t="s">
        <v>975</v>
      </c>
      <c r="F209" s="251" t="s">
        <v>976</v>
      </c>
      <c r="G209" s="252" t="s">
        <v>135</v>
      </c>
      <c r="H209" s="253">
        <v>1</v>
      </c>
      <c r="I209" s="254"/>
      <c r="J209" s="255">
        <f>ROUND(I209*H209,2)</f>
        <v>0</v>
      </c>
      <c r="K209" s="251" t="s">
        <v>128</v>
      </c>
      <c r="L209" s="256"/>
      <c r="M209" s="257" t="s">
        <v>19</v>
      </c>
      <c r="N209" s="258" t="s">
        <v>43</v>
      </c>
      <c r="O209" s="66"/>
      <c r="P209" s="198">
        <f>O209*H209</f>
        <v>0</v>
      </c>
      <c r="Q209" s="198">
        <v>0.0038</v>
      </c>
      <c r="R209" s="198">
        <f>Q209*H209</f>
        <v>0.0038</v>
      </c>
      <c r="S209" s="198">
        <v>0</v>
      </c>
      <c r="T209" s="199">
        <f>S209*H209</f>
        <v>0</v>
      </c>
      <c r="U209" s="36"/>
      <c r="V209" s="36"/>
      <c r="W209" s="36"/>
      <c r="X209" s="36"/>
      <c r="Y209" s="36"/>
      <c r="Z209" s="36"/>
      <c r="AA209" s="36"/>
      <c r="AB209" s="36"/>
      <c r="AC209" s="36"/>
      <c r="AD209" s="36"/>
      <c r="AE209" s="36"/>
      <c r="AR209" s="200" t="s">
        <v>160</v>
      </c>
      <c r="AT209" s="200" t="s">
        <v>303</v>
      </c>
      <c r="AU209" s="200" t="s">
        <v>82</v>
      </c>
      <c r="AY209" s="19" t="s">
        <v>122</v>
      </c>
      <c r="BE209" s="201">
        <f>IF(N209="základní",J209,0)</f>
        <v>0</v>
      </c>
      <c r="BF209" s="201">
        <f>IF(N209="snížená",J209,0)</f>
        <v>0</v>
      </c>
      <c r="BG209" s="201">
        <f>IF(N209="zákl. přenesená",J209,0)</f>
        <v>0</v>
      </c>
      <c r="BH209" s="201">
        <f>IF(N209="sníž. přenesená",J209,0)</f>
        <v>0</v>
      </c>
      <c r="BI209" s="201">
        <f>IF(N209="nulová",J209,0)</f>
        <v>0</v>
      </c>
      <c r="BJ209" s="19" t="s">
        <v>80</v>
      </c>
      <c r="BK209" s="201">
        <f>ROUND(I209*H209,2)</f>
        <v>0</v>
      </c>
      <c r="BL209" s="19" t="s">
        <v>129</v>
      </c>
      <c r="BM209" s="200" t="s">
        <v>977</v>
      </c>
    </row>
    <row r="210" spans="1:65" s="2" customFormat="1" ht="16.5" customHeight="1">
      <c r="A210" s="36"/>
      <c r="B210" s="37"/>
      <c r="C210" s="249" t="s">
        <v>339</v>
      </c>
      <c r="D210" s="249" t="s">
        <v>303</v>
      </c>
      <c r="E210" s="250" t="s">
        <v>978</v>
      </c>
      <c r="F210" s="251" t="s">
        <v>979</v>
      </c>
      <c r="G210" s="252" t="s">
        <v>135</v>
      </c>
      <c r="H210" s="253">
        <v>1</v>
      </c>
      <c r="I210" s="254"/>
      <c r="J210" s="255">
        <f>ROUND(I210*H210,2)</f>
        <v>0</v>
      </c>
      <c r="K210" s="251" t="s">
        <v>128</v>
      </c>
      <c r="L210" s="256"/>
      <c r="M210" s="257" t="s">
        <v>19</v>
      </c>
      <c r="N210" s="258" t="s">
        <v>43</v>
      </c>
      <c r="O210" s="66"/>
      <c r="P210" s="198">
        <f>O210*H210</f>
        <v>0</v>
      </c>
      <c r="Q210" s="198">
        <v>0.0035</v>
      </c>
      <c r="R210" s="198">
        <f>Q210*H210</f>
        <v>0.0035</v>
      </c>
      <c r="S210" s="198">
        <v>0</v>
      </c>
      <c r="T210" s="199">
        <f>S210*H210</f>
        <v>0</v>
      </c>
      <c r="U210" s="36"/>
      <c r="V210" s="36"/>
      <c r="W210" s="36"/>
      <c r="X210" s="36"/>
      <c r="Y210" s="36"/>
      <c r="Z210" s="36"/>
      <c r="AA210" s="36"/>
      <c r="AB210" s="36"/>
      <c r="AC210" s="36"/>
      <c r="AD210" s="36"/>
      <c r="AE210" s="36"/>
      <c r="AR210" s="200" t="s">
        <v>160</v>
      </c>
      <c r="AT210" s="200" t="s">
        <v>303</v>
      </c>
      <c r="AU210" s="200" t="s">
        <v>82</v>
      </c>
      <c r="AY210" s="19" t="s">
        <v>122</v>
      </c>
      <c r="BE210" s="201">
        <f>IF(N210="základní",J210,0)</f>
        <v>0</v>
      </c>
      <c r="BF210" s="201">
        <f>IF(N210="snížená",J210,0)</f>
        <v>0</v>
      </c>
      <c r="BG210" s="201">
        <f>IF(N210="zákl. přenesená",J210,0)</f>
        <v>0</v>
      </c>
      <c r="BH210" s="201">
        <f>IF(N210="sníž. přenesená",J210,0)</f>
        <v>0</v>
      </c>
      <c r="BI210" s="201">
        <f>IF(N210="nulová",J210,0)</f>
        <v>0</v>
      </c>
      <c r="BJ210" s="19" t="s">
        <v>80</v>
      </c>
      <c r="BK210" s="201">
        <f>ROUND(I210*H210,2)</f>
        <v>0</v>
      </c>
      <c r="BL210" s="19" t="s">
        <v>129</v>
      </c>
      <c r="BM210" s="200" t="s">
        <v>980</v>
      </c>
    </row>
    <row r="211" spans="1:65" s="2" customFormat="1" ht="16.5" customHeight="1">
      <c r="A211" s="36"/>
      <c r="B211" s="37"/>
      <c r="C211" s="189" t="s">
        <v>355</v>
      </c>
      <c r="D211" s="189" t="s">
        <v>124</v>
      </c>
      <c r="E211" s="190" t="s">
        <v>981</v>
      </c>
      <c r="F211" s="191" t="s">
        <v>982</v>
      </c>
      <c r="G211" s="192" t="s">
        <v>135</v>
      </c>
      <c r="H211" s="193">
        <v>1</v>
      </c>
      <c r="I211" s="194"/>
      <c r="J211" s="195">
        <f>ROUND(I211*H211,2)</f>
        <v>0</v>
      </c>
      <c r="K211" s="191" t="s">
        <v>128</v>
      </c>
      <c r="L211" s="41"/>
      <c r="M211" s="196" t="s">
        <v>19</v>
      </c>
      <c r="N211" s="197" t="s">
        <v>43</v>
      </c>
      <c r="O211" s="66"/>
      <c r="P211" s="198">
        <f>O211*H211</f>
        <v>0</v>
      </c>
      <c r="Q211" s="198">
        <v>0.12303</v>
      </c>
      <c r="R211" s="198">
        <f>Q211*H211</f>
        <v>0.12303</v>
      </c>
      <c r="S211" s="198">
        <v>0</v>
      </c>
      <c r="T211" s="199">
        <f>S211*H211</f>
        <v>0</v>
      </c>
      <c r="U211" s="36"/>
      <c r="V211" s="36"/>
      <c r="W211" s="36"/>
      <c r="X211" s="36"/>
      <c r="Y211" s="36"/>
      <c r="Z211" s="36"/>
      <c r="AA211" s="36"/>
      <c r="AB211" s="36"/>
      <c r="AC211" s="36"/>
      <c r="AD211" s="36"/>
      <c r="AE211" s="36"/>
      <c r="AR211" s="200" t="s">
        <v>129</v>
      </c>
      <c r="AT211" s="200" t="s">
        <v>124</v>
      </c>
      <c r="AU211" s="200" t="s">
        <v>82</v>
      </c>
      <c r="AY211" s="19" t="s">
        <v>122</v>
      </c>
      <c r="BE211" s="201">
        <f>IF(N211="základní",J211,0)</f>
        <v>0</v>
      </c>
      <c r="BF211" s="201">
        <f>IF(N211="snížená",J211,0)</f>
        <v>0</v>
      </c>
      <c r="BG211" s="201">
        <f>IF(N211="zákl. přenesená",J211,0)</f>
        <v>0</v>
      </c>
      <c r="BH211" s="201">
        <f>IF(N211="sníž. přenesená",J211,0)</f>
        <v>0</v>
      </c>
      <c r="BI211" s="201">
        <f>IF(N211="nulová",J211,0)</f>
        <v>0</v>
      </c>
      <c r="BJ211" s="19" t="s">
        <v>80</v>
      </c>
      <c r="BK211" s="201">
        <f>ROUND(I211*H211,2)</f>
        <v>0</v>
      </c>
      <c r="BL211" s="19" t="s">
        <v>129</v>
      </c>
      <c r="BM211" s="200" t="s">
        <v>983</v>
      </c>
    </row>
    <row r="212" spans="1:47" s="2" customFormat="1" ht="39">
      <c r="A212" s="36"/>
      <c r="B212" s="37"/>
      <c r="C212" s="38"/>
      <c r="D212" s="202" t="s">
        <v>131</v>
      </c>
      <c r="E212" s="38"/>
      <c r="F212" s="203" t="s">
        <v>984</v>
      </c>
      <c r="G212" s="38"/>
      <c r="H212" s="38"/>
      <c r="I212" s="110"/>
      <c r="J212" s="38"/>
      <c r="K212" s="38"/>
      <c r="L212" s="41"/>
      <c r="M212" s="204"/>
      <c r="N212" s="205"/>
      <c r="O212" s="66"/>
      <c r="P212" s="66"/>
      <c r="Q212" s="66"/>
      <c r="R212" s="66"/>
      <c r="S212" s="66"/>
      <c r="T212" s="67"/>
      <c r="U212" s="36"/>
      <c r="V212" s="36"/>
      <c r="W212" s="36"/>
      <c r="X212" s="36"/>
      <c r="Y212" s="36"/>
      <c r="Z212" s="36"/>
      <c r="AA212" s="36"/>
      <c r="AB212" s="36"/>
      <c r="AC212" s="36"/>
      <c r="AD212" s="36"/>
      <c r="AE212" s="36"/>
      <c r="AT212" s="19" t="s">
        <v>131</v>
      </c>
      <c r="AU212" s="19" t="s">
        <v>82</v>
      </c>
    </row>
    <row r="213" spans="1:65" s="2" customFormat="1" ht="16.5" customHeight="1">
      <c r="A213" s="36"/>
      <c r="B213" s="37"/>
      <c r="C213" s="249" t="s">
        <v>359</v>
      </c>
      <c r="D213" s="249" t="s">
        <v>303</v>
      </c>
      <c r="E213" s="250" t="s">
        <v>985</v>
      </c>
      <c r="F213" s="251" t="s">
        <v>986</v>
      </c>
      <c r="G213" s="252" t="s">
        <v>135</v>
      </c>
      <c r="H213" s="253">
        <v>1</v>
      </c>
      <c r="I213" s="254"/>
      <c r="J213" s="255">
        <f>ROUND(I213*H213,2)</f>
        <v>0</v>
      </c>
      <c r="K213" s="251" t="s">
        <v>128</v>
      </c>
      <c r="L213" s="256"/>
      <c r="M213" s="257" t="s">
        <v>19</v>
      </c>
      <c r="N213" s="258" t="s">
        <v>43</v>
      </c>
      <c r="O213" s="66"/>
      <c r="P213" s="198">
        <f>O213*H213</f>
        <v>0</v>
      </c>
      <c r="Q213" s="198">
        <v>0.0069</v>
      </c>
      <c r="R213" s="198">
        <f>Q213*H213</f>
        <v>0.0069</v>
      </c>
      <c r="S213" s="198">
        <v>0</v>
      </c>
      <c r="T213" s="199">
        <f>S213*H213</f>
        <v>0</v>
      </c>
      <c r="U213" s="36"/>
      <c r="V213" s="36"/>
      <c r="W213" s="36"/>
      <c r="X213" s="36"/>
      <c r="Y213" s="36"/>
      <c r="Z213" s="36"/>
      <c r="AA213" s="36"/>
      <c r="AB213" s="36"/>
      <c r="AC213" s="36"/>
      <c r="AD213" s="36"/>
      <c r="AE213" s="36"/>
      <c r="AR213" s="200" t="s">
        <v>160</v>
      </c>
      <c r="AT213" s="200" t="s">
        <v>303</v>
      </c>
      <c r="AU213" s="200" t="s">
        <v>82</v>
      </c>
      <c r="AY213" s="19" t="s">
        <v>122</v>
      </c>
      <c r="BE213" s="201">
        <f>IF(N213="základní",J213,0)</f>
        <v>0</v>
      </c>
      <c r="BF213" s="201">
        <f>IF(N213="snížená",J213,0)</f>
        <v>0</v>
      </c>
      <c r="BG213" s="201">
        <f>IF(N213="zákl. přenesená",J213,0)</f>
        <v>0</v>
      </c>
      <c r="BH213" s="201">
        <f>IF(N213="sníž. přenesená",J213,0)</f>
        <v>0</v>
      </c>
      <c r="BI213" s="201">
        <f>IF(N213="nulová",J213,0)</f>
        <v>0</v>
      </c>
      <c r="BJ213" s="19" t="s">
        <v>80</v>
      </c>
      <c r="BK213" s="201">
        <f>ROUND(I213*H213,2)</f>
        <v>0</v>
      </c>
      <c r="BL213" s="19" t="s">
        <v>129</v>
      </c>
      <c r="BM213" s="200" t="s">
        <v>987</v>
      </c>
    </row>
    <row r="214" spans="2:51" s="14" customFormat="1" ht="11.25">
      <c r="B214" s="217"/>
      <c r="C214" s="218"/>
      <c r="D214" s="202" t="s">
        <v>164</v>
      </c>
      <c r="E214" s="219" t="s">
        <v>19</v>
      </c>
      <c r="F214" s="220" t="s">
        <v>988</v>
      </c>
      <c r="G214" s="218"/>
      <c r="H214" s="219" t="s">
        <v>19</v>
      </c>
      <c r="I214" s="221"/>
      <c r="J214" s="218"/>
      <c r="K214" s="218"/>
      <c r="L214" s="222"/>
      <c r="M214" s="223"/>
      <c r="N214" s="224"/>
      <c r="O214" s="224"/>
      <c r="P214" s="224"/>
      <c r="Q214" s="224"/>
      <c r="R214" s="224"/>
      <c r="S214" s="224"/>
      <c r="T214" s="225"/>
      <c r="AT214" s="226" t="s">
        <v>164</v>
      </c>
      <c r="AU214" s="226" t="s">
        <v>82</v>
      </c>
      <c r="AV214" s="14" t="s">
        <v>80</v>
      </c>
      <c r="AW214" s="14" t="s">
        <v>33</v>
      </c>
      <c r="AX214" s="14" t="s">
        <v>72</v>
      </c>
      <c r="AY214" s="226" t="s">
        <v>122</v>
      </c>
    </row>
    <row r="215" spans="2:51" s="13" customFormat="1" ht="11.25">
      <c r="B215" s="206"/>
      <c r="C215" s="207"/>
      <c r="D215" s="202" t="s">
        <v>164</v>
      </c>
      <c r="E215" s="208" t="s">
        <v>19</v>
      </c>
      <c r="F215" s="209" t="s">
        <v>668</v>
      </c>
      <c r="G215" s="207"/>
      <c r="H215" s="210">
        <v>1</v>
      </c>
      <c r="I215" s="211"/>
      <c r="J215" s="207"/>
      <c r="K215" s="207"/>
      <c r="L215" s="212"/>
      <c r="M215" s="213"/>
      <c r="N215" s="214"/>
      <c r="O215" s="214"/>
      <c r="P215" s="214"/>
      <c r="Q215" s="214"/>
      <c r="R215" s="214"/>
      <c r="S215" s="214"/>
      <c r="T215" s="215"/>
      <c r="AT215" s="216" t="s">
        <v>164</v>
      </c>
      <c r="AU215" s="216" t="s">
        <v>82</v>
      </c>
      <c r="AV215" s="13" t="s">
        <v>82</v>
      </c>
      <c r="AW215" s="13" t="s">
        <v>33</v>
      </c>
      <c r="AX215" s="13" t="s">
        <v>80</v>
      </c>
      <c r="AY215" s="216" t="s">
        <v>122</v>
      </c>
    </row>
    <row r="216" spans="1:65" s="2" customFormat="1" ht="16.5" customHeight="1">
      <c r="A216" s="36"/>
      <c r="B216" s="37"/>
      <c r="C216" s="189" t="s">
        <v>365</v>
      </c>
      <c r="D216" s="189" t="s">
        <v>124</v>
      </c>
      <c r="E216" s="190" t="s">
        <v>989</v>
      </c>
      <c r="F216" s="191" t="s">
        <v>990</v>
      </c>
      <c r="G216" s="192" t="s">
        <v>182</v>
      </c>
      <c r="H216" s="193">
        <v>43.5</v>
      </c>
      <c r="I216" s="194"/>
      <c r="J216" s="195">
        <f>ROUND(I216*H216,2)</f>
        <v>0</v>
      </c>
      <c r="K216" s="191" t="s">
        <v>128</v>
      </c>
      <c r="L216" s="41"/>
      <c r="M216" s="196" t="s">
        <v>19</v>
      </c>
      <c r="N216" s="197" t="s">
        <v>43</v>
      </c>
      <c r="O216" s="66"/>
      <c r="P216" s="198">
        <f>O216*H216</f>
        <v>0</v>
      </c>
      <c r="Q216" s="198">
        <v>6E-05</v>
      </c>
      <c r="R216" s="198">
        <f>Q216*H216</f>
        <v>0.00261</v>
      </c>
      <c r="S216" s="198">
        <v>0</v>
      </c>
      <c r="T216" s="199">
        <f>S216*H216</f>
        <v>0</v>
      </c>
      <c r="U216" s="36"/>
      <c r="V216" s="36"/>
      <c r="W216" s="36"/>
      <c r="X216" s="36"/>
      <c r="Y216" s="36"/>
      <c r="Z216" s="36"/>
      <c r="AA216" s="36"/>
      <c r="AB216" s="36"/>
      <c r="AC216" s="36"/>
      <c r="AD216" s="36"/>
      <c r="AE216" s="36"/>
      <c r="AR216" s="200" t="s">
        <v>129</v>
      </c>
      <c r="AT216" s="200" t="s">
        <v>124</v>
      </c>
      <c r="AU216" s="200" t="s">
        <v>82</v>
      </c>
      <c r="AY216" s="19" t="s">
        <v>122</v>
      </c>
      <c r="BE216" s="201">
        <f>IF(N216="základní",J216,0)</f>
        <v>0</v>
      </c>
      <c r="BF216" s="201">
        <f>IF(N216="snížená",J216,0)</f>
        <v>0</v>
      </c>
      <c r="BG216" s="201">
        <f>IF(N216="zákl. přenesená",J216,0)</f>
        <v>0</v>
      </c>
      <c r="BH216" s="201">
        <f>IF(N216="sníž. přenesená",J216,0)</f>
        <v>0</v>
      </c>
      <c r="BI216" s="201">
        <f>IF(N216="nulová",J216,0)</f>
        <v>0</v>
      </c>
      <c r="BJ216" s="19" t="s">
        <v>80</v>
      </c>
      <c r="BK216" s="201">
        <f>ROUND(I216*H216,2)</f>
        <v>0</v>
      </c>
      <c r="BL216" s="19" t="s">
        <v>129</v>
      </c>
      <c r="BM216" s="200" t="s">
        <v>991</v>
      </c>
    </row>
    <row r="217" spans="2:51" s="14" customFormat="1" ht="11.25">
      <c r="B217" s="217"/>
      <c r="C217" s="218"/>
      <c r="D217" s="202" t="s">
        <v>164</v>
      </c>
      <c r="E217" s="219" t="s">
        <v>19</v>
      </c>
      <c r="F217" s="220" t="s">
        <v>992</v>
      </c>
      <c r="G217" s="218"/>
      <c r="H217" s="219" t="s">
        <v>19</v>
      </c>
      <c r="I217" s="221"/>
      <c r="J217" s="218"/>
      <c r="K217" s="218"/>
      <c r="L217" s="222"/>
      <c r="M217" s="223"/>
      <c r="N217" s="224"/>
      <c r="O217" s="224"/>
      <c r="P217" s="224"/>
      <c r="Q217" s="224"/>
      <c r="R217" s="224"/>
      <c r="S217" s="224"/>
      <c r="T217" s="225"/>
      <c r="AT217" s="226" t="s">
        <v>164</v>
      </c>
      <c r="AU217" s="226" t="s">
        <v>82</v>
      </c>
      <c r="AV217" s="14" t="s">
        <v>80</v>
      </c>
      <c r="AW217" s="14" t="s">
        <v>33</v>
      </c>
      <c r="AX217" s="14" t="s">
        <v>72</v>
      </c>
      <c r="AY217" s="226" t="s">
        <v>122</v>
      </c>
    </row>
    <row r="218" spans="2:51" s="13" customFormat="1" ht="11.25">
      <c r="B218" s="206"/>
      <c r="C218" s="207"/>
      <c r="D218" s="202" t="s">
        <v>164</v>
      </c>
      <c r="E218" s="208" t="s">
        <v>19</v>
      </c>
      <c r="F218" s="209" t="s">
        <v>943</v>
      </c>
      <c r="G218" s="207"/>
      <c r="H218" s="210">
        <v>43.5</v>
      </c>
      <c r="I218" s="211"/>
      <c r="J218" s="207"/>
      <c r="K218" s="207"/>
      <c r="L218" s="212"/>
      <c r="M218" s="213"/>
      <c r="N218" s="214"/>
      <c r="O218" s="214"/>
      <c r="P218" s="214"/>
      <c r="Q218" s="214"/>
      <c r="R218" s="214"/>
      <c r="S218" s="214"/>
      <c r="T218" s="215"/>
      <c r="AT218" s="216" t="s">
        <v>164</v>
      </c>
      <c r="AU218" s="216" t="s">
        <v>82</v>
      </c>
      <c r="AV218" s="13" t="s">
        <v>82</v>
      </c>
      <c r="AW218" s="13" t="s">
        <v>33</v>
      </c>
      <c r="AX218" s="13" t="s">
        <v>80</v>
      </c>
      <c r="AY218" s="216" t="s">
        <v>122</v>
      </c>
    </row>
    <row r="219" spans="1:65" s="2" customFormat="1" ht="16.5" customHeight="1">
      <c r="A219" s="36"/>
      <c r="B219" s="37"/>
      <c r="C219" s="189" t="s">
        <v>372</v>
      </c>
      <c r="D219" s="189" t="s">
        <v>124</v>
      </c>
      <c r="E219" s="190" t="s">
        <v>993</v>
      </c>
      <c r="F219" s="191" t="s">
        <v>994</v>
      </c>
      <c r="G219" s="192" t="s">
        <v>182</v>
      </c>
      <c r="H219" s="193">
        <v>43.5</v>
      </c>
      <c r="I219" s="194"/>
      <c r="J219" s="195">
        <f>ROUND(I219*H219,2)</f>
        <v>0</v>
      </c>
      <c r="K219" s="191" t="s">
        <v>128</v>
      </c>
      <c r="L219" s="41"/>
      <c r="M219" s="196" t="s">
        <v>19</v>
      </c>
      <c r="N219" s="197" t="s">
        <v>43</v>
      </c>
      <c r="O219" s="66"/>
      <c r="P219" s="198">
        <f>O219*H219</f>
        <v>0</v>
      </c>
      <c r="Q219" s="198">
        <v>0</v>
      </c>
      <c r="R219" s="198">
        <f>Q219*H219</f>
        <v>0</v>
      </c>
      <c r="S219" s="198">
        <v>0</v>
      </c>
      <c r="T219" s="199">
        <f>S219*H219</f>
        <v>0</v>
      </c>
      <c r="U219" s="36"/>
      <c r="V219" s="36"/>
      <c r="W219" s="36"/>
      <c r="X219" s="36"/>
      <c r="Y219" s="36"/>
      <c r="Z219" s="36"/>
      <c r="AA219" s="36"/>
      <c r="AB219" s="36"/>
      <c r="AC219" s="36"/>
      <c r="AD219" s="36"/>
      <c r="AE219" s="36"/>
      <c r="AR219" s="200" t="s">
        <v>129</v>
      </c>
      <c r="AT219" s="200" t="s">
        <v>124</v>
      </c>
      <c r="AU219" s="200" t="s">
        <v>82</v>
      </c>
      <c r="AY219" s="19" t="s">
        <v>122</v>
      </c>
      <c r="BE219" s="201">
        <f>IF(N219="základní",J219,0)</f>
        <v>0</v>
      </c>
      <c r="BF219" s="201">
        <f>IF(N219="snížená",J219,0)</f>
        <v>0</v>
      </c>
      <c r="BG219" s="201">
        <f>IF(N219="zákl. přenesená",J219,0)</f>
        <v>0</v>
      </c>
      <c r="BH219" s="201">
        <f>IF(N219="sníž. přenesená",J219,0)</f>
        <v>0</v>
      </c>
      <c r="BI219" s="201">
        <f>IF(N219="nulová",J219,0)</f>
        <v>0</v>
      </c>
      <c r="BJ219" s="19" t="s">
        <v>80</v>
      </c>
      <c r="BK219" s="201">
        <f>ROUND(I219*H219,2)</f>
        <v>0</v>
      </c>
      <c r="BL219" s="19" t="s">
        <v>129</v>
      </c>
      <c r="BM219" s="200" t="s">
        <v>995</v>
      </c>
    </row>
    <row r="220" spans="1:47" s="2" customFormat="1" ht="29.25">
      <c r="A220" s="36"/>
      <c r="B220" s="37"/>
      <c r="C220" s="38"/>
      <c r="D220" s="202" t="s">
        <v>131</v>
      </c>
      <c r="E220" s="38"/>
      <c r="F220" s="203" t="s">
        <v>996</v>
      </c>
      <c r="G220" s="38"/>
      <c r="H220" s="38"/>
      <c r="I220" s="110"/>
      <c r="J220" s="38"/>
      <c r="K220" s="38"/>
      <c r="L220" s="41"/>
      <c r="M220" s="204"/>
      <c r="N220" s="205"/>
      <c r="O220" s="66"/>
      <c r="P220" s="66"/>
      <c r="Q220" s="66"/>
      <c r="R220" s="66"/>
      <c r="S220" s="66"/>
      <c r="T220" s="67"/>
      <c r="U220" s="36"/>
      <c r="V220" s="36"/>
      <c r="W220" s="36"/>
      <c r="X220" s="36"/>
      <c r="Y220" s="36"/>
      <c r="Z220" s="36"/>
      <c r="AA220" s="36"/>
      <c r="AB220" s="36"/>
      <c r="AC220" s="36"/>
      <c r="AD220" s="36"/>
      <c r="AE220" s="36"/>
      <c r="AT220" s="19" t="s">
        <v>131</v>
      </c>
      <c r="AU220" s="19" t="s">
        <v>82</v>
      </c>
    </row>
    <row r="221" spans="1:65" s="2" customFormat="1" ht="16.5" customHeight="1">
      <c r="A221" s="36"/>
      <c r="B221" s="37"/>
      <c r="C221" s="189" t="s">
        <v>378</v>
      </c>
      <c r="D221" s="189" t="s">
        <v>124</v>
      </c>
      <c r="E221" s="190" t="s">
        <v>997</v>
      </c>
      <c r="F221" s="191" t="s">
        <v>998</v>
      </c>
      <c r="G221" s="192" t="s">
        <v>182</v>
      </c>
      <c r="H221" s="193">
        <v>43.5</v>
      </c>
      <c r="I221" s="194"/>
      <c r="J221" s="195">
        <f>ROUND(I221*H221,2)</f>
        <v>0</v>
      </c>
      <c r="K221" s="191" t="s">
        <v>128</v>
      </c>
      <c r="L221" s="41"/>
      <c r="M221" s="196" t="s">
        <v>19</v>
      </c>
      <c r="N221" s="197" t="s">
        <v>43</v>
      </c>
      <c r="O221" s="66"/>
      <c r="P221" s="198">
        <f>O221*H221</f>
        <v>0</v>
      </c>
      <c r="Q221" s="198">
        <v>0</v>
      </c>
      <c r="R221" s="198">
        <f>Q221*H221</f>
        <v>0</v>
      </c>
      <c r="S221" s="198">
        <v>0</v>
      </c>
      <c r="T221" s="199">
        <f>S221*H221</f>
        <v>0</v>
      </c>
      <c r="U221" s="36"/>
      <c r="V221" s="36"/>
      <c r="W221" s="36"/>
      <c r="X221" s="36"/>
      <c r="Y221" s="36"/>
      <c r="Z221" s="36"/>
      <c r="AA221" s="36"/>
      <c r="AB221" s="36"/>
      <c r="AC221" s="36"/>
      <c r="AD221" s="36"/>
      <c r="AE221" s="36"/>
      <c r="AR221" s="200" t="s">
        <v>129</v>
      </c>
      <c r="AT221" s="200" t="s">
        <v>124</v>
      </c>
      <c r="AU221" s="200" t="s">
        <v>82</v>
      </c>
      <c r="AY221" s="19" t="s">
        <v>122</v>
      </c>
      <c r="BE221" s="201">
        <f>IF(N221="základní",J221,0)</f>
        <v>0</v>
      </c>
      <c r="BF221" s="201">
        <f>IF(N221="snížená",J221,0)</f>
        <v>0</v>
      </c>
      <c r="BG221" s="201">
        <f>IF(N221="zákl. přenesená",J221,0)</f>
        <v>0</v>
      </c>
      <c r="BH221" s="201">
        <f>IF(N221="sníž. přenesená",J221,0)</f>
        <v>0</v>
      </c>
      <c r="BI221" s="201">
        <f>IF(N221="nulová",J221,0)</f>
        <v>0</v>
      </c>
      <c r="BJ221" s="19" t="s">
        <v>80</v>
      </c>
      <c r="BK221" s="201">
        <f>ROUND(I221*H221,2)</f>
        <v>0</v>
      </c>
      <c r="BL221" s="19" t="s">
        <v>129</v>
      </c>
      <c r="BM221" s="200" t="s">
        <v>999</v>
      </c>
    </row>
    <row r="222" spans="1:47" s="2" customFormat="1" ht="87.75">
      <c r="A222" s="36"/>
      <c r="B222" s="37"/>
      <c r="C222" s="38"/>
      <c r="D222" s="202" t="s">
        <v>131</v>
      </c>
      <c r="E222" s="38"/>
      <c r="F222" s="203" t="s">
        <v>678</v>
      </c>
      <c r="G222" s="38"/>
      <c r="H222" s="38"/>
      <c r="I222" s="110"/>
      <c r="J222" s="38"/>
      <c r="K222" s="38"/>
      <c r="L222" s="41"/>
      <c r="M222" s="204"/>
      <c r="N222" s="205"/>
      <c r="O222" s="66"/>
      <c r="P222" s="66"/>
      <c r="Q222" s="66"/>
      <c r="R222" s="66"/>
      <c r="S222" s="66"/>
      <c r="T222" s="67"/>
      <c r="U222" s="36"/>
      <c r="V222" s="36"/>
      <c r="W222" s="36"/>
      <c r="X222" s="36"/>
      <c r="Y222" s="36"/>
      <c r="Z222" s="36"/>
      <c r="AA222" s="36"/>
      <c r="AB222" s="36"/>
      <c r="AC222" s="36"/>
      <c r="AD222" s="36"/>
      <c r="AE222" s="36"/>
      <c r="AT222" s="19" t="s">
        <v>131</v>
      </c>
      <c r="AU222" s="19" t="s">
        <v>82</v>
      </c>
    </row>
    <row r="223" spans="1:65" s="2" customFormat="1" ht="16.5" customHeight="1">
      <c r="A223" s="36"/>
      <c r="B223" s="37"/>
      <c r="C223" s="189" t="s">
        <v>383</v>
      </c>
      <c r="D223" s="189" t="s">
        <v>124</v>
      </c>
      <c r="E223" s="190" t="s">
        <v>684</v>
      </c>
      <c r="F223" s="191" t="s">
        <v>685</v>
      </c>
      <c r="G223" s="192" t="s">
        <v>135</v>
      </c>
      <c r="H223" s="193">
        <v>1</v>
      </c>
      <c r="I223" s="194"/>
      <c r="J223" s="195">
        <f>ROUND(I223*H223,2)</f>
        <v>0</v>
      </c>
      <c r="K223" s="191" t="s">
        <v>128</v>
      </c>
      <c r="L223" s="41"/>
      <c r="M223" s="196" t="s">
        <v>19</v>
      </c>
      <c r="N223" s="197" t="s">
        <v>43</v>
      </c>
      <c r="O223" s="66"/>
      <c r="P223" s="198">
        <f>O223*H223</f>
        <v>0</v>
      </c>
      <c r="Q223" s="198">
        <v>0.45937</v>
      </c>
      <c r="R223" s="198">
        <f>Q223*H223</f>
        <v>0.45937</v>
      </c>
      <c r="S223" s="198">
        <v>0</v>
      </c>
      <c r="T223" s="199">
        <f>S223*H223</f>
        <v>0</v>
      </c>
      <c r="U223" s="36"/>
      <c r="V223" s="36"/>
      <c r="W223" s="36"/>
      <c r="X223" s="36"/>
      <c r="Y223" s="36"/>
      <c r="Z223" s="36"/>
      <c r="AA223" s="36"/>
      <c r="AB223" s="36"/>
      <c r="AC223" s="36"/>
      <c r="AD223" s="36"/>
      <c r="AE223" s="36"/>
      <c r="AR223" s="200" t="s">
        <v>129</v>
      </c>
      <c r="AT223" s="200" t="s">
        <v>124</v>
      </c>
      <c r="AU223" s="200" t="s">
        <v>82</v>
      </c>
      <c r="AY223" s="19" t="s">
        <v>122</v>
      </c>
      <c r="BE223" s="201">
        <f>IF(N223="základní",J223,0)</f>
        <v>0</v>
      </c>
      <c r="BF223" s="201">
        <f>IF(N223="snížená",J223,0)</f>
        <v>0</v>
      </c>
      <c r="BG223" s="201">
        <f>IF(N223="zákl. přenesená",J223,0)</f>
        <v>0</v>
      </c>
      <c r="BH223" s="201">
        <f>IF(N223="sníž. přenesená",J223,0)</f>
        <v>0</v>
      </c>
      <c r="BI223" s="201">
        <f>IF(N223="nulová",J223,0)</f>
        <v>0</v>
      </c>
      <c r="BJ223" s="19" t="s">
        <v>80</v>
      </c>
      <c r="BK223" s="201">
        <f>ROUND(I223*H223,2)</f>
        <v>0</v>
      </c>
      <c r="BL223" s="19" t="s">
        <v>129</v>
      </c>
      <c r="BM223" s="200" t="s">
        <v>1000</v>
      </c>
    </row>
    <row r="224" spans="1:47" s="2" customFormat="1" ht="87.75">
      <c r="A224" s="36"/>
      <c r="B224" s="37"/>
      <c r="C224" s="38"/>
      <c r="D224" s="202" t="s">
        <v>131</v>
      </c>
      <c r="E224" s="38"/>
      <c r="F224" s="203" t="s">
        <v>678</v>
      </c>
      <c r="G224" s="38"/>
      <c r="H224" s="38"/>
      <c r="I224" s="110"/>
      <c r="J224" s="38"/>
      <c r="K224" s="38"/>
      <c r="L224" s="41"/>
      <c r="M224" s="204"/>
      <c r="N224" s="205"/>
      <c r="O224" s="66"/>
      <c r="P224" s="66"/>
      <c r="Q224" s="66"/>
      <c r="R224" s="66"/>
      <c r="S224" s="66"/>
      <c r="T224" s="67"/>
      <c r="U224" s="36"/>
      <c r="V224" s="36"/>
      <c r="W224" s="36"/>
      <c r="X224" s="36"/>
      <c r="Y224" s="36"/>
      <c r="Z224" s="36"/>
      <c r="AA224" s="36"/>
      <c r="AB224" s="36"/>
      <c r="AC224" s="36"/>
      <c r="AD224" s="36"/>
      <c r="AE224" s="36"/>
      <c r="AT224" s="19" t="s">
        <v>131</v>
      </c>
      <c r="AU224" s="19" t="s">
        <v>82</v>
      </c>
    </row>
    <row r="225" spans="2:63" s="12" customFormat="1" ht="22.9" customHeight="1">
      <c r="B225" s="173"/>
      <c r="C225" s="174"/>
      <c r="D225" s="175" t="s">
        <v>71</v>
      </c>
      <c r="E225" s="187" t="s">
        <v>777</v>
      </c>
      <c r="F225" s="187" t="s">
        <v>778</v>
      </c>
      <c r="G225" s="174"/>
      <c r="H225" s="174"/>
      <c r="I225" s="177"/>
      <c r="J225" s="188">
        <f>BK225</f>
        <v>0</v>
      </c>
      <c r="K225" s="174"/>
      <c r="L225" s="179"/>
      <c r="M225" s="180"/>
      <c r="N225" s="181"/>
      <c r="O225" s="181"/>
      <c r="P225" s="182">
        <f>SUM(P226:P227)</f>
        <v>0</v>
      </c>
      <c r="Q225" s="181"/>
      <c r="R225" s="182">
        <f>SUM(R226:R227)</f>
        <v>0</v>
      </c>
      <c r="S225" s="181"/>
      <c r="T225" s="183">
        <f>SUM(T226:T227)</f>
        <v>0</v>
      </c>
      <c r="AR225" s="184" t="s">
        <v>80</v>
      </c>
      <c r="AT225" s="185" t="s">
        <v>71</v>
      </c>
      <c r="AU225" s="185" t="s">
        <v>80</v>
      </c>
      <c r="AY225" s="184" t="s">
        <v>122</v>
      </c>
      <c r="BK225" s="186">
        <f>SUM(BK226:BK227)</f>
        <v>0</v>
      </c>
    </row>
    <row r="226" spans="1:65" s="2" customFormat="1" ht="21.75" customHeight="1">
      <c r="A226" s="36"/>
      <c r="B226" s="37"/>
      <c r="C226" s="189" t="s">
        <v>389</v>
      </c>
      <c r="D226" s="189" t="s">
        <v>124</v>
      </c>
      <c r="E226" s="190" t="s">
        <v>1001</v>
      </c>
      <c r="F226" s="191" t="s">
        <v>1002</v>
      </c>
      <c r="G226" s="192" t="s">
        <v>177</v>
      </c>
      <c r="H226" s="193">
        <v>32.265</v>
      </c>
      <c r="I226" s="194"/>
      <c r="J226" s="195">
        <f>ROUND(I226*H226,2)</f>
        <v>0</v>
      </c>
      <c r="K226" s="191" t="s">
        <v>128</v>
      </c>
      <c r="L226" s="41"/>
      <c r="M226" s="196" t="s">
        <v>19</v>
      </c>
      <c r="N226" s="197" t="s">
        <v>43</v>
      </c>
      <c r="O226" s="66"/>
      <c r="P226" s="198">
        <f>O226*H226</f>
        <v>0</v>
      </c>
      <c r="Q226" s="198">
        <v>0</v>
      </c>
      <c r="R226" s="198">
        <f>Q226*H226</f>
        <v>0</v>
      </c>
      <c r="S226" s="198">
        <v>0</v>
      </c>
      <c r="T226" s="199">
        <f>S226*H226</f>
        <v>0</v>
      </c>
      <c r="U226" s="36"/>
      <c r="V226" s="36"/>
      <c r="W226" s="36"/>
      <c r="X226" s="36"/>
      <c r="Y226" s="36"/>
      <c r="Z226" s="36"/>
      <c r="AA226" s="36"/>
      <c r="AB226" s="36"/>
      <c r="AC226" s="36"/>
      <c r="AD226" s="36"/>
      <c r="AE226" s="36"/>
      <c r="AR226" s="200" t="s">
        <v>129</v>
      </c>
      <c r="AT226" s="200" t="s">
        <v>124</v>
      </c>
      <c r="AU226" s="200" t="s">
        <v>82</v>
      </c>
      <c r="AY226" s="19" t="s">
        <v>122</v>
      </c>
      <c r="BE226" s="201">
        <f>IF(N226="základní",J226,0)</f>
        <v>0</v>
      </c>
      <c r="BF226" s="201">
        <f>IF(N226="snížená",J226,0)</f>
        <v>0</v>
      </c>
      <c r="BG226" s="201">
        <f>IF(N226="zákl. přenesená",J226,0)</f>
        <v>0</v>
      </c>
      <c r="BH226" s="201">
        <f>IF(N226="sníž. přenesená",J226,0)</f>
        <v>0</v>
      </c>
      <c r="BI226" s="201">
        <f>IF(N226="nulová",J226,0)</f>
        <v>0</v>
      </c>
      <c r="BJ226" s="19" t="s">
        <v>80</v>
      </c>
      <c r="BK226" s="201">
        <f>ROUND(I226*H226,2)</f>
        <v>0</v>
      </c>
      <c r="BL226" s="19" t="s">
        <v>129</v>
      </c>
      <c r="BM226" s="200" t="s">
        <v>1003</v>
      </c>
    </row>
    <row r="227" spans="1:47" s="2" customFormat="1" ht="39">
      <c r="A227" s="36"/>
      <c r="B227" s="37"/>
      <c r="C227" s="38"/>
      <c r="D227" s="202" t="s">
        <v>131</v>
      </c>
      <c r="E227" s="38"/>
      <c r="F227" s="203" t="s">
        <v>1004</v>
      </c>
      <c r="G227" s="38"/>
      <c r="H227" s="38"/>
      <c r="I227" s="110"/>
      <c r="J227" s="38"/>
      <c r="K227" s="38"/>
      <c r="L227" s="41"/>
      <c r="M227" s="204"/>
      <c r="N227" s="205"/>
      <c r="O227" s="66"/>
      <c r="P227" s="66"/>
      <c r="Q227" s="66"/>
      <c r="R227" s="66"/>
      <c r="S227" s="66"/>
      <c r="T227" s="67"/>
      <c r="U227" s="36"/>
      <c r="V227" s="36"/>
      <c r="W227" s="36"/>
      <c r="X227" s="36"/>
      <c r="Y227" s="36"/>
      <c r="Z227" s="36"/>
      <c r="AA227" s="36"/>
      <c r="AB227" s="36"/>
      <c r="AC227" s="36"/>
      <c r="AD227" s="36"/>
      <c r="AE227" s="36"/>
      <c r="AT227" s="19" t="s">
        <v>131</v>
      </c>
      <c r="AU227" s="19" t="s">
        <v>82</v>
      </c>
    </row>
    <row r="228" spans="2:63" s="12" customFormat="1" ht="25.9" customHeight="1">
      <c r="B228" s="173"/>
      <c r="C228" s="174"/>
      <c r="D228" s="175" t="s">
        <v>71</v>
      </c>
      <c r="E228" s="176" t="s">
        <v>1005</v>
      </c>
      <c r="F228" s="176" t="s">
        <v>1006</v>
      </c>
      <c r="G228" s="174"/>
      <c r="H228" s="174"/>
      <c r="I228" s="177"/>
      <c r="J228" s="178">
        <f>BK228</f>
        <v>0</v>
      </c>
      <c r="K228" s="174"/>
      <c r="L228" s="179"/>
      <c r="M228" s="180"/>
      <c r="N228" s="181"/>
      <c r="O228" s="181"/>
      <c r="P228" s="182">
        <f>P229</f>
        <v>0</v>
      </c>
      <c r="Q228" s="181"/>
      <c r="R228" s="182">
        <f>R229</f>
        <v>0.00298</v>
      </c>
      <c r="S228" s="181"/>
      <c r="T228" s="183">
        <f>T229</f>
        <v>0</v>
      </c>
      <c r="AR228" s="184" t="s">
        <v>82</v>
      </c>
      <c r="AT228" s="185" t="s">
        <v>71</v>
      </c>
      <c r="AU228" s="185" t="s">
        <v>72</v>
      </c>
      <c r="AY228" s="184" t="s">
        <v>122</v>
      </c>
      <c r="BK228" s="186">
        <f>BK229</f>
        <v>0</v>
      </c>
    </row>
    <row r="229" spans="2:63" s="12" customFormat="1" ht="22.9" customHeight="1">
      <c r="B229" s="173"/>
      <c r="C229" s="174"/>
      <c r="D229" s="175" t="s">
        <v>71</v>
      </c>
      <c r="E229" s="187" t="s">
        <v>1007</v>
      </c>
      <c r="F229" s="187" t="s">
        <v>1008</v>
      </c>
      <c r="G229" s="174"/>
      <c r="H229" s="174"/>
      <c r="I229" s="177"/>
      <c r="J229" s="188">
        <f>BK229</f>
        <v>0</v>
      </c>
      <c r="K229" s="174"/>
      <c r="L229" s="179"/>
      <c r="M229" s="180"/>
      <c r="N229" s="181"/>
      <c r="O229" s="181"/>
      <c r="P229" s="182">
        <f>SUM(P230:P242)</f>
        <v>0</v>
      </c>
      <c r="Q229" s="181"/>
      <c r="R229" s="182">
        <f>SUM(R230:R242)</f>
        <v>0.00298</v>
      </c>
      <c r="S229" s="181"/>
      <c r="T229" s="183">
        <f>SUM(T230:T242)</f>
        <v>0</v>
      </c>
      <c r="AR229" s="184" t="s">
        <v>82</v>
      </c>
      <c r="AT229" s="185" t="s">
        <v>71</v>
      </c>
      <c r="AU229" s="185" t="s">
        <v>80</v>
      </c>
      <c r="AY229" s="184" t="s">
        <v>122</v>
      </c>
      <c r="BK229" s="186">
        <f>SUM(BK230:BK242)</f>
        <v>0</v>
      </c>
    </row>
    <row r="230" spans="1:65" s="2" customFormat="1" ht="16.5" customHeight="1">
      <c r="A230" s="36"/>
      <c r="B230" s="37"/>
      <c r="C230" s="189" t="s">
        <v>398</v>
      </c>
      <c r="D230" s="189" t="s">
        <v>124</v>
      </c>
      <c r="E230" s="190" t="s">
        <v>1009</v>
      </c>
      <c r="F230" s="191" t="s">
        <v>1010</v>
      </c>
      <c r="G230" s="192" t="s">
        <v>135</v>
      </c>
      <c r="H230" s="193">
        <v>1</v>
      </c>
      <c r="I230" s="194"/>
      <c r="J230" s="195">
        <f>ROUND(I230*H230,2)</f>
        <v>0</v>
      </c>
      <c r="K230" s="191" t="s">
        <v>128</v>
      </c>
      <c r="L230" s="41"/>
      <c r="M230" s="196" t="s">
        <v>19</v>
      </c>
      <c r="N230" s="197" t="s">
        <v>43</v>
      </c>
      <c r="O230" s="66"/>
      <c r="P230" s="198">
        <f>O230*H230</f>
        <v>0</v>
      </c>
      <c r="Q230" s="198">
        <v>0.00026</v>
      </c>
      <c r="R230" s="198">
        <f>Q230*H230</f>
        <v>0.00026</v>
      </c>
      <c r="S230" s="198">
        <v>0</v>
      </c>
      <c r="T230" s="199">
        <f>S230*H230</f>
        <v>0</v>
      </c>
      <c r="U230" s="36"/>
      <c r="V230" s="36"/>
      <c r="W230" s="36"/>
      <c r="X230" s="36"/>
      <c r="Y230" s="36"/>
      <c r="Z230" s="36"/>
      <c r="AA230" s="36"/>
      <c r="AB230" s="36"/>
      <c r="AC230" s="36"/>
      <c r="AD230" s="36"/>
      <c r="AE230" s="36"/>
      <c r="AR230" s="200" t="s">
        <v>217</v>
      </c>
      <c r="AT230" s="200" t="s">
        <v>124</v>
      </c>
      <c r="AU230" s="200" t="s">
        <v>82</v>
      </c>
      <c r="AY230" s="19" t="s">
        <v>122</v>
      </c>
      <c r="BE230" s="201">
        <f>IF(N230="základní",J230,0)</f>
        <v>0</v>
      </c>
      <c r="BF230" s="201">
        <f>IF(N230="snížená",J230,0)</f>
        <v>0</v>
      </c>
      <c r="BG230" s="201">
        <f>IF(N230="zákl. přenesená",J230,0)</f>
        <v>0</v>
      </c>
      <c r="BH230" s="201">
        <f>IF(N230="sníž. přenesená",J230,0)</f>
        <v>0</v>
      </c>
      <c r="BI230" s="201">
        <f>IF(N230="nulová",J230,0)</f>
        <v>0</v>
      </c>
      <c r="BJ230" s="19" t="s">
        <v>80</v>
      </c>
      <c r="BK230" s="201">
        <f>ROUND(I230*H230,2)</f>
        <v>0</v>
      </c>
      <c r="BL230" s="19" t="s">
        <v>217</v>
      </c>
      <c r="BM230" s="200" t="s">
        <v>1011</v>
      </c>
    </row>
    <row r="231" spans="1:47" s="2" customFormat="1" ht="39">
      <c r="A231" s="36"/>
      <c r="B231" s="37"/>
      <c r="C231" s="38"/>
      <c r="D231" s="202" t="s">
        <v>131</v>
      </c>
      <c r="E231" s="38"/>
      <c r="F231" s="203" t="s">
        <v>1012</v>
      </c>
      <c r="G231" s="38"/>
      <c r="H231" s="38"/>
      <c r="I231" s="110"/>
      <c r="J231" s="38"/>
      <c r="K231" s="38"/>
      <c r="L231" s="41"/>
      <c r="M231" s="204"/>
      <c r="N231" s="205"/>
      <c r="O231" s="66"/>
      <c r="P231" s="66"/>
      <c r="Q231" s="66"/>
      <c r="R231" s="66"/>
      <c r="S231" s="66"/>
      <c r="T231" s="67"/>
      <c r="U231" s="36"/>
      <c r="V231" s="36"/>
      <c r="W231" s="36"/>
      <c r="X231" s="36"/>
      <c r="Y231" s="36"/>
      <c r="Z231" s="36"/>
      <c r="AA231" s="36"/>
      <c r="AB231" s="36"/>
      <c r="AC231" s="36"/>
      <c r="AD231" s="36"/>
      <c r="AE231" s="36"/>
      <c r="AT231" s="19" t="s">
        <v>131</v>
      </c>
      <c r="AU231" s="19" t="s">
        <v>82</v>
      </c>
    </row>
    <row r="232" spans="2:51" s="14" customFormat="1" ht="11.25">
      <c r="B232" s="217"/>
      <c r="C232" s="218"/>
      <c r="D232" s="202" t="s">
        <v>164</v>
      </c>
      <c r="E232" s="219" t="s">
        <v>19</v>
      </c>
      <c r="F232" s="220" t="s">
        <v>1013</v>
      </c>
      <c r="G232" s="218"/>
      <c r="H232" s="219" t="s">
        <v>19</v>
      </c>
      <c r="I232" s="221"/>
      <c r="J232" s="218"/>
      <c r="K232" s="218"/>
      <c r="L232" s="222"/>
      <c r="M232" s="223"/>
      <c r="N232" s="224"/>
      <c r="O232" s="224"/>
      <c r="P232" s="224"/>
      <c r="Q232" s="224"/>
      <c r="R232" s="224"/>
      <c r="S232" s="224"/>
      <c r="T232" s="225"/>
      <c r="AT232" s="226" t="s">
        <v>164</v>
      </c>
      <c r="AU232" s="226" t="s">
        <v>82</v>
      </c>
      <c r="AV232" s="14" t="s">
        <v>80</v>
      </c>
      <c r="AW232" s="14" t="s">
        <v>33</v>
      </c>
      <c r="AX232" s="14" t="s">
        <v>72</v>
      </c>
      <c r="AY232" s="226" t="s">
        <v>122</v>
      </c>
    </row>
    <row r="233" spans="2:51" s="13" customFormat="1" ht="11.25">
      <c r="B233" s="206"/>
      <c r="C233" s="207"/>
      <c r="D233" s="202" t="s">
        <v>164</v>
      </c>
      <c r="E233" s="208" t="s">
        <v>19</v>
      </c>
      <c r="F233" s="209" t="s">
        <v>80</v>
      </c>
      <c r="G233" s="207"/>
      <c r="H233" s="210">
        <v>1</v>
      </c>
      <c r="I233" s="211"/>
      <c r="J233" s="207"/>
      <c r="K233" s="207"/>
      <c r="L233" s="212"/>
      <c r="M233" s="213"/>
      <c r="N233" s="214"/>
      <c r="O233" s="214"/>
      <c r="P233" s="214"/>
      <c r="Q233" s="214"/>
      <c r="R233" s="214"/>
      <c r="S233" s="214"/>
      <c r="T233" s="215"/>
      <c r="AT233" s="216" t="s">
        <v>164</v>
      </c>
      <c r="AU233" s="216" t="s">
        <v>82</v>
      </c>
      <c r="AV233" s="13" t="s">
        <v>82</v>
      </c>
      <c r="AW233" s="13" t="s">
        <v>33</v>
      </c>
      <c r="AX233" s="13" t="s">
        <v>80</v>
      </c>
      <c r="AY233" s="216" t="s">
        <v>122</v>
      </c>
    </row>
    <row r="234" spans="1:65" s="2" customFormat="1" ht="16.5" customHeight="1">
      <c r="A234" s="36"/>
      <c r="B234" s="37"/>
      <c r="C234" s="189" t="s">
        <v>408</v>
      </c>
      <c r="D234" s="189" t="s">
        <v>124</v>
      </c>
      <c r="E234" s="190" t="s">
        <v>1014</v>
      </c>
      <c r="F234" s="191" t="s">
        <v>1015</v>
      </c>
      <c r="G234" s="192" t="s">
        <v>135</v>
      </c>
      <c r="H234" s="193">
        <v>1</v>
      </c>
      <c r="I234" s="194"/>
      <c r="J234" s="195">
        <f>ROUND(I234*H234,2)</f>
        <v>0</v>
      </c>
      <c r="K234" s="191" t="s">
        <v>128</v>
      </c>
      <c r="L234" s="41"/>
      <c r="M234" s="196" t="s">
        <v>19</v>
      </c>
      <c r="N234" s="197" t="s">
        <v>43</v>
      </c>
      <c r="O234" s="66"/>
      <c r="P234" s="198">
        <f>O234*H234</f>
        <v>0</v>
      </c>
      <c r="Q234" s="198">
        <v>0.00072</v>
      </c>
      <c r="R234" s="198">
        <f>Q234*H234</f>
        <v>0.00072</v>
      </c>
      <c r="S234" s="198">
        <v>0</v>
      </c>
      <c r="T234" s="199">
        <f>S234*H234</f>
        <v>0</v>
      </c>
      <c r="U234" s="36"/>
      <c r="V234" s="36"/>
      <c r="W234" s="36"/>
      <c r="X234" s="36"/>
      <c r="Y234" s="36"/>
      <c r="Z234" s="36"/>
      <c r="AA234" s="36"/>
      <c r="AB234" s="36"/>
      <c r="AC234" s="36"/>
      <c r="AD234" s="36"/>
      <c r="AE234" s="36"/>
      <c r="AR234" s="200" t="s">
        <v>217</v>
      </c>
      <c r="AT234" s="200" t="s">
        <v>124</v>
      </c>
      <c r="AU234" s="200" t="s">
        <v>82</v>
      </c>
      <c r="AY234" s="19" t="s">
        <v>122</v>
      </c>
      <c r="BE234" s="201">
        <f>IF(N234="základní",J234,0)</f>
        <v>0</v>
      </c>
      <c r="BF234" s="201">
        <f>IF(N234="snížená",J234,0)</f>
        <v>0</v>
      </c>
      <c r="BG234" s="201">
        <f>IF(N234="zákl. přenesená",J234,0)</f>
        <v>0</v>
      </c>
      <c r="BH234" s="201">
        <f>IF(N234="sníž. přenesená",J234,0)</f>
        <v>0</v>
      </c>
      <c r="BI234" s="201">
        <f>IF(N234="nulová",J234,0)</f>
        <v>0</v>
      </c>
      <c r="BJ234" s="19" t="s">
        <v>80</v>
      </c>
      <c r="BK234" s="201">
        <f>ROUND(I234*H234,2)</f>
        <v>0</v>
      </c>
      <c r="BL234" s="19" t="s">
        <v>217</v>
      </c>
      <c r="BM234" s="200" t="s">
        <v>1016</v>
      </c>
    </row>
    <row r="235" spans="2:51" s="14" customFormat="1" ht="11.25">
      <c r="B235" s="217"/>
      <c r="C235" s="218"/>
      <c r="D235" s="202" t="s">
        <v>164</v>
      </c>
      <c r="E235" s="219" t="s">
        <v>19</v>
      </c>
      <c r="F235" s="220" t="s">
        <v>1013</v>
      </c>
      <c r="G235" s="218"/>
      <c r="H235" s="219" t="s">
        <v>19</v>
      </c>
      <c r="I235" s="221"/>
      <c r="J235" s="218"/>
      <c r="K235" s="218"/>
      <c r="L235" s="222"/>
      <c r="M235" s="223"/>
      <c r="N235" s="224"/>
      <c r="O235" s="224"/>
      <c r="P235" s="224"/>
      <c r="Q235" s="224"/>
      <c r="R235" s="224"/>
      <c r="S235" s="224"/>
      <c r="T235" s="225"/>
      <c r="AT235" s="226" t="s">
        <v>164</v>
      </c>
      <c r="AU235" s="226" t="s">
        <v>82</v>
      </c>
      <c r="AV235" s="14" t="s">
        <v>80</v>
      </c>
      <c r="AW235" s="14" t="s">
        <v>33</v>
      </c>
      <c r="AX235" s="14" t="s">
        <v>72</v>
      </c>
      <c r="AY235" s="226" t="s">
        <v>122</v>
      </c>
    </row>
    <row r="236" spans="2:51" s="13" customFormat="1" ht="11.25">
      <c r="B236" s="206"/>
      <c r="C236" s="207"/>
      <c r="D236" s="202" t="s">
        <v>164</v>
      </c>
      <c r="E236" s="208" t="s">
        <v>19</v>
      </c>
      <c r="F236" s="209" t="s">
        <v>80</v>
      </c>
      <c r="G236" s="207"/>
      <c r="H236" s="210">
        <v>1</v>
      </c>
      <c r="I236" s="211"/>
      <c r="J236" s="207"/>
      <c r="K236" s="207"/>
      <c r="L236" s="212"/>
      <c r="M236" s="213"/>
      <c r="N236" s="214"/>
      <c r="O236" s="214"/>
      <c r="P236" s="214"/>
      <c r="Q236" s="214"/>
      <c r="R236" s="214"/>
      <c r="S236" s="214"/>
      <c r="T236" s="215"/>
      <c r="AT236" s="216" t="s">
        <v>164</v>
      </c>
      <c r="AU236" s="216" t="s">
        <v>82</v>
      </c>
      <c r="AV236" s="13" t="s">
        <v>82</v>
      </c>
      <c r="AW236" s="13" t="s">
        <v>33</v>
      </c>
      <c r="AX236" s="13" t="s">
        <v>80</v>
      </c>
      <c r="AY236" s="216" t="s">
        <v>122</v>
      </c>
    </row>
    <row r="237" spans="1:65" s="2" customFormat="1" ht="16.5" customHeight="1">
      <c r="A237" s="36"/>
      <c r="B237" s="37"/>
      <c r="C237" s="189" t="s">
        <v>412</v>
      </c>
      <c r="D237" s="189" t="s">
        <v>124</v>
      </c>
      <c r="E237" s="190" t="s">
        <v>1017</v>
      </c>
      <c r="F237" s="191" t="s">
        <v>1018</v>
      </c>
      <c r="G237" s="192" t="s">
        <v>745</v>
      </c>
      <c r="H237" s="193">
        <v>1</v>
      </c>
      <c r="I237" s="194"/>
      <c r="J237" s="195">
        <f>ROUND(I237*H237,2)</f>
        <v>0</v>
      </c>
      <c r="K237" s="191" t="s">
        <v>128</v>
      </c>
      <c r="L237" s="41"/>
      <c r="M237" s="196" t="s">
        <v>19</v>
      </c>
      <c r="N237" s="197" t="s">
        <v>43</v>
      </c>
      <c r="O237" s="66"/>
      <c r="P237" s="198">
        <f>O237*H237</f>
        <v>0</v>
      </c>
      <c r="Q237" s="198">
        <v>0.002</v>
      </c>
      <c r="R237" s="198">
        <f>Q237*H237</f>
        <v>0.002</v>
      </c>
      <c r="S237" s="198">
        <v>0</v>
      </c>
      <c r="T237" s="199">
        <f>S237*H237</f>
        <v>0</v>
      </c>
      <c r="U237" s="36"/>
      <c r="V237" s="36"/>
      <c r="W237" s="36"/>
      <c r="X237" s="36"/>
      <c r="Y237" s="36"/>
      <c r="Z237" s="36"/>
      <c r="AA237" s="36"/>
      <c r="AB237" s="36"/>
      <c r="AC237" s="36"/>
      <c r="AD237" s="36"/>
      <c r="AE237" s="36"/>
      <c r="AR237" s="200" t="s">
        <v>217</v>
      </c>
      <c r="AT237" s="200" t="s">
        <v>124</v>
      </c>
      <c r="AU237" s="200" t="s">
        <v>82</v>
      </c>
      <c r="AY237" s="19" t="s">
        <v>122</v>
      </c>
      <c r="BE237" s="201">
        <f>IF(N237="základní",J237,0)</f>
        <v>0</v>
      </c>
      <c r="BF237" s="201">
        <f>IF(N237="snížená",J237,0)</f>
        <v>0</v>
      </c>
      <c r="BG237" s="201">
        <f>IF(N237="zákl. přenesená",J237,0)</f>
        <v>0</v>
      </c>
      <c r="BH237" s="201">
        <f>IF(N237="sníž. přenesená",J237,0)</f>
        <v>0</v>
      </c>
      <c r="BI237" s="201">
        <f>IF(N237="nulová",J237,0)</f>
        <v>0</v>
      </c>
      <c r="BJ237" s="19" t="s">
        <v>80</v>
      </c>
      <c r="BK237" s="201">
        <f>ROUND(I237*H237,2)</f>
        <v>0</v>
      </c>
      <c r="BL237" s="19" t="s">
        <v>217</v>
      </c>
      <c r="BM237" s="200" t="s">
        <v>1019</v>
      </c>
    </row>
    <row r="238" spans="1:47" s="2" customFormat="1" ht="39">
      <c r="A238" s="36"/>
      <c r="B238" s="37"/>
      <c r="C238" s="38"/>
      <c r="D238" s="202" t="s">
        <v>131</v>
      </c>
      <c r="E238" s="38"/>
      <c r="F238" s="203" t="s">
        <v>1020</v>
      </c>
      <c r="G238" s="38"/>
      <c r="H238" s="38"/>
      <c r="I238" s="110"/>
      <c r="J238" s="38"/>
      <c r="K238" s="38"/>
      <c r="L238" s="41"/>
      <c r="M238" s="204"/>
      <c r="N238" s="205"/>
      <c r="O238" s="66"/>
      <c r="P238" s="66"/>
      <c r="Q238" s="66"/>
      <c r="R238" s="66"/>
      <c r="S238" s="66"/>
      <c r="T238" s="67"/>
      <c r="U238" s="36"/>
      <c r="V238" s="36"/>
      <c r="W238" s="36"/>
      <c r="X238" s="36"/>
      <c r="Y238" s="36"/>
      <c r="Z238" s="36"/>
      <c r="AA238" s="36"/>
      <c r="AB238" s="36"/>
      <c r="AC238" s="36"/>
      <c r="AD238" s="36"/>
      <c r="AE238" s="36"/>
      <c r="AT238" s="19" t="s">
        <v>131</v>
      </c>
      <c r="AU238" s="19" t="s">
        <v>82</v>
      </c>
    </row>
    <row r="239" spans="2:51" s="14" customFormat="1" ht="11.25">
      <c r="B239" s="217"/>
      <c r="C239" s="218"/>
      <c r="D239" s="202" t="s">
        <v>164</v>
      </c>
      <c r="E239" s="219" t="s">
        <v>19</v>
      </c>
      <c r="F239" s="220" t="s">
        <v>1021</v>
      </c>
      <c r="G239" s="218"/>
      <c r="H239" s="219" t="s">
        <v>19</v>
      </c>
      <c r="I239" s="221"/>
      <c r="J239" s="218"/>
      <c r="K239" s="218"/>
      <c r="L239" s="222"/>
      <c r="M239" s="223"/>
      <c r="N239" s="224"/>
      <c r="O239" s="224"/>
      <c r="P239" s="224"/>
      <c r="Q239" s="224"/>
      <c r="R239" s="224"/>
      <c r="S239" s="224"/>
      <c r="T239" s="225"/>
      <c r="AT239" s="226" t="s">
        <v>164</v>
      </c>
      <c r="AU239" s="226" t="s">
        <v>82</v>
      </c>
      <c r="AV239" s="14" t="s">
        <v>80</v>
      </c>
      <c r="AW239" s="14" t="s">
        <v>33</v>
      </c>
      <c r="AX239" s="14" t="s">
        <v>72</v>
      </c>
      <c r="AY239" s="226" t="s">
        <v>122</v>
      </c>
    </row>
    <row r="240" spans="2:51" s="13" customFormat="1" ht="11.25">
      <c r="B240" s="206"/>
      <c r="C240" s="207"/>
      <c r="D240" s="202" t="s">
        <v>164</v>
      </c>
      <c r="E240" s="208" t="s">
        <v>19</v>
      </c>
      <c r="F240" s="209" t="s">
        <v>80</v>
      </c>
      <c r="G240" s="207"/>
      <c r="H240" s="210">
        <v>1</v>
      </c>
      <c r="I240" s="211"/>
      <c r="J240" s="207"/>
      <c r="K240" s="207"/>
      <c r="L240" s="212"/>
      <c r="M240" s="213"/>
      <c r="N240" s="214"/>
      <c r="O240" s="214"/>
      <c r="P240" s="214"/>
      <c r="Q240" s="214"/>
      <c r="R240" s="214"/>
      <c r="S240" s="214"/>
      <c r="T240" s="215"/>
      <c r="AT240" s="216" t="s">
        <v>164</v>
      </c>
      <c r="AU240" s="216" t="s">
        <v>82</v>
      </c>
      <c r="AV240" s="13" t="s">
        <v>82</v>
      </c>
      <c r="AW240" s="13" t="s">
        <v>33</v>
      </c>
      <c r="AX240" s="13" t="s">
        <v>80</v>
      </c>
      <c r="AY240" s="216" t="s">
        <v>122</v>
      </c>
    </row>
    <row r="241" spans="1:65" s="2" customFormat="1" ht="21.75" customHeight="1">
      <c r="A241" s="36"/>
      <c r="B241" s="37"/>
      <c r="C241" s="189" t="s">
        <v>416</v>
      </c>
      <c r="D241" s="189" t="s">
        <v>124</v>
      </c>
      <c r="E241" s="190" t="s">
        <v>1022</v>
      </c>
      <c r="F241" s="191" t="s">
        <v>1023</v>
      </c>
      <c r="G241" s="192" t="s">
        <v>177</v>
      </c>
      <c r="H241" s="193">
        <v>0.003</v>
      </c>
      <c r="I241" s="194"/>
      <c r="J241" s="195">
        <f>ROUND(I241*H241,2)</f>
        <v>0</v>
      </c>
      <c r="K241" s="191" t="s">
        <v>128</v>
      </c>
      <c r="L241" s="41"/>
      <c r="M241" s="196" t="s">
        <v>19</v>
      </c>
      <c r="N241" s="197" t="s">
        <v>43</v>
      </c>
      <c r="O241" s="66"/>
      <c r="P241" s="198">
        <f>O241*H241</f>
        <v>0</v>
      </c>
      <c r="Q241" s="198">
        <v>0</v>
      </c>
      <c r="R241" s="198">
        <f>Q241*H241</f>
        <v>0</v>
      </c>
      <c r="S241" s="198">
        <v>0</v>
      </c>
      <c r="T241" s="199">
        <f>S241*H241</f>
        <v>0</v>
      </c>
      <c r="U241" s="36"/>
      <c r="V241" s="36"/>
      <c r="W241" s="36"/>
      <c r="X241" s="36"/>
      <c r="Y241" s="36"/>
      <c r="Z241" s="36"/>
      <c r="AA241" s="36"/>
      <c r="AB241" s="36"/>
      <c r="AC241" s="36"/>
      <c r="AD241" s="36"/>
      <c r="AE241" s="36"/>
      <c r="AR241" s="200" t="s">
        <v>217</v>
      </c>
      <c r="AT241" s="200" t="s">
        <v>124</v>
      </c>
      <c r="AU241" s="200" t="s">
        <v>82</v>
      </c>
      <c r="AY241" s="19" t="s">
        <v>122</v>
      </c>
      <c r="BE241" s="201">
        <f>IF(N241="základní",J241,0)</f>
        <v>0</v>
      </c>
      <c r="BF241" s="201">
        <f>IF(N241="snížená",J241,0)</f>
        <v>0</v>
      </c>
      <c r="BG241" s="201">
        <f>IF(N241="zákl. přenesená",J241,0)</f>
        <v>0</v>
      </c>
      <c r="BH241" s="201">
        <f>IF(N241="sníž. přenesená",J241,0)</f>
        <v>0</v>
      </c>
      <c r="BI241" s="201">
        <f>IF(N241="nulová",J241,0)</f>
        <v>0</v>
      </c>
      <c r="BJ241" s="19" t="s">
        <v>80</v>
      </c>
      <c r="BK241" s="201">
        <f>ROUND(I241*H241,2)</f>
        <v>0</v>
      </c>
      <c r="BL241" s="19" t="s">
        <v>217</v>
      </c>
      <c r="BM241" s="200" t="s">
        <v>1024</v>
      </c>
    </row>
    <row r="242" spans="1:47" s="2" customFormat="1" ht="78">
      <c r="A242" s="36"/>
      <c r="B242" s="37"/>
      <c r="C242" s="38"/>
      <c r="D242" s="202" t="s">
        <v>131</v>
      </c>
      <c r="E242" s="38"/>
      <c r="F242" s="203" t="s">
        <v>1025</v>
      </c>
      <c r="G242" s="38"/>
      <c r="H242" s="38"/>
      <c r="I242" s="110"/>
      <c r="J242" s="38"/>
      <c r="K242" s="38"/>
      <c r="L242" s="41"/>
      <c r="M242" s="264"/>
      <c r="N242" s="265"/>
      <c r="O242" s="261"/>
      <c r="P242" s="261"/>
      <c r="Q242" s="261"/>
      <c r="R242" s="261"/>
      <c r="S242" s="261"/>
      <c r="T242" s="266"/>
      <c r="U242" s="36"/>
      <c r="V242" s="36"/>
      <c r="W242" s="36"/>
      <c r="X242" s="36"/>
      <c r="Y242" s="36"/>
      <c r="Z242" s="36"/>
      <c r="AA242" s="36"/>
      <c r="AB242" s="36"/>
      <c r="AC242" s="36"/>
      <c r="AD242" s="36"/>
      <c r="AE242" s="36"/>
      <c r="AT242" s="19" t="s">
        <v>131</v>
      </c>
      <c r="AU242" s="19" t="s">
        <v>82</v>
      </c>
    </row>
    <row r="243" spans="1:31" s="2" customFormat="1" ht="6.95" customHeight="1">
      <c r="A243" s="36"/>
      <c r="B243" s="49"/>
      <c r="C243" s="50"/>
      <c r="D243" s="50"/>
      <c r="E243" s="50"/>
      <c r="F243" s="50"/>
      <c r="G243" s="50"/>
      <c r="H243" s="50"/>
      <c r="I243" s="138"/>
      <c r="J243" s="50"/>
      <c r="K243" s="50"/>
      <c r="L243" s="41"/>
      <c r="M243" s="36"/>
      <c r="O243" s="36"/>
      <c r="P243" s="36"/>
      <c r="Q243" s="36"/>
      <c r="R243" s="36"/>
      <c r="S243" s="36"/>
      <c r="T243" s="36"/>
      <c r="U243" s="36"/>
      <c r="V243" s="36"/>
      <c r="W243" s="36"/>
      <c r="X243" s="36"/>
      <c r="Y243" s="36"/>
      <c r="Z243" s="36"/>
      <c r="AA243" s="36"/>
      <c r="AB243" s="36"/>
      <c r="AC243" s="36"/>
      <c r="AD243" s="36"/>
      <c r="AE243" s="36"/>
    </row>
  </sheetData>
  <sheetProtection algorithmName="SHA-512" hashValue="geFNcbmagDIRVlbhGpoOgQd4OyHVElEYynJnukkRKUtVjH5DVzqw7UXjCen8WJCE9W8W4OqB9Lry9G0++zuTJg==" saltValue="CUqSKV23SzYMNdCfHP6I2rnRa1icQdqiWFxFl2/dxCCQnm2eBamS8ZaQQXg7wYUQyIluHCV0r8krS/ipvkpNwQ==" spinCount="100000" sheet="1" objects="1" scenarios="1" formatColumns="0" formatRows="0" autoFilter="0"/>
  <autoFilter ref="C85:K242"/>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0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3"/>
      <c r="L2" s="384"/>
      <c r="M2" s="384"/>
      <c r="N2" s="384"/>
      <c r="O2" s="384"/>
      <c r="P2" s="384"/>
      <c r="Q2" s="384"/>
      <c r="R2" s="384"/>
      <c r="S2" s="384"/>
      <c r="T2" s="384"/>
      <c r="U2" s="384"/>
      <c r="V2" s="384"/>
      <c r="AT2" s="19" t="s">
        <v>88</v>
      </c>
    </row>
    <row r="3" spans="2:46" s="1" customFormat="1" ht="6.95" customHeight="1">
      <c r="B3" s="104"/>
      <c r="C3" s="105"/>
      <c r="D3" s="105"/>
      <c r="E3" s="105"/>
      <c r="F3" s="105"/>
      <c r="G3" s="105"/>
      <c r="H3" s="105"/>
      <c r="I3" s="106"/>
      <c r="J3" s="105"/>
      <c r="K3" s="105"/>
      <c r="L3" s="22"/>
      <c r="AT3" s="19" t="s">
        <v>82</v>
      </c>
    </row>
    <row r="4" spans="2:46" s="1" customFormat="1" ht="24.95" customHeight="1">
      <c r="B4" s="22"/>
      <c r="D4" s="107" t="s">
        <v>89</v>
      </c>
      <c r="I4" s="103"/>
      <c r="L4" s="22"/>
      <c r="M4" s="108" t="s">
        <v>10</v>
      </c>
      <c r="AT4" s="19" t="s">
        <v>4</v>
      </c>
    </row>
    <row r="5" spans="2:12" s="1" customFormat="1" ht="6.95" customHeight="1">
      <c r="B5" s="22"/>
      <c r="I5" s="103"/>
      <c r="L5" s="22"/>
    </row>
    <row r="6" spans="2:12" s="1" customFormat="1" ht="12" customHeight="1">
      <c r="B6" s="22"/>
      <c r="D6" s="109" t="s">
        <v>16</v>
      </c>
      <c r="I6" s="103"/>
      <c r="L6" s="22"/>
    </row>
    <row r="7" spans="2:12" s="1" customFormat="1" ht="16.5" customHeight="1">
      <c r="B7" s="22"/>
      <c r="E7" s="385" t="str">
        <f>'Rekapitulace stavby'!K6</f>
        <v>029v3 - Rekonstrukce tréninkového hřiště Nádražní ulice</v>
      </c>
      <c r="F7" s="386"/>
      <c r="G7" s="386"/>
      <c r="H7" s="386"/>
      <c r="I7" s="103"/>
      <c r="L7" s="22"/>
    </row>
    <row r="8" spans="1:31" s="2" customFormat="1" ht="12" customHeight="1">
      <c r="A8" s="36"/>
      <c r="B8" s="41"/>
      <c r="C8" s="36"/>
      <c r="D8" s="109" t="s">
        <v>90</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87" t="s">
        <v>1026</v>
      </c>
      <c r="F9" s="388"/>
      <c r="G9" s="388"/>
      <c r="H9" s="388"/>
      <c r="I9" s="110"/>
      <c r="J9" s="36"/>
      <c r="K9" s="36"/>
      <c r="L9" s="111"/>
      <c r="S9" s="36"/>
      <c r="T9" s="36"/>
      <c r="U9" s="36"/>
      <c r="V9" s="36"/>
      <c r="W9" s="36"/>
      <c r="X9" s="36"/>
      <c r="Y9" s="36"/>
      <c r="Z9" s="36"/>
      <c r="AA9" s="36"/>
      <c r="AB9" s="36"/>
      <c r="AC9" s="36"/>
      <c r="AD9" s="36"/>
      <c r="AE9" s="36"/>
    </row>
    <row r="10" spans="1:31" s="2" customFormat="1" ht="11.25">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21</v>
      </c>
      <c r="E12" s="36"/>
      <c r="F12" s="112" t="s">
        <v>22</v>
      </c>
      <c r="G12" s="36"/>
      <c r="H12" s="36"/>
      <c r="I12" s="113" t="s">
        <v>23</v>
      </c>
      <c r="J12" s="114" t="str">
        <f>'Rekapitulace stavby'!AN8</f>
        <v>17. 6. 2020</v>
      </c>
      <c r="K12" s="36"/>
      <c r="L12" s="111"/>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25</v>
      </c>
      <c r="E14" s="36"/>
      <c r="F14" s="36"/>
      <c r="G14" s="36"/>
      <c r="H14" s="36"/>
      <c r="I14" s="113" t="s">
        <v>26</v>
      </c>
      <c r="J14" s="112" t="s">
        <v>19</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
        <v>27</v>
      </c>
      <c r="F15" s="36"/>
      <c r="G15" s="36"/>
      <c r="H15" s="36"/>
      <c r="I15" s="113" t="s">
        <v>28</v>
      </c>
      <c r="J15" s="112" t="s">
        <v>19</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29</v>
      </c>
      <c r="E17" s="36"/>
      <c r="F17" s="36"/>
      <c r="G17" s="36"/>
      <c r="H17" s="36"/>
      <c r="I17" s="113" t="s">
        <v>26</v>
      </c>
      <c r="J17" s="32"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89" t="str">
        <f>'Rekapitulace stavby'!E14</f>
        <v>Vyplň údaj</v>
      </c>
      <c r="F18" s="390"/>
      <c r="G18" s="390"/>
      <c r="H18" s="390"/>
      <c r="I18" s="113" t="s">
        <v>28</v>
      </c>
      <c r="J18" s="32" t="str">
        <f>'Rekapitulace stavby'!AN14</f>
        <v>Vyplň údaj</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31</v>
      </c>
      <c r="E20" s="36"/>
      <c r="F20" s="36"/>
      <c r="G20" s="36"/>
      <c r="H20" s="36"/>
      <c r="I20" s="113" t="s">
        <v>26</v>
      </c>
      <c r="J20" s="112" t="s">
        <v>19</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32</v>
      </c>
      <c r="F21" s="36"/>
      <c r="G21" s="36"/>
      <c r="H21" s="36"/>
      <c r="I21" s="113" t="s">
        <v>28</v>
      </c>
      <c r="J21" s="112" t="s">
        <v>19</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34</v>
      </c>
      <c r="E23" s="36"/>
      <c r="F23" s="36"/>
      <c r="G23" s="36"/>
      <c r="H23" s="36"/>
      <c r="I23" s="113" t="s">
        <v>26</v>
      </c>
      <c r="J23" s="112" t="str">
        <f>IF('Rekapitulace stavby'!AN19="","",'Rekapitulace stavby'!AN19)</f>
        <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13" t="s">
        <v>28</v>
      </c>
      <c r="J24" s="112" t="str">
        <f>IF('Rekapitulace stavby'!AN20="","",'Rekapitulace stavby'!AN20)</f>
        <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36</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91" t="s">
        <v>19</v>
      </c>
      <c r="F27" s="391"/>
      <c r="G27" s="391"/>
      <c r="H27" s="391"/>
      <c r="I27" s="117"/>
      <c r="J27" s="115"/>
      <c r="K27" s="115"/>
      <c r="L27" s="118"/>
      <c r="S27" s="115"/>
      <c r="T27" s="115"/>
      <c r="U27" s="115"/>
      <c r="V27" s="115"/>
      <c r="W27" s="115"/>
      <c r="X27" s="115"/>
      <c r="Y27" s="115"/>
      <c r="Z27" s="115"/>
      <c r="AA27" s="115"/>
      <c r="AB27" s="115"/>
      <c r="AC27" s="115"/>
      <c r="AD27" s="115"/>
      <c r="AE27" s="115"/>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38</v>
      </c>
      <c r="E30" s="36"/>
      <c r="F30" s="36"/>
      <c r="G30" s="36"/>
      <c r="H30" s="36"/>
      <c r="I30" s="110"/>
      <c r="J30" s="122">
        <f>ROUND(J82,2)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40</v>
      </c>
      <c r="G32" s="36"/>
      <c r="H32" s="36"/>
      <c r="I32" s="124" t="s">
        <v>39</v>
      </c>
      <c r="J32" s="123" t="s">
        <v>41</v>
      </c>
      <c r="K32" s="36"/>
      <c r="L32" s="111"/>
      <c r="S32" s="36"/>
      <c r="T32" s="36"/>
      <c r="U32" s="36"/>
      <c r="V32" s="36"/>
      <c r="W32" s="36"/>
      <c r="X32" s="36"/>
      <c r="Y32" s="36"/>
      <c r="Z32" s="36"/>
      <c r="AA32" s="36"/>
      <c r="AB32" s="36"/>
      <c r="AC32" s="36"/>
      <c r="AD32" s="36"/>
      <c r="AE32" s="36"/>
    </row>
    <row r="33" spans="1:31" s="2" customFormat="1" ht="14.45" customHeight="1">
      <c r="A33" s="36"/>
      <c r="B33" s="41"/>
      <c r="C33" s="36"/>
      <c r="D33" s="125" t="s">
        <v>42</v>
      </c>
      <c r="E33" s="109" t="s">
        <v>43</v>
      </c>
      <c r="F33" s="126">
        <f>ROUND((SUM(BE82:BE99)),2)</f>
        <v>0</v>
      </c>
      <c r="G33" s="36"/>
      <c r="H33" s="36"/>
      <c r="I33" s="127">
        <v>0.21</v>
      </c>
      <c r="J33" s="126">
        <f>ROUND(((SUM(BE82:BE99))*I33),2)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44</v>
      </c>
      <c r="F34" s="126">
        <f>ROUND((SUM(BF82:BF99)),2)</f>
        <v>0</v>
      </c>
      <c r="G34" s="36"/>
      <c r="H34" s="36"/>
      <c r="I34" s="127">
        <v>0.15</v>
      </c>
      <c r="J34" s="126">
        <f>ROUND(((SUM(BF82:BF99))*I34),2)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45</v>
      </c>
      <c r="F35" s="126">
        <f>ROUND((SUM(BG82:BG99)),2)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46</v>
      </c>
      <c r="F36" s="126">
        <f>ROUND((SUM(BH82:BH99)),2)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47</v>
      </c>
      <c r="F37" s="126">
        <f>ROUND((SUM(BI82:BI99)),2)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48</v>
      </c>
      <c r="E39" s="130"/>
      <c r="F39" s="130"/>
      <c r="G39" s="131" t="s">
        <v>49</v>
      </c>
      <c r="H39" s="132" t="s">
        <v>50</v>
      </c>
      <c r="I39" s="133"/>
      <c r="J39" s="134">
        <f>SUM(J30:J37)</f>
        <v>0</v>
      </c>
      <c r="K39" s="135"/>
      <c r="L39" s="111"/>
      <c r="S39" s="36"/>
      <c r="T39" s="36"/>
      <c r="U39" s="36"/>
      <c r="V39" s="36"/>
      <c r="W39" s="36"/>
      <c r="X39" s="36"/>
      <c r="Y39" s="36"/>
      <c r="Z39" s="36"/>
      <c r="AA39" s="36"/>
      <c r="AB39" s="36"/>
      <c r="AC39" s="36"/>
      <c r="AD39" s="36"/>
      <c r="AE39" s="36"/>
    </row>
    <row r="40" spans="1:31" s="2" customFormat="1" ht="14.45"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5"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5" customHeight="1">
      <c r="A45" s="36"/>
      <c r="B45" s="37"/>
      <c r="C45" s="25" t="s">
        <v>92</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92" t="str">
        <f>E7</f>
        <v>029v3 - Rekonstrukce tréninkového hřiště Nádražní ulice</v>
      </c>
      <c r="F48" s="393"/>
      <c r="G48" s="393"/>
      <c r="H48" s="393"/>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90</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64" t="str">
        <f>E9</f>
        <v>C - Vedlejší náklady stavby</v>
      </c>
      <c r="F50" s="394"/>
      <c r="G50" s="394"/>
      <c r="H50" s="394"/>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Horní Slavkov</v>
      </c>
      <c r="G52" s="38"/>
      <c r="H52" s="38"/>
      <c r="I52" s="113" t="s">
        <v>23</v>
      </c>
      <c r="J52" s="61" t="str">
        <f>IF(J12="","",J12)</f>
        <v>17. 6. 2020</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Město Horní Slavkov</v>
      </c>
      <c r="G54" s="38"/>
      <c r="H54" s="38"/>
      <c r="I54" s="113" t="s">
        <v>31</v>
      </c>
      <c r="J54" s="34" t="str">
        <f>E21</f>
        <v>BPO spol. s.r.o.</v>
      </c>
      <c r="K54" s="38"/>
      <c r="L54" s="111"/>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113" t="s">
        <v>34</v>
      </c>
      <c r="J55" s="34" t="str">
        <f>E24</f>
        <v xml:space="preserve"> </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93</v>
      </c>
      <c r="D57" s="143"/>
      <c r="E57" s="143"/>
      <c r="F57" s="143"/>
      <c r="G57" s="143"/>
      <c r="H57" s="143"/>
      <c r="I57" s="144"/>
      <c r="J57" s="145" t="s">
        <v>94</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6" t="s">
        <v>70</v>
      </c>
      <c r="D59" s="38"/>
      <c r="E59" s="38"/>
      <c r="F59" s="38"/>
      <c r="G59" s="38"/>
      <c r="H59" s="38"/>
      <c r="I59" s="110"/>
      <c r="J59" s="79">
        <f>J82</f>
        <v>0</v>
      </c>
      <c r="K59" s="38"/>
      <c r="L59" s="111"/>
      <c r="S59" s="36"/>
      <c r="T59" s="36"/>
      <c r="U59" s="36"/>
      <c r="V59" s="36"/>
      <c r="W59" s="36"/>
      <c r="X59" s="36"/>
      <c r="Y59" s="36"/>
      <c r="Z59" s="36"/>
      <c r="AA59" s="36"/>
      <c r="AB59" s="36"/>
      <c r="AC59" s="36"/>
      <c r="AD59" s="36"/>
      <c r="AE59" s="36"/>
      <c r="AU59" s="19" t="s">
        <v>95</v>
      </c>
    </row>
    <row r="60" spans="2:12" s="9" customFormat="1" ht="24.95" customHeight="1">
      <c r="B60" s="147"/>
      <c r="C60" s="148"/>
      <c r="D60" s="149" t="s">
        <v>1027</v>
      </c>
      <c r="E60" s="150"/>
      <c r="F60" s="150"/>
      <c r="G60" s="150"/>
      <c r="H60" s="150"/>
      <c r="I60" s="151"/>
      <c r="J60" s="152">
        <f>J83</f>
        <v>0</v>
      </c>
      <c r="K60" s="148"/>
      <c r="L60" s="153"/>
    </row>
    <row r="61" spans="2:12" s="10" customFormat="1" ht="19.9" customHeight="1">
      <c r="B61" s="154"/>
      <c r="C61" s="155"/>
      <c r="D61" s="156" t="s">
        <v>1028</v>
      </c>
      <c r="E61" s="157"/>
      <c r="F61" s="157"/>
      <c r="G61" s="157"/>
      <c r="H61" s="157"/>
      <c r="I61" s="158"/>
      <c r="J61" s="159">
        <f>J84</f>
        <v>0</v>
      </c>
      <c r="K61" s="155"/>
      <c r="L61" s="160"/>
    </row>
    <row r="62" spans="2:12" s="10" customFormat="1" ht="19.9" customHeight="1">
      <c r="B62" s="154"/>
      <c r="C62" s="155"/>
      <c r="D62" s="156" t="s">
        <v>1029</v>
      </c>
      <c r="E62" s="157"/>
      <c r="F62" s="157"/>
      <c r="G62" s="157"/>
      <c r="H62" s="157"/>
      <c r="I62" s="158"/>
      <c r="J62" s="159">
        <f>J86</f>
        <v>0</v>
      </c>
      <c r="K62" s="155"/>
      <c r="L62" s="160"/>
    </row>
    <row r="63" spans="1:31" s="2" customFormat="1" ht="21.75" customHeight="1">
      <c r="A63" s="36"/>
      <c r="B63" s="37"/>
      <c r="C63" s="38"/>
      <c r="D63" s="38"/>
      <c r="E63" s="38"/>
      <c r="F63" s="38"/>
      <c r="G63" s="38"/>
      <c r="H63" s="38"/>
      <c r="I63" s="110"/>
      <c r="J63" s="38"/>
      <c r="K63" s="38"/>
      <c r="L63" s="111"/>
      <c r="S63" s="36"/>
      <c r="T63" s="36"/>
      <c r="U63" s="36"/>
      <c r="V63" s="36"/>
      <c r="W63" s="36"/>
      <c r="X63" s="36"/>
      <c r="Y63" s="36"/>
      <c r="Z63" s="36"/>
      <c r="AA63" s="36"/>
      <c r="AB63" s="36"/>
      <c r="AC63" s="36"/>
      <c r="AD63" s="36"/>
      <c r="AE63" s="36"/>
    </row>
    <row r="64" spans="1:31" s="2" customFormat="1" ht="6.95" customHeight="1">
      <c r="A64" s="36"/>
      <c r="B64" s="49"/>
      <c r="C64" s="50"/>
      <c r="D64" s="50"/>
      <c r="E64" s="50"/>
      <c r="F64" s="50"/>
      <c r="G64" s="50"/>
      <c r="H64" s="50"/>
      <c r="I64" s="138"/>
      <c r="J64" s="50"/>
      <c r="K64" s="50"/>
      <c r="L64" s="111"/>
      <c r="S64" s="36"/>
      <c r="T64" s="36"/>
      <c r="U64" s="36"/>
      <c r="V64" s="36"/>
      <c r="W64" s="36"/>
      <c r="X64" s="36"/>
      <c r="Y64" s="36"/>
      <c r="Z64" s="36"/>
      <c r="AA64" s="36"/>
      <c r="AB64" s="36"/>
      <c r="AC64" s="36"/>
      <c r="AD64" s="36"/>
      <c r="AE64" s="36"/>
    </row>
    <row r="68" spans="1:31" s="2" customFormat="1" ht="6.95" customHeight="1">
      <c r="A68" s="36"/>
      <c r="B68" s="51"/>
      <c r="C68" s="52"/>
      <c r="D68" s="52"/>
      <c r="E68" s="52"/>
      <c r="F68" s="52"/>
      <c r="G68" s="52"/>
      <c r="H68" s="52"/>
      <c r="I68" s="141"/>
      <c r="J68" s="52"/>
      <c r="K68" s="52"/>
      <c r="L68" s="111"/>
      <c r="S68" s="36"/>
      <c r="T68" s="36"/>
      <c r="U68" s="36"/>
      <c r="V68" s="36"/>
      <c r="W68" s="36"/>
      <c r="X68" s="36"/>
      <c r="Y68" s="36"/>
      <c r="Z68" s="36"/>
      <c r="AA68" s="36"/>
      <c r="AB68" s="36"/>
      <c r="AC68" s="36"/>
      <c r="AD68" s="36"/>
      <c r="AE68" s="36"/>
    </row>
    <row r="69" spans="1:31" s="2" customFormat="1" ht="24.95" customHeight="1">
      <c r="A69" s="36"/>
      <c r="B69" s="37"/>
      <c r="C69" s="25" t="s">
        <v>107</v>
      </c>
      <c r="D69" s="38"/>
      <c r="E69" s="38"/>
      <c r="F69" s="38"/>
      <c r="G69" s="38"/>
      <c r="H69" s="38"/>
      <c r="I69" s="110"/>
      <c r="J69" s="38"/>
      <c r="K69" s="38"/>
      <c r="L69" s="111"/>
      <c r="S69" s="36"/>
      <c r="T69" s="36"/>
      <c r="U69" s="36"/>
      <c r="V69" s="36"/>
      <c r="W69" s="36"/>
      <c r="X69" s="36"/>
      <c r="Y69" s="36"/>
      <c r="Z69" s="36"/>
      <c r="AA69" s="36"/>
      <c r="AB69" s="36"/>
      <c r="AC69" s="36"/>
      <c r="AD69" s="36"/>
      <c r="AE69" s="36"/>
    </row>
    <row r="70" spans="1:31" s="2" customFormat="1" ht="6.95" customHeight="1">
      <c r="A70" s="36"/>
      <c r="B70" s="37"/>
      <c r="C70" s="38"/>
      <c r="D70" s="38"/>
      <c r="E70" s="38"/>
      <c r="F70" s="38"/>
      <c r="G70" s="38"/>
      <c r="H70" s="38"/>
      <c r="I70" s="110"/>
      <c r="J70" s="38"/>
      <c r="K70" s="38"/>
      <c r="L70" s="111"/>
      <c r="S70" s="36"/>
      <c r="T70" s="36"/>
      <c r="U70" s="36"/>
      <c r="V70" s="36"/>
      <c r="W70" s="36"/>
      <c r="X70" s="36"/>
      <c r="Y70" s="36"/>
      <c r="Z70" s="36"/>
      <c r="AA70" s="36"/>
      <c r="AB70" s="36"/>
      <c r="AC70" s="36"/>
      <c r="AD70" s="36"/>
      <c r="AE70" s="36"/>
    </row>
    <row r="71" spans="1:31" s="2" customFormat="1" ht="12" customHeight="1">
      <c r="A71" s="36"/>
      <c r="B71" s="37"/>
      <c r="C71" s="31" t="s">
        <v>16</v>
      </c>
      <c r="D71" s="38"/>
      <c r="E71" s="38"/>
      <c r="F71" s="38"/>
      <c r="G71" s="38"/>
      <c r="H71" s="38"/>
      <c r="I71" s="110"/>
      <c r="J71" s="38"/>
      <c r="K71" s="38"/>
      <c r="L71" s="111"/>
      <c r="S71" s="36"/>
      <c r="T71" s="36"/>
      <c r="U71" s="36"/>
      <c r="V71" s="36"/>
      <c r="W71" s="36"/>
      <c r="X71" s="36"/>
      <c r="Y71" s="36"/>
      <c r="Z71" s="36"/>
      <c r="AA71" s="36"/>
      <c r="AB71" s="36"/>
      <c r="AC71" s="36"/>
      <c r="AD71" s="36"/>
      <c r="AE71" s="36"/>
    </row>
    <row r="72" spans="1:31" s="2" customFormat="1" ht="16.5" customHeight="1">
      <c r="A72" s="36"/>
      <c r="B72" s="37"/>
      <c r="C72" s="38"/>
      <c r="D72" s="38"/>
      <c r="E72" s="392" t="str">
        <f>E7</f>
        <v>029v3 - Rekonstrukce tréninkového hřiště Nádražní ulice</v>
      </c>
      <c r="F72" s="393"/>
      <c r="G72" s="393"/>
      <c r="H72" s="393"/>
      <c r="I72" s="110"/>
      <c r="J72" s="38"/>
      <c r="K72" s="38"/>
      <c r="L72" s="111"/>
      <c r="S72" s="36"/>
      <c r="T72" s="36"/>
      <c r="U72" s="36"/>
      <c r="V72" s="36"/>
      <c r="W72" s="36"/>
      <c r="X72" s="36"/>
      <c r="Y72" s="36"/>
      <c r="Z72" s="36"/>
      <c r="AA72" s="36"/>
      <c r="AB72" s="36"/>
      <c r="AC72" s="36"/>
      <c r="AD72" s="36"/>
      <c r="AE72" s="36"/>
    </row>
    <row r="73" spans="1:31" s="2" customFormat="1" ht="12" customHeight="1">
      <c r="A73" s="36"/>
      <c r="B73" s="37"/>
      <c r="C73" s="31" t="s">
        <v>90</v>
      </c>
      <c r="D73" s="38"/>
      <c r="E73" s="38"/>
      <c r="F73" s="38"/>
      <c r="G73" s="38"/>
      <c r="H73" s="38"/>
      <c r="I73" s="110"/>
      <c r="J73" s="38"/>
      <c r="K73" s="38"/>
      <c r="L73" s="111"/>
      <c r="S73" s="36"/>
      <c r="T73" s="36"/>
      <c r="U73" s="36"/>
      <c r="V73" s="36"/>
      <c r="W73" s="36"/>
      <c r="X73" s="36"/>
      <c r="Y73" s="36"/>
      <c r="Z73" s="36"/>
      <c r="AA73" s="36"/>
      <c r="AB73" s="36"/>
      <c r="AC73" s="36"/>
      <c r="AD73" s="36"/>
      <c r="AE73" s="36"/>
    </row>
    <row r="74" spans="1:31" s="2" customFormat="1" ht="16.5" customHeight="1">
      <c r="A74" s="36"/>
      <c r="B74" s="37"/>
      <c r="C74" s="38"/>
      <c r="D74" s="38"/>
      <c r="E74" s="364" t="str">
        <f>E9</f>
        <v>C - Vedlejší náklady stavby</v>
      </c>
      <c r="F74" s="394"/>
      <c r="G74" s="394"/>
      <c r="H74" s="394"/>
      <c r="I74" s="110"/>
      <c r="J74" s="38"/>
      <c r="K74" s="38"/>
      <c r="L74" s="111"/>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110"/>
      <c r="J75" s="38"/>
      <c r="K75" s="38"/>
      <c r="L75" s="111"/>
      <c r="S75" s="36"/>
      <c r="T75" s="36"/>
      <c r="U75" s="36"/>
      <c r="V75" s="36"/>
      <c r="W75" s="36"/>
      <c r="X75" s="36"/>
      <c r="Y75" s="36"/>
      <c r="Z75" s="36"/>
      <c r="AA75" s="36"/>
      <c r="AB75" s="36"/>
      <c r="AC75" s="36"/>
      <c r="AD75" s="36"/>
      <c r="AE75" s="36"/>
    </row>
    <row r="76" spans="1:31" s="2" customFormat="1" ht="12" customHeight="1">
      <c r="A76" s="36"/>
      <c r="B76" s="37"/>
      <c r="C76" s="31" t="s">
        <v>21</v>
      </c>
      <c r="D76" s="38"/>
      <c r="E76" s="38"/>
      <c r="F76" s="29" t="str">
        <f>F12</f>
        <v>Horní Slavkov</v>
      </c>
      <c r="G76" s="38"/>
      <c r="H76" s="38"/>
      <c r="I76" s="113" t="s">
        <v>23</v>
      </c>
      <c r="J76" s="61" t="str">
        <f>IF(J12="","",J12)</f>
        <v>17. 6. 2020</v>
      </c>
      <c r="K76" s="38"/>
      <c r="L76" s="111"/>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110"/>
      <c r="J77" s="38"/>
      <c r="K77" s="38"/>
      <c r="L77" s="111"/>
      <c r="S77" s="36"/>
      <c r="T77" s="36"/>
      <c r="U77" s="36"/>
      <c r="V77" s="36"/>
      <c r="W77" s="36"/>
      <c r="X77" s="36"/>
      <c r="Y77" s="36"/>
      <c r="Z77" s="36"/>
      <c r="AA77" s="36"/>
      <c r="AB77" s="36"/>
      <c r="AC77" s="36"/>
      <c r="AD77" s="36"/>
      <c r="AE77" s="36"/>
    </row>
    <row r="78" spans="1:31" s="2" customFormat="1" ht="15.2" customHeight="1">
      <c r="A78" s="36"/>
      <c r="B78" s="37"/>
      <c r="C78" s="31" t="s">
        <v>25</v>
      </c>
      <c r="D78" s="38"/>
      <c r="E78" s="38"/>
      <c r="F78" s="29" t="str">
        <f>E15</f>
        <v>Město Horní Slavkov</v>
      </c>
      <c r="G78" s="38"/>
      <c r="H78" s="38"/>
      <c r="I78" s="113" t="s">
        <v>31</v>
      </c>
      <c r="J78" s="34" t="str">
        <f>E21</f>
        <v>BPO spol. s.r.o.</v>
      </c>
      <c r="K78" s="38"/>
      <c r="L78" s="111"/>
      <c r="S78" s="36"/>
      <c r="T78" s="36"/>
      <c r="U78" s="36"/>
      <c r="V78" s="36"/>
      <c r="W78" s="36"/>
      <c r="X78" s="36"/>
      <c r="Y78" s="36"/>
      <c r="Z78" s="36"/>
      <c r="AA78" s="36"/>
      <c r="AB78" s="36"/>
      <c r="AC78" s="36"/>
      <c r="AD78" s="36"/>
      <c r="AE78" s="36"/>
    </row>
    <row r="79" spans="1:31" s="2" customFormat="1" ht="15.2" customHeight="1">
      <c r="A79" s="36"/>
      <c r="B79" s="37"/>
      <c r="C79" s="31" t="s">
        <v>29</v>
      </c>
      <c r="D79" s="38"/>
      <c r="E79" s="38"/>
      <c r="F79" s="29" t="str">
        <f>IF(E18="","",E18)</f>
        <v>Vyplň údaj</v>
      </c>
      <c r="G79" s="38"/>
      <c r="H79" s="38"/>
      <c r="I79" s="113" t="s">
        <v>34</v>
      </c>
      <c r="J79" s="34" t="str">
        <f>E24</f>
        <v xml:space="preserve"> </v>
      </c>
      <c r="K79" s="38"/>
      <c r="L79" s="111"/>
      <c r="S79" s="36"/>
      <c r="T79" s="36"/>
      <c r="U79" s="36"/>
      <c r="V79" s="36"/>
      <c r="W79" s="36"/>
      <c r="X79" s="36"/>
      <c r="Y79" s="36"/>
      <c r="Z79" s="36"/>
      <c r="AA79" s="36"/>
      <c r="AB79" s="36"/>
      <c r="AC79" s="36"/>
      <c r="AD79" s="36"/>
      <c r="AE79" s="36"/>
    </row>
    <row r="80" spans="1:31" s="2" customFormat="1" ht="10.35" customHeight="1">
      <c r="A80" s="36"/>
      <c r="B80" s="37"/>
      <c r="C80" s="38"/>
      <c r="D80" s="38"/>
      <c r="E80" s="38"/>
      <c r="F80" s="38"/>
      <c r="G80" s="38"/>
      <c r="H80" s="38"/>
      <c r="I80" s="110"/>
      <c r="J80" s="38"/>
      <c r="K80" s="38"/>
      <c r="L80" s="111"/>
      <c r="S80" s="36"/>
      <c r="T80" s="36"/>
      <c r="U80" s="36"/>
      <c r="V80" s="36"/>
      <c r="W80" s="36"/>
      <c r="X80" s="36"/>
      <c r="Y80" s="36"/>
      <c r="Z80" s="36"/>
      <c r="AA80" s="36"/>
      <c r="AB80" s="36"/>
      <c r="AC80" s="36"/>
      <c r="AD80" s="36"/>
      <c r="AE80" s="36"/>
    </row>
    <row r="81" spans="1:31" s="11" customFormat="1" ht="29.25" customHeight="1">
      <c r="A81" s="161"/>
      <c r="B81" s="162"/>
      <c r="C81" s="163" t="s">
        <v>108</v>
      </c>
      <c r="D81" s="164" t="s">
        <v>57</v>
      </c>
      <c r="E81" s="164" t="s">
        <v>53</v>
      </c>
      <c r="F81" s="164" t="s">
        <v>54</v>
      </c>
      <c r="G81" s="164" t="s">
        <v>109</v>
      </c>
      <c r="H81" s="164" t="s">
        <v>110</v>
      </c>
      <c r="I81" s="165" t="s">
        <v>111</v>
      </c>
      <c r="J81" s="164" t="s">
        <v>94</v>
      </c>
      <c r="K81" s="166" t="s">
        <v>112</v>
      </c>
      <c r="L81" s="167"/>
      <c r="M81" s="70" t="s">
        <v>19</v>
      </c>
      <c r="N81" s="71" t="s">
        <v>42</v>
      </c>
      <c r="O81" s="71" t="s">
        <v>113</v>
      </c>
      <c r="P81" s="71" t="s">
        <v>114</v>
      </c>
      <c r="Q81" s="71" t="s">
        <v>115</v>
      </c>
      <c r="R81" s="71" t="s">
        <v>116</v>
      </c>
      <c r="S81" s="71" t="s">
        <v>117</v>
      </c>
      <c r="T81" s="72" t="s">
        <v>118</v>
      </c>
      <c r="U81" s="161"/>
      <c r="V81" s="161"/>
      <c r="W81" s="161"/>
      <c r="X81" s="161"/>
      <c r="Y81" s="161"/>
      <c r="Z81" s="161"/>
      <c r="AA81" s="161"/>
      <c r="AB81" s="161"/>
      <c r="AC81" s="161"/>
      <c r="AD81" s="161"/>
      <c r="AE81" s="161"/>
    </row>
    <row r="82" spans="1:63" s="2" customFormat="1" ht="22.9" customHeight="1">
      <c r="A82" s="36"/>
      <c r="B82" s="37"/>
      <c r="C82" s="77" t="s">
        <v>119</v>
      </c>
      <c r="D82" s="38"/>
      <c r="E82" s="38"/>
      <c r="F82" s="38"/>
      <c r="G82" s="38"/>
      <c r="H82" s="38"/>
      <c r="I82" s="110"/>
      <c r="J82" s="168">
        <f>BK82</f>
        <v>0</v>
      </c>
      <c r="K82" s="38"/>
      <c r="L82" s="41"/>
      <c r="M82" s="73"/>
      <c r="N82" s="169"/>
      <c r="O82" s="74"/>
      <c r="P82" s="170">
        <f>P83</f>
        <v>0</v>
      </c>
      <c r="Q82" s="74"/>
      <c r="R82" s="170">
        <f>R83</f>
        <v>0</v>
      </c>
      <c r="S82" s="74"/>
      <c r="T82" s="171">
        <f>T83</f>
        <v>0</v>
      </c>
      <c r="U82" s="36"/>
      <c r="V82" s="36"/>
      <c r="W82" s="36"/>
      <c r="X82" s="36"/>
      <c r="Y82" s="36"/>
      <c r="Z82" s="36"/>
      <c r="AA82" s="36"/>
      <c r="AB82" s="36"/>
      <c r="AC82" s="36"/>
      <c r="AD82" s="36"/>
      <c r="AE82" s="36"/>
      <c r="AT82" s="19" t="s">
        <v>71</v>
      </c>
      <c r="AU82" s="19" t="s">
        <v>95</v>
      </c>
      <c r="BK82" s="172">
        <f>BK83</f>
        <v>0</v>
      </c>
    </row>
    <row r="83" spans="2:63" s="12" customFormat="1" ht="25.9" customHeight="1">
      <c r="B83" s="173"/>
      <c r="C83" s="174"/>
      <c r="D83" s="175" t="s">
        <v>71</v>
      </c>
      <c r="E83" s="176" t="s">
        <v>1030</v>
      </c>
      <c r="F83" s="176" t="s">
        <v>1031</v>
      </c>
      <c r="G83" s="174"/>
      <c r="H83" s="174"/>
      <c r="I83" s="177"/>
      <c r="J83" s="178">
        <f>BK83</f>
        <v>0</v>
      </c>
      <c r="K83" s="174"/>
      <c r="L83" s="179"/>
      <c r="M83" s="180"/>
      <c r="N83" s="181"/>
      <c r="O83" s="181"/>
      <c r="P83" s="182">
        <f>P84+P86</f>
        <v>0</v>
      </c>
      <c r="Q83" s="181"/>
      <c r="R83" s="182">
        <f>R84+R86</f>
        <v>0</v>
      </c>
      <c r="S83" s="181"/>
      <c r="T83" s="183">
        <f>T84+T86</f>
        <v>0</v>
      </c>
      <c r="AR83" s="184" t="s">
        <v>147</v>
      </c>
      <c r="AT83" s="185" t="s">
        <v>71</v>
      </c>
      <c r="AU83" s="185" t="s">
        <v>72</v>
      </c>
      <c r="AY83" s="184" t="s">
        <v>122</v>
      </c>
      <c r="BK83" s="186">
        <f>BK84+BK86</f>
        <v>0</v>
      </c>
    </row>
    <row r="84" spans="2:63" s="12" customFormat="1" ht="22.9" customHeight="1">
      <c r="B84" s="173"/>
      <c r="C84" s="174"/>
      <c r="D84" s="175" t="s">
        <v>71</v>
      </c>
      <c r="E84" s="187" t="s">
        <v>1032</v>
      </c>
      <c r="F84" s="187" t="s">
        <v>1033</v>
      </c>
      <c r="G84" s="174"/>
      <c r="H84" s="174"/>
      <c r="I84" s="177"/>
      <c r="J84" s="188">
        <f>BK84</f>
        <v>0</v>
      </c>
      <c r="K84" s="174"/>
      <c r="L84" s="179"/>
      <c r="M84" s="180"/>
      <c r="N84" s="181"/>
      <c r="O84" s="181"/>
      <c r="P84" s="182">
        <f>P85</f>
        <v>0</v>
      </c>
      <c r="Q84" s="181"/>
      <c r="R84" s="182">
        <f>R85</f>
        <v>0</v>
      </c>
      <c r="S84" s="181"/>
      <c r="T84" s="183">
        <f>T85</f>
        <v>0</v>
      </c>
      <c r="AR84" s="184" t="s">
        <v>147</v>
      </c>
      <c r="AT84" s="185" t="s">
        <v>71</v>
      </c>
      <c r="AU84" s="185" t="s">
        <v>80</v>
      </c>
      <c r="AY84" s="184" t="s">
        <v>122</v>
      </c>
      <c r="BK84" s="186">
        <f>BK85</f>
        <v>0</v>
      </c>
    </row>
    <row r="85" spans="1:65" s="2" customFormat="1" ht="16.5" customHeight="1">
      <c r="A85" s="36"/>
      <c r="B85" s="37"/>
      <c r="C85" s="189" t="s">
        <v>80</v>
      </c>
      <c r="D85" s="189" t="s">
        <v>124</v>
      </c>
      <c r="E85" s="190" t="s">
        <v>1034</v>
      </c>
      <c r="F85" s="191" t="s">
        <v>1033</v>
      </c>
      <c r="G85" s="192" t="s">
        <v>745</v>
      </c>
      <c r="H85" s="193">
        <v>1</v>
      </c>
      <c r="I85" s="194"/>
      <c r="J85" s="195">
        <f>ROUND(I85*H85,2)</f>
        <v>0</v>
      </c>
      <c r="K85" s="191" t="s">
        <v>128</v>
      </c>
      <c r="L85" s="41"/>
      <c r="M85" s="196" t="s">
        <v>19</v>
      </c>
      <c r="N85" s="197" t="s">
        <v>43</v>
      </c>
      <c r="O85" s="66"/>
      <c r="P85" s="198">
        <f>O85*H85</f>
        <v>0</v>
      </c>
      <c r="Q85" s="198">
        <v>0</v>
      </c>
      <c r="R85" s="198">
        <f>Q85*H85</f>
        <v>0</v>
      </c>
      <c r="S85" s="198">
        <v>0</v>
      </c>
      <c r="T85" s="199">
        <f>S85*H85</f>
        <v>0</v>
      </c>
      <c r="U85" s="36"/>
      <c r="V85" s="36"/>
      <c r="W85" s="36"/>
      <c r="X85" s="36"/>
      <c r="Y85" s="36"/>
      <c r="Z85" s="36"/>
      <c r="AA85" s="36"/>
      <c r="AB85" s="36"/>
      <c r="AC85" s="36"/>
      <c r="AD85" s="36"/>
      <c r="AE85" s="36"/>
      <c r="AR85" s="200" t="s">
        <v>1035</v>
      </c>
      <c r="AT85" s="200" t="s">
        <v>124</v>
      </c>
      <c r="AU85" s="200" t="s">
        <v>82</v>
      </c>
      <c r="AY85" s="19" t="s">
        <v>122</v>
      </c>
      <c r="BE85" s="201">
        <f>IF(N85="základní",J85,0)</f>
        <v>0</v>
      </c>
      <c r="BF85" s="201">
        <f>IF(N85="snížená",J85,0)</f>
        <v>0</v>
      </c>
      <c r="BG85" s="201">
        <f>IF(N85="zákl. přenesená",J85,0)</f>
        <v>0</v>
      </c>
      <c r="BH85" s="201">
        <f>IF(N85="sníž. přenesená",J85,0)</f>
        <v>0</v>
      </c>
      <c r="BI85" s="201">
        <f>IF(N85="nulová",J85,0)</f>
        <v>0</v>
      </c>
      <c r="BJ85" s="19" t="s">
        <v>80</v>
      </c>
      <c r="BK85" s="201">
        <f>ROUND(I85*H85,2)</f>
        <v>0</v>
      </c>
      <c r="BL85" s="19" t="s">
        <v>1035</v>
      </c>
      <c r="BM85" s="200" t="s">
        <v>1036</v>
      </c>
    </row>
    <row r="86" spans="2:63" s="12" customFormat="1" ht="22.9" customHeight="1">
      <c r="B86" s="173"/>
      <c r="C86" s="174"/>
      <c r="D86" s="175" t="s">
        <v>71</v>
      </c>
      <c r="E86" s="187" t="s">
        <v>1037</v>
      </c>
      <c r="F86" s="187" t="s">
        <v>1038</v>
      </c>
      <c r="G86" s="174"/>
      <c r="H86" s="174"/>
      <c r="I86" s="177"/>
      <c r="J86" s="188">
        <f>BK86</f>
        <v>0</v>
      </c>
      <c r="K86" s="174"/>
      <c r="L86" s="179"/>
      <c r="M86" s="180"/>
      <c r="N86" s="181"/>
      <c r="O86" s="181"/>
      <c r="P86" s="182">
        <f>SUM(P87:P99)</f>
        <v>0</v>
      </c>
      <c r="Q86" s="181"/>
      <c r="R86" s="182">
        <f>SUM(R87:R99)</f>
        <v>0</v>
      </c>
      <c r="S86" s="181"/>
      <c r="T86" s="183">
        <f>SUM(T87:T99)</f>
        <v>0</v>
      </c>
      <c r="AR86" s="184" t="s">
        <v>147</v>
      </c>
      <c r="AT86" s="185" t="s">
        <v>71</v>
      </c>
      <c r="AU86" s="185" t="s">
        <v>80</v>
      </c>
      <c r="AY86" s="184" t="s">
        <v>122</v>
      </c>
      <c r="BK86" s="186">
        <f>SUM(BK87:BK99)</f>
        <v>0</v>
      </c>
    </row>
    <row r="87" spans="1:65" s="2" customFormat="1" ht="16.5" customHeight="1">
      <c r="A87" s="36"/>
      <c r="B87" s="37"/>
      <c r="C87" s="189" t="s">
        <v>82</v>
      </c>
      <c r="D87" s="189" t="s">
        <v>124</v>
      </c>
      <c r="E87" s="190" t="s">
        <v>1039</v>
      </c>
      <c r="F87" s="191" t="s">
        <v>1040</v>
      </c>
      <c r="G87" s="192" t="s">
        <v>1041</v>
      </c>
      <c r="H87" s="193">
        <v>1</v>
      </c>
      <c r="I87" s="194"/>
      <c r="J87" s="195">
        <f aca="true" t="shared" si="0" ref="J87:J99">ROUND(I87*H87,2)</f>
        <v>0</v>
      </c>
      <c r="K87" s="191" t="s">
        <v>19</v>
      </c>
      <c r="L87" s="41"/>
      <c r="M87" s="196" t="s">
        <v>19</v>
      </c>
      <c r="N87" s="197" t="s">
        <v>43</v>
      </c>
      <c r="O87" s="66"/>
      <c r="P87" s="198">
        <f aca="true" t="shared" si="1" ref="P87:P99">O87*H87</f>
        <v>0</v>
      </c>
      <c r="Q87" s="198">
        <v>0</v>
      </c>
      <c r="R87" s="198">
        <f aca="true" t="shared" si="2" ref="R87:R99">Q87*H87</f>
        <v>0</v>
      </c>
      <c r="S87" s="198">
        <v>0</v>
      </c>
      <c r="T87" s="199">
        <f aca="true" t="shared" si="3" ref="T87:T99">S87*H87</f>
        <v>0</v>
      </c>
      <c r="U87" s="36"/>
      <c r="V87" s="36"/>
      <c r="W87" s="36"/>
      <c r="X87" s="36"/>
      <c r="Y87" s="36"/>
      <c r="Z87" s="36"/>
      <c r="AA87" s="36"/>
      <c r="AB87" s="36"/>
      <c r="AC87" s="36"/>
      <c r="AD87" s="36"/>
      <c r="AE87" s="36"/>
      <c r="AR87" s="200" t="s">
        <v>129</v>
      </c>
      <c r="AT87" s="200" t="s">
        <v>124</v>
      </c>
      <c r="AU87" s="200" t="s">
        <v>82</v>
      </c>
      <c r="AY87" s="19" t="s">
        <v>122</v>
      </c>
      <c r="BE87" s="201">
        <f aca="true" t="shared" si="4" ref="BE87:BE99">IF(N87="základní",J87,0)</f>
        <v>0</v>
      </c>
      <c r="BF87" s="201">
        <f aca="true" t="shared" si="5" ref="BF87:BF99">IF(N87="snížená",J87,0)</f>
        <v>0</v>
      </c>
      <c r="BG87" s="201">
        <f aca="true" t="shared" si="6" ref="BG87:BG99">IF(N87="zákl. přenesená",J87,0)</f>
        <v>0</v>
      </c>
      <c r="BH87" s="201">
        <f aca="true" t="shared" si="7" ref="BH87:BH99">IF(N87="sníž. přenesená",J87,0)</f>
        <v>0</v>
      </c>
      <c r="BI87" s="201">
        <f aca="true" t="shared" si="8" ref="BI87:BI99">IF(N87="nulová",J87,0)</f>
        <v>0</v>
      </c>
      <c r="BJ87" s="19" t="s">
        <v>80</v>
      </c>
      <c r="BK87" s="201">
        <f aca="true" t="shared" si="9" ref="BK87:BK99">ROUND(I87*H87,2)</f>
        <v>0</v>
      </c>
      <c r="BL87" s="19" t="s">
        <v>129</v>
      </c>
      <c r="BM87" s="200" t="s">
        <v>1042</v>
      </c>
    </row>
    <row r="88" spans="1:65" s="2" customFormat="1" ht="16.5" customHeight="1">
      <c r="A88" s="36"/>
      <c r="B88" s="37"/>
      <c r="C88" s="189" t="s">
        <v>138</v>
      </c>
      <c r="D88" s="189" t="s">
        <v>124</v>
      </c>
      <c r="E88" s="190" t="s">
        <v>1043</v>
      </c>
      <c r="F88" s="191" t="s">
        <v>1044</v>
      </c>
      <c r="G88" s="192" t="s">
        <v>1041</v>
      </c>
      <c r="H88" s="193">
        <v>1</v>
      </c>
      <c r="I88" s="194"/>
      <c r="J88" s="195">
        <f t="shared" si="0"/>
        <v>0</v>
      </c>
      <c r="K88" s="191" t="s">
        <v>19</v>
      </c>
      <c r="L88" s="41"/>
      <c r="M88" s="196" t="s">
        <v>19</v>
      </c>
      <c r="N88" s="197" t="s">
        <v>43</v>
      </c>
      <c r="O88" s="66"/>
      <c r="P88" s="198">
        <f t="shared" si="1"/>
        <v>0</v>
      </c>
      <c r="Q88" s="198">
        <v>0</v>
      </c>
      <c r="R88" s="198">
        <f t="shared" si="2"/>
        <v>0</v>
      </c>
      <c r="S88" s="198">
        <v>0</v>
      </c>
      <c r="T88" s="199">
        <f t="shared" si="3"/>
        <v>0</v>
      </c>
      <c r="U88" s="36"/>
      <c r="V88" s="36"/>
      <c r="W88" s="36"/>
      <c r="X88" s="36"/>
      <c r="Y88" s="36"/>
      <c r="Z88" s="36"/>
      <c r="AA88" s="36"/>
      <c r="AB88" s="36"/>
      <c r="AC88" s="36"/>
      <c r="AD88" s="36"/>
      <c r="AE88" s="36"/>
      <c r="AR88" s="200" t="s">
        <v>129</v>
      </c>
      <c r="AT88" s="200" t="s">
        <v>124</v>
      </c>
      <c r="AU88" s="200" t="s">
        <v>82</v>
      </c>
      <c r="AY88" s="19" t="s">
        <v>122</v>
      </c>
      <c r="BE88" s="201">
        <f t="shared" si="4"/>
        <v>0</v>
      </c>
      <c r="BF88" s="201">
        <f t="shared" si="5"/>
        <v>0</v>
      </c>
      <c r="BG88" s="201">
        <f t="shared" si="6"/>
        <v>0</v>
      </c>
      <c r="BH88" s="201">
        <f t="shared" si="7"/>
        <v>0</v>
      </c>
      <c r="BI88" s="201">
        <f t="shared" si="8"/>
        <v>0</v>
      </c>
      <c r="BJ88" s="19" t="s">
        <v>80</v>
      </c>
      <c r="BK88" s="201">
        <f t="shared" si="9"/>
        <v>0</v>
      </c>
      <c r="BL88" s="19" t="s">
        <v>129</v>
      </c>
      <c r="BM88" s="200" t="s">
        <v>1045</v>
      </c>
    </row>
    <row r="89" spans="1:65" s="2" customFormat="1" ht="16.5" customHeight="1">
      <c r="A89" s="36"/>
      <c r="B89" s="37"/>
      <c r="C89" s="189" t="s">
        <v>129</v>
      </c>
      <c r="D89" s="189" t="s">
        <v>124</v>
      </c>
      <c r="E89" s="190" t="s">
        <v>1046</v>
      </c>
      <c r="F89" s="191" t="s">
        <v>1047</v>
      </c>
      <c r="G89" s="192" t="s">
        <v>1041</v>
      </c>
      <c r="H89" s="193">
        <v>1</v>
      </c>
      <c r="I89" s="194"/>
      <c r="J89" s="195">
        <f t="shared" si="0"/>
        <v>0</v>
      </c>
      <c r="K89" s="191" t="s">
        <v>19</v>
      </c>
      <c r="L89" s="41"/>
      <c r="M89" s="196" t="s">
        <v>19</v>
      </c>
      <c r="N89" s="197" t="s">
        <v>43</v>
      </c>
      <c r="O89" s="66"/>
      <c r="P89" s="198">
        <f t="shared" si="1"/>
        <v>0</v>
      </c>
      <c r="Q89" s="198">
        <v>0</v>
      </c>
      <c r="R89" s="198">
        <f t="shared" si="2"/>
        <v>0</v>
      </c>
      <c r="S89" s="198">
        <v>0</v>
      </c>
      <c r="T89" s="199">
        <f t="shared" si="3"/>
        <v>0</v>
      </c>
      <c r="U89" s="36"/>
      <c r="V89" s="36"/>
      <c r="W89" s="36"/>
      <c r="X89" s="36"/>
      <c r="Y89" s="36"/>
      <c r="Z89" s="36"/>
      <c r="AA89" s="36"/>
      <c r="AB89" s="36"/>
      <c r="AC89" s="36"/>
      <c r="AD89" s="36"/>
      <c r="AE89" s="36"/>
      <c r="AR89" s="200" t="s">
        <v>129</v>
      </c>
      <c r="AT89" s="200" t="s">
        <v>124</v>
      </c>
      <c r="AU89" s="200" t="s">
        <v>82</v>
      </c>
      <c r="AY89" s="19" t="s">
        <v>122</v>
      </c>
      <c r="BE89" s="201">
        <f t="shared" si="4"/>
        <v>0</v>
      </c>
      <c r="BF89" s="201">
        <f t="shared" si="5"/>
        <v>0</v>
      </c>
      <c r="BG89" s="201">
        <f t="shared" si="6"/>
        <v>0</v>
      </c>
      <c r="BH89" s="201">
        <f t="shared" si="7"/>
        <v>0</v>
      </c>
      <c r="BI89" s="201">
        <f t="shared" si="8"/>
        <v>0</v>
      </c>
      <c r="BJ89" s="19" t="s">
        <v>80</v>
      </c>
      <c r="BK89" s="201">
        <f t="shared" si="9"/>
        <v>0</v>
      </c>
      <c r="BL89" s="19" t="s">
        <v>129</v>
      </c>
      <c r="BM89" s="200" t="s">
        <v>1048</v>
      </c>
    </row>
    <row r="90" spans="1:65" s="2" customFormat="1" ht="16.5" customHeight="1">
      <c r="A90" s="36"/>
      <c r="B90" s="37"/>
      <c r="C90" s="189" t="s">
        <v>147</v>
      </c>
      <c r="D90" s="189" t="s">
        <v>124</v>
      </c>
      <c r="E90" s="190" t="s">
        <v>1049</v>
      </c>
      <c r="F90" s="191" t="s">
        <v>1050</v>
      </c>
      <c r="G90" s="192" t="s">
        <v>1041</v>
      </c>
      <c r="H90" s="193">
        <v>1</v>
      </c>
      <c r="I90" s="194"/>
      <c r="J90" s="195">
        <f t="shared" si="0"/>
        <v>0</v>
      </c>
      <c r="K90" s="191" t="s">
        <v>19</v>
      </c>
      <c r="L90" s="41"/>
      <c r="M90" s="196" t="s">
        <v>19</v>
      </c>
      <c r="N90" s="197" t="s">
        <v>43</v>
      </c>
      <c r="O90" s="66"/>
      <c r="P90" s="198">
        <f t="shared" si="1"/>
        <v>0</v>
      </c>
      <c r="Q90" s="198">
        <v>0</v>
      </c>
      <c r="R90" s="198">
        <f t="shared" si="2"/>
        <v>0</v>
      </c>
      <c r="S90" s="198">
        <v>0</v>
      </c>
      <c r="T90" s="199">
        <f t="shared" si="3"/>
        <v>0</v>
      </c>
      <c r="U90" s="36"/>
      <c r="V90" s="36"/>
      <c r="W90" s="36"/>
      <c r="X90" s="36"/>
      <c r="Y90" s="36"/>
      <c r="Z90" s="36"/>
      <c r="AA90" s="36"/>
      <c r="AB90" s="36"/>
      <c r="AC90" s="36"/>
      <c r="AD90" s="36"/>
      <c r="AE90" s="36"/>
      <c r="AR90" s="200" t="s">
        <v>129</v>
      </c>
      <c r="AT90" s="200" t="s">
        <v>124</v>
      </c>
      <c r="AU90" s="200" t="s">
        <v>82</v>
      </c>
      <c r="AY90" s="19" t="s">
        <v>122</v>
      </c>
      <c r="BE90" s="201">
        <f t="shared" si="4"/>
        <v>0</v>
      </c>
      <c r="BF90" s="201">
        <f t="shared" si="5"/>
        <v>0</v>
      </c>
      <c r="BG90" s="201">
        <f t="shared" si="6"/>
        <v>0</v>
      </c>
      <c r="BH90" s="201">
        <f t="shared" si="7"/>
        <v>0</v>
      </c>
      <c r="BI90" s="201">
        <f t="shared" si="8"/>
        <v>0</v>
      </c>
      <c r="BJ90" s="19" t="s">
        <v>80</v>
      </c>
      <c r="BK90" s="201">
        <f t="shared" si="9"/>
        <v>0</v>
      </c>
      <c r="BL90" s="19" t="s">
        <v>129</v>
      </c>
      <c r="BM90" s="200" t="s">
        <v>1051</v>
      </c>
    </row>
    <row r="91" spans="1:65" s="2" customFormat="1" ht="16.5" customHeight="1">
      <c r="A91" s="36"/>
      <c r="B91" s="37"/>
      <c r="C91" s="189" t="s">
        <v>151</v>
      </c>
      <c r="D91" s="189" t="s">
        <v>124</v>
      </c>
      <c r="E91" s="190" t="s">
        <v>1052</v>
      </c>
      <c r="F91" s="191" t="s">
        <v>1053</v>
      </c>
      <c r="G91" s="192" t="s">
        <v>1041</v>
      </c>
      <c r="H91" s="193">
        <v>1</v>
      </c>
      <c r="I91" s="194"/>
      <c r="J91" s="195">
        <f t="shared" si="0"/>
        <v>0</v>
      </c>
      <c r="K91" s="191" t="s">
        <v>19</v>
      </c>
      <c r="L91" s="41"/>
      <c r="M91" s="196" t="s">
        <v>19</v>
      </c>
      <c r="N91" s="197" t="s">
        <v>43</v>
      </c>
      <c r="O91" s="66"/>
      <c r="P91" s="198">
        <f t="shared" si="1"/>
        <v>0</v>
      </c>
      <c r="Q91" s="198">
        <v>0</v>
      </c>
      <c r="R91" s="198">
        <f t="shared" si="2"/>
        <v>0</v>
      </c>
      <c r="S91" s="198">
        <v>0</v>
      </c>
      <c r="T91" s="199">
        <f t="shared" si="3"/>
        <v>0</v>
      </c>
      <c r="U91" s="36"/>
      <c r="V91" s="36"/>
      <c r="W91" s="36"/>
      <c r="X91" s="36"/>
      <c r="Y91" s="36"/>
      <c r="Z91" s="36"/>
      <c r="AA91" s="36"/>
      <c r="AB91" s="36"/>
      <c r="AC91" s="36"/>
      <c r="AD91" s="36"/>
      <c r="AE91" s="36"/>
      <c r="AR91" s="200" t="s">
        <v>129</v>
      </c>
      <c r="AT91" s="200" t="s">
        <v>124</v>
      </c>
      <c r="AU91" s="200" t="s">
        <v>82</v>
      </c>
      <c r="AY91" s="19" t="s">
        <v>122</v>
      </c>
      <c r="BE91" s="201">
        <f t="shared" si="4"/>
        <v>0</v>
      </c>
      <c r="BF91" s="201">
        <f t="shared" si="5"/>
        <v>0</v>
      </c>
      <c r="BG91" s="201">
        <f t="shared" si="6"/>
        <v>0</v>
      </c>
      <c r="BH91" s="201">
        <f t="shared" si="7"/>
        <v>0</v>
      </c>
      <c r="BI91" s="201">
        <f t="shared" si="8"/>
        <v>0</v>
      </c>
      <c r="BJ91" s="19" t="s">
        <v>80</v>
      </c>
      <c r="BK91" s="201">
        <f t="shared" si="9"/>
        <v>0</v>
      </c>
      <c r="BL91" s="19" t="s">
        <v>129</v>
      </c>
      <c r="BM91" s="200" t="s">
        <v>1054</v>
      </c>
    </row>
    <row r="92" spans="1:65" s="2" customFormat="1" ht="21.75" customHeight="1">
      <c r="A92" s="36"/>
      <c r="B92" s="37"/>
      <c r="C92" s="189" t="s">
        <v>155</v>
      </c>
      <c r="D92" s="189" t="s">
        <v>124</v>
      </c>
      <c r="E92" s="190" t="s">
        <v>1055</v>
      </c>
      <c r="F92" s="191" t="s">
        <v>1056</v>
      </c>
      <c r="G92" s="192" t="s">
        <v>1041</v>
      </c>
      <c r="H92" s="193">
        <v>1</v>
      </c>
      <c r="I92" s="194"/>
      <c r="J92" s="195">
        <f t="shared" si="0"/>
        <v>0</v>
      </c>
      <c r="K92" s="191" t="s">
        <v>19</v>
      </c>
      <c r="L92" s="41"/>
      <c r="M92" s="196" t="s">
        <v>19</v>
      </c>
      <c r="N92" s="197" t="s">
        <v>43</v>
      </c>
      <c r="O92" s="66"/>
      <c r="P92" s="198">
        <f t="shared" si="1"/>
        <v>0</v>
      </c>
      <c r="Q92" s="198">
        <v>0</v>
      </c>
      <c r="R92" s="198">
        <f t="shared" si="2"/>
        <v>0</v>
      </c>
      <c r="S92" s="198">
        <v>0</v>
      </c>
      <c r="T92" s="199">
        <f t="shared" si="3"/>
        <v>0</v>
      </c>
      <c r="U92" s="36"/>
      <c r="V92" s="36"/>
      <c r="W92" s="36"/>
      <c r="X92" s="36"/>
      <c r="Y92" s="36"/>
      <c r="Z92" s="36"/>
      <c r="AA92" s="36"/>
      <c r="AB92" s="36"/>
      <c r="AC92" s="36"/>
      <c r="AD92" s="36"/>
      <c r="AE92" s="36"/>
      <c r="AR92" s="200" t="s">
        <v>129</v>
      </c>
      <c r="AT92" s="200" t="s">
        <v>124</v>
      </c>
      <c r="AU92" s="200" t="s">
        <v>82</v>
      </c>
      <c r="AY92" s="19" t="s">
        <v>122</v>
      </c>
      <c r="BE92" s="201">
        <f t="shared" si="4"/>
        <v>0</v>
      </c>
      <c r="BF92" s="201">
        <f t="shared" si="5"/>
        <v>0</v>
      </c>
      <c r="BG92" s="201">
        <f t="shared" si="6"/>
        <v>0</v>
      </c>
      <c r="BH92" s="201">
        <f t="shared" si="7"/>
        <v>0</v>
      </c>
      <c r="BI92" s="201">
        <f t="shared" si="8"/>
        <v>0</v>
      </c>
      <c r="BJ92" s="19" t="s">
        <v>80</v>
      </c>
      <c r="BK92" s="201">
        <f t="shared" si="9"/>
        <v>0</v>
      </c>
      <c r="BL92" s="19" t="s">
        <v>129</v>
      </c>
      <c r="BM92" s="200" t="s">
        <v>1057</v>
      </c>
    </row>
    <row r="93" spans="1:65" s="2" customFormat="1" ht="21.75" customHeight="1">
      <c r="A93" s="36"/>
      <c r="B93" s="37"/>
      <c r="C93" s="189" t="s">
        <v>160</v>
      </c>
      <c r="D93" s="189" t="s">
        <v>124</v>
      </c>
      <c r="E93" s="190" t="s">
        <v>1058</v>
      </c>
      <c r="F93" s="191" t="s">
        <v>1059</v>
      </c>
      <c r="G93" s="192" t="s">
        <v>1041</v>
      </c>
      <c r="H93" s="193">
        <v>1</v>
      </c>
      <c r="I93" s="194"/>
      <c r="J93" s="195">
        <f t="shared" si="0"/>
        <v>0</v>
      </c>
      <c r="K93" s="191" t="s">
        <v>19</v>
      </c>
      <c r="L93" s="41"/>
      <c r="M93" s="196" t="s">
        <v>19</v>
      </c>
      <c r="N93" s="197" t="s">
        <v>43</v>
      </c>
      <c r="O93" s="66"/>
      <c r="P93" s="198">
        <f t="shared" si="1"/>
        <v>0</v>
      </c>
      <c r="Q93" s="198">
        <v>0</v>
      </c>
      <c r="R93" s="198">
        <f t="shared" si="2"/>
        <v>0</v>
      </c>
      <c r="S93" s="198">
        <v>0</v>
      </c>
      <c r="T93" s="199">
        <f t="shared" si="3"/>
        <v>0</v>
      </c>
      <c r="U93" s="36"/>
      <c r="V93" s="36"/>
      <c r="W93" s="36"/>
      <c r="X93" s="36"/>
      <c r="Y93" s="36"/>
      <c r="Z93" s="36"/>
      <c r="AA93" s="36"/>
      <c r="AB93" s="36"/>
      <c r="AC93" s="36"/>
      <c r="AD93" s="36"/>
      <c r="AE93" s="36"/>
      <c r="AR93" s="200" t="s">
        <v>129</v>
      </c>
      <c r="AT93" s="200" t="s">
        <v>124</v>
      </c>
      <c r="AU93" s="200" t="s">
        <v>82</v>
      </c>
      <c r="AY93" s="19" t="s">
        <v>122</v>
      </c>
      <c r="BE93" s="201">
        <f t="shared" si="4"/>
        <v>0</v>
      </c>
      <c r="BF93" s="201">
        <f t="shared" si="5"/>
        <v>0</v>
      </c>
      <c r="BG93" s="201">
        <f t="shared" si="6"/>
        <v>0</v>
      </c>
      <c r="BH93" s="201">
        <f t="shared" si="7"/>
        <v>0</v>
      </c>
      <c r="BI93" s="201">
        <f t="shared" si="8"/>
        <v>0</v>
      </c>
      <c r="BJ93" s="19" t="s">
        <v>80</v>
      </c>
      <c r="BK93" s="201">
        <f t="shared" si="9"/>
        <v>0</v>
      </c>
      <c r="BL93" s="19" t="s">
        <v>129</v>
      </c>
      <c r="BM93" s="200" t="s">
        <v>1060</v>
      </c>
    </row>
    <row r="94" spans="1:65" s="2" customFormat="1" ht="21.75" customHeight="1">
      <c r="A94" s="36"/>
      <c r="B94" s="37"/>
      <c r="C94" s="189" t="s">
        <v>166</v>
      </c>
      <c r="D94" s="189" t="s">
        <v>124</v>
      </c>
      <c r="E94" s="190" t="s">
        <v>1061</v>
      </c>
      <c r="F94" s="191" t="s">
        <v>1062</v>
      </c>
      <c r="G94" s="192" t="s">
        <v>1041</v>
      </c>
      <c r="H94" s="193">
        <v>1</v>
      </c>
      <c r="I94" s="194"/>
      <c r="J94" s="195">
        <f t="shared" si="0"/>
        <v>0</v>
      </c>
      <c r="K94" s="191" t="s">
        <v>19</v>
      </c>
      <c r="L94" s="41"/>
      <c r="M94" s="196" t="s">
        <v>19</v>
      </c>
      <c r="N94" s="197" t="s">
        <v>43</v>
      </c>
      <c r="O94" s="66"/>
      <c r="P94" s="198">
        <f t="shared" si="1"/>
        <v>0</v>
      </c>
      <c r="Q94" s="198">
        <v>0</v>
      </c>
      <c r="R94" s="198">
        <f t="shared" si="2"/>
        <v>0</v>
      </c>
      <c r="S94" s="198">
        <v>0</v>
      </c>
      <c r="T94" s="199">
        <f t="shared" si="3"/>
        <v>0</v>
      </c>
      <c r="U94" s="36"/>
      <c r="V94" s="36"/>
      <c r="W94" s="36"/>
      <c r="X94" s="36"/>
      <c r="Y94" s="36"/>
      <c r="Z94" s="36"/>
      <c r="AA94" s="36"/>
      <c r="AB94" s="36"/>
      <c r="AC94" s="36"/>
      <c r="AD94" s="36"/>
      <c r="AE94" s="36"/>
      <c r="AR94" s="200" t="s">
        <v>129</v>
      </c>
      <c r="AT94" s="200" t="s">
        <v>124</v>
      </c>
      <c r="AU94" s="200" t="s">
        <v>82</v>
      </c>
      <c r="AY94" s="19" t="s">
        <v>122</v>
      </c>
      <c r="BE94" s="201">
        <f t="shared" si="4"/>
        <v>0</v>
      </c>
      <c r="BF94" s="201">
        <f t="shared" si="5"/>
        <v>0</v>
      </c>
      <c r="BG94" s="201">
        <f t="shared" si="6"/>
        <v>0</v>
      </c>
      <c r="BH94" s="201">
        <f t="shared" si="7"/>
        <v>0</v>
      </c>
      <c r="BI94" s="201">
        <f t="shared" si="8"/>
        <v>0</v>
      </c>
      <c r="BJ94" s="19" t="s">
        <v>80</v>
      </c>
      <c r="BK94" s="201">
        <f t="shared" si="9"/>
        <v>0</v>
      </c>
      <c r="BL94" s="19" t="s">
        <v>129</v>
      </c>
      <c r="BM94" s="200" t="s">
        <v>1063</v>
      </c>
    </row>
    <row r="95" spans="1:65" s="2" customFormat="1" ht="16.5" customHeight="1">
      <c r="A95" s="36"/>
      <c r="B95" s="37"/>
      <c r="C95" s="189" t="s">
        <v>170</v>
      </c>
      <c r="D95" s="189" t="s">
        <v>124</v>
      </c>
      <c r="E95" s="190" t="s">
        <v>1064</v>
      </c>
      <c r="F95" s="191" t="s">
        <v>1065</v>
      </c>
      <c r="G95" s="192" t="s">
        <v>135</v>
      </c>
      <c r="H95" s="193">
        <v>2</v>
      </c>
      <c r="I95" s="194"/>
      <c r="J95" s="195">
        <f t="shared" si="0"/>
        <v>0</v>
      </c>
      <c r="K95" s="191" t="s">
        <v>19</v>
      </c>
      <c r="L95" s="41"/>
      <c r="M95" s="196" t="s">
        <v>19</v>
      </c>
      <c r="N95" s="197" t="s">
        <v>43</v>
      </c>
      <c r="O95" s="66"/>
      <c r="P95" s="198">
        <f t="shared" si="1"/>
        <v>0</v>
      </c>
      <c r="Q95" s="198">
        <v>0</v>
      </c>
      <c r="R95" s="198">
        <f t="shared" si="2"/>
        <v>0</v>
      </c>
      <c r="S95" s="198">
        <v>0</v>
      </c>
      <c r="T95" s="199">
        <f t="shared" si="3"/>
        <v>0</v>
      </c>
      <c r="U95" s="36"/>
      <c r="V95" s="36"/>
      <c r="W95" s="36"/>
      <c r="X95" s="36"/>
      <c r="Y95" s="36"/>
      <c r="Z95" s="36"/>
      <c r="AA95" s="36"/>
      <c r="AB95" s="36"/>
      <c r="AC95" s="36"/>
      <c r="AD95" s="36"/>
      <c r="AE95" s="36"/>
      <c r="AR95" s="200" t="s">
        <v>129</v>
      </c>
      <c r="AT95" s="200" t="s">
        <v>124</v>
      </c>
      <c r="AU95" s="200" t="s">
        <v>82</v>
      </c>
      <c r="AY95" s="19" t="s">
        <v>122</v>
      </c>
      <c r="BE95" s="201">
        <f t="shared" si="4"/>
        <v>0</v>
      </c>
      <c r="BF95" s="201">
        <f t="shared" si="5"/>
        <v>0</v>
      </c>
      <c r="BG95" s="201">
        <f t="shared" si="6"/>
        <v>0</v>
      </c>
      <c r="BH95" s="201">
        <f t="shared" si="7"/>
        <v>0</v>
      </c>
      <c r="BI95" s="201">
        <f t="shared" si="8"/>
        <v>0</v>
      </c>
      <c r="BJ95" s="19" t="s">
        <v>80</v>
      </c>
      <c r="BK95" s="201">
        <f t="shared" si="9"/>
        <v>0</v>
      </c>
      <c r="BL95" s="19" t="s">
        <v>129</v>
      </c>
      <c r="BM95" s="200" t="s">
        <v>1066</v>
      </c>
    </row>
    <row r="96" spans="1:65" s="2" customFormat="1" ht="16.5" customHeight="1">
      <c r="A96" s="36"/>
      <c r="B96" s="37"/>
      <c r="C96" s="189" t="s">
        <v>174</v>
      </c>
      <c r="D96" s="189" t="s">
        <v>124</v>
      </c>
      <c r="E96" s="190" t="s">
        <v>1067</v>
      </c>
      <c r="F96" s="191" t="s">
        <v>1068</v>
      </c>
      <c r="G96" s="192" t="s">
        <v>1041</v>
      </c>
      <c r="H96" s="193">
        <v>1</v>
      </c>
      <c r="I96" s="194"/>
      <c r="J96" s="195">
        <f t="shared" si="0"/>
        <v>0</v>
      </c>
      <c r="K96" s="191" t="s">
        <v>19</v>
      </c>
      <c r="L96" s="41"/>
      <c r="M96" s="196" t="s">
        <v>19</v>
      </c>
      <c r="N96" s="197" t="s">
        <v>43</v>
      </c>
      <c r="O96" s="66"/>
      <c r="P96" s="198">
        <f t="shared" si="1"/>
        <v>0</v>
      </c>
      <c r="Q96" s="198">
        <v>0</v>
      </c>
      <c r="R96" s="198">
        <f t="shared" si="2"/>
        <v>0</v>
      </c>
      <c r="S96" s="198">
        <v>0</v>
      </c>
      <c r="T96" s="199">
        <f t="shared" si="3"/>
        <v>0</v>
      </c>
      <c r="U96" s="36"/>
      <c r="V96" s="36"/>
      <c r="W96" s="36"/>
      <c r="X96" s="36"/>
      <c r="Y96" s="36"/>
      <c r="Z96" s="36"/>
      <c r="AA96" s="36"/>
      <c r="AB96" s="36"/>
      <c r="AC96" s="36"/>
      <c r="AD96" s="36"/>
      <c r="AE96" s="36"/>
      <c r="AR96" s="200" t="s">
        <v>129</v>
      </c>
      <c r="AT96" s="200" t="s">
        <v>124</v>
      </c>
      <c r="AU96" s="200" t="s">
        <v>82</v>
      </c>
      <c r="AY96" s="19" t="s">
        <v>122</v>
      </c>
      <c r="BE96" s="201">
        <f t="shared" si="4"/>
        <v>0</v>
      </c>
      <c r="BF96" s="201">
        <f t="shared" si="5"/>
        <v>0</v>
      </c>
      <c r="BG96" s="201">
        <f t="shared" si="6"/>
        <v>0</v>
      </c>
      <c r="BH96" s="201">
        <f t="shared" si="7"/>
        <v>0</v>
      </c>
      <c r="BI96" s="201">
        <f t="shared" si="8"/>
        <v>0</v>
      </c>
      <c r="BJ96" s="19" t="s">
        <v>80</v>
      </c>
      <c r="BK96" s="201">
        <f t="shared" si="9"/>
        <v>0</v>
      </c>
      <c r="BL96" s="19" t="s">
        <v>129</v>
      </c>
      <c r="BM96" s="200" t="s">
        <v>1069</v>
      </c>
    </row>
    <row r="97" spans="1:65" s="2" customFormat="1" ht="16.5" customHeight="1">
      <c r="A97" s="36"/>
      <c r="B97" s="37"/>
      <c r="C97" s="189" t="s">
        <v>179</v>
      </c>
      <c r="D97" s="189" t="s">
        <v>124</v>
      </c>
      <c r="E97" s="190" t="s">
        <v>1070</v>
      </c>
      <c r="F97" s="191" t="s">
        <v>1071</v>
      </c>
      <c r="G97" s="192" t="s">
        <v>1041</v>
      </c>
      <c r="H97" s="193">
        <v>1</v>
      </c>
      <c r="I97" s="194"/>
      <c r="J97" s="195">
        <f t="shared" si="0"/>
        <v>0</v>
      </c>
      <c r="K97" s="191" t="s">
        <v>19</v>
      </c>
      <c r="L97" s="41"/>
      <c r="M97" s="196" t="s">
        <v>19</v>
      </c>
      <c r="N97" s="197" t="s">
        <v>43</v>
      </c>
      <c r="O97" s="66"/>
      <c r="P97" s="198">
        <f t="shared" si="1"/>
        <v>0</v>
      </c>
      <c r="Q97" s="198">
        <v>0</v>
      </c>
      <c r="R97" s="198">
        <f t="shared" si="2"/>
        <v>0</v>
      </c>
      <c r="S97" s="198">
        <v>0</v>
      </c>
      <c r="T97" s="199">
        <f t="shared" si="3"/>
        <v>0</v>
      </c>
      <c r="U97" s="36"/>
      <c r="V97" s="36"/>
      <c r="W97" s="36"/>
      <c r="X97" s="36"/>
      <c r="Y97" s="36"/>
      <c r="Z97" s="36"/>
      <c r="AA97" s="36"/>
      <c r="AB97" s="36"/>
      <c r="AC97" s="36"/>
      <c r="AD97" s="36"/>
      <c r="AE97" s="36"/>
      <c r="AR97" s="200" t="s">
        <v>129</v>
      </c>
      <c r="AT97" s="200" t="s">
        <v>124</v>
      </c>
      <c r="AU97" s="200" t="s">
        <v>82</v>
      </c>
      <c r="AY97" s="19" t="s">
        <v>122</v>
      </c>
      <c r="BE97" s="201">
        <f t="shared" si="4"/>
        <v>0</v>
      </c>
      <c r="BF97" s="201">
        <f t="shared" si="5"/>
        <v>0</v>
      </c>
      <c r="BG97" s="201">
        <f t="shared" si="6"/>
        <v>0</v>
      </c>
      <c r="BH97" s="201">
        <f t="shared" si="7"/>
        <v>0</v>
      </c>
      <c r="BI97" s="201">
        <f t="shared" si="8"/>
        <v>0</v>
      </c>
      <c r="BJ97" s="19" t="s">
        <v>80</v>
      </c>
      <c r="BK97" s="201">
        <f t="shared" si="9"/>
        <v>0</v>
      </c>
      <c r="BL97" s="19" t="s">
        <v>129</v>
      </c>
      <c r="BM97" s="200" t="s">
        <v>1072</v>
      </c>
    </row>
    <row r="98" spans="1:65" s="2" customFormat="1" ht="16.5" customHeight="1">
      <c r="A98" s="36"/>
      <c r="B98" s="37"/>
      <c r="C98" s="189" t="s">
        <v>185</v>
      </c>
      <c r="D98" s="189" t="s">
        <v>124</v>
      </c>
      <c r="E98" s="190" t="s">
        <v>1073</v>
      </c>
      <c r="F98" s="191" t="s">
        <v>1074</v>
      </c>
      <c r="G98" s="192" t="s">
        <v>1041</v>
      </c>
      <c r="H98" s="193">
        <v>1</v>
      </c>
      <c r="I98" s="194"/>
      <c r="J98" s="195">
        <f t="shared" si="0"/>
        <v>0</v>
      </c>
      <c r="K98" s="191" t="s">
        <v>19</v>
      </c>
      <c r="L98" s="41"/>
      <c r="M98" s="196" t="s">
        <v>19</v>
      </c>
      <c r="N98" s="197" t="s">
        <v>43</v>
      </c>
      <c r="O98" s="66"/>
      <c r="P98" s="198">
        <f t="shared" si="1"/>
        <v>0</v>
      </c>
      <c r="Q98" s="198">
        <v>0</v>
      </c>
      <c r="R98" s="198">
        <f t="shared" si="2"/>
        <v>0</v>
      </c>
      <c r="S98" s="198">
        <v>0</v>
      </c>
      <c r="T98" s="199">
        <f t="shared" si="3"/>
        <v>0</v>
      </c>
      <c r="U98" s="36"/>
      <c r="V98" s="36"/>
      <c r="W98" s="36"/>
      <c r="X98" s="36"/>
      <c r="Y98" s="36"/>
      <c r="Z98" s="36"/>
      <c r="AA98" s="36"/>
      <c r="AB98" s="36"/>
      <c r="AC98" s="36"/>
      <c r="AD98" s="36"/>
      <c r="AE98" s="36"/>
      <c r="AR98" s="200" t="s">
        <v>129</v>
      </c>
      <c r="AT98" s="200" t="s">
        <v>124</v>
      </c>
      <c r="AU98" s="200" t="s">
        <v>82</v>
      </c>
      <c r="AY98" s="19" t="s">
        <v>122</v>
      </c>
      <c r="BE98" s="201">
        <f t="shared" si="4"/>
        <v>0</v>
      </c>
      <c r="BF98" s="201">
        <f t="shared" si="5"/>
        <v>0</v>
      </c>
      <c r="BG98" s="201">
        <f t="shared" si="6"/>
        <v>0</v>
      </c>
      <c r="BH98" s="201">
        <f t="shared" si="7"/>
        <v>0</v>
      </c>
      <c r="BI98" s="201">
        <f t="shared" si="8"/>
        <v>0</v>
      </c>
      <c r="BJ98" s="19" t="s">
        <v>80</v>
      </c>
      <c r="BK98" s="201">
        <f t="shared" si="9"/>
        <v>0</v>
      </c>
      <c r="BL98" s="19" t="s">
        <v>129</v>
      </c>
      <c r="BM98" s="200" t="s">
        <v>1075</v>
      </c>
    </row>
    <row r="99" spans="1:65" s="2" customFormat="1" ht="16.5" customHeight="1">
      <c r="A99" s="36"/>
      <c r="B99" s="37"/>
      <c r="C99" s="189" t="s">
        <v>198</v>
      </c>
      <c r="D99" s="189" t="s">
        <v>124</v>
      </c>
      <c r="E99" s="190" t="s">
        <v>1076</v>
      </c>
      <c r="F99" s="191" t="s">
        <v>1077</v>
      </c>
      <c r="G99" s="192" t="s">
        <v>1041</v>
      </c>
      <c r="H99" s="193">
        <v>1</v>
      </c>
      <c r="I99" s="194"/>
      <c r="J99" s="195">
        <f t="shared" si="0"/>
        <v>0</v>
      </c>
      <c r="K99" s="191" t="s">
        <v>19</v>
      </c>
      <c r="L99" s="41"/>
      <c r="M99" s="259" t="s">
        <v>19</v>
      </c>
      <c r="N99" s="260" t="s">
        <v>43</v>
      </c>
      <c r="O99" s="261"/>
      <c r="P99" s="262">
        <f t="shared" si="1"/>
        <v>0</v>
      </c>
      <c r="Q99" s="262">
        <v>0</v>
      </c>
      <c r="R99" s="262">
        <f t="shared" si="2"/>
        <v>0</v>
      </c>
      <c r="S99" s="262">
        <v>0</v>
      </c>
      <c r="T99" s="263">
        <f t="shared" si="3"/>
        <v>0</v>
      </c>
      <c r="U99" s="36"/>
      <c r="V99" s="36"/>
      <c r="W99" s="36"/>
      <c r="X99" s="36"/>
      <c r="Y99" s="36"/>
      <c r="Z99" s="36"/>
      <c r="AA99" s="36"/>
      <c r="AB99" s="36"/>
      <c r="AC99" s="36"/>
      <c r="AD99" s="36"/>
      <c r="AE99" s="36"/>
      <c r="AR99" s="200" t="s">
        <v>129</v>
      </c>
      <c r="AT99" s="200" t="s">
        <v>124</v>
      </c>
      <c r="AU99" s="200" t="s">
        <v>82</v>
      </c>
      <c r="AY99" s="19" t="s">
        <v>122</v>
      </c>
      <c r="BE99" s="201">
        <f t="shared" si="4"/>
        <v>0</v>
      </c>
      <c r="BF99" s="201">
        <f t="shared" si="5"/>
        <v>0</v>
      </c>
      <c r="BG99" s="201">
        <f t="shared" si="6"/>
        <v>0</v>
      </c>
      <c r="BH99" s="201">
        <f t="shared" si="7"/>
        <v>0</v>
      </c>
      <c r="BI99" s="201">
        <f t="shared" si="8"/>
        <v>0</v>
      </c>
      <c r="BJ99" s="19" t="s">
        <v>80</v>
      </c>
      <c r="BK99" s="201">
        <f t="shared" si="9"/>
        <v>0</v>
      </c>
      <c r="BL99" s="19" t="s">
        <v>129</v>
      </c>
      <c r="BM99" s="200" t="s">
        <v>1078</v>
      </c>
    </row>
    <row r="100" spans="1:31" s="2" customFormat="1" ht="6.95" customHeight="1">
      <c r="A100" s="36"/>
      <c r="B100" s="49"/>
      <c r="C100" s="50"/>
      <c r="D100" s="50"/>
      <c r="E100" s="50"/>
      <c r="F100" s="50"/>
      <c r="G100" s="50"/>
      <c r="H100" s="50"/>
      <c r="I100" s="138"/>
      <c r="J100" s="50"/>
      <c r="K100" s="50"/>
      <c r="L100" s="41"/>
      <c r="M100" s="36"/>
      <c r="O100" s="36"/>
      <c r="P100" s="36"/>
      <c r="Q100" s="36"/>
      <c r="R100" s="36"/>
      <c r="S100" s="36"/>
      <c r="T100" s="36"/>
      <c r="U100" s="36"/>
      <c r="V100" s="36"/>
      <c r="W100" s="36"/>
      <c r="X100" s="36"/>
      <c r="Y100" s="36"/>
      <c r="Z100" s="36"/>
      <c r="AA100" s="36"/>
      <c r="AB100" s="36"/>
      <c r="AC100" s="36"/>
      <c r="AD100" s="36"/>
      <c r="AE100" s="36"/>
    </row>
  </sheetData>
  <sheetProtection algorithmName="SHA-512" hashValue="R2XnHjFEX35ikLilere4FKhz7pYocFCZ2C9sEVXy/2vHn9/S9HstLeWVn7bXcAEVxqnAlzRQ6HdQbH9weLhn4g==" saltValue="nXBqPm1l4WPNGIWyKVFwCEjsR1aukRVg9dWrPi9y1oT+3kTL6BZe76szDzqABfKkCYrUJIyhsSAicoe+HxLWqw==" spinCount="100000" sheet="1" objects="1" scenarios="1" formatColumns="0" formatRows="0" autoFilter="0"/>
  <autoFilter ref="C81:K99"/>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K218"/>
  <sheetViews>
    <sheetView showGridLines="0" zoomScale="110" zoomScaleNormal="110" workbookViewId="0" topLeftCell="A1"/>
  </sheetViews>
  <sheetFormatPr defaultColWidth="9.140625" defaultRowHeight="12"/>
  <cols>
    <col min="1" max="1" width="8.28125" style="267" customWidth="1"/>
    <col min="2" max="2" width="1.7109375" style="267" customWidth="1"/>
    <col min="3" max="4" width="5.00390625" style="267" customWidth="1"/>
    <col min="5" max="5" width="11.7109375" style="267" customWidth="1"/>
    <col min="6" max="6" width="9.140625" style="267" customWidth="1"/>
    <col min="7" max="7" width="5.00390625" style="267" customWidth="1"/>
    <col min="8" max="8" width="77.8515625" style="267" customWidth="1"/>
    <col min="9" max="10" width="20.00390625" style="267" customWidth="1"/>
    <col min="11" max="11" width="1.7109375" style="267" customWidth="1"/>
  </cols>
  <sheetData>
    <row r="1" s="1" customFormat="1" ht="37.5" customHeight="1"/>
    <row r="2" spans="2:11" s="1" customFormat="1" ht="7.5" customHeight="1">
      <c r="B2" s="268"/>
      <c r="C2" s="269"/>
      <c r="D2" s="269"/>
      <c r="E2" s="269"/>
      <c r="F2" s="269"/>
      <c r="G2" s="269"/>
      <c r="H2" s="269"/>
      <c r="I2" s="269"/>
      <c r="J2" s="269"/>
      <c r="K2" s="270"/>
    </row>
    <row r="3" spans="2:11" s="17" customFormat="1" ht="45" customHeight="1">
      <c r="B3" s="271"/>
      <c r="C3" s="396" t="s">
        <v>1079</v>
      </c>
      <c r="D3" s="396"/>
      <c r="E3" s="396"/>
      <c r="F3" s="396"/>
      <c r="G3" s="396"/>
      <c r="H3" s="396"/>
      <c r="I3" s="396"/>
      <c r="J3" s="396"/>
      <c r="K3" s="272"/>
    </row>
    <row r="4" spans="2:11" s="1" customFormat="1" ht="25.5" customHeight="1">
      <c r="B4" s="273"/>
      <c r="C4" s="401" t="s">
        <v>1080</v>
      </c>
      <c r="D4" s="401"/>
      <c r="E4" s="401"/>
      <c r="F4" s="401"/>
      <c r="G4" s="401"/>
      <c r="H4" s="401"/>
      <c r="I4" s="401"/>
      <c r="J4" s="401"/>
      <c r="K4" s="274"/>
    </row>
    <row r="5" spans="2:11" s="1" customFormat="1" ht="5.25" customHeight="1">
      <c r="B5" s="273"/>
      <c r="C5" s="275"/>
      <c r="D5" s="275"/>
      <c r="E5" s="275"/>
      <c r="F5" s="275"/>
      <c r="G5" s="275"/>
      <c r="H5" s="275"/>
      <c r="I5" s="275"/>
      <c r="J5" s="275"/>
      <c r="K5" s="274"/>
    </row>
    <row r="6" spans="2:11" s="1" customFormat="1" ht="15" customHeight="1">
      <c r="B6" s="273"/>
      <c r="C6" s="400" t="s">
        <v>1081</v>
      </c>
      <c r="D6" s="400"/>
      <c r="E6" s="400"/>
      <c r="F6" s="400"/>
      <c r="G6" s="400"/>
      <c r="H6" s="400"/>
      <c r="I6" s="400"/>
      <c r="J6" s="400"/>
      <c r="K6" s="274"/>
    </row>
    <row r="7" spans="2:11" s="1" customFormat="1" ht="15" customHeight="1">
      <c r="B7" s="277"/>
      <c r="C7" s="400" t="s">
        <v>1082</v>
      </c>
      <c r="D7" s="400"/>
      <c r="E7" s="400"/>
      <c r="F7" s="400"/>
      <c r="G7" s="400"/>
      <c r="H7" s="400"/>
      <c r="I7" s="400"/>
      <c r="J7" s="400"/>
      <c r="K7" s="274"/>
    </row>
    <row r="8" spans="2:11" s="1" customFormat="1" ht="12.75" customHeight="1">
      <c r="B8" s="277"/>
      <c r="C8" s="276"/>
      <c r="D8" s="276"/>
      <c r="E8" s="276"/>
      <c r="F8" s="276"/>
      <c r="G8" s="276"/>
      <c r="H8" s="276"/>
      <c r="I8" s="276"/>
      <c r="J8" s="276"/>
      <c r="K8" s="274"/>
    </row>
    <row r="9" spans="2:11" s="1" customFormat="1" ht="15" customHeight="1">
      <c r="B9" s="277"/>
      <c r="C9" s="400" t="s">
        <v>1083</v>
      </c>
      <c r="D9" s="400"/>
      <c r="E9" s="400"/>
      <c r="F9" s="400"/>
      <c r="G9" s="400"/>
      <c r="H9" s="400"/>
      <c r="I9" s="400"/>
      <c r="J9" s="400"/>
      <c r="K9" s="274"/>
    </row>
    <row r="10" spans="2:11" s="1" customFormat="1" ht="15" customHeight="1">
      <c r="B10" s="277"/>
      <c r="C10" s="276"/>
      <c r="D10" s="400" t="s">
        <v>1084</v>
      </c>
      <c r="E10" s="400"/>
      <c r="F10" s="400"/>
      <c r="G10" s="400"/>
      <c r="H10" s="400"/>
      <c r="I10" s="400"/>
      <c r="J10" s="400"/>
      <c r="K10" s="274"/>
    </row>
    <row r="11" spans="2:11" s="1" customFormat="1" ht="15" customHeight="1">
      <c r="B11" s="277"/>
      <c r="C11" s="278"/>
      <c r="D11" s="400" t="s">
        <v>1085</v>
      </c>
      <c r="E11" s="400"/>
      <c r="F11" s="400"/>
      <c r="G11" s="400"/>
      <c r="H11" s="400"/>
      <c r="I11" s="400"/>
      <c r="J11" s="400"/>
      <c r="K11" s="274"/>
    </row>
    <row r="12" spans="2:11" s="1" customFormat="1" ht="15" customHeight="1">
      <c r="B12" s="277"/>
      <c r="C12" s="278"/>
      <c r="D12" s="276"/>
      <c r="E12" s="276"/>
      <c r="F12" s="276"/>
      <c r="G12" s="276"/>
      <c r="H12" s="276"/>
      <c r="I12" s="276"/>
      <c r="J12" s="276"/>
      <c r="K12" s="274"/>
    </row>
    <row r="13" spans="2:11" s="1" customFormat="1" ht="15" customHeight="1">
      <c r="B13" s="277"/>
      <c r="C13" s="278"/>
      <c r="D13" s="279" t="s">
        <v>1086</v>
      </c>
      <c r="E13" s="276"/>
      <c r="F13" s="276"/>
      <c r="G13" s="276"/>
      <c r="H13" s="276"/>
      <c r="I13" s="276"/>
      <c r="J13" s="276"/>
      <c r="K13" s="274"/>
    </row>
    <row r="14" spans="2:11" s="1" customFormat="1" ht="12.75" customHeight="1">
      <c r="B14" s="277"/>
      <c r="C14" s="278"/>
      <c r="D14" s="278"/>
      <c r="E14" s="278"/>
      <c r="F14" s="278"/>
      <c r="G14" s="278"/>
      <c r="H14" s="278"/>
      <c r="I14" s="278"/>
      <c r="J14" s="278"/>
      <c r="K14" s="274"/>
    </row>
    <row r="15" spans="2:11" s="1" customFormat="1" ht="15" customHeight="1">
      <c r="B15" s="277"/>
      <c r="C15" s="278"/>
      <c r="D15" s="400" t="s">
        <v>1087</v>
      </c>
      <c r="E15" s="400"/>
      <c r="F15" s="400"/>
      <c r="G15" s="400"/>
      <c r="H15" s="400"/>
      <c r="I15" s="400"/>
      <c r="J15" s="400"/>
      <c r="K15" s="274"/>
    </row>
    <row r="16" spans="2:11" s="1" customFormat="1" ht="15" customHeight="1">
      <c r="B16" s="277"/>
      <c r="C16" s="278"/>
      <c r="D16" s="400" t="s">
        <v>1088</v>
      </c>
      <c r="E16" s="400"/>
      <c r="F16" s="400"/>
      <c r="G16" s="400"/>
      <c r="H16" s="400"/>
      <c r="I16" s="400"/>
      <c r="J16" s="400"/>
      <c r="K16" s="274"/>
    </row>
    <row r="17" spans="2:11" s="1" customFormat="1" ht="15" customHeight="1">
      <c r="B17" s="277"/>
      <c r="C17" s="278"/>
      <c r="D17" s="400" t="s">
        <v>1089</v>
      </c>
      <c r="E17" s="400"/>
      <c r="F17" s="400"/>
      <c r="G17" s="400"/>
      <c r="H17" s="400"/>
      <c r="I17" s="400"/>
      <c r="J17" s="400"/>
      <c r="K17" s="274"/>
    </row>
    <row r="18" spans="2:11" s="1" customFormat="1" ht="15" customHeight="1">
      <c r="B18" s="277"/>
      <c r="C18" s="278"/>
      <c r="D18" s="278"/>
      <c r="E18" s="280" t="s">
        <v>79</v>
      </c>
      <c r="F18" s="400" t="s">
        <v>1090</v>
      </c>
      <c r="G18" s="400"/>
      <c r="H18" s="400"/>
      <c r="I18" s="400"/>
      <c r="J18" s="400"/>
      <c r="K18" s="274"/>
    </row>
    <row r="19" spans="2:11" s="1" customFormat="1" ht="15" customHeight="1">
      <c r="B19" s="277"/>
      <c r="C19" s="278"/>
      <c r="D19" s="278"/>
      <c r="E19" s="280" t="s">
        <v>1091</v>
      </c>
      <c r="F19" s="400" t="s">
        <v>1092</v>
      </c>
      <c r="G19" s="400"/>
      <c r="H19" s="400"/>
      <c r="I19" s="400"/>
      <c r="J19" s="400"/>
      <c r="K19" s="274"/>
    </row>
    <row r="20" spans="2:11" s="1" customFormat="1" ht="15" customHeight="1">
      <c r="B20" s="277"/>
      <c r="C20" s="278"/>
      <c r="D20" s="278"/>
      <c r="E20" s="280" t="s">
        <v>1093</v>
      </c>
      <c r="F20" s="400" t="s">
        <v>1094</v>
      </c>
      <c r="G20" s="400"/>
      <c r="H20" s="400"/>
      <c r="I20" s="400"/>
      <c r="J20" s="400"/>
      <c r="K20" s="274"/>
    </row>
    <row r="21" spans="2:11" s="1" customFormat="1" ht="15" customHeight="1">
      <c r="B21" s="277"/>
      <c r="C21" s="278"/>
      <c r="D21" s="278"/>
      <c r="E21" s="280" t="s">
        <v>1095</v>
      </c>
      <c r="F21" s="400" t="s">
        <v>1096</v>
      </c>
      <c r="G21" s="400"/>
      <c r="H21" s="400"/>
      <c r="I21" s="400"/>
      <c r="J21" s="400"/>
      <c r="K21" s="274"/>
    </row>
    <row r="22" spans="2:11" s="1" customFormat="1" ht="15" customHeight="1">
      <c r="B22" s="277"/>
      <c r="C22" s="278"/>
      <c r="D22" s="278"/>
      <c r="E22" s="280" t="s">
        <v>784</v>
      </c>
      <c r="F22" s="400" t="s">
        <v>1097</v>
      </c>
      <c r="G22" s="400"/>
      <c r="H22" s="400"/>
      <c r="I22" s="400"/>
      <c r="J22" s="400"/>
      <c r="K22" s="274"/>
    </row>
    <row r="23" spans="2:11" s="1" customFormat="1" ht="15" customHeight="1">
      <c r="B23" s="277"/>
      <c r="C23" s="278"/>
      <c r="D23" s="278"/>
      <c r="E23" s="280" t="s">
        <v>1098</v>
      </c>
      <c r="F23" s="400" t="s">
        <v>1099</v>
      </c>
      <c r="G23" s="400"/>
      <c r="H23" s="400"/>
      <c r="I23" s="400"/>
      <c r="J23" s="400"/>
      <c r="K23" s="274"/>
    </row>
    <row r="24" spans="2:11" s="1" customFormat="1" ht="12.75" customHeight="1">
      <c r="B24" s="277"/>
      <c r="C24" s="278"/>
      <c r="D24" s="278"/>
      <c r="E24" s="278"/>
      <c r="F24" s="278"/>
      <c r="G24" s="278"/>
      <c r="H24" s="278"/>
      <c r="I24" s="278"/>
      <c r="J24" s="278"/>
      <c r="K24" s="274"/>
    </row>
    <row r="25" spans="2:11" s="1" customFormat="1" ht="15" customHeight="1">
      <c r="B25" s="277"/>
      <c r="C25" s="400" t="s">
        <v>1100</v>
      </c>
      <c r="D25" s="400"/>
      <c r="E25" s="400"/>
      <c r="F25" s="400"/>
      <c r="G25" s="400"/>
      <c r="H25" s="400"/>
      <c r="I25" s="400"/>
      <c r="J25" s="400"/>
      <c r="K25" s="274"/>
    </row>
    <row r="26" spans="2:11" s="1" customFormat="1" ht="15" customHeight="1">
      <c r="B26" s="277"/>
      <c r="C26" s="400" t="s">
        <v>1101</v>
      </c>
      <c r="D26" s="400"/>
      <c r="E26" s="400"/>
      <c r="F26" s="400"/>
      <c r="G26" s="400"/>
      <c r="H26" s="400"/>
      <c r="I26" s="400"/>
      <c r="J26" s="400"/>
      <c r="K26" s="274"/>
    </row>
    <row r="27" spans="2:11" s="1" customFormat="1" ht="15" customHeight="1">
      <c r="B27" s="277"/>
      <c r="C27" s="276"/>
      <c r="D27" s="400" t="s">
        <v>1102</v>
      </c>
      <c r="E27" s="400"/>
      <c r="F27" s="400"/>
      <c r="G27" s="400"/>
      <c r="H27" s="400"/>
      <c r="I27" s="400"/>
      <c r="J27" s="400"/>
      <c r="K27" s="274"/>
    </row>
    <row r="28" spans="2:11" s="1" customFormat="1" ht="15" customHeight="1">
      <c r="B28" s="277"/>
      <c r="C28" s="278"/>
      <c r="D28" s="400" t="s">
        <v>1103</v>
      </c>
      <c r="E28" s="400"/>
      <c r="F28" s="400"/>
      <c r="G28" s="400"/>
      <c r="H28" s="400"/>
      <c r="I28" s="400"/>
      <c r="J28" s="400"/>
      <c r="K28" s="274"/>
    </row>
    <row r="29" spans="2:11" s="1" customFormat="1" ht="12.75" customHeight="1">
      <c r="B29" s="277"/>
      <c r="C29" s="278"/>
      <c r="D29" s="278"/>
      <c r="E29" s="278"/>
      <c r="F29" s="278"/>
      <c r="G29" s="278"/>
      <c r="H29" s="278"/>
      <c r="I29" s="278"/>
      <c r="J29" s="278"/>
      <c r="K29" s="274"/>
    </row>
    <row r="30" spans="2:11" s="1" customFormat="1" ht="15" customHeight="1">
      <c r="B30" s="277"/>
      <c r="C30" s="278"/>
      <c r="D30" s="400" t="s">
        <v>1104</v>
      </c>
      <c r="E30" s="400"/>
      <c r="F30" s="400"/>
      <c r="G30" s="400"/>
      <c r="H30" s="400"/>
      <c r="I30" s="400"/>
      <c r="J30" s="400"/>
      <c r="K30" s="274"/>
    </row>
    <row r="31" spans="2:11" s="1" customFormat="1" ht="15" customHeight="1">
      <c r="B31" s="277"/>
      <c r="C31" s="278"/>
      <c r="D31" s="400" t="s">
        <v>1105</v>
      </c>
      <c r="E31" s="400"/>
      <c r="F31" s="400"/>
      <c r="G31" s="400"/>
      <c r="H31" s="400"/>
      <c r="I31" s="400"/>
      <c r="J31" s="400"/>
      <c r="K31" s="274"/>
    </row>
    <row r="32" spans="2:11" s="1" customFormat="1" ht="12.75" customHeight="1">
      <c r="B32" s="277"/>
      <c r="C32" s="278"/>
      <c r="D32" s="278"/>
      <c r="E32" s="278"/>
      <c r="F32" s="278"/>
      <c r="G32" s="278"/>
      <c r="H32" s="278"/>
      <c r="I32" s="278"/>
      <c r="J32" s="278"/>
      <c r="K32" s="274"/>
    </row>
    <row r="33" spans="2:11" s="1" customFormat="1" ht="15" customHeight="1">
      <c r="B33" s="277"/>
      <c r="C33" s="278"/>
      <c r="D33" s="400" t="s">
        <v>1106</v>
      </c>
      <c r="E33" s="400"/>
      <c r="F33" s="400"/>
      <c r="G33" s="400"/>
      <c r="H33" s="400"/>
      <c r="I33" s="400"/>
      <c r="J33" s="400"/>
      <c r="K33" s="274"/>
    </row>
    <row r="34" spans="2:11" s="1" customFormat="1" ht="15" customHeight="1">
      <c r="B34" s="277"/>
      <c r="C34" s="278"/>
      <c r="D34" s="400" t="s">
        <v>1107</v>
      </c>
      <c r="E34" s="400"/>
      <c r="F34" s="400"/>
      <c r="G34" s="400"/>
      <c r="H34" s="400"/>
      <c r="I34" s="400"/>
      <c r="J34" s="400"/>
      <c r="K34" s="274"/>
    </row>
    <row r="35" spans="2:11" s="1" customFormat="1" ht="15" customHeight="1">
      <c r="B35" s="277"/>
      <c r="C35" s="278"/>
      <c r="D35" s="400" t="s">
        <v>1108</v>
      </c>
      <c r="E35" s="400"/>
      <c r="F35" s="400"/>
      <c r="G35" s="400"/>
      <c r="H35" s="400"/>
      <c r="I35" s="400"/>
      <c r="J35" s="400"/>
      <c r="K35" s="274"/>
    </row>
    <row r="36" spans="2:11" s="1" customFormat="1" ht="15" customHeight="1">
      <c r="B36" s="277"/>
      <c r="C36" s="278"/>
      <c r="D36" s="276"/>
      <c r="E36" s="279" t="s">
        <v>108</v>
      </c>
      <c r="F36" s="276"/>
      <c r="G36" s="400" t="s">
        <v>1109</v>
      </c>
      <c r="H36" s="400"/>
      <c r="I36" s="400"/>
      <c r="J36" s="400"/>
      <c r="K36" s="274"/>
    </row>
    <row r="37" spans="2:11" s="1" customFormat="1" ht="30.75" customHeight="1">
      <c r="B37" s="277"/>
      <c r="C37" s="278"/>
      <c r="D37" s="276"/>
      <c r="E37" s="279" t="s">
        <v>1110</v>
      </c>
      <c r="F37" s="276"/>
      <c r="G37" s="400" t="s">
        <v>1111</v>
      </c>
      <c r="H37" s="400"/>
      <c r="I37" s="400"/>
      <c r="J37" s="400"/>
      <c r="K37" s="274"/>
    </row>
    <row r="38" spans="2:11" s="1" customFormat="1" ht="15" customHeight="1">
      <c r="B38" s="277"/>
      <c r="C38" s="278"/>
      <c r="D38" s="276"/>
      <c r="E38" s="279" t="s">
        <v>53</v>
      </c>
      <c r="F38" s="276"/>
      <c r="G38" s="400" t="s">
        <v>1112</v>
      </c>
      <c r="H38" s="400"/>
      <c r="I38" s="400"/>
      <c r="J38" s="400"/>
      <c r="K38" s="274"/>
    </row>
    <row r="39" spans="2:11" s="1" customFormat="1" ht="15" customHeight="1">
      <c r="B39" s="277"/>
      <c r="C39" s="278"/>
      <c r="D39" s="276"/>
      <c r="E39" s="279" t="s">
        <v>54</v>
      </c>
      <c r="F39" s="276"/>
      <c r="G39" s="400" t="s">
        <v>1113</v>
      </c>
      <c r="H39" s="400"/>
      <c r="I39" s="400"/>
      <c r="J39" s="400"/>
      <c r="K39" s="274"/>
    </row>
    <row r="40" spans="2:11" s="1" customFormat="1" ht="15" customHeight="1">
      <c r="B40" s="277"/>
      <c r="C40" s="278"/>
      <c r="D40" s="276"/>
      <c r="E40" s="279" t="s">
        <v>109</v>
      </c>
      <c r="F40" s="276"/>
      <c r="G40" s="400" t="s">
        <v>1114</v>
      </c>
      <c r="H40" s="400"/>
      <c r="I40" s="400"/>
      <c r="J40" s="400"/>
      <c r="K40" s="274"/>
    </row>
    <row r="41" spans="2:11" s="1" customFormat="1" ht="15" customHeight="1">
      <c r="B41" s="277"/>
      <c r="C41" s="278"/>
      <c r="D41" s="276"/>
      <c r="E41" s="279" t="s">
        <v>110</v>
      </c>
      <c r="F41" s="276"/>
      <c r="G41" s="400" t="s">
        <v>1115</v>
      </c>
      <c r="H41" s="400"/>
      <c r="I41" s="400"/>
      <c r="J41" s="400"/>
      <c r="K41" s="274"/>
    </row>
    <row r="42" spans="2:11" s="1" customFormat="1" ht="15" customHeight="1">
      <c r="B42" s="277"/>
      <c r="C42" s="278"/>
      <c r="D42" s="276"/>
      <c r="E42" s="279" t="s">
        <v>1116</v>
      </c>
      <c r="F42" s="276"/>
      <c r="G42" s="400" t="s">
        <v>1117</v>
      </c>
      <c r="H42" s="400"/>
      <c r="I42" s="400"/>
      <c r="J42" s="400"/>
      <c r="K42" s="274"/>
    </row>
    <row r="43" spans="2:11" s="1" customFormat="1" ht="15" customHeight="1">
      <c r="B43" s="277"/>
      <c r="C43" s="278"/>
      <c r="D43" s="276"/>
      <c r="E43" s="279"/>
      <c r="F43" s="276"/>
      <c r="G43" s="400" t="s">
        <v>1118</v>
      </c>
      <c r="H43" s="400"/>
      <c r="I43" s="400"/>
      <c r="J43" s="400"/>
      <c r="K43" s="274"/>
    </row>
    <row r="44" spans="2:11" s="1" customFormat="1" ht="15" customHeight="1">
      <c r="B44" s="277"/>
      <c r="C44" s="278"/>
      <c r="D44" s="276"/>
      <c r="E44" s="279" t="s">
        <v>1119</v>
      </c>
      <c r="F44" s="276"/>
      <c r="G44" s="400" t="s">
        <v>1120</v>
      </c>
      <c r="H44" s="400"/>
      <c r="I44" s="400"/>
      <c r="J44" s="400"/>
      <c r="K44" s="274"/>
    </row>
    <row r="45" spans="2:11" s="1" customFormat="1" ht="15" customHeight="1">
      <c r="B45" s="277"/>
      <c r="C45" s="278"/>
      <c r="D45" s="276"/>
      <c r="E45" s="279" t="s">
        <v>112</v>
      </c>
      <c r="F45" s="276"/>
      <c r="G45" s="400" t="s">
        <v>1121</v>
      </c>
      <c r="H45" s="400"/>
      <c r="I45" s="400"/>
      <c r="J45" s="400"/>
      <c r="K45" s="274"/>
    </row>
    <row r="46" spans="2:11" s="1" customFormat="1" ht="12.75" customHeight="1">
      <c r="B46" s="277"/>
      <c r="C46" s="278"/>
      <c r="D46" s="276"/>
      <c r="E46" s="276"/>
      <c r="F46" s="276"/>
      <c r="G46" s="276"/>
      <c r="H46" s="276"/>
      <c r="I46" s="276"/>
      <c r="J46" s="276"/>
      <c r="K46" s="274"/>
    </row>
    <row r="47" spans="2:11" s="1" customFormat="1" ht="15" customHeight="1">
      <c r="B47" s="277"/>
      <c r="C47" s="278"/>
      <c r="D47" s="400" t="s">
        <v>1122</v>
      </c>
      <c r="E47" s="400"/>
      <c r="F47" s="400"/>
      <c r="G47" s="400"/>
      <c r="H47" s="400"/>
      <c r="I47" s="400"/>
      <c r="J47" s="400"/>
      <c r="K47" s="274"/>
    </row>
    <row r="48" spans="2:11" s="1" customFormat="1" ht="15" customHeight="1">
      <c r="B48" s="277"/>
      <c r="C48" s="278"/>
      <c r="D48" s="278"/>
      <c r="E48" s="400" t="s">
        <v>1123</v>
      </c>
      <c r="F48" s="400"/>
      <c r="G48" s="400"/>
      <c r="H48" s="400"/>
      <c r="I48" s="400"/>
      <c r="J48" s="400"/>
      <c r="K48" s="274"/>
    </row>
    <row r="49" spans="2:11" s="1" customFormat="1" ht="15" customHeight="1">
      <c r="B49" s="277"/>
      <c r="C49" s="278"/>
      <c r="D49" s="278"/>
      <c r="E49" s="400" t="s">
        <v>1124</v>
      </c>
      <c r="F49" s="400"/>
      <c r="G49" s="400"/>
      <c r="H49" s="400"/>
      <c r="I49" s="400"/>
      <c r="J49" s="400"/>
      <c r="K49" s="274"/>
    </row>
    <row r="50" spans="2:11" s="1" customFormat="1" ht="15" customHeight="1">
      <c r="B50" s="277"/>
      <c r="C50" s="278"/>
      <c r="D50" s="278"/>
      <c r="E50" s="400" t="s">
        <v>1125</v>
      </c>
      <c r="F50" s="400"/>
      <c r="G50" s="400"/>
      <c r="H50" s="400"/>
      <c r="I50" s="400"/>
      <c r="J50" s="400"/>
      <c r="K50" s="274"/>
    </row>
    <row r="51" spans="2:11" s="1" customFormat="1" ht="15" customHeight="1">
      <c r="B51" s="277"/>
      <c r="C51" s="278"/>
      <c r="D51" s="400" t="s">
        <v>1126</v>
      </c>
      <c r="E51" s="400"/>
      <c r="F51" s="400"/>
      <c r="G51" s="400"/>
      <c r="H51" s="400"/>
      <c r="I51" s="400"/>
      <c r="J51" s="400"/>
      <c r="K51" s="274"/>
    </row>
    <row r="52" spans="2:11" s="1" customFormat="1" ht="25.5" customHeight="1">
      <c r="B52" s="273"/>
      <c r="C52" s="401" t="s">
        <v>1127</v>
      </c>
      <c r="D52" s="401"/>
      <c r="E52" s="401"/>
      <c r="F52" s="401"/>
      <c r="G52" s="401"/>
      <c r="H52" s="401"/>
      <c r="I52" s="401"/>
      <c r="J52" s="401"/>
      <c r="K52" s="274"/>
    </row>
    <row r="53" spans="2:11" s="1" customFormat="1" ht="5.25" customHeight="1">
      <c r="B53" s="273"/>
      <c r="C53" s="275"/>
      <c r="D53" s="275"/>
      <c r="E53" s="275"/>
      <c r="F53" s="275"/>
      <c r="G53" s="275"/>
      <c r="H53" s="275"/>
      <c r="I53" s="275"/>
      <c r="J53" s="275"/>
      <c r="K53" s="274"/>
    </row>
    <row r="54" spans="2:11" s="1" customFormat="1" ht="15" customHeight="1">
      <c r="B54" s="273"/>
      <c r="C54" s="400" t="s">
        <v>1128</v>
      </c>
      <c r="D54" s="400"/>
      <c r="E54" s="400"/>
      <c r="F54" s="400"/>
      <c r="G54" s="400"/>
      <c r="H54" s="400"/>
      <c r="I54" s="400"/>
      <c r="J54" s="400"/>
      <c r="K54" s="274"/>
    </row>
    <row r="55" spans="2:11" s="1" customFormat="1" ht="15" customHeight="1">
      <c r="B55" s="273"/>
      <c r="C55" s="400" t="s">
        <v>1129</v>
      </c>
      <c r="D55" s="400"/>
      <c r="E55" s="400"/>
      <c r="F55" s="400"/>
      <c r="G55" s="400"/>
      <c r="H55" s="400"/>
      <c r="I55" s="400"/>
      <c r="J55" s="400"/>
      <c r="K55" s="274"/>
    </row>
    <row r="56" spans="2:11" s="1" customFormat="1" ht="12.75" customHeight="1">
      <c r="B56" s="273"/>
      <c r="C56" s="276"/>
      <c r="D56" s="276"/>
      <c r="E56" s="276"/>
      <c r="F56" s="276"/>
      <c r="G56" s="276"/>
      <c r="H56" s="276"/>
      <c r="I56" s="276"/>
      <c r="J56" s="276"/>
      <c r="K56" s="274"/>
    </row>
    <row r="57" spans="2:11" s="1" customFormat="1" ht="15" customHeight="1">
      <c r="B57" s="273"/>
      <c r="C57" s="400" t="s">
        <v>1130</v>
      </c>
      <c r="D57" s="400"/>
      <c r="E57" s="400"/>
      <c r="F57" s="400"/>
      <c r="G57" s="400"/>
      <c r="H57" s="400"/>
      <c r="I57" s="400"/>
      <c r="J57" s="400"/>
      <c r="K57" s="274"/>
    </row>
    <row r="58" spans="2:11" s="1" customFormat="1" ht="15" customHeight="1">
      <c r="B58" s="273"/>
      <c r="C58" s="278"/>
      <c r="D58" s="400" t="s">
        <v>1131</v>
      </c>
      <c r="E58" s="400"/>
      <c r="F58" s="400"/>
      <c r="G58" s="400"/>
      <c r="H58" s="400"/>
      <c r="I58" s="400"/>
      <c r="J58" s="400"/>
      <c r="K58" s="274"/>
    </row>
    <row r="59" spans="2:11" s="1" customFormat="1" ht="15" customHeight="1">
      <c r="B59" s="273"/>
      <c r="C59" s="278"/>
      <c r="D59" s="400" t="s">
        <v>1132</v>
      </c>
      <c r="E59" s="400"/>
      <c r="F59" s="400"/>
      <c r="G59" s="400"/>
      <c r="H59" s="400"/>
      <c r="I59" s="400"/>
      <c r="J59" s="400"/>
      <c r="K59" s="274"/>
    </row>
    <row r="60" spans="2:11" s="1" customFormat="1" ht="15" customHeight="1">
      <c r="B60" s="273"/>
      <c r="C60" s="278"/>
      <c r="D60" s="400" t="s">
        <v>1133</v>
      </c>
      <c r="E60" s="400"/>
      <c r="F60" s="400"/>
      <c r="G60" s="400"/>
      <c r="H60" s="400"/>
      <c r="I60" s="400"/>
      <c r="J60" s="400"/>
      <c r="K60" s="274"/>
    </row>
    <row r="61" spans="2:11" s="1" customFormat="1" ht="15" customHeight="1">
      <c r="B61" s="273"/>
      <c r="C61" s="278"/>
      <c r="D61" s="400" t="s">
        <v>1134</v>
      </c>
      <c r="E61" s="400"/>
      <c r="F61" s="400"/>
      <c r="G61" s="400"/>
      <c r="H61" s="400"/>
      <c r="I61" s="400"/>
      <c r="J61" s="400"/>
      <c r="K61" s="274"/>
    </row>
    <row r="62" spans="2:11" s="1" customFormat="1" ht="15" customHeight="1">
      <c r="B62" s="273"/>
      <c r="C62" s="278"/>
      <c r="D62" s="402" t="s">
        <v>1135</v>
      </c>
      <c r="E62" s="402"/>
      <c r="F62" s="402"/>
      <c r="G62" s="402"/>
      <c r="H62" s="402"/>
      <c r="I62" s="402"/>
      <c r="J62" s="402"/>
      <c r="K62" s="274"/>
    </row>
    <row r="63" spans="2:11" s="1" customFormat="1" ht="15" customHeight="1">
      <c r="B63" s="273"/>
      <c r="C63" s="278"/>
      <c r="D63" s="400" t="s">
        <v>1136</v>
      </c>
      <c r="E63" s="400"/>
      <c r="F63" s="400"/>
      <c r="G63" s="400"/>
      <c r="H63" s="400"/>
      <c r="I63" s="400"/>
      <c r="J63" s="400"/>
      <c r="K63" s="274"/>
    </row>
    <row r="64" spans="2:11" s="1" customFormat="1" ht="12.75" customHeight="1">
      <c r="B64" s="273"/>
      <c r="C64" s="278"/>
      <c r="D64" s="278"/>
      <c r="E64" s="281"/>
      <c r="F64" s="278"/>
      <c r="G64" s="278"/>
      <c r="H64" s="278"/>
      <c r="I64" s="278"/>
      <c r="J64" s="278"/>
      <c r="K64" s="274"/>
    </row>
    <row r="65" spans="2:11" s="1" customFormat="1" ht="15" customHeight="1">
      <c r="B65" s="273"/>
      <c r="C65" s="278"/>
      <c r="D65" s="400" t="s">
        <v>1137</v>
      </c>
      <c r="E65" s="400"/>
      <c r="F65" s="400"/>
      <c r="G65" s="400"/>
      <c r="H65" s="400"/>
      <c r="I65" s="400"/>
      <c r="J65" s="400"/>
      <c r="K65" s="274"/>
    </row>
    <row r="66" spans="2:11" s="1" customFormat="1" ht="15" customHeight="1">
      <c r="B66" s="273"/>
      <c r="C66" s="278"/>
      <c r="D66" s="402" t="s">
        <v>1138</v>
      </c>
      <c r="E66" s="402"/>
      <c r="F66" s="402"/>
      <c r="G66" s="402"/>
      <c r="H66" s="402"/>
      <c r="I66" s="402"/>
      <c r="J66" s="402"/>
      <c r="K66" s="274"/>
    </row>
    <row r="67" spans="2:11" s="1" customFormat="1" ht="15" customHeight="1">
      <c r="B67" s="273"/>
      <c r="C67" s="278"/>
      <c r="D67" s="400" t="s">
        <v>1139</v>
      </c>
      <c r="E67" s="400"/>
      <c r="F67" s="400"/>
      <c r="G67" s="400"/>
      <c r="H67" s="400"/>
      <c r="I67" s="400"/>
      <c r="J67" s="400"/>
      <c r="K67" s="274"/>
    </row>
    <row r="68" spans="2:11" s="1" customFormat="1" ht="15" customHeight="1">
      <c r="B68" s="273"/>
      <c r="C68" s="278"/>
      <c r="D68" s="400" t="s">
        <v>1140</v>
      </c>
      <c r="E68" s="400"/>
      <c r="F68" s="400"/>
      <c r="G68" s="400"/>
      <c r="H68" s="400"/>
      <c r="I68" s="400"/>
      <c r="J68" s="400"/>
      <c r="K68" s="274"/>
    </row>
    <row r="69" spans="2:11" s="1" customFormat="1" ht="15" customHeight="1">
      <c r="B69" s="273"/>
      <c r="C69" s="278"/>
      <c r="D69" s="400" t="s">
        <v>1141</v>
      </c>
      <c r="E69" s="400"/>
      <c r="F69" s="400"/>
      <c r="G69" s="400"/>
      <c r="H69" s="400"/>
      <c r="I69" s="400"/>
      <c r="J69" s="400"/>
      <c r="K69" s="274"/>
    </row>
    <row r="70" spans="2:11" s="1" customFormat="1" ht="15" customHeight="1">
      <c r="B70" s="273"/>
      <c r="C70" s="278"/>
      <c r="D70" s="400" t="s">
        <v>1142</v>
      </c>
      <c r="E70" s="400"/>
      <c r="F70" s="400"/>
      <c r="G70" s="400"/>
      <c r="H70" s="400"/>
      <c r="I70" s="400"/>
      <c r="J70" s="400"/>
      <c r="K70" s="274"/>
    </row>
    <row r="71" spans="2:11" s="1" customFormat="1" ht="12.75" customHeight="1">
      <c r="B71" s="282"/>
      <c r="C71" s="283"/>
      <c r="D71" s="283"/>
      <c r="E71" s="283"/>
      <c r="F71" s="283"/>
      <c r="G71" s="283"/>
      <c r="H71" s="283"/>
      <c r="I71" s="283"/>
      <c r="J71" s="283"/>
      <c r="K71" s="284"/>
    </row>
    <row r="72" spans="2:11" s="1" customFormat="1" ht="18.75" customHeight="1">
      <c r="B72" s="285"/>
      <c r="C72" s="285"/>
      <c r="D72" s="285"/>
      <c r="E72" s="285"/>
      <c r="F72" s="285"/>
      <c r="G72" s="285"/>
      <c r="H72" s="285"/>
      <c r="I72" s="285"/>
      <c r="J72" s="285"/>
      <c r="K72" s="286"/>
    </row>
    <row r="73" spans="2:11" s="1" customFormat="1" ht="18.75" customHeight="1">
      <c r="B73" s="286"/>
      <c r="C73" s="286"/>
      <c r="D73" s="286"/>
      <c r="E73" s="286"/>
      <c r="F73" s="286"/>
      <c r="G73" s="286"/>
      <c r="H73" s="286"/>
      <c r="I73" s="286"/>
      <c r="J73" s="286"/>
      <c r="K73" s="286"/>
    </row>
    <row r="74" spans="2:11" s="1" customFormat="1" ht="7.5" customHeight="1">
      <c r="B74" s="287"/>
      <c r="C74" s="288"/>
      <c r="D74" s="288"/>
      <c r="E74" s="288"/>
      <c r="F74" s="288"/>
      <c r="G74" s="288"/>
      <c r="H74" s="288"/>
      <c r="I74" s="288"/>
      <c r="J74" s="288"/>
      <c r="K74" s="289"/>
    </row>
    <row r="75" spans="2:11" s="1" customFormat="1" ht="45" customHeight="1">
      <c r="B75" s="290"/>
      <c r="C75" s="395" t="s">
        <v>1143</v>
      </c>
      <c r="D75" s="395"/>
      <c r="E75" s="395"/>
      <c r="F75" s="395"/>
      <c r="G75" s="395"/>
      <c r="H75" s="395"/>
      <c r="I75" s="395"/>
      <c r="J75" s="395"/>
      <c r="K75" s="291"/>
    </row>
    <row r="76" spans="2:11" s="1" customFormat="1" ht="17.25" customHeight="1">
      <c r="B76" s="290"/>
      <c r="C76" s="292" t="s">
        <v>1144</v>
      </c>
      <c r="D76" s="292"/>
      <c r="E76" s="292"/>
      <c r="F76" s="292" t="s">
        <v>1145</v>
      </c>
      <c r="G76" s="293"/>
      <c r="H76" s="292" t="s">
        <v>54</v>
      </c>
      <c r="I76" s="292" t="s">
        <v>57</v>
      </c>
      <c r="J76" s="292" t="s">
        <v>1146</v>
      </c>
      <c r="K76" s="291"/>
    </row>
    <row r="77" spans="2:11" s="1" customFormat="1" ht="17.25" customHeight="1">
      <c r="B77" s="290"/>
      <c r="C77" s="294" t="s">
        <v>1147</v>
      </c>
      <c r="D77" s="294"/>
      <c r="E77" s="294"/>
      <c r="F77" s="295" t="s">
        <v>1148</v>
      </c>
      <c r="G77" s="296"/>
      <c r="H77" s="294"/>
      <c r="I77" s="294"/>
      <c r="J77" s="294" t="s">
        <v>1149</v>
      </c>
      <c r="K77" s="291"/>
    </row>
    <row r="78" spans="2:11" s="1" customFormat="1" ht="5.25" customHeight="1">
      <c r="B78" s="290"/>
      <c r="C78" s="297"/>
      <c r="D78" s="297"/>
      <c r="E78" s="297"/>
      <c r="F78" s="297"/>
      <c r="G78" s="298"/>
      <c r="H78" s="297"/>
      <c r="I78" s="297"/>
      <c r="J78" s="297"/>
      <c r="K78" s="291"/>
    </row>
    <row r="79" spans="2:11" s="1" customFormat="1" ht="15" customHeight="1">
      <c r="B79" s="290"/>
      <c r="C79" s="279" t="s">
        <v>53</v>
      </c>
      <c r="D79" s="297"/>
      <c r="E79" s="297"/>
      <c r="F79" s="299" t="s">
        <v>77</v>
      </c>
      <c r="G79" s="298"/>
      <c r="H79" s="279" t="s">
        <v>1150</v>
      </c>
      <c r="I79" s="279" t="s">
        <v>1151</v>
      </c>
      <c r="J79" s="279">
        <v>20</v>
      </c>
      <c r="K79" s="291"/>
    </row>
    <row r="80" spans="2:11" s="1" customFormat="1" ht="15" customHeight="1">
      <c r="B80" s="290"/>
      <c r="C80" s="279" t="s">
        <v>1152</v>
      </c>
      <c r="D80" s="279"/>
      <c r="E80" s="279"/>
      <c r="F80" s="299" t="s">
        <v>77</v>
      </c>
      <c r="G80" s="298"/>
      <c r="H80" s="279" t="s">
        <v>1153</v>
      </c>
      <c r="I80" s="279" t="s">
        <v>1151</v>
      </c>
      <c r="J80" s="279">
        <v>120</v>
      </c>
      <c r="K80" s="291"/>
    </row>
    <row r="81" spans="2:11" s="1" customFormat="1" ht="15" customHeight="1">
      <c r="B81" s="300"/>
      <c r="C81" s="279" t="s">
        <v>1154</v>
      </c>
      <c r="D81" s="279"/>
      <c r="E81" s="279"/>
      <c r="F81" s="299" t="s">
        <v>1155</v>
      </c>
      <c r="G81" s="298"/>
      <c r="H81" s="279" t="s">
        <v>1156</v>
      </c>
      <c r="I81" s="279" t="s">
        <v>1151</v>
      </c>
      <c r="J81" s="279">
        <v>50</v>
      </c>
      <c r="K81" s="291"/>
    </row>
    <row r="82" spans="2:11" s="1" customFormat="1" ht="15" customHeight="1">
      <c r="B82" s="300"/>
      <c r="C82" s="279" t="s">
        <v>1157</v>
      </c>
      <c r="D82" s="279"/>
      <c r="E82" s="279"/>
      <c r="F82" s="299" t="s">
        <v>77</v>
      </c>
      <c r="G82" s="298"/>
      <c r="H82" s="279" t="s">
        <v>1158</v>
      </c>
      <c r="I82" s="279" t="s">
        <v>1159</v>
      </c>
      <c r="J82" s="279"/>
      <c r="K82" s="291"/>
    </row>
    <row r="83" spans="2:11" s="1" customFormat="1" ht="15" customHeight="1">
      <c r="B83" s="300"/>
      <c r="C83" s="301" t="s">
        <v>1160</v>
      </c>
      <c r="D83" s="301"/>
      <c r="E83" s="301"/>
      <c r="F83" s="302" t="s">
        <v>1155</v>
      </c>
      <c r="G83" s="301"/>
      <c r="H83" s="301" t="s">
        <v>1161</v>
      </c>
      <c r="I83" s="301" t="s">
        <v>1151</v>
      </c>
      <c r="J83" s="301">
        <v>15</v>
      </c>
      <c r="K83" s="291"/>
    </row>
    <row r="84" spans="2:11" s="1" customFormat="1" ht="15" customHeight="1">
      <c r="B84" s="300"/>
      <c r="C84" s="301" t="s">
        <v>1162</v>
      </c>
      <c r="D84" s="301"/>
      <c r="E84" s="301"/>
      <c r="F84" s="302" t="s">
        <v>1155</v>
      </c>
      <c r="G84" s="301"/>
      <c r="H84" s="301" t="s">
        <v>1163</v>
      </c>
      <c r="I84" s="301" t="s">
        <v>1151</v>
      </c>
      <c r="J84" s="301">
        <v>15</v>
      </c>
      <c r="K84" s="291"/>
    </row>
    <row r="85" spans="2:11" s="1" customFormat="1" ht="15" customHeight="1">
      <c r="B85" s="300"/>
      <c r="C85" s="301" t="s">
        <v>1164</v>
      </c>
      <c r="D85" s="301"/>
      <c r="E85" s="301"/>
      <c r="F85" s="302" t="s">
        <v>1155</v>
      </c>
      <c r="G85" s="301"/>
      <c r="H85" s="301" t="s">
        <v>1165</v>
      </c>
      <c r="I85" s="301" t="s">
        <v>1151</v>
      </c>
      <c r="J85" s="301">
        <v>20</v>
      </c>
      <c r="K85" s="291"/>
    </row>
    <row r="86" spans="2:11" s="1" customFormat="1" ht="15" customHeight="1">
      <c r="B86" s="300"/>
      <c r="C86" s="301" t="s">
        <v>1166</v>
      </c>
      <c r="D86" s="301"/>
      <c r="E86" s="301"/>
      <c r="F86" s="302" t="s">
        <v>1155</v>
      </c>
      <c r="G86" s="301"/>
      <c r="H86" s="301" t="s">
        <v>1167</v>
      </c>
      <c r="I86" s="301" t="s">
        <v>1151</v>
      </c>
      <c r="J86" s="301">
        <v>20</v>
      </c>
      <c r="K86" s="291"/>
    </row>
    <row r="87" spans="2:11" s="1" customFormat="1" ht="15" customHeight="1">
      <c r="B87" s="300"/>
      <c r="C87" s="279" t="s">
        <v>1168</v>
      </c>
      <c r="D87" s="279"/>
      <c r="E87" s="279"/>
      <c r="F87" s="299" t="s">
        <v>1155</v>
      </c>
      <c r="G87" s="298"/>
      <c r="H87" s="279" t="s">
        <v>1169</v>
      </c>
      <c r="I87" s="279" t="s">
        <v>1151</v>
      </c>
      <c r="J87" s="279">
        <v>50</v>
      </c>
      <c r="K87" s="291"/>
    </row>
    <row r="88" spans="2:11" s="1" customFormat="1" ht="15" customHeight="1">
      <c r="B88" s="300"/>
      <c r="C88" s="279" t="s">
        <v>1170</v>
      </c>
      <c r="D88" s="279"/>
      <c r="E88" s="279"/>
      <c r="F88" s="299" t="s">
        <v>1155</v>
      </c>
      <c r="G88" s="298"/>
      <c r="H88" s="279" t="s">
        <v>1171</v>
      </c>
      <c r="I88" s="279" t="s">
        <v>1151</v>
      </c>
      <c r="J88" s="279">
        <v>20</v>
      </c>
      <c r="K88" s="291"/>
    </row>
    <row r="89" spans="2:11" s="1" customFormat="1" ht="15" customHeight="1">
      <c r="B89" s="300"/>
      <c r="C89" s="279" t="s">
        <v>1172</v>
      </c>
      <c r="D89" s="279"/>
      <c r="E89" s="279"/>
      <c r="F89" s="299" t="s">
        <v>1155</v>
      </c>
      <c r="G89" s="298"/>
      <c r="H89" s="279" t="s">
        <v>1173</v>
      </c>
      <c r="I89" s="279" t="s">
        <v>1151</v>
      </c>
      <c r="J89" s="279">
        <v>20</v>
      </c>
      <c r="K89" s="291"/>
    </row>
    <row r="90" spans="2:11" s="1" customFormat="1" ht="15" customHeight="1">
      <c r="B90" s="300"/>
      <c r="C90" s="279" t="s">
        <v>1174</v>
      </c>
      <c r="D90" s="279"/>
      <c r="E90" s="279"/>
      <c r="F90" s="299" t="s">
        <v>1155</v>
      </c>
      <c r="G90" s="298"/>
      <c r="H90" s="279" t="s">
        <v>1175</v>
      </c>
      <c r="I90" s="279" t="s">
        <v>1151</v>
      </c>
      <c r="J90" s="279">
        <v>50</v>
      </c>
      <c r="K90" s="291"/>
    </row>
    <row r="91" spans="2:11" s="1" customFormat="1" ht="15" customHeight="1">
      <c r="B91" s="300"/>
      <c r="C91" s="279" t="s">
        <v>1176</v>
      </c>
      <c r="D91" s="279"/>
      <c r="E91" s="279"/>
      <c r="F91" s="299" t="s">
        <v>1155</v>
      </c>
      <c r="G91" s="298"/>
      <c r="H91" s="279" t="s">
        <v>1176</v>
      </c>
      <c r="I91" s="279" t="s">
        <v>1151</v>
      </c>
      <c r="J91" s="279">
        <v>50</v>
      </c>
      <c r="K91" s="291"/>
    </row>
    <row r="92" spans="2:11" s="1" customFormat="1" ht="15" customHeight="1">
      <c r="B92" s="300"/>
      <c r="C92" s="279" t="s">
        <v>1177</v>
      </c>
      <c r="D92" s="279"/>
      <c r="E92" s="279"/>
      <c r="F92" s="299" t="s">
        <v>1155</v>
      </c>
      <c r="G92" s="298"/>
      <c r="H92" s="279" t="s">
        <v>1178</v>
      </c>
      <c r="I92" s="279" t="s">
        <v>1151</v>
      </c>
      <c r="J92" s="279">
        <v>255</v>
      </c>
      <c r="K92" s="291"/>
    </row>
    <row r="93" spans="2:11" s="1" customFormat="1" ht="15" customHeight="1">
      <c r="B93" s="300"/>
      <c r="C93" s="279" t="s">
        <v>1179</v>
      </c>
      <c r="D93" s="279"/>
      <c r="E93" s="279"/>
      <c r="F93" s="299" t="s">
        <v>77</v>
      </c>
      <c r="G93" s="298"/>
      <c r="H93" s="279" t="s">
        <v>1180</v>
      </c>
      <c r="I93" s="279" t="s">
        <v>1181</v>
      </c>
      <c r="J93" s="279"/>
      <c r="K93" s="291"/>
    </row>
    <row r="94" spans="2:11" s="1" customFormat="1" ht="15" customHeight="1">
      <c r="B94" s="300"/>
      <c r="C94" s="279" t="s">
        <v>1182</v>
      </c>
      <c r="D94" s="279"/>
      <c r="E94" s="279"/>
      <c r="F94" s="299" t="s">
        <v>77</v>
      </c>
      <c r="G94" s="298"/>
      <c r="H94" s="279" t="s">
        <v>1183</v>
      </c>
      <c r="I94" s="279" t="s">
        <v>1184</v>
      </c>
      <c r="J94" s="279"/>
      <c r="K94" s="291"/>
    </row>
    <row r="95" spans="2:11" s="1" customFormat="1" ht="15" customHeight="1">
      <c r="B95" s="300"/>
      <c r="C95" s="279" t="s">
        <v>1185</v>
      </c>
      <c r="D95" s="279"/>
      <c r="E95" s="279"/>
      <c r="F95" s="299" t="s">
        <v>77</v>
      </c>
      <c r="G95" s="298"/>
      <c r="H95" s="279" t="s">
        <v>1185</v>
      </c>
      <c r="I95" s="279" t="s">
        <v>1184</v>
      </c>
      <c r="J95" s="279"/>
      <c r="K95" s="291"/>
    </row>
    <row r="96" spans="2:11" s="1" customFormat="1" ht="15" customHeight="1">
      <c r="B96" s="300"/>
      <c r="C96" s="279" t="s">
        <v>38</v>
      </c>
      <c r="D96" s="279"/>
      <c r="E96" s="279"/>
      <c r="F96" s="299" t="s">
        <v>77</v>
      </c>
      <c r="G96" s="298"/>
      <c r="H96" s="279" t="s">
        <v>1186</v>
      </c>
      <c r="I96" s="279" t="s">
        <v>1184</v>
      </c>
      <c r="J96" s="279"/>
      <c r="K96" s="291"/>
    </row>
    <row r="97" spans="2:11" s="1" customFormat="1" ht="15" customHeight="1">
      <c r="B97" s="300"/>
      <c r="C97" s="279" t="s">
        <v>48</v>
      </c>
      <c r="D97" s="279"/>
      <c r="E97" s="279"/>
      <c r="F97" s="299" t="s">
        <v>77</v>
      </c>
      <c r="G97" s="298"/>
      <c r="H97" s="279" t="s">
        <v>1187</v>
      </c>
      <c r="I97" s="279" t="s">
        <v>1184</v>
      </c>
      <c r="J97" s="279"/>
      <c r="K97" s="291"/>
    </row>
    <row r="98" spans="2:11" s="1" customFormat="1" ht="15" customHeight="1">
      <c r="B98" s="303"/>
      <c r="C98" s="304"/>
      <c r="D98" s="304"/>
      <c r="E98" s="304"/>
      <c r="F98" s="304"/>
      <c r="G98" s="304"/>
      <c r="H98" s="304"/>
      <c r="I98" s="304"/>
      <c r="J98" s="304"/>
      <c r="K98" s="305"/>
    </row>
    <row r="99" spans="2:11" s="1" customFormat="1" ht="18.75" customHeight="1">
      <c r="B99" s="306"/>
      <c r="C99" s="307"/>
      <c r="D99" s="307"/>
      <c r="E99" s="307"/>
      <c r="F99" s="307"/>
      <c r="G99" s="307"/>
      <c r="H99" s="307"/>
      <c r="I99" s="307"/>
      <c r="J99" s="307"/>
      <c r="K99" s="306"/>
    </row>
    <row r="100" spans="2:11" s="1" customFormat="1" ht="18.75" customHeight="1">
      <c r="B100" s="286"/>
      <c r="C100" s="286"/>
      <c r="D100" s="286"/>
      <c r="E100" s="286"/>
      <c r="F100" s="286"/>
      <c r="G100" s="286"/>
      <c r="H100" s="286"/>
      <c r="I100" s="286"/>
      <c r="J100" s="286"/>
      <c r="K100" s="286"/>
    </row>
    <row r="101" spans="2:11" s="1" customFormat="1" ht="7.5" customHeight="1">
      <c r="B101" s="287"/>
      <c r="C101" s="288"/>
      <c r="D101" s="288"/>
      <c r="E101" s="288"/>
      <c r="F101" s="288"/>
      <c r="G101" s="288"/>
      <c r="H101" s="288"/>
      <c r="I101" s="288"/>
      <c r="J101" s="288"/>
      <c r="K101" s="289"/>
    </row>
    <row r="102" spans="2:11" s="1" customFormat="1" ht="45" customHeight="1">
      <c r="B102" s="290"/>
      <c r="C102" s="395" t="s">
        <v>1188</v>
      </c>
      <c r="D102" s="395"/>
      <c r="E102" s="395"/>
      <c r="F102" s="395"/>
      <c r="G102" s="395"/>
      <c r="H102" s="395"/>
      <c r="I102" s="395"/>
      <c r="J102" s="395"/>
      <c r="K102" s="291"/>
    </row>
    <row r="103" spans="2:11" s="1" customFormat="1" ht="17.25" customHeight="1">
      <c r="B103" s="290"/>
      <c r="C103" s="292" t="s">
        <v>1144</v>
      </c>
      <c r="D103" s="292"/>
      <c r="E103" s="292"/>
      <c r="F103" s="292" t="s">
        <v>1145</v>
      </c>
      <c r="G103" s="293"/>
      <c r="H103" s="292" t="s">
        <v>54</v>
      </c>
      <c r="I103" s="292" t="s">
        <v>57</v>
      </c>
      <c r="J103" s="292" t="s">
        <v>1146</v>
      </c>
      <c r="K103" s="291"/>
    </row>
    <row r="104" spans="2:11" s="1" customFormat="1" ht="17.25" customHeight="1">
      <c r="B104" s="290"/>
      <c r="C104" s="294" t="s">
        <v>1147</v>
      </c>
      <c r="D104" s="294"/>
      <c r="E104" s="294"/>
      <c r="F104" s="295" t="s">
        <v>1148</v>
      </c>
      <c r="G104" s="296"/>
      <c r="H104" s="294"/>
      <c r="I104" s="294"/>
      <c r="J104" s="294" t="s">
        <v>1149</v>
      </c>
      <c r="K104" s="291"/>
    </row>
    <row r="105" spans="2:11" s="1" customFormat="1" ht="5.25" customHeight="1">
      <c r="B105" s="290"/>
      <c r="C105" s="292"/>
      <c r="D105" s="292"/>
      <c r="E105" s="292"/>
      <c r="F105" s="292"/>
      <c r="G105" s="308"/>
      <c r="H105" s="292"/>
      <c r="I105" s="292"/>
      <c r="J105" s="292"/>
      <c r="K105" s="291"/>
    </row>
    <row r="106" spans="2:11" s="1" customFormat="1" ht="15" customHeight="1">
      <c r="B106" s="290"/>
      <c r="C106" s="279" t="s">
        <v>53</v>
      </c>
      <c r="D106" s="297"/>
      <c r="E106" s="297"/>
      <c r="F106" s="299" t="s">
        <v>77</v>
      </c>
      <c r="G106" s="308"/>
      <c r="H106" s="279" t="s">
        <v>1189</v>
      </c>
      <c r="I106" s="279" t="s">
        <v>1151</v>
      </c>
      <c r="J106" s="279">
        <v>20</v>
      </c>
      <c r="K106" s="291"/>
    </row>
    <row r="107" spans="2:11" s="1" customFormat="1" ht="15" customHeight="1">
      <c r="B107" s="290"/>
      <c r="C107" s="279" t="s">
        <v>1152</v>
      </c>
      <c r="D107" s="279"/>
      <c r="E107" s="279"/>
      <c r="F107" s="299" t="s">
        <v>77</v>
      </c>
      <c r="G107" s="279"/>
      <c r="H107" s="279" t="s">
        <v>1189</v>
      </c>
      <c r="I107" s="279" t="s">
        <v>1151</v>
      </c>
      <c r="J107" s="279">
        <v>120</v>
      </c>
      <c r="K107" s="291"/>
    </row>
    <row r="108" spans="2:11" s="1" customFormat="1" ht="15" customHeight="1">
      <c r="B108" s="300"/>
      <c r="C108" s="279" t="s">
        <v>1154</v>
      </c>
      <c r="D108" s="279"/>
      <c r="E108" s="279"/>
      <c r="F108" s="299" t="s">
        <v>1155</v>
      </c>
      <c r="G108" s="279"/>
      <c r="H108" s="279" t="s">
        <v>1189</v>
      </c>
      <c r="I108" s="279" t="s">
        <v>1151</v>
      </c>
      <c r="J108" s="279">
        <v>50</v>
      </c>
      <c r="K108" s="291"/>
    </row>
    <row r="109" spans="2:11" s="1" customFormat="1" ht="15" customHeight="1">
      <c r="B109" s="300"/>
      <c r="C109" s="279" t="s">
        <v>1157</v>
      </c>
      <c r="D109" s="279"/>
      <c r="E109" s="279"/>
      <c r="F109" s="299" t="s">
        <v>77</v>
      </c>
      <c r="G109" s="279"/>
      <c r="H109" s="279" t="s">
        <v>1189</v>
      </c>
      <c r="I109" s="279" t="s">
        <v>1159</v>
      </c>
      <c r="J109" s="279"/>
      <c r="K109" s="291"/>
    </row>
    <row r="110" spans="2:11" s="1" customFormat="1" ht="15" customHeight="1">
      <c r="B110" s="300"/>
      <c r="C110" s="279" t="s">
        <v>1168</v>
      </c>
      <c r="D110" s="279"/>
      <c r="E110" s="279"/>
      <c r="F110" s="299" t="s">
        <v>1155</v>
      </c>
      <c r="G110" s="279"/>
      <c r="H110" s="279" t="s">
        <v>1189</v>
      </c>
      <c r="I110" s="279" t="s">
        <v>1151</v>
      </c>
      <c r="J110" s="279">
        <v>50</v>
      </c>
      <c r="K110" s="291"/>
    </row>
    <row r="111" spans="2:11" s="1" customFormat="1" ht="15" customHeight="1">
      <c r="B111" s="300"/>
      <c r="C111" s="279" t="s">
        <v>1176</v>
      </c>
      <c r="D111" s="279"/>
      <c r="E111" s="279"/>
      <c r="F111" s="299" t="s">
        <v>1155</v>
      </c>
      <c r="G111" s="279"/>
      <c r="H111" s="279" t="s">
        <v>1189</v>
      </c>
      <c r="I111" s="279" t="s">
        <v>1151</v>
      </c>
      <c r="J111" s="279">
        <v>50</v>
      </c>
      <c r="K111" s="291"/>
    </row>
    <row r="112" spans="2:11" s="1" customFormat="1" ht="15" customHeight="1">
      <c r="B112" s="300"/>
      <c r="C112" s="279" t="s">
        <v>1174</v>
      </c>
      <c r="D112" s="279"/>
      <c r="E112" s="279"/>
      <c r="F112" s="299" t="s">
        <v>1155</v>
      </c>
      <c r="G112" s="279"/>
      <c r="H112" s="279" t="s">
        <v>1189</v>
      </c>
      <c r="I112" s="279" t="s">
        <v>1151</v>
      </c>
      <c r="J112" s="279">
        <v>50</v>
      </c>
      <c r="K112" s="291"/>
    </row>
    <row r="113" spans="2:11" s="1" customFormat="1" ht="15" customHeight="1">
      <c r="B113" s="300"/>
      <c r="C113" s="279" t="s">
        <v>53</v>
      </c>
      <c r="D113" s="279"/>
      <c r="E113" s="279"/>
      <c r="F113" s="299" t="s">
        <v>77</v>
      </c>
      <c r="G113" s="279"/>
      <c r="H113" s="279" t="s">
        <v>1190</v>
      </c>
      <c r="I113" s="279" t="s">
        <v>1151</v>
      </c>
      <c r="J113" s="279">
        <v>20</v>
      </c>
      <c r="K113" s="291"/>
    </row>
    <row r="114" spans="2:11" s="1" customFormat="1" ht="15" customHeight="1">
      <c r="B114" s="300"/>
      <c r="C114" s="279" t="s">
        <v>1191</v>
      </c>
      <c r="D114" s="279"/>
      <c r="E114" s="279"/>
      <c r="F114" s="299" t="s">
        <v>77</v>
      </c>
      <c r="G114" s="279"/>
      <c r="H114" s="279" t="s">
        <v>1192</v>
      </c>
      <c r="I114" s="279" t="s">
        <v>1151</v>
      </c>
      <c r="J114" s="279">
        <v>120</v>
      </c>
      <c r="K114" s="291"/>
    </row>
    <row r="115" spans="2:11" s="1" customFormat="1" ht="15" customHeight="1">
      <c r="B115" s="300"/>
      <c r="C115" s="279" t="s">
        <v>38</v>
      </c>
      <c r="D115" s="279"/>
      <c r="E115" s="279"/>
      <c r="F115" s="299" t="s">
        <v>77</v>
      </c>
      <c r="G115" s="279"/>
      <c r="H115" s="279" t="s">
        <v>1193</v>
      </c>
      <c r="I115" s="279" t="s">
        <v>1184</v>
      </c>
      <c r="J115" s="279"/>
      <c r="K115" s="291"/>
    </row>
    <row r="116" spans="2:11" s="1" customFormat="1" ht="15" customHeight="1">
      <c r="B116" s="300"/>
      <c r="C116" s="279" t="s">
        <v>48</v>
      </c>
      <c r="D116" s="279"/>
      <c r="E116" s="279"/>
      <c r="F116" s="299" t="s">
        <v>77</v>
      </c>
      <c r="G116" s="279"/>
      <c r="H116" s="279" t="s">
        <v>1194</v>
      </c>
      <c r="I116" s="279" t="s">
        <v>1184</v>
      </c>
      <c r="J116" s="279"/>
      <c r="K116" s="291"/>
    </row>
    <row r="117" spans="2:11" s="1" customFormat="1" ht="15" customHeight="1">
      <c r="B117" s="300"/>
      <c r="C117" s="279" t="s">
        <v>57</v>
      </c>
      <c r="D117" s="279"/>
      <c r="E117" s="279"/>
      <c r="F117" s="299" t="s">
        <v>77</v>
      </c>
      <c r="G117" s="279"/>
      <c r="H117" s="279" t="s">
        <v>1195</v>
      </c>
      <c r="I117" s="279" t="s">
        <v>1196</v>
      </c>
      <c r="J117" s="279"/>
      <c r="K117" s="291"/>
    </row>
    <row r="118" spans="2:11" s="1" customFormat="1" ht="15" customHeight="1">
      <c r="B118" s="303"/>
      <c r="C118" s="309"/>
      <c r="D118" s="309"/>
      <c r="E118" s="309"/>
      <c r="F118" s="309"/>
      <c r="G118" s="309"/>
      <c r="H118" s="309"/>
      <c r="I118" s="309"/>
      <c r="J118" s="309"/>
      <c r="K118" s="305"/>
    </row>
    <row r="119" spans="2:11" s="1" customFormat="1" ht="18.75" customHeight="1">
      <c r="B119" s="310"/>
      <c r="C119" s="276"/>
      <c r="D119" s="276"/>
      <c r="E119" s="276"/>
      <c r="F119" s="311"/>
      <c r="G119" s="276"/>
      <c r="H119" s="276"/>
      <c r="I119" s="276"/>
      <c r="J119" s="276"/>
      <c r="K119" s="310"/>
    </row>
    <row r="120" spans="2:11" s="1" customFormat="1" ht="18.75" customHeight="1">
      <c r="B120" s="286"/>
      <c r="C120" s="286"/>
      <c r="D120" s="286"/>
      <c r="E120" s="286"/>
      <c r="F120" s="286"/>
      <c r="G120" s="286"/>
      <c r="H120" s="286"/>
      <c r="I120" s="286"/>
      <c r="J120" s="286"/>
      <c r="K120" s="286"/>
    </row>
    <row r="121" spans="2:11" s="1" customFormat="1" ht="7.5" customHeight="1">
      <c r="B121" s="312"/>
      <c r="C121" s="313"/>
      <c r="D121" s="313"/>
      <c r="E121" s="313"/>
      <c r="F121" s="313"/>
      <c r="G121" s="313"/>
      <c r="H121" s="313"/>
      <c r="I121" s="313"/>
      <c r="J121" s="313"/>
      <c r="K121" s="314"/>
    </row>
    <row r="122" spans="2:11" s="1" customFormat="1" ht="45" customHeight="1">
      <c r="B122" s="315"/>
      <c r="C122" s="396" t="s">
        <v>1197</v>
      </c>
      <c r="D122" s="396"/>
      <c r="E122" s="396"/>
      <c r="F122" s="396"/>
      <c r="G122" s="396"/>
      <c r="H122" s="396"/>
      <c r="I122" s="396"/>
      <c r="J122" s="396"/>
      <c r="K122" s="316"/>
    </row>
    <row r="123" spans="2:11" s="1" customFormat="1" ht="17.25" customHeight="1">
      <c r="B123" s="317"/>
      <c r="C123" s="292" t="s">
        <v>1144</v>
      </c>
      <c r="D123" s="292"/>
      <c r="E123" s="292"/>
      <c r="F123" s="292" t="s">
        <v>1145</v>
      </c>
      <c r="G123" s="293"/>
      <c r="H123" s="292" t="s">
        <v>54</v>
      </c>
      <c r="I123" s="292" t="s">
        <v>57</v>
      </c>
      <c r="J123" s="292" t="s">
        <v>1146</v>
      </c>
      <c r="K123" s="318"/>
    </row>
    <row r="124" spans="2:11" s="1" customFormat="1" ht="17.25" customHeight="1">
      <c r="B124" s="317"/>
      <c r="C124" s="294" t="s">
        <v>1147</v>
      </c>
      <c r="D124" s="294"/>
      <c r="E124" s="294"/>
      <c r="F124" s="295" t="s">
        <v>1148</v>
      </c>
      <c r="G124" s="296"/>
      <c r="H124" s="294"/>
      <c r="I124" s="294"/>
      <c r="J124" s="294" t="s">
        <v>1149</v>
      </c>
      <c r="K124" s="318"/>
    </row>
    <row r="125" spans="2:11" s="1" customFormat="1" ht="5.25" customHeight="1">
      <c r="B125" s="319"/>
      <c r="C125" s="297"/>
      <c r="D125" s="297"/>
      <c r="E125" s="297"/>
      <c r="F125" s="297"/>
      <c r="G125" s="279"/>
      <c r="H125" s="297"/>
      <c r="I125" s="297"/>
      <c r="J125" s="297"/>
      <c r="K125" s="320"/>
    </row>
    <row r="126" spans="2:11" s="1" customFormat="1" ht="15" customHeight="1">
      <c r="B126" s="319"/>
      <c r="C126" s="279" t="s">
        <v>1152</v>
      </c>
      <c r="D126" s="297"/>
      <c r="E126" s="297"/>
      <c r="F126" s="299" t="s">
        <v>77</v>
      </c>
      <c r="G126" s="279"/>
      <c r="H126" s="279" t="s">
        <v>1189</v>
      </c>
      <c r="I126" s="279" t="s">
        <v>1151</v>
      </c>
      <c r="J126" s="279">
        <v>120</v>
      </c>
      <c r="K126" s="321"/>
    </row>
    <row r="127" spans="2:11" s="1" customFormat="1" ht="15" customHeight="1">
      <c r="B127" s="319"/>
      <c r="C127" s="279" t="s">
        <v>1198</v>
      </c>
      <c r="D127" s="279"/>
      <c r="E127" s="279"/>
      <c r="F127" s="299" t="s">
        <v>77</v>
      </c>
      <c r="G127" s="279"/>
      <c r="H127" s="279" t="s">
        <v>1199</v>
      </c>
      <c r="I127" s="279" t="s">
        <v>1151</v>
      </c>
      <c r="J127" s="279" t="s">
        <v>1200</v>
      </c>
      <c r="K127" s="321"/>
    </row>
    <row r="128" spans="2:11" s="1" customFormat="1" ht="15" customHeight="1">
      <c r="B128" s="319"/>
      <c r="C128" s="279" t="s">
        <v>1098</v>
      </c>
      <c r="D128" s="279"/>
      <c r="E128" s="279"/>
      <c r="F128" s="299" t="s">
        <v>77</v>
      </c>
      <c r="G128" s="279"/>
      <c r="H128" s="279" t="s">
        <v>1201</v>
      </c>
      <c r="I128" s="279" t="s">
        <v>1151</v>
      </c>
      <c r="J128" s="279" t="s">
        <v>1200</v>
      </c>
      <c r="K128" s="321"/>
    </row>
    <row r="129" spans="2:11" s="1" customFormat="1" ht="15" customHeight="1">
      <c r="B129" s="319"/>
      <c r="C129" s="279" t="s">
        <v>1160</v>
      </c>
      <c r="D129" s="279"/>
      <c r="E129" s="279"/>
      <c r="F129" s="299" t="s">
        <v>1155</v>
      </c>
      <c r="G129" s="279"/>
      <c r="H129" s="279" t="s">
        <v>1161</v>
      </c>
      <c r="I129" s="279" t="s">
        <v>1151</v>
      </c>
      <c r="J129" s="279">
        <v>15</v>
      </c>
      <c r="K129" s="321"/>
    </row>
    <row r="130" spans="2:11" s="1" customFormat="1" ht="15" customHeight="1">
      <c r="B130" s="319"/>
      <c r="C130" s="301" t="s">
        <v>1162</v>
      </c>
      <c r="D130" s="301"/>
      <c r="E130" s="301"/>
      <c r="F130" s="302" t="s">
        <v>1155</v>
      </c>
      <c r="G130" s="301"/>
      <c r="H130" s="301" t="s">
        <v>1163</v>
      </c>
      <c r="I130" s="301" t="s">
        <v>1151</v>
      </c>
      <c r="J130" s="301">
        <v>15</v>
      </c>
      <c r="K130" s="321"/>
    </row>
    <row r="131" spans="2:11" s="1" customFormat="1" ht="15" customHeight="1">
      <c r="B131" s="319"/>
      <c r="C131" s="301" t="s">
        <v>1164</v>
      </c>
      <c r="D131" s="301"/>
      <c r="E131" s="301"/>
      <c r="F131" s="302" t="s">
        <v>1155</v>
      </c>
      <c r="G131" s="301"/>
      <c r="H131" s="301" t="s">
        <v>1165</v>
      </c>
      <c r="I131" s="301" t="s">
        <v>1151</v>
      </c>
      <c r="J131" s="301">
        <v>20</v>
      </c>
      <c r="K131" s="321"/>
    </row>
    <row r="132" spans="2:11" s="1" customFormat="1" ht="15" customHeight="1">
      <c r="B132" s="319"/>
      <c r="C132" s="301" t="s">
        <v>1166</v>
      </c>
      <c r="D132" s="301"/>
      <c r="E132" s="301"/>
      <c r="F132" s="302" t="s">
        <v>1155</v>
      </c>
      <c r="G132" s="301"/>
      <c r="H132" s="301" t="s">
        <v>1167</v>
      </c>
      <c r="I132" s="301" t="s">
        <v>1151</v>
      </c>
      <c r="J132" s="301">
        <v>20</v>
      </c>
      <c r="K132" s="321"/>
    </row>
    <row r="133" spans="2:11" s="1" customFormat="1" ht="15" customHeight="1">
      <c r="B133" s="319"/>
      <c r="C133" s="279" t="s">
        <v>1154</v>
      </c>
      <c r="D133" s="279"/>
      <c r="E133" s="279"/>
      <c r="F133" s="299" t="s">
        <v>1155</v>
      </c>
      <c r="G133" s="279"/>
      <c r="H133" s="279" t="s">
        <v>1189</v>
      </c>
      <c r="I133" s="279" t="s">
        <v>1151</v>
      </c>
      <c r="J133" s="279">
        <v>50</v>
      </c>
      <c r="K133" s="321"/>
    </row>
    <row r="134" spans="2:11" s="1" customFormat="1" ht="15" customHeight="1">
      <c r="B134" s="319"/>
      <c r="C134" s="279" t="s">
        <v>1168</v>
      </c>
      <c r="D134" s="279"/>
      <c r="E134" s="279"/>
      <c r="F134" s="299" t="s">
        <v>1155</v>
      </c>
      <c r="G134" s="279"/>
      <c r="H134" s="279" t="s">
        <v>1189</v>
      </c>
      <c r="I134" s="279" t="s">
        <v>1151</v>
      </c>
      <c r="J134" s="279">
        <v>50</v>
      </c>
      <c r="K134" s="321"/>
    </row>
    <row r="135" spans="2:11" s="1" customFormat="1" ht="15" customHeight="1">
      <c r="B135" s="319"/>
      <c r="C135" s="279" t="s">
        <v>1174</v>
      </c>
      <c r="D135" s="279"/>
      <c r="E135" s="279"/>
      <c r="F135" s="299" t="s">
        <v>1155</v>
      </c>
      <c r="G135" s="279"/>
      <c r="H135" s="279" t="s">
        <v>1189</v>
      </c>
      <c r="I135" s="279" t="s">
        <v>1151</v>
      </c>
      <c r="J135" s="279">
        <v>50</v>
      </c>
      <c r="K135" s="321"/>
    </row>
    <row r="136" spans="2:11" s="1" customFormat="1" ht="15" customHeight="1">
      <c r="B136" s="319"/>
      <c r="C136" s="279" t="s">
        <v>1176</v>
      </c>
      <c r="D136" s="279"/>
      <c r="E136" s="279"/>
      <c r="F136" s="299" t="s">
        <v>1155</v>
      </c>
      <c r="G136" s="279"/>
      <c r="H136" s="279" t="s">
        <v>1189</v>
      </c>
      <c r="I136" s="279" t="s">
        <v>1151</v>
      </c>
      <c r="J136" s="279">
        <v>50</v>
      </c>
      <c r="K136" s="321"/>
    </row>
    <row r="137" spans="2:11" s="1" customFormat="1" ht="15" customHeight="1">
      <c r="B137" s="319"/>
      <c r="C137" s="279" t="s">
        <v>1177</v>
      </c>
      <c r="D137" s="279"/>
      <c r="E137" s="279"/>
      <c r="F137" s="299" t="s">
        <v>1155</v>
      </c>
      <c r="G137" s="279"/>
      <c r="H137" s="279" t="s">
        <v>1202</v>
      </c>
      <c r="I137" s="279" t="s">
        <v>1151</v>
      </c>
      <c r="J137" s="279">
        <v>255</v>
      </c>
      <c r="K137" s="321"/>
    </row>
    <row r="138" spans="2:11" s="1" customFormat="1" ht="15" customHeight="1">
      <c r="B138" s="319"/>
      <c r="C138" s="279" t="s">
        <v>1179</v>
      </c>
      <c r="D138" s="279"/>
      <c r="E138" s="279"/>
      <c r="F138" s="299" t="s">
        <v>77</v>
      </c>
      <c r="G138" s="279"/>
      <c r="H138" s="279" t="s">
        <v>1203</v>
      </c>
      <c r="I138" s="279" t="s">
        <v>1181</v>
      </c>
      <c r="J138" s="279"/>
      <c r="K138" s="321"/>
    </row>
    <row r="139" spans="2:11" s="1" customFormat="1" ht="15" customHeight="1">
      <c r="B139" s="319"/>
      <c r="C139" s="279" t="s">
        <v>1182</v>
      </c>
      <c r="D139" s="279"/>
      <c r="E139" s="279"/>
      <c r="F139" s="299" t="s">
        <v>77</v>
      </c>
      <c r="G139" s="279"/>
      <c r="H139" s="279" t="s">
        <v>1204</v>
      </c>
      <c r="I139" s="279" t="s">
        <v>1184</v>
      </c>
      <c r="J139" s="279"/>
      <c r="K139" s="321"/>
    </row>
    <row r="140" spans="2:11" s="1" customFormat="1" ht="15" customHeight="1">
      <c r="B140" s="319"/>
      <c r="C140" s="279" t="s">
        <v>1185</v>
      </c>
      <c r="D140" s="279"/>
      <c r="E140" s="279"/>
      <c r="F140" s="299" t="s">
        <v>77</v>
      </c>
      <c r="G140" s="279"/>
      <c r="H140" s="279" t="s">
        <v>1185</v>
      </c>
      <c r="I140" s="279" t="s">
        <v>1184</v>
      </c>
      <c r="J140" s="279"/>
      <c r="K140" s="321"/>
    </row>
    <row r="141" spans="2:11" s="1" customFormat="1" ht="15" customHeight="1">
      <c r="B141" s="319"/>
      <c r="C141" s="279" t="s">
        <v>38</v>
      </c>
      <c r="D141" s="279"/>
      <c r="E141" s="279"/>
      <c r="F141" s="299" t="s">
        <v>77</v>
      </c>
      <c r="G141" s="279"/>
      <c r="H141" s="279" t="s">
        <v>1205</v>
      </c>
      <c r="I141" s="279" t="s">
        <v>1184</v>
      </c>
      <c r="J141" s="279"/>
      <c r="K141" s="321"/>
    </row>
    <row r="142" spans="2:11" s="1" customFormat="1" ht="15" customHeight="1">
      <c r="B142" s="319"/>
      <c r="C142" s="279" t="s">
        <v>1206</v>
      </c>
      <c r="D142" s="279"/>
      <c r="E142" s="279"/>
      <c r="F142" s="299" t="s">
        <v>77</v>
      </c>
      <c r="G142" s="279"/>
      <c r="H142" s="279" t="s">
        <v>1207</v>
      </c>
      <c r="I142" s="279" t="s">
        <v>1184</v>
      </c>
      <c r="J142" s="279"/>
      <c r="K142" s="321"/>
    </row>
    <row r="143" spans="2:11" s="1" customFormat="1" ht="15" customHeight="1">
      <c r="B143" s="322"/>
      <c r="C143" s="323"/>
      <c r="D143" s="323"/>
      <c r="E143" s="323"/>
      <c r="F143" s="323"/>
      <c r="G143" s="323"/>
      <c r="H143" s="323"/>
      <c r="I143" s="323"/>
      <c r="J143" s="323"/>
      <c r="K143" s="324"/>
    </row>
    <row r="144" spans="2:11" s="1" customFormat="1" ht="18.75" customHeight="1">
      <c r="B144" s="276"/>
      <c r="C144" s="276"/>
      <c r="D144" s="276"/>
      <c r="E144" s="276"/>
      <c r="F144" s="311"/>
      <c r="G144" s="276"/>
      <c r="H144" s="276"/>
      <c r="I144" s="276"/>
      <c r="J144" s="276"/>
      <c r="K144" s="276"/>
    </row>
    <row r="145" spans="2:11" s="1" customFormat="1" ht="18.75" customHeight="1">
      <c r="B145" s="286"/>
      <c r="C145" s="286"/>
      <c r="D145" s="286"/>
      <c r="E145" s="286"/>
      <c r="F145" s="286"/>
      <c r="G145" s="286"/>
      <c r="H145" s="286"/>
      <c r="I145" s="286"/>
      <c r="J145" s="286"/>
      <c r="K145" s="286"/>
    </row>
    <row r="146" spans="2:11" s="1" customFormat="1" ht="7.5" customHeight="1">
      <c r="B146" s="287"/>
      <c r="C146" s="288"/>
      <c r="D146" s="288"/>
      <c r="E146" s="288"/>
      <c r="F146" s="288"/>
      <c r="G146" s="288"/>
      <c r="H146" s="288"/>
      <c r="I146" s="288"/>
      <c r="J146" s="288"/>
      <c r="K146" s="289"/>
    </row>
    <row r="147" spans="2:11" s="1" customFormat="1" ht="45" customHeight="1">
      <c r="B147" s="290"/>
      <c r="C147" s="395" t="s">
        <v>1208</v>
      </c>
      <c r="D147" s="395"/>
      <c r="E147" s="395"/>
      <c r="F147" s="395"/>
      <c r="G147" s="395"/>
      <c r="H147" s="395"/>
      <c r="I147" s="395"/>
      <c r="J147" s="395"/>
      <c r="K147" s="291"/>
    </row>
    <row r="148" spans="2:11" s="1" customFormat="1" ht="17.25" customHeight="1">
      <c r="B148" s="290"/>
      <c r="C148" s="292" t="s">
        <v>1144</v>
      </c>
      <c r="D148" s="292"/>
      <c r="E148" s="292"/>
      <c r="F148" s="292" t="s">
        <v>1145</v>
      </c>
      <c r="G148" s="293"/>
      <c r="H148" s="292" t="s">
        <v>54</v>
      </c>
      <c r="I148" s="292" t="s">
        <v>57</v>
      </c>
      <c r="J148" s="292" t="s">
        <v>1146</v>
      </c>
      <c r="K148" s="291"/>
    </row>
    <row r="149" spans="2:11" s="1" customFormat="1" ht="17.25" customHeight="1">
      <c r="B149" s="290"/>
      <c r="C149" s="294" t="s">
        <v>1147</v>
      </c>
      <c r="D149" s="294"/>
      <c r="E149" s="294"/>
      <c r="F149" s="295" t="s">
        <v>1148</v>
      </c>
      <c r="G149" s="296"/>
      <c r="H149" s="294"/>
      <c r="I149" s="294"/>
      <c r="J149" s="294" t="s">
        <v>1149</v>
      </c>
      <c r="K149" s="291"/>
    </row>
    <row r="150" spans="2:11" s="1" customFormat="1" ht="5.25" customHeight="1">
      <c r="B150" s="300"/>
      <c r="C150" s="297"/>
      <c r="D150" s="297"/>
      <c r="E150" s="297"/>
      <c r="F150" s="297"/>
      <c r="G150" s="298"/>
      <c r="H150" s="297"/>
      <c r="I150" s="297"/>
      <c r="J150" s="297"/>
      <c r="K150" s="321"/>
    </row>
    <row r="151" spans="2:11" s="1" customFormat="1" ht="15" customHeight="1">
      <c r="B151" s="300"/>
      <c r="C151" s="325" t="s">
        <v>1152</v>
      </c>
      <c r="D151" s="279"/>
      <c r="E151" s="279"/>
      <c r="F151" s="326" t="s">
        <v>77</v>
      </c>
      <c r="G151" s="279"/>
      <c r="H151" s="325" t="s">
        <v>1189</v>
      </c>
      <c r="I151" s="325" t="s">
        <v>1151</v>
      </c>
      <c r="J151" s="325">
        <v>120</v>
      </c>
      <c r="K151" s="321"/>
    </row>
    <row r="152" spans="2:11" s="1" customFormat="1" ht="15" customHeight="1">
      <c r="B152" s="300"/>
      <c r="C152" s="325" t="s">
        <v>1198</v>
      </c>
      <c r="D152" s="279"/>
      <c r="E152" s="279"/>
      <c r="F152" s="326" t="s">
        <v>77</v>
      </c>
      <c r="G152" s="279"/>
      <c r="H152" s="325" t="s">
        <v>1209</v>
      </c>
      <c r="I152" s="325" t="s">
        <v>1151</v>
      </c>
      <c r="J152" s="325" t="s">
        <v>1200</v>
      </c>
      <c r="K152" s="321"/>
    </row>
    <row r="153" spans="2:11" s="1" customFormat="1" ht="15" customHeight="1">
      <c r="B153" s="300"/>
      <c r="C153" s="325" t="s">
        <v>1098</v>
      </c>
      <c r="D153" s="279"/>
      <c r="E153" s="279"/>
      <c r="F153" s="326" t="s">
        <v>77</v>
      </c>
      <c r="G153" s="279"/>
      <c r="H153" s="325" t="s">
        <v>1210</v>
      </c>
      <c r="I153" s="325" t="s">
        <v>1151</v>
      </c>
      <c r="J153" s="325" t="s">
        <v>1200</v>
      </c>
      <c r="K153" s="321"/>
    </row>
    <row r="154" spans="2:11" s="1" customFormat="1" ht="15" customHeight="1">
      <c r="B154" s="300"/>
      <c r="C154" s="325" t="s">
        <v>1154</v>
      </c>
      <c r="D154" s="279"/>
      <c r="E154" s="279"/>
      <c r="F154" s="326" t="s">
        <v>1155</v>
      </c>
      <c r="G154" s="279"/>
      <c r="H154" s="325" t="s">
        <v>1189</v>
      </c>
      <c r="I154" s="325" t="s">
        <v>1151</v>
      </c>
      <c r="J154" s="325">
        <v>50</v>
      </c>
      <c r="K154" s="321"/>
    </row>
    <row r="155" spans="2:11" s="1" customFormat="1" ht="15" customHeight="1">
      <c r="B155" s="300"/>
      <c r="C155" s="325" t="s">
        <v>1157</v>
      </c>
      <c r="D155" s="279"/>
      <c r="E155" s="279"/>
      <c r="F155" s="326" t="s">
        <v>77</v>
      </c>
      <c r="G155" s="279"/>
      <c r="H155" s="325" t="s">
        <v>1189</v>
      </c>
      <c r="I155" s="325" t="s">
        <v>1159</v>
      </c>
      <c r="J155" s="325"/>
      <c r="K155" s="321"/>
    </row>
    <row r="156" spans="2:11" s="1" customFormat="1" ht="15" customHeight="1">
      <c r="B156" s="300"/>
      <c r="C156" s="325" t="s">
        <v>1168</v>
      </c>
      <c r="D156" s="279"/>
      <c r="E156" s="279"/>
      <c r="F156" s="326" t="s">
        <v>1155</v>
      </c>
      <c r="G156" s="279"/>
      <c r="H156" s="325" t="s">
        <v>1189</v>
      </c>
      <c r="I156" s="325" t="s">
        <v>1151</v>
      </c>
      <c r="J156" s="325">
        <v>50</v>
      </c>
      <c r="K156" s="321"/>
    </row>
    <row r="157" spans="2:11" s="1" customFormat="1" ht="15" customHeight="1">
      <c r="B157" s="300"/>
      <c r="C157" s="325" t="s">
        <v>1176</v>
      </c>
      <c r="D157" s="279"/>
      <c r="E157" s="279"/>
      <c r="F157" s="326" t="s">
        <v>1155</v>
      </c>
      <c r="G157" s="279"/>
      <c r="H157" s="325" t="s">
        <v>1189</v>
      </c>
      <c r="I157" s="325" t="s">
        <v>1151</v>
      </c>
      <c r="J157" s="325">
        <v>50</v>
      </c>
      <c r="K157" s="321"/>
    </row>
    <row r="158" spans="2:11" s="1" customFormat="1" ht="15" customHeight="1">
      <c r="B158" s="300"/>
      <c r="C158" s="325" t="s">
        <v>1174</v>
      </c>
      <c r="D158" s="279"/>
      <c r="E158" s="279"/>
      <c r="F158" s="326" t="s">
        <v>1155</v>
      </c>
      <c r="G158" s="279"/>
      <c r="H158" s="325" t="s">
        <v>1189</v>
      </c>
      <c r="I158" s="325" t="s">
        <v>1151</v>
      </c>
      <c r="J158" s="325">
        <v>50</v>
      </c>
      <c r="K158" s="321"/>
    </row>
    <row r="159" spans="2:11" s="1" customFormat="1" ht="15" customHeight="1">
      <c r="B159" s="300"/>
      <c r="C159" s="325" t="s">
        <v>93</v>
      </c>
      <c r="D159" s="279"/>
      <c r="E159" s="279"/>
      <c r="F159" s="326" t="s">
        <v>77</v>
      </c>
      <c r="G159" s="279"/>
      <c r="H159" s="325" t="s">
        <v>1211</v>
      </c>
      <c r="I159" s="325" t="s">
        <v>1151</v>
      </c>
      <c r="J159" s="325" t="s">
        <v>1212</v>
      </c>
      <c r="K159" s="321"/>
    </row>
    <row r="160" spans="2:11" s="1" customFormat="1" ht="15" customHeight="1">
      <c r="B160" s="300"/>
      <c r="C160" s="325" t="s">
        <v>1213</v>
      </c>
      <c r="D160" s="279"/>
      <c r="E160" s="279"/>
      <c r="F160" s="326" t="s">
        <v>77</v>
      </c>
      <c r="G160" s="279"/>
      <c r="H160" s="325" t="s">
        <v>1214</v>
      </c>
      <c r="I160" s="325" t="s">
        <v>1184</v>
      </c>
      <c r="J160" s="325"/>
      <c r="K160" s="321"/>
    </row>
    <row r="161" spans="2:11" s="1" customFormat="1" ht="15" customHeight="1">
      <c r="B161" s="327"/>
      <c r="C161" s="309"/>
      <c r="D161" s="309"/>
      <c r="E161" s="309"/>
      <c r="F161" s="309"/>
      <c r="G161" s="309"/>
      <c r="H161" s="309"/>
      <c r="I161" s="309"/>
      <c r="J161" s="309"/>
      <c r="K161" s="328"/>
    </row>
    <row r="162" spans="2:11" s="1" customFormat="1" ht="18.75" customHeight="1">
      <c r="B162" s="276"/>
      <c r="C162" s="279"/>
      <c r="D162" s="279"/>
      <c r="E162" s="279"/>
      <c r="F162" s="299"/>
      <c r="G162" s="279"/>
      <c r="H162" s="279"/>
      <c r="I162" s="279"/>
      <c r="J162" s="279"/>
      <c r="K162" s="276"/>
    </row>
    <row r="163" spans="2:11" s="1" customFormat="1" ht="18.75" customHeight="1">
      <c r="B163" s="286"/>
      <c r="C163" s="286"/>
      <c r="D163" s="286"/>
      <c r="E163" s="286"/>
      <c r="F163" s="286"/>
      <c r="G163" s="286"/>
      <c r="H163" s="286"/>
      <c r="I163" s="286"/>
      <c r="J163" s="286"/>
      <c r="K163" s="286"/>
    </row>
    <row r="164" spans="2:11" s="1" customFormat="1" ht="7.5" customHeight="1">
      <c r="B164" s="268"/>
      <c r="C164" s="269"/>
      <c r="D164" s="269"/>
      <c r="E164" s="269"/>
      <c r="F164" s="269"/>
      <c r="G164" s="269"/>
      <c r="H164" s="269"/>
      <c r="I164" s="269"/>
      <c r="J164" s="269"/>
      <c r="K164" s="270"/>
    </row>
    <row r="165" spans="2:11" s="1" customFormat="1" ht="45" customHeight="1">
      <c r="B165" s="271"/>
      <c r="C165" s="396" t="s">
        <v>1215</v>
      </c>
      <c r="D165" s="396"/>
      <c r="E165" s="396"/>
      <c r="F165" s="396"/>
      <c r="G165" s="396"/>
      <c r="H165" s="396"/>
      <c r="I165" s="396"/>
      <c r="J165" s="396"/>
      <c r="K165" s="272"/>
    </row>
    <row r="166" spans="2:11" s="1" customFormat="1" ht="17.25" customHeight="1">
      <c r="B166" s="271"/>
      <c r="C166" s="292" t="s">
        <v>1144</v>
      </c>
      <c r="D166" s="292"/>
      <c r="E166" s="292"/>
      <c r="F166" s="292" t="s">
        <v>1145</v>
      </c>
      <c r="G166" s="329"/>
      <c r="H166" s="330" t="s">
        <v>54</v>
      </c>
      <c r="I166" s="330" t="s">
        <v>57</v>
      </c>
      <c r="J166" s="292" t="s">
        <v>1146</v>
      </c>
      <c r="K166" s="272"/>
    </row>
    <row r="167" spans="2:11" s="1" customFormat="1" ht="17.25" customHeight="1">
      <c r="B167" s="273"/>
      <c r="C167" s="294" t="s">
        <v>1147</v>
      </c>
      <c r="D167" s="294"/>
      <c r="E167" s="294"/>
      <c r="F167" s="295" t="s">
        <v>1148</v>
      </c>
      <c r="G167" s="331"/>
      <c r="H167" s="332"/>
      <c r="I167" s="332"/>
      <c r="J167" s="294" t="s">
        <v>1149</v>
      </c>
      <c r="K167" s="274"/>
    </row>
    <row r="168" spans="2:11" s="1" customFormat="1" ht="5.25" customHeight="1">
      <c r="B168" s="300"/>
      <c r="C168" s="297"/>
      <c r="D168" s="297"/>
      <c r="E168" s="297"/>
      <c r="F168" s="297"/>
      <c r="G168" s="298"/>
      <c r="H168" s="297"/>
      <c r="I168" s="297"/>
      <c r="J168" s="297"/>
      <c r="K168" s="321"/>
    </row>
    <row r="169" spans="2:11" s="1" customFormat="1" ht="15" customHeight="1">
      <c r="B169" s="300"/>
      <c r="C169" s="279" t="s">
        <v>1152</v>
      </c>
      <c r="D169" s="279"/>
      <c r="E169" s="279"/>
      <c r="F169" s="299" t="s">
        <v>77</v>
      </c>
      <c r="G169" s="279"/>
      <c r="H169" s="279" t="s">
        <v>1189</v>
      </c>
      <c r="I169" s="279" t="s">
        <v>1151</v>
      </c>
      <c r="J169" s="279">
        <v>120</v>
      </c>
      <c r="K169" s="321"/>
    </row>
    <row r="170" spans="2:11" s="1" customFormat="1" ht="15" customHeight="1">
      <c r="B170" s="300"/>
      <c r="C170" s="279" t="s">
        <v>1198</v>
      </c>
      <c r="D170" s="279"/>
      <c r="E170" s="279"/>
      <c r="F170" s="299" t="s">
        <v>77</v>
      </c>
      <c r="G170" s="279"/>
      <c r="H170" s="279" t="s">
        <v>1199</v>
      </c>
      <c r="I170" s="279" t="s">
        <v>1151</v>
      </c>
      <c r="J170" s="279" t="s">
        <v>1200</v>
      </c>
      <c r="K170" s="321"/>
    </row>
    <row r="171" spans="2:11" s="1" customFormat="1" ht="15" customHeight="1">
      <c r="B171" s="300"/>
      <c r="C171" s="279" t="s">
        <v>1098</v>
      </c>
      <c r="D171" s="279"/>
      <c r="E171" s="279"/>
      <c r="F171" s="299" t="s">
        <v>77</v>
      </c>
      <c r="G171" s="279"/>
      <c r="H171" s="279" t="s">
        <v>1216</v>
      </c>
      <c r="I171" s="279" t="s">
        <v>1151</v>
      </c>
      <c r="J171" s="279" t="s">
        <v>1200</v>
      </c>
      <c r="K171" s="321"/>
    </row>
    <row r="172" spans="2:11" s="1" customFormat="1" ht="15" customHeight="1">
      <c r="B172" s="300"/>
      <c r="C172" s="279" t="s">
        <v>1154</v>
      </c>
      <c r="D172" s="279"/>
      <c r="E172" s="279"/>
      <c r="F172" s="299" t="s">
        <v>1155</v>
      </c>
      <c r="G172" s="279"/>
      <c r="H172" s="279" t="s">
        <v>1216</v>
      </c>
      <c r="I172" s="279" t="s">
        <v>1151</v>
      </c>
      <c r="J172" s="279">
        <v>50</v>
      </c>
      <c r="K172" s="321"/>
    </row>
    <row r="173" spans="2:11" s="1" customFormat="1" ht="15" customHeight="1">
      <c r="B173" s="300"/>
      <c r="C173" s="279" t="s">
        <v>1157</v>
      </c>
      <c r="D173" s="279"/>
      <c r="E173" s="279"/>
      <c r="F173" s="299" t="s">
        <v>77</v>
      </c>
      <c r="G173" s="279"/>
      <c r="H173" s="279" t="s">
        <v>1216</v>
      </c>
      <c r="I173" s="279" t="s">
        <v>1159</v>
      </c>
      <c r="J173" s="279"/>
      <c r="K173" s="321"/>
    </row>
    <row r="174" spans="2:11" s="1" customFormat="1" ht="15" customHeight="1">
      <c r="B174" s="300"/>
      <c r="C174" s="279" t="s">
        <v>1168</v>
      </c>
      <c r="D174" s="279"/>
      <c r="E174" s="279"/>
      <c r="F174" s="299" t="s">
        <v>1155</v>
      </c>
      <c r="G174" s="279"/>
      <c r="H174" s="279" t="s">
        <v>1216</v>
      </c>
      <c r="I174" s="279" t="s">
        <v>1151</v>
      </c>
      <c r="J174" s="279">
        <v>50</v>
      </c>
      <c r="K174" s="321"/>
    </row>
    <row r="175" spans="2:11" s="1" customFormat="1" ht="15" customHeight="1">
      <c r="B175" s="300"/>
      <c r="C175" s="279" t="s">
        <v>1176</v>
      </c>
      <c r="D175" s="279"/>
      <c r="E175" s="279"/>
      <c r="F175" s="299" t="s">
        <v>1155</v>
      </c>
      <c r="G175" s="279"/>
      <c r="H175" s="279" t="s">
        <v>1216</v>
      </c>
      <c r="I175" s="279" t="s">
        <v>1151</v>
      </c>
      <c r="J175" s="279">
        <v>50</v>
      </c>
      <c r="K175" s="321"/>
    </row>
    <row r="176" spans="2:11" s="1" customFormat="1" ht="15" customHeight="1">
      <c r="B176" s="300"/>
      <c r="C176" s="279" t="s">
        <v>1174</v>
      </c>
      <c r="D176" s="279"/>
      <c r="E176" s="279"/>
      <c r="F176" s="299" t="s">
        <v>1155</v>
      </c>
      <c r="G176" s="279"/>
      <c r="H176" s="279" t="s">
        <v>1216</v>
      </c>
      <c r="I176" s="279" t="s">
        <v>1151</v>
      </c>
      <c r="J176" s="279">
        <v>50</v>
      </c>
      <c r="K176" s="321"/>
    </row>
    <row r="177" spans="2:11" s="1" customFormat="1" ht="15" customHeight="1">
      <c r="B177" s="300"/>
      <c r="C177" s="279" t="s">
        <v>108</v>
      </c>
      <c r="D177" s="279"/>
      <c r="E177" s="279"/>
      <c r="F177" s="299" t="s">
        <v>77</v>
      </c>
      <c r="G177" s="279"/>
      <c r="H177" s="279" t="s">
        <v>1217</v>
      </c>
      <c r="I177" s="279" t="s">
        <v>1218</v>
      </c>
      <c r="J177" s="279"/>
      <c r="K177" s="321"/>
    </row>
    <row r="178" spans="2:11" s="1" customFormat="1" ht="15" customHeight="1">
      <c r="B178" s="300"/>
      <c r="C178" s="279" t="s">
        <v>57</v>
      </c>
      <c r="D178" s="279"/>
      <c r="E178" s="279"/>
      <c r="F178" s="299" t="s">
        <v>77</v>
      </c>
      <c r="G178" s="279"/>
      <c r="H178" s="279" t="s">
        <v>1219</v>
      </c>
      <c r="I178" s="279" t="s">
        <v>1220</v>
      </c>
      <c r="J178" s="279">
        <v>1</v>
      </c>
      <c r="K178" s="321"/>
    </row>
    <row r="179" spans="2:11" s="1" customFormat="1" ht="15" customHeight="1">
      <c r="B179" s="300"/>
      <c r="C179" s="279" t="s">
        <v>53</v>
      </c>
      <c r="D179" s="279"/>
      <c r="E179" s="279"/>
      <c r="F179" s="299" t="s">
        <v>77</v>
      </c>
      <c r="G179" s="279"/>
      <c r="H179" s="279" t="s">
        <v>1221</v>
      </c>
      <c r="I179" s="279" t="s">
        <v>1151</v>
      </c>
      <c r="J179" s="279">
        <v>20</v>
      </c>
      <c r="K179" s="321"/>
    </row>
    <row r="180" spans="2:11" s="1" customFormat="1" ht="15" customHeight="1">
      <c r="B180" s="300"/>
      <c r="C180" s="279" t="s">
        <v>54</v>
      </c>
      <c r="D180" s="279"/>
      <c r="E180" s="279"/>
      <c r="F180" s="299" t="s">
        <v>77</v>
      </c>
      <c r="G180" s="279"/>
      <c r="H180" s="279" t="s">
        <v>1222</v>
      </c>
      <c r="I180" s="279" t="s">
        <v>1151</v>
      </c>
      <c r="J180" s="279">
        <v>255</v>
      </c>
      <c r="K180" s="321"/>
    </row>
    <row r="181" spans="2:11" s="1" customFormat="1" ht="15" customHeight="1">
      <c r="B181" s="300"/>
      <c r="C181" s="279" t="s">
        <v>109</v>
      </c>
      <c r="D181" s="279"/>
      <c r="E181" s="279"/>
      <c r="F181" s="299" t="s">
        <v>77</v>
      </c>
      <c r="G181" s="279"/>
      <c r="H181" s="279" t="s">
        <v>1114</v>
      </c>
      <c r="I181" s="279" t="s">
        <v>1151</v>
      </c>
      <c r="J181" s="279">
        <v>10</v>
      </c>
      <c r="K181" s="321"/>
    </row>
    <row r="182" spans="2:11" s="1" customFormat="1" ht="15" customHeight="1">
      <c r="B182" s="300"/>
      <c r="C182" s="279" t="s">
        <v>110</v>
      </c>
      <c r="D182" s="279"/>
      <c r="E182" s="279"/>
      <c r="F182" s="299" t="s">
        <v>77</v>
      </c>
      <c r="G182" s="279"/>
      <c r="H182" s="279" t="s">
        <v>1223</v>
      </c>
      <c r="I182" s="279" t="s">
        <v>1184</v>
      </c>
      <c r="J182" s="279"/>
      <c r="K182" s="321"/>
    </row>
    <row r="183" spans="2:11" s="1" customFormat="1" ht="15" customHeight="1">
      <c r="B183" s="300"/>
      <c r="C183" s="279" t="s">
        <v>1224</v>
      </c>
      <c r="D183" s="279"/>
      <c r="E183" s="279"/>
      <c r="F183" s="299" t="s">
        <v>77</v>
      </c>
      <c r="G183" s="279"/>
      <c r="H183" s="279" t="s">
        <v>1225</v>
      </c>
      <c r="I183" s="279" t="s">
        <v>1184</v>
      </c>
      <c r="J183" s="279"/>
      <c r="K183" s="321"/>
    </row>
    <row r="184" spans="2:11" s="1" customFormat="1" ht="15" customHeight="1">
      <c r="B184" s="300"/>
      <c r="C184" s="279" t="s">
        <v>1213</v>
      </c>
      <c r="D184" s="279"/>
      <c r="E184" s="279"/>
      <c r="F184" s="299" t="s">
        <v>77</v>
      </c>
      <c r="G184" s="279"/>
      <c r="H184" s="279" t="s">
        <v>1226</v>
      </c>
      <c r="I184" s="279" t="s">
        <v>1184</v>
      </c>
      <c r="J184" s="279"/>
      <c r="K184" s="321"/>
    </row>
    <row r="185" spans="2:11" s="1" customFormat="1" ht="15" customHeight="1">
      <c r="B185" s="300"/>
      <c r="C185" s="279" t="s">
        <v>112</v>
      </c>
      <c r="D185" s="279"/>
      <c r="E185" s="279"/>
      <c r="F185" s="299" t="s">
        <v>1155</v>
      </c>
      <c r="G185" s="279"/>
      <c r="H185" s="279" t="s">
        <v>1227</v>
      </c>
      <c r="I185" s="279" t="s">
        <v>1151</v>
      </c>
      <c r="J185" s="279">
        <v>50</v>
      </c>
      <c r="K185" s="321"/>
    </row>
    <row r="186" spans="2:11" s="1" customFormat="1" ht="15" customHeight="1">
      <c r="B186" s="300"/>
      <c r="C186" s="279" t="s">
        <v>1228</v>
      </c>
      <c r="D186" s="279"/>
      <c r="E186" s="279"/>
      <c r="F186" s="299" t="s">
        <v>1155</v>
      </c>
      <c r="G186" s="279"/>
      <c r="H186" s="279" t="s">
        <v>1229</v>
      </c>
      <c r="I186" s="279" t="s">
        <v>1230</v>
      </c>
      <c r="J186" s="279"/>
      <c r="K186" s="321"/>
    </row>
    <row r="187" spans="2:11" s="1" customFormat="1" ht="15" customHeight="1">
      <c r="B187" s="300"/>
      <c r="C187" s="279" t="s">
        <v>1231</v>
      </c>
      <c r="D187" s="279"/>
      <c r="E187" s="279"/>
      <c r="F187" s="299" t="s">
        <v>1155</v>
      </c>
      <c r="G187" s="279"/>
      <c r="H187" s="279" t="s">
        <v>1232</v>
      </c>
      <c r="I187" s="279" t="s">
        <v>1230</v>
      </c>
      <c r="J187" s="279"/>
      <c r="K187" s="321"/>
    </row>
    <row r="188" spans="2:11" s="1" customFormat="1" ht="15" customHeight="1">
      <c r="B188" s="300"/>
      <c r="C188" s="279" t="s">
        <v>1233</v>
      </c>
      <c r="D188" s="279"/>
      <c r="E188" s="279"/>
      <c r="F188" s="299" t="s">
        <v>1155</v>
      </c>
      <c r="G188" s="279"/>
      <c r="H188" s="279" t="s">
        <v>1234</v>
      </c>
      <c r="I188" s="279" t="s">
        <v>1230</v>
      </c>
      <c r="J188" s="279"/>
      <c r="K188" s="321"/>
    </row>
    <row r="189" spans="2:11" s="1" customFormat="1" ht="15" customHeight="1">
      <c r="B189" s="300"/>
      <c r="C189" s="333" t="s">
        <v>1235</v>
      </c>
      <c r="D189" s="279"/>
      <c r="E189" s="279"/>
      <c r="F189" s="299" t="s">
        <v>1155</v>
      </c>
      <c r="G189" s="279"/>
      <c r="H189" s="279" t="s">
        <v>1236</v>
      </c>
      <c r="I189" s="279" t="s">
        <v>1237</v>
      </c>
      <c r="J189" s="334" t="s">
        <v>1238</v>
      </c>
      <c r="K189" s="321"/>
    </row>
    <row r="190" spans="2:11" s="1" customFormat="1" ht="15" customHeight="1">
      <c r="B190" s="300"/>
      <c r="C190" s="285" t="s">
        <v>42</v>
      </c>
      <c r="D190" s="279"/>
      <c r="E190" s="279"/>
      <c r="F190" s="299" t="s">
        <v>77</v>
      </c>
      <c r="G190" s="279"/>
      <c r="H190" s="276" t="s">
        <v>1239</v>
      </c>
      <c r="I190" s="279" t="s">
        <v>1240</v>
      </c>
      <c r="J190" s="279"/>
      <c r="K190" s="321"/>
    </row>
    <row r="191" spans="2:11" s="1" customFormat="1" ht="15" customHeight="1">
      <c r="B191" s="300"/>
      <c r="C191" s="285" t="s">
        <v>1241</v>
      </c>
      <c r="D191" s="279"/>
      <c r="E191" s="279"/>
      <c r="F191" s="299" t="s">
        <v>77</v>
      </c>
      <c r="G191" s="279"/>
      <c r="H191" s="279" t="s">
        <v>1242</v>
      </c>
      <c r="I191" s="279" t="s">
        <v>1184</v>
      </c>
      <c r="J191" s="279"/>
      <c r="K191" s="321"/>
    </row>
    <row r="192" spans="2:11" s="1" customFormat="1" ht="15" customHeight="1">
      <c r="B192" s="300"/>
      <c r="C192" s="285" t="s">
        <v>1243</v>
      </c>
      <c r="D192" s="279"/>
      <c r="E192" s="279"/>
      <c r="F192" s="299" t="s">
        <v>77</v>
      </c>
      <c r="G192" s="279"/>
      <c r="H192" s="279" t="s">
        <v>1244</v>
      </c>
      <c r="I192" s="279" t="s">
        <v>1184</v>
      </c>
      <c r="J192" s="279"/>
      <c r="K192" s="321"/>
    </row>
    <row r="193" spans="2:11" s="1" customFormat="1" ht="15" customHeight="1">
      <c r="B193" s="300"/>
      <c r="C193" s="285" t="s">
        <v>1245</v>
      </c>
      <c r="D193" s="279"/>
      <c r="E193" s="279"/>
      <c r="F193" s="299" t="s">
        <v>1155</v>
      </c>
      <c r="G193" s="279"/>
      <c r="H193" s="279" t="s">
        <v>1246</v>
      </c>
      <c r="I193" s="279" t="s">
        <v>1184</v>
      </c>
      <c r="J193" s="279"/>
      <c r="K193" s="321"/>
    </row>
    <row r="194" spans="2:11" s="1" customFormat="1" ht="15" customHeight="1">
      <c r="B194" s="327"/>
      <c r="C194" s="335"/>
      <c r="D194" s="309"/>
      <c r="E194" s="309"/>
      <c r="F194" s="309"/>
      <c r="G194" s="309"/>
      <c r="H194" s="309"/>
      <c r="I194" s="309"/>
      <c r="J194" s="309"/>
      <c r="K194" s="328"/>
    </row>
    <row r="195" spans="2:11" s="1" customFormat="1" ht="18.75" customHeight="1">
      <c r="B195" s="276"/>
      <c r="C195" s="279"/>
      <c r="D195" s="279"/>
      <c r="E195" s="279"/>
      <c r="F195" s="299"/>
      <c r="G195" s="279"/>
      <c r="H195" s="279"/>
      <c r="I195" s="279"/>
      <c r="J195" s="279"/>
      <c r="K195" s="276"/>
    </row>
    <row r="196" spans="2:11" s="1" customFormat="1" ht="18.75" customHeight="1">
      <c r="B196" s="276"/>
      <c r="C196" s="279"/>
      <c r="D196" s="279"/>
      <c r="E196" s="279"/>
      <c r="F196" s="299"/>
      <c r="G196" s="279"/>
      <c r="H196" s="279"/>
      <c r="I196" s="279"/>
      <c r="J196" s="279"/>
      <c r="K196" s="276"/>
    </row>
    <row r="197" spans="2:11" s="1" customFormat="1" ht="18.75" customHeight="1">
      <c r="B197" s="286"/>
      <c r="C197" s="286"/>
      <c r="D197" s="286"/>
      <c r="E197" s="286"/>
      <c r="F197" s="286"/>
      <c r="G197" s="286"/>
      <c r="H197" s="286"/>
      <c r="I197" s="286"/>
      <c r="J197" s="286"/>
      <c r="K197" s="286"/>
    </row>
    <row r="198" spans="2:11" s="1" customFormat="1" ht="13.5">
      <c r="B198" s="268"/>
      <c r="C198" s="269"/>
      <c r="D198" s="269"/>
      <c r="E198" s="269"/>
      <c r="F198" s="269"/>
      <c r="G198" s="269"/>
      <c r="H198" s="269"/>
      <c r="I198" s="269"/>
      <c r="J198" s="269"/>
      <c r="K198" s="270"/>
    </row>
    <row r="199" spans="2:11" s="1" customFormat="1" ht="21">
      <c r="B199" s="271"/>
      <c r="C199" s="396" t="s">
        <v>1247</v>
      </c>
      <c r="D199" s="396"/>
      <c r="E199" s="396"/>
      <c r="F199" s="396"/>
      <c r="G199" s="396"/>
      <c r="H199" s="396"/>
      <c r="I199" s="396"/>
      <c r="J199" s="396"/>
      <c r="K199" s="272"/>
    </row>
    <row r="200" spans="2:11" s="1" customFormat="1" ht="25.5" customHeight="1">
      <c r="B200" s="271"/>
      <c r="C200" s="336" t="s">
        <v>1248</v>
      </c>
      <c r="D200" s="336"/>
      <c r="E200" s="336"/>
      <c r="F200" s="336" t="s">
        <v>1249</v>
      </c>
      <c r="G200" s="337"/>
      <c r="H200" s="397" t="s">
        <v>1250</v>
      </c>
      <c r="I200" s="397"/>
      <c r="J200" s="397"/>
      <c r="K200" s="272"/>
    </row>
    <row r="201" spans="2:11" s="1" customFormat="1" ht="5.25" customHeight="1">
      <c r="B201" s="300"/>
      <c r="C201" s="297"/>
      <c r="D201" s="297"/>
      <c r="E201" s="297"/>
      <c r="F201" s="297"/>
      <c r="G201" s="279"/>
      <c r="H201" s="297"/>
      <c r="I201" s="297"/>
      <c r="J201" s="297"/>
      <c r="K201" s="321"/>
    </row>
    <row r="202" spans="2:11" s="1" customFormat="1" ht="15" customHeight="1">
      <c r="B202" s="300"/>
      <c r="C202" s="279" t="s">
        <v>1240</v>
      </c>
      <c r="D202" s="279"/>
      <c r="E202" s="279"/>
      <c r="F202" s="299" t="s">
        <v>43</v>
      </c>
      <c r="G202" s="279"/>
      <c r="H202" s="398" t="s">
        <v>1251</v>
      </c>
      <c r="I202" s="398"/>
      <c r="J202" s="398"/>
      <c r="K202" s="321"/>
    </row>
    <row r="203" spans="2:11" s="1" customFormat="1" ht="15" customHeight="1">
      <c r="B203" s="300"/>
      <c r="C203" s="306"/>
      <c r="D203" s="279"/>
      <c r="E203" s="279"/>
      <c r="F203" s="299" t="s">
        <v>44</v>
      </c>
      <c r="G203" s="279"/>
      <c r="H203" s="398" t="s">
        <v>1252</v>
      </c>
      <c r="I203" s="398"/>
      <c r="J203" s="398"/>
      <c r="K203" s="321"/>
    </row>
    <row r="204" spans="2:11" s="1" customFormat="1" ht="15" customHeight="1">
      <c r="B204" s="300"/>
      <c r="C204" s="306"/>
      <c r="D204" s="279"/>
      <c r="E204" s="279"/>
      <c r="F204" s="299" t="s">
        <v>47</v>
      </c>
      <c r="G204" s="279"/>
      <c r="H204" s="398" t="s">
        <v>1253</v>
      </c>
      <c r="I204" s="398"/>
      <c r="J204" s="398"/>
      <c r="K204" s="321"/>
    </row>
    <row r="205" spans="2:11" s="1" customFormat="1" ht="15" customHeight="1">
      <c r="B205" s="300"/>
      <c r="C205" s="279"/>
      <c r="D205" s="279"/>
      <c r="E205" s="279"/>
      <c r="F205" s="299" t="s">
        <v>45</v>
      </c>
      <c r="G205" s="279"/>
      <c r="H205" s="398" t="s">
        <v>1254</v>
      </c>
      <c r="I205" s="398"/>
      <c r="J205" s="398"/>
      <c r="K205" s="321"/>
    </row>
    <row r="206" spans="2:11" s="1" customFormat="1" ht="15" customHeight="1">
      <c r="B206" s="300"/>
      <c r="C206" s="279"/>
      <c r="D206" s="279"/>
      <c r="E206" s="279"/>
      <c r="F206" s="299" t="s">
        <v>46</v>
      </c>
      <c r="G206" s="279"/>
      <c r="H206" s="398" t="s">
        <v>1255</v>
      </c>
      <c r="I206" s="398"/>
      <c r="J206" s="398"/>
      <c r="K206" s="321"/>
    </row>
    <row r="207" spans="2:11" s="1" customFormat="1" ht="15" customHeight="1">
      <c r="B207" s="300"/>
      <c r="C207" s="279"/>
      <c r="D207" s="279"/>
      <c r="E207" s="279"/>
      <c r="F207" s="299"/>
      <c r="G207" s="279"/>
      <c r="H207" s="279"/>
      <c r="I207" s="279"/>
      <c r="J207" s="279"/>
      <c r="K207" s="321"/>
    </row>
    <row r="208" spans="2:11" s="1" customFormat="1" ht="15" customHeight="1">
      <c r="B208" s="300"/>
      <c r="C208" s="279" t="s">
        <v>1196</v>
      </c>
      <c r="D208" s="279"/>
      <c r="E208" s="279"/>
      <c r="F208" s="299" t="s">
        <v>79</v>
      </c>
      <c r="G208" s="279"/>
      <c r="H208" s="398" t="s">
        <v>1256</v>
      </c>
      <c r="I208" s="398"/>
      <c r="J208" s="398"/>
      <c r="K208" s="321"/>
    </row>
    <row r="209" spans="2:11" s="1" customFormat="1" ht="15" customHeight="1">
      <c r="B209" s="300"/>
      <c r="C209" s="306"/>
      <c r="D209" s="279"/>
      <c r="E209" s="279"/>
      <c r="F209" s="299" t="s">
        <v>1093</v>
      </c>
      <c r="G209" s="279"/>
      <c r="H209" s="398" t="s">
        <v>1094</v>
      </c>
      <c r="I209" s="398"/>
      <c r="J209" s="398"/>
      <c r="K209" s="321"/>
    </row>
    <row r="210" spans="2:11" s="1" customFormat="1" ht="15" customHeight="1">
      <c r="B210" s="300"/>
      <c r="C210" s="279"/>
      <c r="D210" s="279"/>
      <c r="E210" s="279"/>
      <c r="F210" s="299" t="s">
        <v>1091</v>
      </c>
      <c r="G210" s="279"/>
      <c r="H210" s="398" t="s">
        <v>1257</v>
      </c>
      <c r="I210" s="398"/>
      <c r="J210" s="398"/>
      <c r="K210" s="321"/>
    </row>
    <row r="211" spans="2:11" s="1" customFormat="1" ht="15" customHeight="1">
      <c r="B211" s="338"/>
      <c r="C211" s="306"/>
      <c r="D211" s="306"/>
      <c r="E211" s="306"/>
      <c r="F211" s="299" t="s">
        <v>1095</v>
      </c>
      <c r="G211" s="285"/>
      <c r="H211" s="399" t="s">
        <v>1096</v>
      </c>
      <c r="I211" s="399"/>
      <c r="J211" s="399"/>
      <c r="K211" s="339"/>
    </row>
    <row r="212" spans="2:11" s="1" customFormat="1" ht="15" customHeight="1">
      <c r="B212" s="338"/>
      <c r="C212" s="306"/>
      <c r="D212" s="306"/>
      <c r="E212" s="306"/>
      <c r="F212" s="299" t="s">
        <v>784</v>
      </c>
      <c r="G212" s="285"/>
      <c r="H212" s="399" t="s">
        <v>1038</v>
      </c>
      <c r="I212" s="399"/>
      <c r="J212" s="399"/>
      <c r="K212" s="339"/>
    </row>
    <row r="213" spans="2:11" s="1" customFormat="1" ht="15" customHeight="1">
      <c r="B213" s="338"/>
      <c r="C213" s="306"/>
      <c r="D213" s="306"/>
      <c r="E213" s="306"/>
      <c r="F213" s="340"/>
      <c r="G213" s="285"/>
      <c r="H213" s="341"/>
      <c r="I213" s="341"/>
      <c r="J213" s="341"/>
      <c r="K213" s="339"/>
    </row>
    <row r="214" spans="2:11" s="1" customFormat="1" ht="15" customHeight="1">
      <c r="B214" s="338"/>
      <c r="C214" s="279" t="s">
        <v>1220</v>
      </c>
      <c r="D214" s="306"/>
      <c r="E214" s="306"/>
      <c r="F214" s="299">
        <v>1</v>
      </c>
      <c r="G214" s="285"/>
      <c r="H214" s="399" t="s">
        <v>1258</v>
      </c>
      <c r="I214" s="399"/>
      <c r="J214" s="399"/>
      <c r="K214" s="339"/>
    </row>
    <row r="215" spans="2:11" s="1" customFormat="1" ht="15" customHeight="1">
      <c r="B215" s="338"/>
      <c r="C215" s="306"/>
      <c r="D215" s="306"/>
      <c r="E215" s="306"/>
      <c r="F215" s="299">
        <v>2</v>
      </c>
      <c r="G215" s="285"/>
      <c r="H215" s="399" t="s">
        <v>1259</v>
      </c>
      <c r="I215" s="399"/>
      <c r="J215" s="399"/>
      <c r="K215" s="339"/>
    </row>
    <row r="216" spans="2:11" s="1" customFormat="1" ht="15" customHeight="1">
      <c r="B216" s="338"/>
      <c r="C216" s="306"/>
      <c r="D216" s="306"/>
      <c r="E216" s="306"/>
      <c r="F216" s="299">
        <v>3</v>
      </c>
      <c r="G216" s="285"/>
      <c r="H216" s="399" t="s">
        <v>1260</v>
      </c>
      <c r="I216" s="399"/>
      <c r="J216" s="399"/>
      <c r="K216" s="339"/>
    </row>
    <row r="217" spans="2:11" s="1" customFormat="1" ht="15" customHeight="1">
      <c r="B217" s="338"/>
      <c r="C217" s="306"/>
      <c r="D217" s="306"/>
      <c r="E217" s="306"/>
      <c r="F217" s="299">
        <v>4</v>
      </c>
      <c r="G217" s="285"/>
      <c r="H217" s="399" t="s">
        <v>1261</v>
      </c>
      <c r="I217" s="399"/>
      <c r="J217" s="399"/>
      <c r="K217" s="339"/>
    </row>
    <row r="218" spans="2:11" s="1" customFormat="1" ht="12.75" customHeight="1">
      <c r="B218" s="342"/>
      <c r="C218" s="343"/>
      <c r="D218" s="343"/>
      <c r="E218" s="343"/>
      <c r="F218" s="343"/>
      <c r="G218" s="343"/>
      <c r="H218" s="343"/>
      <c r="I218" s="343"/>
      <c r="J218" s="343"/>
      <c r="K218" s="344"/>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DESKTOP-473U3HR\Michal</dc:creator>
  <cp:keywords/>
  <dc:description/>
  <cp:lastModifiedBy>Michal</cp:lastModifiedBy>
  <dcterms:created xsi:type="dcterms:W3CDTF">2020-06-19T14:59:17Z</dcterms:created>
  <dcterms:modified xsi:type="dcterms:W3CDTF">2020-07-17T06:08:24Z</dcterms:modified>
  <cp:category/>
  <cp:version/>
  <cp:contentType/>
  <cp:contentStatus/>
</cp:coreProperties>
</file>