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630" yWindow="600" windowWidth="27495" windowHeight="11955" firstSheet="4" activeTab="9"/>
  </bookViews>
  <sheets>
    <sheet name="Rekapitulace stavby" sheetId="1" r:id="rId1"/>
    <sheet name="001010 - SO 01a  Kostel" sheetId="2" r:id="rId2"/>
    <sheet name="Příloha EL" sheetId="10" r:id="rId3"/>
    <sheet name="001020 - SO 01b  Západní věž" sheetId="3" r:id="rId4"/>
    <sheet name="0020 - SO 02  Přístavba WC" sheetId="4" r:id="rId5"/>
    <sheet name="0100 - SO 10  Kanalizace" sheetId="5" r:id="rId6"/>
    <sheet name="0110 - SO 11  Vodovod" sheetId="6" r:id="rId7"/>
    <sheet name="0209 - SO 29  Areálové os..." sheetId="7" r:id="rId8"/>
    <sheet name="Příloha AO" sheetId="9" r:id="rId9"/>
    <sheet name="099 - Vedlejší rozpočtové..." sheetId="8" r:id="rId10"/>
  </sheets>
  <definedNames>
    <definedName name="_xlnm._FilterDatabase" localSheetId="1" hidden="1">'001010 - SO 01a  Kostel'!$C$143:$K$456</definedName>
    <definedName name="_xlnm._FilterDatabase" localSheetId="3" hidden="1">'001020 - SO 01b  Západní věž'!$C$132:$K$185</definedName>
    <definedName name="_xlnm._FilterDatabase" localSheetId="4" hidden="1">'0020 - SO 02  Přístavba WC'!$C$149:$K$582</definedName>
    <definedName name="_xlnm._FilterDatabase" localSheetId="5" hidden="1">'0100 - SO 10  Kanalizace'!$C$121:$K$181</definedName>
    <definedName name="_xlnm._FilterDatabase" localSheetId="6" hidden="1">'0110 - SO 11  Vodovod'!$C$119:$K$184</definedName>
    <definedName name="_xlnm._FilterDatabase" localSheetId="7" hidden="1">'0209 - SO 29  Areálové os...'!$C$117:$K$121</definedName>
    <definedName name="_xlnm._FilterDatabase" localSheetId="9" hidden="1">'099 - Vedlejší rozpočtové...'!$C$121:$K$142</definedName>
    <definedName name="_xlnm.Print_Area" localSheetId="1">'001010 - SO 01a  Kostel'!$C$4:$J$76,'001010 - SO 01a  Kostel'!$C$82:$J$123,'001010 - SO 01a  Kostel'!$C$129:$J$456</definedName>
    <definedName name="_xlnm.Print_Area" localSheetId="3">'001020 - SO 01b  Západní věž'!$C$4:$J$76,'001020 - SO 01b  Západní věž'!$C$82:$J$112,'001020 - SO 01b  Západní věž'!$C$118:$J$185</definedName>
    <definedName name="_xlnm.Print_Area" localSheetId="4">'0020 - SO 02  Přístavba WC'!$C$4:$J$76,'0020 - SO 02  Přístavba WC'!$C$82:$J$131,'0020 - SO 02  Přístavba WC'!$C$137:$J$582</definedName>
    <definedName name="_xlnm.Print_Area" localSheetId="5">'0100 - SO 10  Kanalizace'!$C$4:$J$76,'0100 - SO 10  Kanalizace'!$C$82:$J$103,'0100 - SO 10  Kanalizace'!$C$109:$J$181</definedName>
    <definedName name="_xlnm.Print_Area" localSheetId="6">'0110 - SO 11  Vodovod'!$C$4:$J$76,'0110 - SO 11  Vodovod'!$C$82:$J$101,'0110 - SO 11  Vodovod'!$C$107:$J$184</definedName>
    <definedName name="_xlnm.Print_Area" localSheetId="7">'0209 - SO 29  Areálové os...'!$C$4:$J$76,'0209 - SO 29  Areálové os...'!$C$82:$J$99,'0209 - SO 29  Areálové os...'!$C$105:$J$121</definedName>
    <definedName name="_xlnm.Print_Area" localSheetId="9">'099 - Vedlejší rozpočtové...'!$C$4:$J$76,'099 - Vedlejší rozpočtové...'!$C$82:$J$103,'099 - Vedlejší rozpočtové...'!$C$109:$J$142</definedName>
    <definedName name="_xlnm.Print_Area" localSheetId="0">'Rekapitulace stavby'!$D$4:$AO$76,'Rekapitulace stavby'!$C$82:$AQ$103</definedName>
    <definedName name="_xlnm.Print_Titles" localSheetId="0">'Rekapitulace stavby'!$92:$92</definedName>
    <definedName name="_xlnm.Print_Titles" localSheetId="1">'001010 - SO 01a  Kostel'!$143:$143</definedName>
    <definedName name="_xlnm.Print_Titles" localSheetId="3">'001020 - SO 01b  Západní věž'!$132:$132</definedName>
    <definedName name="_xlnm.Print_Titles" localSheetId="4">'0020 - SO 02  Přístavba WC'!$149:$149</definedName>
    <definedName name="_xlnm.Print_Titles" localSheetId="5">'0100 - SO 10  Kanalizace'!$121:$121</definedName>
    <definedName name="_xlnm.Print_Titles" localSheetId="6">'0110 - SO 11  Vodovod'!$119:$119</definedName>
    <definedName name="_xlnm.Print_Titles" localSheetId="7">'0209 - SO 29  Areálové os...'!$117:$117</definedName>
    <definedName name="_xlnm.Print_Titles" localSheetId="9">'099 - Vedlejší rozpočtové...'!$121:$121</definedName>
  </definedNames>
  <calcPr calcId="162913"/>
</workbook>
</file>

<file path=xl/sharedStrings.xml><?xml version="1.0" encoding="utf-8"?>
<sst xmlns="http://schemas.openxmlformats.org/spreadsheetml/2006/main" count="12898" uniqueCount="2722">
  <si>
    <t>Export Komplet</t>
  </si>
  <si>
    <t/>
  </si>
  <si>
    <t>2.0</t>
  </si>
  <si>
    <t>ZAMOK</t>
  </si>
  <si>
    <t>False</t>
  </si>
  <si>
    <t>{b5e1659d-e9e3-4eb5-b4b2-f472be4c00f0}</t>
  </si>
  <si>
    <t>0,1</t>
  </si>
  <si>
    <t>21</t>
  </si>
  <si>
    <t>1</t>
  </si>
  <si>
    <t>15</t>
  </si>
  <si>
    <t>REKAPITULACE STAVBY</t>
  </si>
  <si>
    <t>v ---  níže se nacházejí doplnkové a pomocné údaje k sestavám  --- v</t>
  </si>
  <si>
    <t>Návod na vyplnění</t>
  </si>
  <si>
    <t>0,001</t>
  </si>
  <si>
    <t>Kód:</t>
  </si>
  <si>
    <t>2020-099a</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</si>
  <si>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</si>
  <si>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</si>
  <si>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areálu kostela Sv. Jiří, Horní Slavkov - I. etapa - stavební objekty</t>
  </si>
  <si>
    <t>KSO:</t>
  </si>
  <si>
    <t>CC-CZ:</t>
  </si>
  <si>
    <t>Místo:</t>
  </si>
  <si>
    <t xml:space="preserve"> </t>
  </si>
  <si>
    <t>Datum:</t>
  </si>
  <si>
    <t>2. 2. 2021</t>
  </si>
  <si>
    <t>Zadavatel:</t>
  </si>
  <si>
    <t>IČ:</t>
  </si>
  <si>
    <t>DIČ:</t>
  </si>
  <si>
    <t>Uchazeč:</t>
  </si>
  <si>
    <t>Vyplň údaj</t>
  </si>
  <si>
    <t>Projektant:</t>
  </si>
  <si>
    <t>True</t>
  </si>
  <si>
    <t>Zpracovatel:</t>
  </si>
  <si>
    <t>Pavel Hrba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</si>
  <si>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</si>
  <si>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</si>
  <si>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</si>
  <si>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</si>
  <si>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</si>
  <si>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</si>
  <si>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</si>
  <si>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</si>
  <si>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</si>
  <si>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</si>
  <si>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</si>
  <si>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</si>
  <si>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</si>
  <si>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</si>
  <si>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</si>
  <si>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</si>
  <si>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</si>
  <si>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</si>
  <si>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</si>
  <si>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</si>
  <si>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</si>
  <si>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</si>
  <si>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</si>
  <si>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</si>
  <si>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</si>
  <si>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</si>
  <si>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</si>
  <si>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</si>
  <si>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</si>
  <si>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</si>
  <si>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</si>
  <si>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</si>
  <si>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</si>
  <si>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</si>
  <si>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</si>
  <si>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</si>
  <si>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</si>
  <si>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</si>
  <si>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</si>
  <si>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</si>
  <si>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</si>
  <si>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</si>
  <si>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</si>
  <si>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</si>
  <si>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</si>
  <si>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0010</t>
  </si>
  <si>
    <t>SO 01  Kostel</t>
  </si>
  <si>
    <t>STA</t>
  </si>
  <si>
    <t>{94cc20a7-9d8a-4e52-a52c-9042af92a9ca}</t>
  </si>
  <si>
    <t>2</t>
  </si>
  <si>
    <t>/</t>
  </si>
  <si>
    <t>001010</t>
  </si>
  <si>
    <t>SO 01a  Kostel</t>
  </si>
  <si>
    <t>Soupis</t>
  </si>
  <si>
    <t>{d5da48a2-c162-4320-848a-98a2d80e9306}</t>
  </si>
  <si>
    <t>001020</t>
  </si>
  <si>
    <t>SO 01b  Západní věž</t>
  </si>
  <si>
    <t>{bfec2265-96c4-4b94-a9af-0d5a19a73743}</t>
  </si>
  <si>
    <t>0020</t>
  </si>
  <si>
    <t>SO 02  Přístavba WC</t>
  </si>
  <si>
    <t>{034771d4-a7f0-45f6-9a5c-f680df1f53db}</t>
  </si>
  <si>
    <t>0100</t>
  </si>
  <si>
    <t>SO 10  Kanalizace</t>
  </si>
  <si>
    <t>{06ee0a4f-910c-4b3a-89fb-21ed8920cda6}</t>
  </si>
  <si>
    <t>0110</t>
  </si>
  <si>
    <t>SO 11  Vodovod</t>
  </si>
  <si>
    <t>{de7e76ce-76d0-403e-a174-83420919b813}</t>
  </si>
  <si>
    <t>0209</t>
  </si>
  <si>
    <t>SO 29  Areálové osvětlení</t>
  </si>
  <si>
    <t>{37a2971a-eda1-452b-8396-8f942fd6413f}</t>
  </si>
  <si>
    <t>099</t>
  </si>
  <si>
    <t>Vedlejší rozpočtové náklady</t>
  </si>
  <si>
    <t>{a51ea13a-46ee-4149-8517-3bf300b79150}</t>
  </si>
  <si>
    <t>KRYCÍ LIST SOUPISU PRACÍ</t>
  </si>
  <si>
    <t>Objekt:</t>
  </si>
  <si>
    <t>0010 - SO 01  Kostel</t>
  </si>
  <si>
    <t>Soupis:</t>
  </si>
  <si>
    <t>001010 - SO 01a  Kostel</t>
  </si>
  <si>
    <t>Horní Slavkov</t>
  </si>
  <si>
    <t>Město Horní Slavkov</t>
  </si>
  <si>
    <t>TMS PROJEKT Ing. JiříTreybal</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</si>
  <si>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</si>
  <si>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</si>
  <si>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</si>
  <si>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</si>
  <si>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</si>
  <si>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</si>
  <si>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</si>
  <si>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</si>
  <si>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</si>
  <si>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</si>
  <si>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64 - Osazování výplní otvorů</t>
  </si>
  <si>
    <t xml:space="preserve">    61 - Úprava povrchů vnitřních</t>
  </si>
  <si>
    <t xml:space="preserve">    63 - Podlahy a podlahové konstrukce</t>
  </si>
  <si>
    <t xml:space="preserve">    9 - Ostatní konstrukce a práce</t>
  </si>
  <si>
    <t xml:space="preserve">    94 - Lešení a stavební výtahy</t>
  </si>
  <si>
    <t xml:space="preserve">    96 - Bourání konstrukcí</t>
  </si>
  <si>
    <t xml:space="preserve">    997 - Přesun sutě</t>
  </si>
  <si>
    <t xml:space="preserve">    998 - Přesun hmot</t>
  </si>
  <si>
    <t>PSV - Práce a dodávky PSV</t>
  </si>
  <si>
    <t xml:space="preserve">    713 - Izolace tepelné</t>
  </si>
  <si>
    <t xml:space="preserve">    727 - Zdravotechnika - požární ochrana</t>
  </si>
  <si>
    <t xml:space="preserve">    740 - Elektromontáže</t>
  </si>
  <si>
    <t xml:space="preserve">    762 - Konstrukce tesařské</t>
  </si>
  <si>
    <t xml:space="preserve">    763 - Konstrukce suché výstavby</t>
  </si>
  <si>
    <t xml:space="preserve">    766 - Konstrukce truhlářské</t>
  </si>
  <si>
    <t xml:space="preserve">    771 - Podlahy z dlaždic</t>
  </si>
  <si>
    <t xml:space="preserve">    772 - Podlahy z kamene</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</si>
  <si>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</si>
  <si>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</si>
  <si>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</si>
  <si>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</si>
  <si>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</si>
  <si>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</si>
  <si>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</si>
  <si>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</si>
  <si>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</si>
  <si>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</si>
  <si>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</si>
  <si>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</si>
  <si>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</si>
  <si>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</si>
  <si>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</si>
  <si>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</si>
  <si>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</si>
  <si>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</si>
  <si>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</si>
  <si>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</si>
  <si>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120001101</t>
  </si>
  <si>
    <t>Příplatek za ztížení odkopávky nebo prokopávky v blízkosti inženýrských sítí</t>
  </si>
  <si>
    <t>m3</t>
  </si>
  <si>
    <t>4</t>
  </si>
  <si>
    <t>1200505670</t>
  </si>
  <si>
    <t>VV</t>
  </si>
  <si>
    <t>55,6/3</t>
  </si>
  <si>
    <t>132212111</t>
  </si>
  <si>
    <t>Hloubení rýh š do 800 mm v soudržných horninách třídy těžitelnosti I, skupiny 3 ručně</t>
  </si>
  <si>
    <t>-1345255009</t>
  </si>
  <si>
    <t>"Pro vnitřní kanalizaci" 139*0,5*0,8</t>
  </si>
  <si>
    <t>3</t>
  </si>
  <si>
    <t>132251101</t>
  </si>
  <si>
    <t>Hloubení rýh nezapažených  š do 800 mm v hornině třídy těžitelnosti I, skupiny 3 objem do 20 m3 strojně</t>
  </si>
  <si>
    <t>1176101300</t>
  </si>
  <si>
    <t>"Západní bašta - pro základ" (1,3+2,5)*0,8*0,9</t>
  </si>
  <si>
    <t>162751117</t>
  </si>
  <si>
    <t>Vodorovné přemístění do 10000 m výkopku/sypaniny z horniny třídy těžitelnosti I, skupiny 1 až 3</t>
  </si>
  <si>
    <t>-1559442563</t>
  </si>
  <si>
    <t>55,6-20,85-27,8</t>
  </si>
  <si>
    <t>5</t>
  </si>
  <si>
    <t>162751119</t>
  </si>
  <si>
    <t>Příplatek k vodorovnému přemístění výkopku/sypaniny z horniny třídy těžitelnosti I, skupiny 1 až 3 ZKD 1000 m přes 10000 m</t>
  </si>
  <si>
    <t>-652870558</t>
  </si>
  <si>
    <t>6,95*12</t>
  </si>
  <si>
    <t>6</t>
  </si>
  <si>
    <t>171201201</t>
  </si>
  <si>
    <t>Uložení sypaniny na skládky nebo meziskládky</t>
  </si>
  <si>
    <t>1294520487</t>
  </si>
  <si>
    <t>7</t>
  </si>
  <si>
    <t>171201231</t>
  </si>
  <si>
    <t>Poplatek za uložení zeminy a kamení na recyklační skládce (skládkovné) kód odpadu 17 05 04</t>
  </si>
  <si>
    <t>t</t>
  </si>
  <si>
    <t>1708325398</t>
  </si>
  <si>
    <t>6,95*1,7</t>
  </si>
  <si>
    <t>8</t>
  </si>
  <si>
    <t>174101101</t>
  </si>
  <si>
    <t>Zásyp jam, šachet rýh nebo kolem objektů sypaninou se zhutněním</t>
  </si>
  <si>
    <t>-1543690494</t>
  </si>
  <si>
    <t>"Pro vnitřní kanalizaci" 139*0,5*0,3</t>
  </si>
  <si>
    <t>9</t>
  </si>
  <si>
    <t>175111101</t>
  </si>
  <si>
    <t>Obsypání potrubí ručně sypaninou bez prohození, uloženou do 3 m</t>
  </si>
  <si>
    <t>-137656753</t>
  </si>
  <si>
    <t>"Pro vnitřní kanalizaci" 139*0,5*0,4</t>
  </si>
  <si>
    <t>10</t>
  </si>
  <si>
    <t>175111109</t>
  </si>
  <si>
    <t>Příplatek k obsypání potrubí za ruční prohození sypaniny, uložené do 3 m</t>
  </si>
  <si>
    <t>1097243203</t>
  </si>
  <si>
    <t>11</t>
  </si>
  <si>
    <t>181951112</t>
  </si>
  <si>
    <t>Úprava pláně v hornině třídy těžitelnosti I, skupiny 1 až 3 se zhutněním strojně</t>
  </si>
  <si>
    <t>m2</t>
  </si>
  <si>
    <t>-978279945</t>
  </si>
  <si>
    <t>"P2.1" 35</t>
  </si>
  <si>
    <t>"P2.2" 245,78-90,48</t>
  </si>
  <si>
    <t>"P3.1" 32,6</t>
  </si>
  <si>
    <t>"P3.2" 105</t>
  </si>
  <si>
    <t>"P4.1" 62,7</t>
  </si>
  <si>
    <t>Zakládání</t>
  </si>
  <si>
    <t>12</t>
  </si>
  <si>
    <t>274311611</t>
  </si>
  <si>
    <t>Základové pásy prokládané kamenem z betonu tř. C 16/20</t>
  </si>
  <si>
    <t>1495626330</t>
  </si>
  <si>
    <t>"Západní bašta - základ" (1,3+2,5)*0,8*0,9*1,035</t>
  </si>
  <si>
    <t>Svislé a kompletní konstrukce</t>
  </si>
  <si>
    <t>13</t>
  </si>
  <si>
    <t>311113131</t>
  </si>
  <si>
    <t>Nosná zeď tl 150 mm z hladkých tvárnic ztraceného bednění včetně výplně z betonu tř. C 16/20</t>
  </si>
  <si>
    <t>-924391605</t>
  </si>
  <si>
    <t>"Schodiště Tn31" 3,4*3,5-0,8*1,97</t>
  </si>
  <si>
    <t>14</t>
  </si>
  <si>
    <t>311361821</t>
  </si>
  <si>
    <t>Výztuž nosných zdí betonářskou ocelí 10 505</t>
  </si>
  <si>
    <t>-1516549981</t>
  </si>
  <si>
    <t>"Schodiště Tn31 - předpoklad R10" (3,4*3,5-0,8*1,97)*8*0,617/1000</t>
  </si>
  <si>
    <t>342241162</t>
  </si>
  <si>
    <t>Příčky z cihel plných dl 290 mm pevnosti P 15 na MC tl 140 mm</t>
  </si>
  <si>
    <t>-211978458</t>
  </si>
  <si>
    <t>"Schodiště T100" ((0,1+1,225)/2*1,4+0,5*1,225)*2</t>
  </si>
  <si>
    <t>"Obezdívka věnce západní bašty" (1,3+2,5)*0,25*2</t>
  </si>
  <si>
    <t>Vodorovné konstrukce</t>
  </si>
  <si>
    <t>16</t>
  </si>
  <si>
    <t>411354239</t>
  </si>
  <si>
    <t>Bednění stropů ztracené z hraněných trapézových vln v 40 mm plech pozinkovaný tl 1,0 mm</t>
  </si>
  <si>
    <t>-1177597125</t>
  </si>
  <si>
    <t>"Schodiště Tn31" 1,25*(1,05+3,3+1,15)</t>
  </si>
  <si>
    <t>17</t>
  </si>
  <si>
    <t>417321414</t>
  </si>
  <si>
    <t>Ztužující pásy a věnce ze ŽB tř. C 20/25</t>
  </si>
  <si>
    <t>162370133</t>
  </si>
  <si>
    <t>"Západní bašta" (1,3+2,5)*0,3*0,25</t>
  </si>
  <si>
    <t>18</t>
  </si>
  <si>
    <t>417361821</t>
  </si>
  <si>
    <t>Výztuž ztužujících pásů a věnců betonářskou ocelí 10 505</t>
  </si>
  <si>
    <t>27698995</t>
  </si>
  <si>
    <t>"Západní bašta - předpoklad - R12" 4*6*0,89/1000</t>
  </si>
  <si>
    <t>"R6" 16*(0,3+0,25)*2*0,222/1000</t>
  </si>
  <si>
    <t>19</t>
  </si>
  <si>
    <t>430321515</t>
  </si>
  <si>
    <t>Schodišťová konstrukce a rampa ze ŽB tř. C 20/25</t>
  </si>
  <si>
    <t>982252711</t>
  </si>
  <si>
    <t>"Schodiště Tn31 - deska" 1,25*(1,05+3,3+1,15)*0,18</t>
  </si>
  <si>
    <t>"Stupně" (1,25*10+1,3+1,5)*0,185*0,254/2</t>
  </si>
  <si>
    <t>20</t>
  </si>
  <si>
    <t>430362021</t>
  </si>
  <si>
    <t>Výztuž schodišťové konstrukce a rampy svařovanými sítěmi Kari</t>
  </si>
  <si>
    <t>-1202094669</t>
  </si>
  <si>
    <t>"Schodiště Tn31" 1,25*(1,05+3,3+1,15)*1,1*4,44/1000</t>
  </si>
  <si>
    <t>431351125</t>
  </si>
  <si>
    <t>Zřízení bednění podest schodišť a ramp křivočarých v do 4 m</t>
  </si>
  <si>
    <t>-1015164725</t>
  </si>
  <si>
    <t>"Schodiště Tn31 - deska" (1,05+3,3+1,15)*0,18</t>
  </si>
  <si>
    <t>"Stupně" (1,25*10+1,3+1,5)*0,185+0,185*0,254/2*12</t>
  </si>
  <si>
    <t>22</t>
  </si>
  <si>
    <t>431351126</t>
  </si>
  <si>
    <t>Odstranění bednění podest schodišť a ramp křivočarých v do 4 m</t>
  </si>
  <si>
    <t>-1194294575</t>
  </si>
  <si>
    <t>23</t>
  </si>
  <si>
    <t>4319-01-010</t>
  </si>
  <si>
    <t>Dodávka a osazení U č.180 u schodiště Tn31</t>
  </si>
  <si>
    <t>kg</t>
  </si>
  <si>
    <t>102601858</t>
  </si>
  <si>
    <t>(1,05+3,3+1,05)*28</t>
  </si>
  <si>
    <t>24</t>
  </si>
  <si>
    <t>4319-01-020</t>
  </si>
  <si>
    <t>Dodávka a osazení L 60/605mm u schodiště Tn31</t>
  </si>
  <si>
    <t>1274060836</t>
  </si>
  <si>
    <t>(1,05+3,3)*5,42</t>
  </si>
  <si>
    <t>25</t>
  </si>
  <si>
    <t>434121416</t>
  </si>
  <si>
    <t>Osazení ŽB schodišťových stupňů drsných na schodnice</t>
  </si>
  <si>
    <t>m</t>
  </si>
  <si>
    <t>25178097</t>
  </si>
  <si>
    <t>"Schodiště T100" 1,2*8</t>
  </si>
  <si>
    <t>26</t>
  </si>
  <si>
    <t>M</t>
  </si>
  <si>
    <t>59341215</t>
  </si>
  <si>
    <t>deska stropní plná PZD 1190x290x65mm</t>
  </si>
  <si>
    <t>kus</t>
  </si>
  <si>
    <t>662689997</t>
  </si>
  <si>
    <t>8*1,01</t>
  </si>
  <si>
    <t>27</t>
  </si>
  <si>
    <t>451572111</t>
  </si>
  <si>
    <t>Lože pod potrubí otevřený výkop z kameniva drobného těženého</t>
  </si>
  <si>
    <t>-1915665144</t>
  </si>
  <si>
    <t>"Pro vnitřní kanalizaci" 139*0,5*0,1</t>
  </si>
  <si>
    <t>64</t>
  </si>
  <si>
    <t>Osazování výplní otvorů</t>
  </si>
  <si>
    <t>28</t>
  </si>
  <si>
    <t>6409-010</t>
  </si>
  <si>
    <t>Osazení kamenných dveřních zárubní</t>
  </si>
  <si>
    <t>ks</t>
  </si>
  <si>
    <t>1618948003</t>
  </si>
  <si>
    <t>"Západní bašta" 1</t>
  </si>
  <si>
    <t>29</t>
  </si>
  <si>
    <t>6409-020</t>
  </si>
  <si>
    <t>Oprava zděného portálu vč. kamenných stupňů dveří do severní věže, viz. prvek R104</t>
  </si>
  <si>
    <t>1653358773</t>
  </si>
  <si>
    <t>61</t>
  </si>
  <si>
    <t>Úprava povrchů vnitřních</t>
  </si>
  <si>
    <t>30</t>
  </si>
  <si>
    <t>611142001</t>
  </si>
  <si>
    <t>Potažení vnitřních stropů sklovláknitým pletivem vtlačeným do tenkovrstvé hmoty</t>
  </si>
  <si>
    <t>-2042232869</t>
  </si>
  <si>
    <t>31</t>
  </si>
  <si>
    <t>611311131</t>
  </si>
  <si>
    <t>Potažení vnitřních rovných stropů vápenným štukem tloušťky do 3 mm</t>
  </si>
  <si>
    <t>-264827935</t>
  </si>
  <si>
    <t>32</t>
  </si>
  <si>
    <t>611311143</t>
  </si>
  <si>
    <t>Vápenná omítka štuková dvouvrstvá vnitřních kleneb nebo skořepin nanášená ručně</t>
  </si>
  <si>
    <t>1276613036</t>
  </si>
  <si>
    <t>"M.č.105" 320*0,7</t>
  </si>
  <si>
    <t>33</t>
  </si>
  <si>
    <t>611142012</t>
  </si>
  <si>
    <t>Potažení vnitřních stropů rabicovým pletivem</t>
  </si>
  <si>
    <t>2122205911</t>
  </si>
  <si>
    <t>"M.č.102" 32,6+9,8</t>
  </si>
  <si>
    <t>"M.č.104" 202,7</t>
  </si>
  <si>
    <t>"M.č.105" 320*0,7+65*0,95</t>
  </si>
  <si>
    <t>34</t>
  </si>
  <si>
    <t>611311141</t>
  </si>
  <si>
    <t>Vápenná omítka štuková dvouvrstvá vnitřních stropů rovných nanášená ručně</t>
  </si>
  <si>
    <t>-1968308383</t>
  </si>
  <si>
    <t>35</t>
  </si>
  <si>
    <t>611311191</t>
  </si>
  <si>
    <t>Příplatek k vápenné omítce vnitřních stropů za každých dalších 5 mm tloušťky ručně</t>
  </si>
  <si>
    <t>-988047982</t>
  </si>
  <si>
    <t>(224+530,85)*2</t>
  </si>
  <si>
    <t>36</t>
  </si>
  <si>
    <t>611311145</t>
  </si>
  <si>
    <t>Vápenná omítka štuková dvouvrstvá vnitřních schodišťových konstrukcí nanášená ručně</t>
  </si>
  <si>
    <t>1564640020</t>
  </si>
  <si>
    <t>37</t>
  </si>
  <si>
    <t>612142001</t>
  </si>
  <si>
    <t>Potažení vnitřních stěn sklovláknitým pletivem vtlačeným do tenkovrstvé hmoty</t>
  </si>
  <si>
    <t>-2011485604</t>
  </si>
  <si>
    <t>"Schodiště Tn31" (3,4*3,5-0,8*1,97)*2</t>
  </si>
  <si>
    <t>"Na sádrokartonu" 20,992*2</t>
  </si>
  <si>
    <t>38</t>
  </si>
  <si>
    <t>612311131</t>
  </si>
  <si>
    <t>Potažení vnitřních stěn vápenným štukem tloušťky do 3 mm</t>
  </si>
  <si>
    <t>-1534464261</t>
  </si>
  <si>
    <t>"M.č.102" 61+27</t>
  </si>
  <si>
    <t>39</t>
  </si>
  <si>
    <t>612311141</t>
  </si>
  <si>
    <t>Vápenná omítka štuková dvouvrstvá vnitřních stěn nanášená ručně</t>
  </si>
  <si>
    <t>2113049075</t>
  </si>
  <si>
    <t>"M.č.102" 15,6*2+61+27</t>
  </si>
  <si>
    <t>"M.č.104" 424</t>
  </si>
  <si>
    <t>"M.č.106" 458*0,1</t>
  </si>
  <si>
    <t>40</t>
  </si>
  <si>
    <t>612311191</t>
  </si>
  <si>
    <t>Příplatek k vápenné omítce vnitřních stěn za každých dalších 5 mm tloušťky ručně</t>
  </si>
  <si>
    <t>1178019081</t>
  </si>
  <si>
    <t>"M.č.102" 15,6*2*2</t>
  </si>
  <si>
    <t>"M.č.104" 424*2</t>
  </si>
  <si>
    <t>41</t>
  </si>
  <si>
    <t>612325422</t>
  </si>
  <si>
    <t>Oprava vnitřní vápenocementové štukové omítky stěn v rozsahu plochy do 30%</t>
  </si>
  <si>
    <t>82021217</t>
  </si>
  <si>
    <t>"M.č.101" 39</t>
  </si>
  <si>
    <t>"M.č.105" 443,5</t>
  </si>
  <si>
    <t>"M.č.106" 458</t>
  </si>
  <si>
    <t>42</t>
  </si>
  <si>
    <t>612821013R</t>
  </si>
  <si>
    <t>Vnitřní sanační štuková omítka porézní s trassovým vápnem prováděná ručně</t>
  </si>
  <si>
    <t>-1025932431</t>
  </si>
  <si>
    <t>"M.č.105" 110+240</t>
  </si>
  <si>
    <t>43</t>
  </si>
  <si>
    <t>619345132R</t>
  </si>
  <si>
    <t>Vytažení  fabionů - napojení stěny na strop</t>
  </si>
  <si>
    <t>-827192613</t>
  </si>
  <si>
    <t>"M.č.102" 8,6*2+4,65+1,44+1,499+2,201-1,2</t>
  </si>
  <si>
    <t>44</t>
  </si>
  <si>
    <t>6199-01-071</t>
  </si>
  <si>
    <t>Zpevnění zdící malty, doplnění vypadaného spárování vápennou maltou</t>
  </si>
  <si>
    <t>365300564</t>
  </si>
  <si>
    <t>"M.č.204" 77*0,6</t>
  </si>
  <si>
    <t>"M.č.302" 88</t>
  </si>
  <si>
    <t>45</t>
  </si>
  <si>
    <t>619991001</t>
  </si>
  <si>
    <t>Zakrytí podlah fólií přilepenou lepící páskou</t>
  </si>
  <si>
    <t>-133725256</t>
  </si>
  <si>
    <t>46</t>
  </si>
  <si>
    <t>619991011</t>
  </si>
  <si>
    <t>Obalení konstrukcí a prvků fólií přilepenou lepící páskou</t>
  </si>
  <si>
    <t>1908090687</t>
  </si>
  <si>
    <t>47</t>
  </si>
  <si>
    <t>628631221</t>
  </si>
  <si>
    <t>Spárování zdí a valů ze zdiva kvádrového cementovou maltou hl do 30 mm</t>
  </si>
  <si>
    <t>1688618915</t>
  </si>
  <si>
    <t>"M.č.103" 12+6,7</t>
  </si>
  <si>
    <t>63</t>
  </si>
  <si>
    <t>Podlahy a podlahové konstrukce</t>
  </si>
  <si>
    <t>48</t>
  </si>
  <si>
    <t>451597987R</t>
  </si>
  <si>
    <t>Podklad nebo lože pod dlažbu vodorovný nebo do sklonu 1:5 z vápenné malty tl do 100 mm</t>
  </si>
  <si>
    <t>-969640727</t>
  </si>
  <si>
    <t>49</t>
  </si>
  <si>
    <t>631311124</t>
  </si>
  <si>
    <t>Mazanina tl do 120 mm z betonu prostého bez zvýšených nároků na prostředí tř. C 16/20</t>
  </si>
  <si>
    <t>1892038324</t>
  </si>
  <si>
    <t>"P3.2" 105*0,1</t>
  </si>
  <si>
    <t>50</t>
  </si>
  <si>
    <t>631319012</t>
  </si>
  <si>
    <t>Příplatek k mazanině tl do 120 mm za přehlazení povrchu</t>
  </si>
  <si>
    <t>-7157336</t>
  </si>
  <si>
    <t>51</t>
  </si>
  <si>
    <t>631319173</t>
  </si>
  <si>
    <t>Příplatek k mazanině tl do 120 mm za stržení povrchu spodní vrstvy před vložením výztuže</t>
  </si>
  <si>
    <t>-53461909</t>
  </si>
  <si>
    <t>"P3.2 - pro topnou rohož" 105*0,1</t>
  </si>
  <si>
    <t>52</t>
  </si>
  <si>
    <t>632481215</t>
  </si>
  <si>
    <t>Separační vrstva z geotextilie</t>
  </si>
  <si>
    <t>-174102285</t>
  </si>
  <si>
    <t>"P2.1" 19+2,7+13,3</t>
  </si>
  <si>
    <t>53</t>
  </si>
  <si>
    <t>635111232</t>
  </si>
  <si>
    <t>Násyp pod podlahy z drobného kameniva 0-4 se zhutněním</t>
  </si>
  <si>
    <t>1814662708</t>
  </si>
  <si>
    <t>"P2.1" 35*0,049</t>
  </si>
  <si>
    <t>"P2.2" (155,3+6,4*0,2+89,2)*0,1</t>
  </si>
  <si>
    <t>"P3.1" 32,6*0,029</t>
  </si>
  <si>
    <t>"P3.2" 105*0,029</t>
  </si>
  <si>
    <t>"P4.1" 62,7*0,029</t>
  </si>
  <si>
    <t>Ostatní konstrukce a práce</t>
  </si>
  <si>
    <t>54</t>
  </si>
  <si>
    <t>952901114</t>
  </si>
  <si>
    <t>Vyčištění budov bytové a občanské výstavby při výšce podlaží přes 4 m</t>
  </si>
  <si>
    <t>-1353023261</t>
  </si>
  <si>
    <t>"1.NP" 4,6+19+32,6+9,8+5,6+2,7+155,3+105</t>
  </si>
  <si>
    <t>6,4+89,2+10,4+62,7+28+2,8+24,7+6,5+8</t>
  </si>
  <si>
    <t>"2.NP" 91,4</t>
  </si>
  <si>
    <t>"3.NP" 45,7+6,5+1,7+26,7</t>
  </si>
  <si>
    <t>55</t>
  </si>
  <si>
    <t>952902611</t>
  </si>
  <si>
    <t>Čištění budov vysátí prachu z ostatních ploch</t>
  </si>
  <si>
    <t>-1034970910</t>
  </si>
  <si>
    <t>"P5.2" 91,4+45,7</t>
  </si>
  <si>
    <t>56</t>
  </si>
  <si>
    <t>953961113</t>
  </si>
  <si>
    <t>Kotvy chemickým tmelem M 12 hl 110 mm do betonu, ŽB nebo kamene s vyvrtáním otvoru</t>
  </si>
  <si>
    <t>738116128</t>
  </si>
  <si>
    <t>"Schodiště Tn31" 8</t>
  </si>
  <si>
    <t>57</t>
  </si>
  <si>
    <t>31197004</t>
  </si>
  <si>
    <t>tyč závitová Pz 4,6 M12</t>
  </si>
  <si>
    <t>995914442</t>
  </si>
  <si>
    <t>8*0,15*1,1</t>
  </si>
  <si>
    <t>58</t>
  </si>
  <si>
    <t>31111006</t>
  </si>
  <si>
    <t>matice přesná šestihranná Pz DIN 934-8 M12</t>
  </si>
  <si>
    <t>100 kus</t>
  </si>
  <si>
    <t>202090378</t>
  </si>
  <si>
    <t>59</t>
  </si>
  <si>
    <t>9599-020</t>
  </si>
  <si>
    <t>Ostatní drobné nespecifikované stavební práce vzniklé při realizaci</t>
  </si>
  <si>
    <t>hod</t>
  </si>
  <si>
    <t>1973037612</t>
  </si>
  <si>
    <t>60</t>
  </si>
  <si>
    <t>968024551</t>
  </si>
  <si>
    <t>Vybourání kamenných dveřních zárubní pl do 2 m2</t>
  </si>
  <si>
    <t>-1603903792</t>
  </si>
  <si>
    <t>"Západní bašta" 1,3*2,1</t>
  </si>
  <si>
    <t>973032866</t>
  </si>
  <si>
    <t>Vysekání kapes ve zdivu z dutých cihel nebo tvárnic pro zavázání příček nebo zdí tl do 600 mm</t>
  </si>
  <si>
    <t>-854739673</t>
  </si>
  <si>
    <t>"Západní bašta" 3,9*2</t>
  </si>
  <si>
    <t>62</t>
  </si>
  <si>
    <t>975074121</t>
  </si>
  <si>
    <t>Jednostranné podchycení střešních vazníků v přes 3,5 m pro zatížení do 1500 kg/m</t>
  </si>
  <si>
    <t>119392009</t>
  </si>
  <si>
    <t>975078121</t>
  </si>
  <si>
    <t>Příplatek k jednostrannému podchycení střešních vazníků do 1500 kg/m ZKD 1 m v výztuhy přes 3,5 m</t>
  </si>
  <si>
    <t>-459244855</t>
  </si>
  <si>
    <t>985141213</t>
  </si>
  <si>
    <t>Vyčištění trhlin a dutin ve zdivu š do 50 mm hl do 500 mm</t>
  </si>
  <si>
    <t>-96106725</t>
  </si>
  <si>
    <t>8+1+6,2+3+1+3,5+7</t>
  </si>
  <si>
    <t>65</t>
  </si>
  <si>
    <t>985223112</t>
  </si>
  <si>
    <t>Přezdívání cihelného zdiva do aktivované malty přes 3 m3</t>
  </si>
  <si>
    <t>-783074871</t>
  </si>
  <si>
    <t>"Západní bašta" ((1,3+2,5)*3,9-0,33*0,33*3,14-1,02*1,94)*0,602</t>
  </si>
  <si>
    <t>66</t>
  </si>
  <si>
    <t>59610001</t>
  </si>
  <si>
    <t>cihla pálená plná do P15 290x140x65mm</t>
  </si>
  <si>
    <t>-372499555</t>
  </si>
  <si>
    <t>"Předpoklad 50%" 7,525/0,3/0,15/0,065/2+0,675</t>
  </si>
  <si>
    <t>67</t>
  </si>
  <si>
    <t>985331212</t>
  </si>
  <si>
    <t>Dodatečné vlepování betonářské výztuže D 10 mm do chemické malty včetně vyvrtání otvoru</t>
  </si>
  <si>
    <t>545475571</t>
  </si>
  <si>
    <t>22,4+16+5,6+4+66+18</t>
  </si>
  <si>
    <t>68</t>
  </si>
  <si>
    <t>985331215</t>
  </si>
  <si>
    <t>Dodatečné vlepování betonářské výztuže D 16 mm do chemické malty včetně vyvrtání otvoru</t>
  </si>
  <si>
    <t>-176309155</t>
  </si>
  <si>
    <t>69</t>
  </si>
  <si>
    <t>985421151</t>
  </si>
  <si>
    <t>Injektáž trhlin š 20 mm v cihelném zdivu tl do 300 mm aktivovanou cementovou maltou včetně vrtů</t>
  </si>
  <si>
    <t>575467409</t>
  </si>
  <si>
    <t>94</t>
  </si>
  <si>
    <t>Lešení a stavební výtahy</t>
  </si>
  <si>
    <t>70</t>
  </si>
  <si>
    <t>941111122</t>
  </si>
  <si>
    <t>Montáž lešení řadového trubkového lehkého s podlahami zatížení do 200 kg/m2 š do 1,2 m v do 25 m</t>
  </si>
  <si>
    <t>-1627284865</t>
  </si>
  <si>
    <t>"Interiér - stěny" (14,3*2+3*2+11,9)*(11,5-1,8)</t>
  </si>
  <si>
    <t>"Exteriér - oprava trhlin a okna presbytáře" (4+21)*12</t>
  </si>
  <si>
    <t>71</t>
  </si>
  <si>
    <t>941111222</t>
  </si>
  <si>
    <t>Příplatek k lešení řadovému trubkovému lehkému s podlahami š 1,2 m v 25 m za první a ZKD den použití</t>
  </si>
  <si>
    <t>-579409180</t>
  </si>
  <si>
    <t>"Interiér - stěny" (14,3*2+3*2+11,9)*(11,5-1,8)*61</t>
  </si>
  <si>
    <t>"Exteriér - oprava trhlin a okna presbytáře" (4+21)*12*31</t>
  </si>
  <si>
    <t>72</t>
  </si>
  <si>
    <t>941111822</t>
  </si>
  <si>
    <t>Demontáž lešení řadového trubkového lehkého s podlahami zatížení do 200 kg/m2 š do 1,2 m v do 25 m</t>
  </si>
  <si>
    <t>-145353102</t>
  </si>
  <si>
    <t>73</t>
  </si>
  <si>
    <t>946113122</t>
  </si>
  <si>
    <t>Montáž pojízdných věží trubkových/dílcových o ploše přes 5 m2 v do 11,6 m</t>
  </si>
  <si>
    <t>-1580017211</t>
  </si>
  <si>
    <t>74</t>
  </si>
  <si>
    <t>946113222</t>
  </si>
  <si>
    <t>Příplatek k pojízdným věžím o ploše přes 5 m2 v do 11,6 m za první a ZKD den použití</t>
  </si>
  <si>
    <t>103811634</t>
  </si>
  <si>
    <t>75</t>
  </si>
  <si>
    <t>946113822</t>
  </si>
  <si>
    <t>Demontáž pojízdných věží trubkových/dílcových o ploše přes 5 m2 v do 11,6 m</t>
  </si>
  <si>
    <t>-1306262837</t>
  </si>
  <si>
    <t>76</t>
  </si>
  <si>
    <t>949101111</t>
  </si>
  <si>
    <t>Lešení pomocné pro objekty pozemních staveb s lešeňovou podlahou v do 1,9 m zatížení do 150 kg/m2</t>
  </si>
  <si>
    <t>-2038666307</t>
  </si>
  <si>
    <t>"Interiér" 4,6+19+32,6+9,8+5,9+2,7</t>
  </si>
  <si>
    <t>77</t>
  </si>
  <si>
    <t>946113121</t>
  </si>
  <si>
    <t>Montáž pojízdných věží trubkových/dílcových o ploše přes 5 m2 v do 10,6 m</t>
  </si>
  <si>
    <t>1743786077</t>
  </si>
  <si>
    <t>78</t>
  </si>
  <si>
    <t>946113221</t>
  </si>
  <si>
    <t>Příplatek k pojízdným věžím o ploše přes 5 m2 v do 10,6 m za první a ZKD den použití</t>
  </si>
  <si>
    <t>707681118</t>
  </si>
  <si>
    <t>2*61</t>
  </si>
  <si>
    <t>79</t>
  </si>
  <si>
    <t>946113821</t>
  </si>
  <si>
    <t>Demontáž pojízdných věží trubkových/dílcových o ploše přes 5 m2 v do 10,6 m</t>
  </si>
  <si>
    <t>-693441601</t>
  </si>
  <si>
    <t>80</t>
  </si>
  <si>
    <t>-711237678</t>
  </si>
  <si>
    <t>"Interiér" 13,3+28+2,8+24,7+1,8+91,4+38,1+45,8+10,1+16+12,3+3,6+1,5*2+12,4+26,7</t>
  </si>
  <si>
    <t>81</t>
  </si>
  <si>
    <t>949111113</t>
  </si>
  <si>
    <t>Montáž lešení lehkého kozového trubkového v do 2,5 m</t>
  </si>
  <si>
    <t>sada</t>
  </si>
  <si>
    <t>-1790010695</t>
  </si>
  <si>
    <t>"Západní bašta" 2</t>
  </si>
  <si>
    <t>82</t>
  </si>
  <si>
    <t>949111213</t>
  </si>
  <si>
    <t>Příplatek k lešení lehkému kozovému trubkovému v do 2,5 m za první a ZKD den použití</t>
  </si>
  <si>
    <t>1787751682</t>
  </si>
  <si>
    <t>2*30</t>
  </si>
  <si>
    <t>83</t>
  </si>
  <si>
    <t>949121813</t>
  </si>
  <si>
    <t>Demontáž lešení lehkého kozového dílcového v do 2,5 m</t>
  </si>
  <si>
    <t>-1643796062</t>
  </si>
  <si>
    <t>96</t>
  </si>
  <si>
    <t>Bourání konstrukcí</t>
  </si>
  <si>
    <t>84</t>
  </si>
  <si>
    <t>965031131</t>
  </si>
  <si>
    <t>Bourání podlah z cihel kladených na plocho pl přes 1 m2</t>
  </si>
  <si>
    <t>-645498555</t>
  </si>
  <si>
    <t>85</t>
  </si>
  <si>
    <t>965039-010</t>
  </si>
  <si>
    <t>Příplatek za šetrnou demontáž šamotových dlaždic k dalšímu použití</t>
  </si>
  <si>
    <t>-1109836237</t>
  </si>
  <si>
    <t>86</t>
  </si>
  <si>
    <t>965042141</t>
  </si>
  <si>
    <t>Bourání podkladů pod dlažby nebo mazanin betonových nebo z litého asfaltu tl do 100 mm pl přes 4 m2</t>
  </si>
  <si>
    <t>1139141289</t>
  </si>
  <si>
    <t>"P2.1" 35*0,05</t>
  </si>
  <si>
    <t>"P3.1" 32,6*0,05</t>
  </si>
  <si>
    <t>"P3.2" 105*0,05</t>
  </si>
  <si>
    <t>87</t>
  </si>
  <si>
    <t>965081333</t>
  </si>
  <si>
    <t>Bourání podlah z dlaždic betonových, teracových nebo čedičových tl do 30 mm plochy přes 1 m2</t>
  </si>
  <si>
    <t>1555320649</t>
  </si>
  <si>
    <t>88</t>
  </si>
  <si>
    <t>965082923</t>
  </si>
  <si>
    <t>Odstranění násypů pod podlahami tl do 100 mm pl přes 2 m2</t>
  </si>
  <si>
    <t>-567001470</t>
  </si>
  <si>
    <t>"P2.1" 35*0,07</t>
  </si>
  <si>
    <t>"P3.1" 32,6*0,08</t>
  </si>
  <si>
    <t>"P3.2" 105*0,08</t>
  </si>
  <si>
    <t>89</t>
  </si>
  <si>
    <t>9799-010</t>
  </si>
  <si>
    <t>Ostatní drobné nespecifikované bourací práce vzniklé při realizaci</t>
  </si>
  <si>
    <t>-1583115132</t>
  </si>
  <si>
    <t>997</t>
  </si>
  <si>
    <t>Přesun sutě</t>
  </si>
  <si>
    <t>90</t>
  </si>
  <si>
    <t>997013157</t>
  </si>
  <si>
    <t>Vnitrostaveništní doprava suti a vybouraných hmot pro budovy v do 24 m s omezením mechanizace</t>
  </si>
  <si>
    <t>-1038513705</t>
  </si>
  <si>
    <t>91</t>
  </si>
  <si>
    <t>997013501</t>
  </si>
  <si>
    <t>Odvoz suti a vybouraných hmot na skládku nebo meziskládku do 1 km se složením</t>
  </si>
  <si>
    <t>1959019025</t>
  </si>
  <si>
    <t>92</t>
  </si>
  <si>
    <t>997013509</t>
  </si>
  <si>
    <t>Příplatek k odvozu suti a vybouraných hmot na skládku ZKD 1 km přes 1 km</t>
  </si>
  <si>
    <t>-2034754614</t>
  </si>
  <si>
    <t>155,268*21 'Přepočtené koeficientem množství</t>
  </si>
  <si>
    <t>93</t>
  </si>
  <si>
    <t>997013631</t>
  </si>
  <si>
    <t>Poplatek za uložení na skládce (skládkovné) stavebního odpadu směsného kód odpadu 17 09 04</t>
  </si>
  <si>
    <t>-1851579548</t>
  </si>
  <si>
    <t>998</t>
  </si>
  <si>
    <t>Přesun hmot</t>
  </si>
  <si>
    <t>998018003</t>
  </si>
  <si>
    <t>Přesun hmot ruční pro budovy v do 24 m</t>
  </si>
  <si>
    <t>1368104735</t>
  </si>
  <si>
    <t>PSV</t>
  </si>
  <si>
    <t>Práce a dodávky PSV</t>
  </si>
  <si>
    <t>713</t>
  </si>
  <si>
    <t>Izolace tepelné</t>
  </si>
  <si>
    <t>95</t>
  </si>
  <si>
    <t>713111111</t>
  </si>
  <si>
    <t>Montáž izolace tepelné vrchem stropů volně kladenými rohožemi, pásy, dílci, deskami</t>
  </si>
  <si>
    <t>-1242175507</t>
  </si>
  <si>
    <t>"S3.1" 11*(0,976+17,747)-3*3</t>
  </si>
  <si>
    <t>"S3.2" 14,5*14,353</t>
  </si>
  <si>
    <t>63148107</t>
  </si>
  <si>
    <t>deska tepelně izolační minerální univerzální λ=0,038-0,039 tl 160mm</t>
  </si>
  <si>
    <t>1888305685</t>
  </si>
  <si>
    <t>405,072*1,05</t>
  </si>
  <si>
    <t>97</t>
  </si>
  <si>
    <t>713191132</t>
  </si>
  <si>
    <t>Montáž izolace tepelné podlah, stropů vrchem nebo střech překrytí separační fólií z PE</t>
  </si>
  <si>
    <t>-1874902104</t>
  </si>
  <si>
    <t>98</t>
  </si>
  <si>
    <t>28329217</t>
  </si>
  <si>
    <t>fólie podkladní pro doplňkovou hydroizolační vrstvu pod krytinu či do třípláštových větraných střech 150g/m2</t>
  </si>
  <si>
    <t>1089762145</t>
  </si>
  <si>
    <t>208,119*1,2</t>
  </si>
  <si>
    <t>99</t>
  </si>
  <si>
    <t>998713103</t>
  </si>
  <si>
    <t>Přesun hmot tonážní pro izolace tepelné v objektech v do 24 m</t>
  </si>
  <si>
    <t>-288305126</t>
  </si>
  <si>
    <t>727</t>
  </si>
  <si>
    <t>Zdravotechnika - požární ochrana</t>
  </si>
  <si>
    <t>100</t>
  </si>
  <si>
    <t>727-010</t>
  </si>
  <si>
    <t>Přívodní potrubí k čerpadlu DN100</t>
  </si>
  <si>
    <t>kpl.
kpl.</t>
  </si>
  <si>
    <t>2002454051</t>
  </si>
  <si>
    <t>101</t>
  </si>
  <si>
    <t>727-020</t>
  </si>
  <si>
    <t>Rozdělovací potrubí DN150</t>
  </si>
  <si>
    <t>kpl.</t>
  </si>
  <si>
    <t>-720922575</t>
  </si>
  <si>
    <t>102</t>
  </si>
  <si>
    <t>727-030</t>
  </si>
  <si>
    <t>Uzavírací armatura DN100</t>
  </si>
  <si>
    <t>856407885</t>
  </si>
  <si>
    <t>103</t>
  </si>
  <si>
    <t>727-040</t>
  </si>
  <si>
    <t>Přípojka pro mobilní techniku 2 x B75</t>
  </si>
  <si>
    <t>1724323914</t>
  </si>
  <si>
    <t>104</t>
  </si>
  <si>
    <t>727-050</t>
  </si>
  <si>
    <t xml:space="preserve">"Potrubní rozvody z trubky ocelové, pozinkované DN100 – DN65, včetně přechodů, spojení a uchycení </t>
  </si>
  <si>
    <t>1044781150</t>
  </si>
  <si>
    <t>105</t>
  </si>
  <si>
    <t>727-060</t>
  </si>
  <si>
    <t xml:space="preserve">"Potrubní rozvody z trubky ocelové, pozinkované DN50 – DN25, včetně přechodů, spojení a uchycení </t>
  </si>
  <si>
    <t>-224216162</t>
  </si>
  <si>
    <t>106</t>
  </si>
  <si>
    <t>727-070</t>
  </si>
  <si>
    <t>Zpětná klapka DN100</t>
  </si>
  <si>
    <t>-1852674632</t>
  </si>
  <si>
    <t>107</t>
  </si>
  <si>
    <t>727-080</t>
  </si>
  <si>
    <t>Drobné armatury</t>
  </si>
  <si>
    <t>1904410221</t>
  </si>
  <si>
    <t>108</t>
  </si>
  <si>
    <t>727-090</t>
  </si>
  <si>
    <t>Drobný spojovací a režijní materiál</t>
  </si>
  <si>
    <t>-338557399</t>
  </si>
  <si>
    <t>109</t>
  </si>
  <si>
    <t>727-100</t>
  </si>
  <si>
    <t>Dokumentace pro provádění stavby</t>
  </si>
  <si>
    <t>1540477085</t>
  </si>
  <si>
    <t>110</t>
  </si>
  <si>
    <t>727-110</t>
  </si>
  <si>
    <t>Ostatní  náklady (prozkoušení a uvedení  do provozu, proškolení  obsluhy, doprava)</t>
  </si>
  <si>
    <t>1105566014</t>
  </si>
  <si>
    <t>111</t>
  </si>
  <si>
    <t>727-120</t>
  </si>
  <si>
    <t>Stavební výpomoce</t>
  </si>
  <si>
    <t>-1654315169</t>
  </si>
  <si>
    <t>740</t>
  </si>
  <si>
    <t>Elektromontáže</t>
  </si>
  <si>
    <t>112</t>
  </si>
  <si>
    <t>740-02-010</t>
  </si>
  <si>
    <t>Elektroinstalace - viz. samostatný rozpočet</t>
  </si>
  <si>
    <t>kpl</t>
  </si>
  <si>
    <t>-1845840286</t>
  </si>
  <si>
    <t>762</t>
  </si>
  <si>
    <t>Konstrukce tesařské</t>
  </si>
  <si>
    <t>113</t>
  </si>
  <si>
    <t>762841110</t>
  </si>
  <si>
    <t>Montáž podbíjení stropů a střech rovných z hrubých prken na sraz</t>
  </si>
  <si>
    <t>-128553633</t>
  </si>
  <si>
    <t>"M.č.104" 2,7</t>
  </si>
  <si>
    <t>114</t>
  </si>
  <si>
    <t>60515111</t>
  </si>
  <si>
    <t>řezivo jehličnaté boční prkno 20-30mm</t>
  </si>
  <si>
    <t>-78957159</t>
  </si>
  <si>
    <t>45,1*0,025*1,1</t>
  </si>
  <si>
    <t>115</t>
  </si>
  <si>
    <t>762895000</t>
  </si>
  <si>
    <t>Spojovací prostředky pro montáž záklopu, stropnice a podbíjení</t>
  </si>
  <si>
    <t>263390684</t>
  </si>
  <si>
    <t>45,1*0,025</t>
  </si>
  <si>
    <t>116</t>
  </si>
  <si>
    <t>7629-01-020</t>
  </si>
  <si>
    <t>Revize stavu dřevěného podbití</t>
  </si>
  <si>
    <t>-298444063</t>
  </si>
  <si>
    <t>"M.č.105" 65</t>
  </si>
  <si>
    <t>117</t>
  </si>
  <si>
    <t>998762103</t>
  </si>
  <si>
    <t>Přesun hmot tonážní pro kce tesařské v objektech v do 24 m</t>
  </si>
  <si>
    <t>1213851094</t>
  </si>
  <si>
    <t>763</t>
  </si>
  <si>
    <t>Konstrukce suché výstavby</t>
  </si>
  <si>
    <t>118</t>
  </si>
  <si>
    <t>763111323</t>
  </si>
  <si>
    <t>SDK příčka tl 100 mm profil CW+UW 75 desky 1xDF 12,5 s izolací EI 45 Rw do 49 dB</t>
  </si>
  <si>
    <t>-1845483248</t>
  </si>
  <si>
    <t>"U schodiště Tn31" 5*(0,45+3,2)/2*2-0,6*1,97-0,8*1,97+(3,8+1,2)/2*2,2</t>
  </si>
  <si>
    <t>119</t>
  </si>
  <si>
    <t>998763303</t>
  </si>
  <si>
    <t>Přesun hmot tonážní pro sádrokartonové konstrukce v objektech v do 24 m</t>
  </si>
  <si>
    <t>-51272370</t>
  </si>
  <si>
    <t>766</t>
  </si>
  <si>
    <t>Konstrukce truhlářské</t>
  </si>
  <si>
    <t>120</t>
  </si>
  <si>
    <t>766221811</t>
  </si>
  <si>
    <t>Demontáž celodřevěného samonosného schodiště</t>
  </si>
  <si>
    <t>-520636322</t>
  </si>
  <si>
    <t>121</t>
  </si>
  <si>
    <t>7669-01-080</t>
  </si>
  <si>
    <t xml:space="preserve">Demontáž stáv. dřevěného dvouramenného schodiště vč.zábradlí ozn.T107 </t>
  </si>
  <si>
    <t>839149616</t>
  </si>
  <si>
    <t>122</t>
  </si>
  <si>
    <t>7669-01-210</t>
  </si>
  <si>
    <t xml:space="preserve">Dodávka a montáž vnitřních dveří 1kř 1050/2000mm, masiv dub, podle specifikace ve výpisu ozn.Tn01/P </t>
  </si>
  <si>
    <t>-2032362225</t>
  </si>
  <si>
    <t>123</t>
  </si>
  <si>
    <t>7669-01-220</t>
  </si>
  <si>
    <t xml:space="preserve">Dodávka a montáž vnitřních dveří 1kř 953/2000mm podle specifikace ve výpisu ozn.Tn11/P </t>
  </si>
  <si>
    <t>-1231551585</t>
  </si>
  <si>
    <t>124</t>
  </si>
  <si>
    <t>7669-01-230</t>
  </si>
  <si>
    <t xml:space="preserve">Dodávka a montáž vnitřních dveří 2kř 1904/2790mm podle specifikace ve výpisu ozn.Tn12/D </t>
  </si>
  <si>
    <t>1523898985</t>
  </si>
  <si>
    <t>125</t>
  </si>
  <si>
    <t>7669-01-240</t>
  </si>
  <si>
    <t xml:space="preserve">Dodávka a montáž vnitřních dveří 1kř 800/1970mm EW 30 DP3 vč.obložkové zárubně podle specifikace ve výpisu ozn.Tn13/L </t>
  </si>
  <si>
    <t>-276682462</t>
  </si>
  <si>
    <t>126</t>
  </si>
  <si>
    <t>7669-01-290</t>
  </si>
  <si>
    <t xml:space="preserve">Dodávka a montáž vnitřních dveří 1kř 800/1970mm EW 30 DP3 vč.obložkové zárubně podle specifikace ve výpisu ozn.Tn23/L </t>
  </si>
  <si>
    <t>1388295167</t>
  </si>
  <si>
    <t>127</t>
  </si>
  <si>
    <t>7669-01-300</t>
  </si>
  <si>
    <t xml:space="preserve">Dodávka a montáž vnitřních dveří 1kř 600/1970mm EW 30 DP3 vč.obložkové zárubně podle specifikace ve výpisu ozn.Tn24/P </t>
  </si>
  <si>
    <t>-513648321</t>
  </si>
  <si>
    <t>128</t>
  </si>
  <si>
    <t>7669-01-310</t>
  </si>
  <si>
    <t>Dodávka a montáž okenice 1kř  650/650mm  podle specifikace ve výpisu ozn.Tn25</t>
  </si>
  <si>
    <t>1175539049</t>
  </si>
  <si>
    <t>129</t>
  </si>
  <si>
    <t>7669-01-340</t>
  </si>
  <si>
    <t xml:space="preserve">Dodávka a montáž venkovní žaluzie 670/1610mm s p.o. podle specifikace ve výpisu ozn.Tn28 </t>
  </si>
  <si>
    <t>412780050</t>
  </si>
  <si>
    <t>130</t>
  </si>
  <si>
    <t>7669-01-360</t>
  </si>
  <si>
    <t xml:space="preserve">Dodávka a montáž dřevěného schodiště vč.zábradlí podle výkresu a  specifikace ve výpisu ozn.Tn31 </t>
  </si>
  <si>
    <t>250661911</t>
  </si>
  <si>
    <t>131</t>
  </si>
  <si>
    <t>7669-01-370</t>
  </si>
  <si>
    <t>Repase stávajícího jednoduchého okna dřevěného 1150/2000 mm,  specifikace ve výpisu ozn.TW3</t>
  </si>
  <si>
    <t>1301372753</t>
  </si>
  <si>
    <t>132</t>
  </si>
  <si>
    <t>998766203</t>
  </si>
  <si>
    <t>Přesun hmot procentní pro konstrukce truhlářské v objektech v do 24 m</t>
  </si>
  <si>
    <t>%</t>
  </si>
  <si>
    <t>2039147066</t>
  </si>
  <si>
    <t>771</t>
  </si>
  <si>
    <t>Podlahy z dlaždic</t>
  </si>
  <si>
    <t>133</t>
  </si>
  <si>
    <t>771531007</t>
  </si>
  <si>
    <t>Montáž podlahy z dlaždic cihelných kladením do malty do 25 ks/m2</t>
  </si>
  <si>
    <t>-828508969</t>
  </si>
  <si>
    <t>"P3.4" 1,7*2</t>
  </si>
  <si>
    <t>134</t>
  </si>
  <si>
    <t>596311025</t>
  </si>
  <si>
    <t>dlažba ruční cihelná  20 x 20 x 2 cm</t>
  </si>
  <si>
    <t>10787826</t>
  </si>
  <si>
    <t>141/0,2/0,2*1,05</t>
  </si>
  <si>
    <t>135</t>
  </si>
  <si>
    <t>596311125</t>
  </si>
  <si>
    <t>dlažba z šamotových dlaždic - repliky stáv dlažby tl.20mm</t>
  </si>
  <si>
    <t>781778254</t>
  </si>
  <si>
    <t>"P4.1 - náhrada 1/3" 62,7/3</t>
  </si>
  <si>
    <t>136</t>
  </si>
  <si>
    <t>998771103</t>
  </si>
  <si>
    <t>Přesun hmot tonážní pro podlahy z dlaždic v objektech v do 24 m</t>
  </si>
  <si>
    <t>1653326006</t>
  </si>
  <si>
    <t>772</t>
  </si>
  <si>
    <t>Podlahy z kamene</t>
  </si>
  <si>
    <t>137</t>
  </si>
  <si>
    <t>772521140</t>
  </si>
  <si>
    <t>Kladení dlažby z kamene z pravoúhlých desek a dlaždic do malty tl do 30 mm</t>
  </si>
  <si>
    <t>1060980200</t>
  </si>
  <si>
    <t>"P2.1" 85</t>
  </si>
  <si>
    <t>138</t>
  </si>
  <si>
    <t>583810925</t>
  </si>
  <si>
    <t>deska dlažební - neklouzavý povrch 30x30 tl 3cm</t>
  </si>
  <si>
    <t>-513768581</t>
  </si>
  <si>
    <t>85*1,05</t>
  </si>
  <si>
    <t>139</t>
  </si>
  <si>
    <t>965039-020</t>
  </si>
  <si>
    <t>Zakreslení stávajícího spárořezu a označení jednotlivých desek</t>
  </si>
  <si>
    <t>2001697304</t>
  </si>
  <si>
    <t>"P2.2" 155,3</t>
  </si>
  <si>
    <t>140</t>
  </si>
  <si>
    <t>113106122</t>
  </si>
  <si>
    <t>Rozebrání dlažeb z kamenných dlaždic komunikací pro pěší ručně</t>
  </si>
  <si>
    <t>1718795280</t>
  </si>
  <si>
    <t>141</t>
  </si>
  <si>
    <t>772527345R</t>
  </si>
  <si>
    <t>Kladení dlažby z kamene z desek bez úpravy tvaru o nestejné tloušťce do písku tl 50 až 200 mm</t>
  </si>
  <si>
    <t>1469323710</t>
  </si>
  <si>
    <t>"P2.2" 6,4*0,2+89,2+155,3</t>
  </si>
  <si>
    <t>142</t>
  </si>
  <si>
    <t>583811445</t>
  </si>
  <si>
    <t>deska dlažební, žula - podle stávajících</t>
  </si>
  <si>
    <t>845154144</t>
  </si>
  <si>
    <t>"Doplnění 20%" 245,78*0,2</t>
  </si>
  <si>
    <t>143</t>
  </si>
  <si>
    <t>998772103</t>
  </si>
  <si>
    <t>Přesun hmot tonážní pro podlahy z kamene v objektech v do 60 m</t>
  </si>
  <si>
    <t>301704805</t>
  </si>
  <si>
    <t>783</t>
  </si>
  <si>
    <t>Dokončovací práce - nátěry</t>
  </si>
  <si>
    <t>144</t>
  </si>
  <si>
    <t>783213111</t>
  </si>
  <si>
    <t>Napouštěcí jednonásobný syntetický biocidní nátěr tesařských konstrukcí zabudovaných do konstrukce</t>
  </si>
  <si>
    <t>-1696916509</t>
  </si>
  <si>
    <t>784</t>
  </si>
  <si>
    <t>Dokončovací práce - malby a tapety</t>
  </si>
  <si>
    <t>145</t>
  </si>
  <si>
    <t>784181001</t>
  </si>
  <si>
    <t>Jednonásobné pačokování v místnostech výšky do 3,80 m</t>
  </si>
  <si>
    <t>1041522438</t>
  </si>
  <si>
    <t>"Na SDRK+štuku" 20,992</t>
  </si>
  <si>
    <t>"M.č.101" 39*0,2</t>
  </si>
  <si>
    <t>"M.č.102" 61+15,6*2+27+32,6+9,8</t>
  </si>
  <si>
    <t>"M.č.104" 24+2,7</t>
  </si>
  <si>
    <t>146</t>
  </si>
  <si>
    <t>784181005</t>
  </si>
  <si>
    <t>Jednonásobné pačokování v místnostech výšky přes 5,00 m</t>
  </si>
  <si>
    <t>1469223357</t>
  </si>
  <si>
    <t>"M.č.105" 443,5*0,9+110+40</t>
  </si>
  <si>
    <t>147</t>
  </si>
  <si>
    <t>784312021</t>
  </si>
  <si>
    <t>Dvojnásobné bílé vápenné malby v místnostech výšky do 3,80 m</t>
  </si>
  <si>
    <t>-1169059875</t>
  </si>
  <si>
    <t>148</t>
  </si>
  <si>
    <t>784312025</t>
  </si>
  <si>
    <t>Dvojnásobné bílé vápenné malby v místnostech výšky přes 5,00 m</t>
  </si>
  <si>
    <t>696384648</t>
  </si>
  <si>
    <t>001020 - SO 01b  Západní věž</t>
  </si>
  <si>
    <t xml:space="preserve">    767 - Konstrukce zámečnické</t>
  </si>
  <si>
    <t>-1182538133</t>
  </si>
  <si>
    <t>"M.č.110" 65*0,9</t>
  </si>
  <si>
    <t>-521633124</t>
  </si>
  <si>
    <t>58,5*2</t>
  </si>
  <si>
    <t>1725866961</t>
  </si>
  <si>
    <t>"Dveře - 1.NP" 0,8*1,97+1,6*2,345+2*2,225</t>
  </si>
  <si>
    <t>"2.NP" 0,98*1,8</t>
  </si>
  <si>
    <t>1917634350</t>
  </si>
  <si>
    <t>"P2.2" 17,9*0,1</t>
  </si>
  <si>
    <t>952901111</t>
  </si>
  <si>
    <t>Vyčištění budov bytové a občanské výstavby při výšce podlaží do 4 m</t>
  </si>
  <si>
    <t>-554807873</t>
  </si>
  <si>
    <t>"1.-3.NP" 17,9+21,1+25</t>
  </si>
  <si>
    <t>-1020437709</t>
  </si>
  <si>
    <t>"Interiér 1.-3.NP" 17,9+21,1+25</t>
  </si>
  <si>
    <t>753381716</t>
  </si>
  <si>
    <t>"P2.2" 17,9</t>
  </si>
  <si>
    <t>-2105865589</t>
  </si>
  <si>
    <t>978013141</t>
  </si>
  <si>
    <t>Otlučení (osekání) vnitřní vápenné nebo vápenocementové omítky stěn v rozsahu do 30 %</t>
  </si>
  <si>
    <t>-141346427</t>
  </si>
  <si>
    <t>"M.č.110" (4,998+3,73+4,753+3,64)*3,68-0,8*1,97-1,6*2,345-2*2,225+1,28*(2,95+2,32*2)+1,201*(2,95+2,6*2)</t>
  </si>
  <si>
    <t>3585318</t>
  </si>
  <si>
    <t>997013161</t>
  </si>
  <si>
    <t>Vnitrostaveništní doprava suti a vybouraných hmot pro budovy v do 45 m s omezením mechanizace</t>
  </si>
  <si>
    <t>-214219026</t>
  </si>
  <si>
    <t>-1204343039</t>
  </si>
  <si>
    <t>1279002109</t>
  </si>
  <si>
    <t>10,94*21 'Přepočtené koeficientem množství</t>
  </si>
  <si>
    <t>1098691196</t>
  </si>
  <si>
    <t>459167362</t>
  </si>
  <si>
    <t>7669-01a-070</t>
  </si>
  <si>
    <t>Repase zárubně a doplnění 2křídel dveří 1700/2400mm ozn. T106</t>
  </si>
  <si>
    <t>-1413043128</t>
  </si>
  <si>
    <t>7669-01a-150</t>
  </si>
  <si>
    <t>Dodávka a montáž vchodových dveří 2kř. 2000/2050mm ozn. Tn02/D</t>
  </si>
  <si>
    <t>273440789</t>
  </si>
  <si>
    <t>998766204</t>
  </si>
  <si>
    <t>Přesun hmot procentní pro konstrukce truhlářské v objektech v do 36 m</t>
  </si>
  <si>
    <t>669085627</t>
  </si>
  <si>
    <t>767</t>
  </si>
  <si>
    <t>Konstrukce zámečnické</t>
  </si>
  <si>
    <t>7679-01a-020</t>
  </si>
  <si>
    <t xml:space="preserve">Dodávka a montáž ocelových dveří s vestavěným ventilátorem, PO 800/1900mm ozn. Zn02 </t>
  </si>
  <si>
    <t>-1386775504</t>
  </si>
  <si>
    <t>998767204</t>
  </si>
  <si>
    <t>Přesun hmot procentní pro zámečnické konstrukce v objektech v do 36 m</t>
  </si>
  <si>
    <t>351949894</t>
  </si>
  <si>
    <t>-1166506297</t>
  </si>
  <si>
    <t>706633262</t>
  </si>
  <si>
    <t>"Doplnění 20%" 17,9*0,2</t>
  </si>
  <si>
    <t>777627326</t>
  </si>
  <si>
    <t>1788639793</t>
  </si>
  <si>
    <t>107842253</t>
  </si>
  <si>
    <t>0020 - SO 02  Přístavba WC</t>
  </si>
  <si>
    <t xml:space="preserve">    711 - Izolace proti vodě, vlhkosti a plynům</t>
  </si>
  <si>
    <t xml:space="preserve">    712 - Povlakové krytiny</t>
  </si>
  <si>
    <t xml:space="preserve">    720 - Zdravotně technické instalace</t>
  </si>
  <si>
    <t xml:space="preserve">      7211 - Kanalizační potrubí</t>
  </si>
  <si>
    <t xml:space="preserve">      7212 - Kanalizační prvky</t>
  </si>
  <si>
    <t xml:space="preserve">      7222 - Vodovodní potrubí a izolace</t>
  </si>
  <si>
    <t xml:space="preserve">      7232 - Vnitřní kanalizace jako celek </t>
  </si>
  <si>
    <t xml:space="preserve">      7233 - Vnitřní vodovod jako celek </t>
  </si>
  <si>
    <t xml:space="preserve">      7221 - Vodovod</t>
  </si>
  <si>
    <t xml:space="preserve">    750 - Vzduchotechnika</t>
  </si>
  <si>
    <t xml:space="preserve">      D1 - ZAŘÍZENÍ č. 3  - VĚTRÁNÍ SOCIÁLNÍCH ZAŘÍZENÍ V 1. NP</t>
  </si>
  <si>
    <t xml:space="preserve">      D3 - VZT - Ostatní náklady</t>
  </si>
  <si>
    <t xml:space="preserve">    764 - Konstrukce klempířské</t>
  </si>
  <si>
    <t xml:space="preserve">    781 - Dokončovací práce - obklady</t>
  </si>
  <si>
    <t>-273388349</t>
  </si>
  <si>
    <t>(115,92+1,452)/3</t>
  </si>
  <si>
    <t>121112003</t>
  </si>
  <si>
    <t>Sejmutí ornice tl vrstvy do 200 mm ručně</t>
  </si>
  <si>
    <t>-1733449024</t>
  </si>
  <si>
    <t>7*7,5+3*0,9-3*2,5</t>
  </si>
  <si>
    <t>131351103</t>
  </si>
  <si>
    <t>Hloubení jam nezapažených v hornině třídy těžitelnosti II, skupiny 4 objem do 100 m3 strojně</t>
  </si>
  <si>
    <t>2031113328</t>
  </si>
  <si>
    <t>(7*7,5+3*0,9)*(1,15+1,95+2,65*2)/4</t>
  </si>
  <si>
    <t>132351101</t>
  </si>
  <si>
    <t>Hloubení rýh nezapažených  š do 800 mm v hornině třídy těžitelnosti II, skupiny 4 objem do 20 m3 strojně</t>
  </si>
  <si>
    <t>-1168668190</t>
  </si>
  <si>
    <t>((6,247+5,9)*0,4+(2,204+1,361+3,446+1,1+1,15+4,5+2,3)*0,3)*0,15</t>
  </si>
  <si>
    <t>-2084461757</t>
  </si>
  <si>
    <t>"Přebytečná zemina" 115,92+1,452-37,256</t>
  </si>
  <si>
    <t>-1982156463</t>
  </si>
  <si>
    <t>80,116*12</t>
  </si>
  <si>
    <t>-1996749507</t>
  </si>
  <si>
    <t>-264285576</t>
  </si>
  <si>
    <t>80,116*1,7</t>
  </si>
  <si>
    <t>175101201</t>
  </si>
  <si>
    <t>Obsypání objektu nad přilehlým původním terénem sypaninou bez prohození, uloženou do 3 m ručně</t>
  </si>
  <si>
    <t>-783543750</t>
  </si>
  <si>
    <t>115,92-(6,247*5,5+1,908*0,9)*(1,15+1,95+2,65*2)/4</t>
  </si>
  <si>
    <t>"Odpočet obsypu drenáže" -(6,5+6,6+2,4)*0,15</t>
  </si>
  <si>
    <t>"Odpočet okapového chodníčku" -(6,247+0,3+6,351)*0,3*0,15</t>
  </si>
  <si>
    <t>175101209</t>
  </si>
  <si>
    <t>Příplatek k obsypání objektu za ruční prohození sypaniny, uložené do 3 m</t>
  </si>
  <si>
    <t>-1166038528</t>
  </si>
  <si>
    <t>212750101</t>
  </si>
  <si>
    <t>Trativod z drenážních trubek PVC-U SN 4 perforace 360° včetně lože otevřený výkop DN 100 pro budovy plocha pro vtékání vody min. 80 cm2/m</t>
  </si>
  <si>
    <t>1227544873</t>
  </si>
  <si>
    <t>6,5+6,6+2,4+4</t>
  </si>
  <si>
    <t>2129-02-010</t>
  </si>
  <si>
    <t>Napojení drenáže do kanalizace</t>
  </si>
  <si>
    <t>1372031375</t>
  </si>
  <si>
    <t>274313711</t>
  </si>
  <si>
    <t>Základové pásy z betonu tř. C 20/25</t>
  </si>
  <si>
    <t>-1048848528</t>
  </si>
  <si>
    <t>((6,247+5,9)*0,4+(2,204+1,361+3,446+1,1+1,15+4,5+2,3)*0,3)*0,3</t>
  </si>
  <si>
    <t>274351121</t>
  </si>
  <si>
    <t>Zřízení bednění základových pasů rovného</t>
  </si>
  <si>
    <t>-1145806704</t>
  </si>
  <si>
    <t>"Rozsah 1/2" (6,247+5,9+2,204+1,361+3,446+1,1+1,15+4,5+2,3)*0,3*2/2</t>
  </si>
  <si>
    <t>274351122</t>
  </si>
  <si>
    <t>Odstranění bednění základových pasů rovného</t>
  </si>
  <si>
    <t>328729205</t>
  </si>
  <si>
    <t>310237271</t>
  </si>
  <si>
    <t>Zazdívka otvorů pl do 0,25 m2 ve zdivu nadzákladovém cihlami pálenými tl do 750 mm</t>
  </si>
  <si>
    <t>-26286148</t>
  </si>
  <si>
    <t>311113132</t>
  </si>
  <si>
    <t>Nosná zeď tl do 200 mm z hladkých tvárnic ztraceného bednění včetně výplně z betonu tř. C 16/20</t>
  </si>
  <si>
    <t>1093121748</t>
  </si>
  <si>
    <t>1,608*2,75+6,351*2,25+5,947*1,25</t>
  </si>
  <si>
    <t>311235121</t>
  </si>
  <si>
    <t>Zdivo jednovrstvé z cihel broušených do P10 na tenkovrstvou maltu tl 200 mm</t>
  </si>
  <si>
    <t>-188737587</t>
  </si>
  <si>
    <t>6,351*(2,75+1,5)/2+5,947*2,25</t>
  </si>
  <si>
    <t>654369016</t>
  </si>
  <si>
    <t>"Předpoklad R10" 26,146*8*0,617/1000</t>
  </si>
  <si>
    <t>3119-02-010</t>
  </si>
  <si>
    <t>Dodávka a montáž ocelového sloupku D80mm</t>
  </si>
  <si>
    <t>64646585</t>
  </si>
  <si>
    <t>"80/80/5mm" 3,95*11,1</t>
  </si>
  <si>
    <t>"Kotevní prvky" 43,845*0,15</t>
  </si>
  <si>
    <t>342244201</t>
  </si>
  <si>
    <t>Příčka z cihel broušených na tenkovrstvou maltu tloušťky 80 mm</t>
  </si>
  <si>
    <t>1426187509</t>
  </si>
  <si>
    <t>4,8*3,95+(1,7+2,059+1,271+3,5)*3,2-0,7*1,97*3-0,8*1,97</t>
  </si>
  <si>
    <t>342244211</t>
  </si>
  <si>
    <t>Příčka z cihel broušených na tenkovrstvou maltu tloušťky 115 mm</t>
  </si>
  <si>
    <t>470121068</t>
  </si>
  <si>
    <t>"Přizdívky za WC" (5,351+0,9-1,7)*1,15</t>
  </si>
  <si>
    <t>342244221</t>
  </si>
  <si>
    <t>Příčka z cihel broušených na tenkovrstvou maltu tloušťky 140 mm</t>
  </si>
  <si>
    <t>-142229995</t>
  </si>
  <si>
    <t>2,5*3,2-0,7*1,97</t>
  </si>
  <si>
    <t>342291131</t>
  </si>
  <si>
    <t>Ukotvení příček k betonovým konstrukcím plochými kotvami</t>
  </si>
  <si>
    <t>763036919</t>
  </si>
  <si>
    <t>"Ke stáv. zdivu" 3,2*4+3,6</t>
  </si>
  <si>
    <t>346271113</t>
  </si>
  <si>
    <t>Přizdívky z cihel betonových tl 65 mm</t>
  </si>
  <si>
    <t>465403082</t>
  </si>
  <si>
    <t>1,908*2,6</t>
  </si>
  <si>
    <t>-1471746722</t>
  </si>
  <si>
    <t>(6,247+5,3)*0,3*0,2</t>
  </si>
  <si>
    <t>417351115</t>
  </si>
  <si>
    <t>Zřízení bednění ztužujících věnců</t>
  </si>
  <si>
    <t>-830841601</t>
  </si>
  <si>
    <t>(6,247+5,3)*0,2*2</t>
  </si>
  <si>
    <t>417351116</t>
  </si>
  <si>
    <t>Odstranění bednění ztužujících věnců</t>
  </si>
  <si>
    <t>1364178350</t>
  </si>
  <si>
    <t>-100024427</t>
  </si>
  <si>
    <t>"R12" (6,247+5,6)*4*0,89/1000</t>
  </si>
  <si>
    <t>"R 6" (6,247+5,6)/0,25*(0,3+0,2)*2*0,222/1000</t>
  </si>
  <si>
    <t>4179-02-010</t>
  </si>
  <si>
    <t>Dodávka a montáž ocelového nosníku 2x U 180mm</t>
  </si>
  <si>
    <t>87122942</t>
  </si>
  <si>
    <t>"U 180mm" 6,4*2*28</t>
  </si>
  <si>
    <t>4179-02-020</t>
  </si>
  <si>
    <t>Dodávka a montáž ocelového nosníku L 75/75/5mm</t>
  </si>
  <si>
    <t>1670047182</t>
  </si>
  <si>
    <t>"L 75/75/7" 1,96*7,93</t>
  </si>
  <si>
    <t>612135001</t>
  </si>
  <si>
    <t>Vyrovnání podkladu vnitřních stěn maltou vápenocementovou tl do 10 mm</t>
  </si>
  <si>
    <t>-88121088</t>
  </si>
  <si>
    <t>"Původní fasáda - pod obklad" (0,831+1,271+1,6+1,2)*2,1</t>
  </si>
  <si>
    <t>612135091</t>
  </si>
  <si>
    <t>Příplatek k vyrovnání vnitřních stěn maltou vápenocementovou za každých dalších 5 mm tl</t>
  </si>
  <si>
    <t>161517208</t>
  </si>
  <si>
    <t>612321121</t>
  </si>
  <si>
    <t>Vápenocementová omítka hladká jednovrstvá vnitřních stěn nanášená ručně</t>
  </si>
  <si>
    <t>-1494824082</t>
  </si>
  <si>
    <t>"Pod obklady - M.č.121" (0,831+1,271)*2*2,1-0,7*1,97</t>
  </si>
  <si>
    <t>"M.č.122" (1,6+2,5)*2*2,1-0,7*1,97*2</t>
  </si>
  <si>
    <t>"M.č.123-127" (3+2,5)*2*2,1-0,7*1,97</t>
  </si>
  <si>
    <t>"M.č.128-131" (2,6+4,75)*2*2,1-0,7*1,97</t>
  </si>
  <si>
    <t>612321141</t>
  </si>
  <si>
    <t>Vápenocementová omítka štuková dvouvrstvá vnitřních stěn nanášená ručně</t>
  </si>
  <si>
    <t>796601352</t>
  </si>
  <si>
    <t>"M.č.120" (1,271*2+2,6)*3,1-0,7*1,97*3-0,8*1,97*2</t>
  </si>
  <si>
    <t>"M.č.121" (0,831+1,271)*1</t>
  </si>
  <si>
    <t>"M.č.122" (1,6+2,5*2)*1</t>
  </si>
  <si>
    <t>"M.č.123-127" ((3+2,5)*2-1,2)*1</t>
  </si>
  <si>
    <t>"M.č.124" (0,8+1,908)*2,05</t>
  </si>
  <si>
    <t>"M.č.128-131" (2,6+4,75)*2*1</t>
  </si>
  <si>
    <t>"M.č.122" (1,6+2,5)*2*1</t>
  </si>
  <si>
    <t>"M.č.123-127" (3+2,5)*2*1</t>
  </si>
  <si>
    <t>612635012R</t>
  </si>
  <si>
    <t>Oprava spárování kamenného zdiva stěn vápennou maltou v rozsahu do 20 %</t>
  </si>
  <si>
    <t>-111526300</t>
  </si>
  <si>
    <t>"Původní fasáda" 2,6*3,1-1,181*2,2+0,5*(1,2+2,2*2)+(0,831+1,271+1,6+1,2)*1+0,8*2,1</t>
  </si>
  <si>
    <t>6129-02-010</t>
  </si>
  <si>
    <t>Fixace povrchu původní fasády</t>
  </si>
  <si>
    <t>1426216106</t>
  </si>
  <si>
    <t>451577777</t>
  </si>
  <si>
    <t>Podklad nebo lože pod dlažbu vodorovný nebo do sklonu 1:5 z kameniva těženého tl do 100 mm</t>
  </si>
  <si>
    <t>387640586</t>
  </si>
  <si>
    <t>"Okapový chodníček" (6,247+0,3+6,351)*0,3</t>
  </si>
  <si>
    <t>631311114</t>
  </si>
  <si>
    <t>Mazanina tl do 80 mm z betonu prostého bez zvýšených nároků na prostředí tř. C 16/20</t>
  </si>
  <si>
    <t>440497849</t>
  </si>
  <si>
    <t>"P4.2" (3,8+1+4+4,5+1,6+1+1+1+6,8+1,3+1,3+1,3+3,3)*0,06</t>
  </si>
  <si>
    <t>631311134</t>
  </si>
  <si>
    <t>Mazanina tl do 240 mm z betonu prostého bez zvýšených nároků na prostředí tř. C 16/20</t>
  </si>
  <si>
    <t>-1461632975</t>
  </si>
  <si>
    <t>"Podkladní beton" ((6,247+6,4)/2*5,45+0,9*2)*0,15</t>
  </si>
  <si>
    <t>631319011</t>
  </si>
  <si>
    <t>Příplatek k mazanině tl do 80 mm za přehlazení povrchu</t>
  </si>
  <si>
    <t>798870880</t>
  </si>
  <si>
    <t>631319013</t>
  </si>
  <si>
    <t>Příplatek k mazanině tl do 240 mm za přehlazení povrchu</t>
  </si>
  <si>
    <t>547577612</t>
  </si>
  <si>
    <t>631319175</t>
  </si>
  <si>
    <t>Příplatek k mazanině tl do 240 mm za stržení povrchu spodní vrstvy před vložením výztuže</t>
  </si>
  <si>
    <t>-1994556058</t>
  </si>
  <si>
    <t>631319195</t>
  </si>
  <si>
    <t>Příplatek k mazanině tl do 80 mm za plochu do 5 m2</t>
  </si>
  <si>
    <t>-522321296</t>
  </si>
  <si>
    <t>"P4.2" (3,8+1+1,6+4+3,3)*0,06</t>
  </si>
  <si>
    <t>631351101</t>
  </si>
  <si>
    <t>Zřízení bednění rýh a hran v podlahách</t>
  </si>
  <si>
    <t>-924664655</t>
  </si>
  <si>
    <t>"Podkladní beton" (6,247+6,3+2)*0,15</t>
  </si>
  <si>
    <t>631351102</t>
  </si>
  <si>
    <t>Odstranění bednění rýh a hran v podlahách</t>
  </si>
  <si>
    <t>-1491648543</t>
  </si>
  <si>
    <t>631362021</t>
  </si>
  <si>
    <t>Výztuž mazanin svařovanými sítěmi Kari</t>
  </si>
  <si>
    <t>2037369978</t>
  </si>
  <si>
    <t>"Podkladní beton - KARI 150/150/6" ((6,247+6,4)/2*5,45+0,9*2)*1,1*3,01/1000</t>
  </si>
  <si>
    <t>"P4.2 - KARI 150/150/4" (3,8+1+4+4,5+1,6+1+1+1+6,8+1,3+1,3+1,3+3,3)*1,1*1,35/1000</t>
  </si>
  <si>
    <t>632481213</t>
  </si>
  <si>
    <t>Separační vrstva z PE fólie</t>
  </si>
  <si>
    <t>480396559</t>
  </si>
  <si>
    <t>"P4.2" 3,8+1+4+4,5+1,6+1+1+1+6,8+1,3+1,3+1,3+3,3</t>
  </si>
  <si>
    <t>634111113</t>
  </si>
  <si>
    <t>Obvodová dilatace pružnou těsnicí páskou mezi stěnou a mazaninou nebo potěrem v 80 mm</t>
  </si>
  <si>
    <t>-399387020</t>
  </si>
  <si>
    <t>(1,6+2,059+2,6+4,7+2,6+1,271*2+0,831+1,6+2,5*2+3)*2</t>
  </si>
  <si>
    <t>635111241</t>
  </si>
  <si>
    <t>Násyp pod podlahy z hrubého kameniva 8-16 se zhutněním</t>
  </si>
  <si>
    <t>-1620881796</t>
  </si>
  <si>
    <t>(1,361*1,904+(0,736+1,376+0,731)*1,179+(1,4+2,849)*2,281+2,4*3,659+0,739*0,9+1,65*0,55)*0,15</t>
  </si>
  <si>
    <t>637121111</t>
  </si>
  <si>
    <t>Okapový chodník z kačírku tl 100 mm s udusáním</t>
  </si>
  <si>
    <t>-1271755798</t>
  </si>
  <si>
    <t>642942111</t>
  </si>
  <si>
    <t>Osazování zárubní nebo rámů dveřních kovových do 2,5 m2 na MC</t>
  </si>
  <si>
    <t>1510339494</t>
  </si>
  <si>
    <t>55331486</t>
  </si>
  <si>
    <t>zárubeň jednokřídlá ocelová pro zdění tl stěny 110-150mm rozměru 700/1970, 2100mm</t>
  </si>
  <si>
    <t>1175266884</t>
  </si>
  <si>
    <t>55331487</t>
  </si>
  <si>
    <t>zárubeň jednokřídlá ocelová pro zdění tl stěny 110-150mm rozměru 800/1970, 2100mm</t>
  </si>
  <si>
    <t>1038317872</t>
  </si>
  <si>
    <t>55331491</t>
  </si>
  <si>
    <t>zárubeň jednokřídlá ocelová pro zdění tl stěny 160-200mm rozměru 700/1970, 2100mm</t>
  </si>
  <si>
    <t>-1663790345</t>
  </si>
  <si>
    <t>-218428459</t>
  </si>
  <si>
    <t>"Interiér" 3,8+1+4+4,5+1,6+1+1+1+6,8+1,3+1,3+1,3+3,3+(2,6+2,5+1,62*2+1,32*2)*0,05</t>
  </si>
  <si>
    <t>"Fasáda" (6,247+1,4+6,351)*1,2</t>
  </si>
  <si>
    <t>-1062805353</t>
  </si>
  <si>
    <t xml:space="preserve"> 3,8+1+4+4,5+1,6+1+1+1+6,8+1,3+1,3+1,3+3,3+(2,6+2,5+1,62*2+1,32*2)*0,05</t>
  </si>
  <si>
    <t>953961114</t>
  </si>
  <si>
    <t>Kotvy chemickým tmelem M 16 hl 125 mm do betonu, ŽB nebo kamene s vyvrtáním otvoru</t>
  </si>
  <si>
    <t>-1643024751</t>
  </si>
  <si>
    <t xml:space="preserve">"Kotvy vaznice " 9 </t>
  </si>
  <si>
    <t>9599-011</t>
  </si>
  <si>
    <t>Ostatní drobné nespecifikované práce vzniklé při realizaci</t>
  </si>
  <si>
    <t>-143555384</t>
  </si>
  <si>
    <t>962022391</t>
  </si>
  <si>
    <t>Bourání zdiva nadzákladového kamenného na MV nebo MVC přes 1 m3</t>
  </si>
  <si>
    <t>-1965797934</t>
  </si>
  <si>
    <t>"Vstup před přístavkem"  (1,5*1,2+2*(1,2+0,6)/2)*2*0,4</t>
  </si>
  <si>
    <t>963022819</t>
  </si>
  <si>
    <t>Bourání kamenných schodišťových stupňů zhotovených na místě</t>
  </si>
  <si>
    <t>602137832</t>
  </si>
  <si>
    <t>2,2*7</t>
  </si>
  <si>
    <t>965024121</t>
  </si>
  <si>
    <t>Bourání kamenných podlah nebo dlažeb z desek nebo mozaiky pl do 1 m2</t>
  </si>
  <si>
    <t>1685932979</t>
  </si>
  <si>
    <t>"Vstup před přístavkem" 0,6*2,2</t>
  </si>
  <si>
    <t>965082941</t>
  </si>
  <si>
    <t>Odstranění násypů pod podlahami tl přes 200 mm</t>
  </si>
  <si>
    <t>539731977</t>
  </si>
  <si>
    <t>"Vstup před přístavkem"  (1,5+1,2)*2,2*(0,2+0,8)/2</t>
  </si>
  <si>
    <t>971033631</t>
  </si>
  <si>
    <t>Vybourání otvorů ve zdivu cihelném pl do 4 m2 na MVC nebo MV tl do 150 mm</t>
  </si>
  <si>
    <t>-1597140286</t>
  </si>
  <si>
    <t>"Pro dveře Tn15" 1,181*2,1</t>
  </si>
  <si>
    <t>978023251</t>
  </si>
  <si>
    <t>Vyškrabání spár zdiva kamenného režného</t>
  </si>
  <si>
    <t>-174865028</t>
  </si>
  <si>
    <t>"Viz.úpravy povrchů" 14,844</t>
  </si>
  <si>
    <t>1554145443</t>
  </si>
  <si>
    <t>997013111</t>
  </si>
  <si>
    <t>Vnitrostaveništní doprava suti a vybouraných hmot pro budovy v do 6 m s použitím mechanizace</t>
  </si>
  <si>
    <t>-1555330401</t>
  </si>
  <si>
    <t>748440093</t>
  </si>
  <si>
    <t>-947169168</t>
  </si>
  <si>
    <t>17,214*21 'Přepočtené koeficientem množství</t>
  </si>
  <si>
    <t>822930295</t>
  </si>
  <si>
    <t>998011001</t>
  </si>
  <si>
    <t>Přesun hmot pro budovy zděné v do 6 m</t>
  </si>
  <si>
    <t>-577562734</t>
  </si>
  <si>
    <t>711</t>
  </si>
  <si>
    <t>Izolace proti vodě, vlhkosti a plynům</t>
  </si>
  <si>
    <t>711111001</t>
  </si>
  <si>
    <t>Provedení izolace proti zemní vlhkosti vodorovné za studena nátěrem penetračním</t>
  </si>
  <si>
    <t>2084743902</t>
  </si>
  <si>
    <t>"P4.2" (6,247+6,4)/2*5,45+0,9*2</t>
  </si>
  <si>
    <t>711112001</t>
  </si>
  <si>
    <t>Provedení izolace proti zemní vlhkosti svislé za studena nátěrem penetračním</t>
  </si>
  <si>
    <t>-1956091715</t>
  </si>
  <si>
    <t>1,908*2,6+6,247*1,1+6,3*(1,1+2,3)/2</t>
  </si>
  <si>
    <t>11163150</t>
  </si>
  <si>
    <t>lak penetrační asfaltový</t>
  </si>
  <si>
    <t>267836729</t>
  </si>
  <si>
    <t>(36,263+22,543)*0,0003</t>
  </si>
  <si>
    <t>711113117</t>
  </si>
  <si>
    <t>Izolace proti vlhkosti vodorovná za studena těsnicí stěrkou jednosložkovou na bázi cementu</t>
  </si>
  <si>
    <t>-1900491326</t>
  </si>
  <si>
    <t>711113127</t>
  </si>
  <si>
    <t>Izolace proti vlhkosti svislá za studena těsnicí stěrkou jednosložkovou na bázi cementu</t>
  </si>
  <si>
    <t>-548277555</t>
  </si>
  <si>
    <t>"Vytažení na stěny" (1,6+2,059+2,6+4,7+2,6+1,271*2+0,831+1,6+2,5*2+3-0,8*3-0,7*8)*0,2</t>
  </si>
  <si>
    <t>711161212</t>
  </si>
  <si>
    <t>Izolace proti zemní vlhkosti nopovou fólií svislá, nopek v 8,0 mm, tl do 0,6 mm</t>
  </si>
  <si>
    <t>1042135653</t>
  </si>
  <si>
    <t>"Pod terénem" 6,247*(0,85+1,65)/2+5,75*(1,65+2,45)/2</t>
  </si>
  <si>
    <t>711141559</t>
  </si>
  <si>
    <t>Provedení izolace proti zemní vlhkosti pásy přitavením vodorovné NAIP</t>
  </si>
  <si>
    <t>-334540390</t>
  </si>
  <si>
    <t>711142559</t>
  </si>
  <si>
    <t>Provedení izolace proti zemní vlhkosti pásy přitavením svislé NAIP</t>
  </si>
  <si>
    <t>580234100</t>
  </si>
  <si>
    <t>62856011</t>
  </si>
  <si>
    <t>pás asfaltový natavitelný modifikovaný SBS tl 4,0mm s vložkou z hliníkové fólie, hliníkové fólie s textilií a spalitelnou PE fólií nebo jemnozrnným minerálním posypem na horním povrchu</t>
  </si>
  <si>
    <t>184421651</t>
  </si>
  <si>
    <t>(36,263+22,543)*1,15</t>
  </si>
  <si>
    <t>7119-02-010</t>
  </si>
  <si>
    <t>Dodávka a montáž bandážovací pásky izolace okolo stěn včetně rohů a koutů</t>
  </si>
  <si>
    <t>-648686269</t>
  </si>
  <si>
    <t>1,6+2,059+2,6+4,7+2,6+1,271*2+0,831+1,6+2,5*2+3-0,8*3-0,7*8</t>
  </si>
  <si>
    <t>998711101</t>
  </si>
  <si>
    <t>Přesun hmot tonážní pro izolace proti vodě, vlhkosti a plynům v objektech výšky do 6 m</t>
  </si>
  <si>
    <t>695016610</t>
  </si>
  <si>
    <t>712</t>
  </si>
  <si>
    <t>Povlakové krytiny</t>
  </si>
  <si>
    <t>712391171</t>
  </si>
  <si>
    <t>Provedení povlakové krytiny střech do 10° podkladní textilní vrstvy</t>
  </si>
  <si>
    <t>-451791119</t>
  </si>
  <si>
    <t>"S1.4" 6,386*6,643-4,412*0,9</t>
  </si>
  <si>
    <t>69311068</t>
  </si>
  <si>
    <t>geotextilie netkaná separační, ochranná, filtrační, drenážní PP 300g/m2</t>
  </si>
  <si>
    <t>-611063900</t>
  </si>
  <si>
    <t>38,451*1,15</t>
  </si>
  <si>
    <t>998712101</t>
  </si>
  <si>
    <t>Přesun hmot tonážní tonážní pro krytiny povlakové v objektech v do 6 m</t>
  </si>
  <si>
    <t>-1476440082</t>
  </si>
  <si>
    <t>713111136</t>
  </si>
  <si>
    <t>Montáž izolace tepelné stropů volně kladenými rohožemi, pásy, dílci, deskami mezi trámy</t>
  </si>
  <si>
    <t>-1412476829</t>
  </si>
  <si>
    <t>-374034396</t>
  </si>
  <si>
    <t>38,451*1,05</t>
  </si>
  <si>
    <t>713121111</t>
  </si>
  <si>
    <t>Montáž izolace tepelné podlah volně kladenými rohožemi, pásy, dílci, deskami 1 vrstva</t>
  </si>
  <si>
    <t>-796917373</t>
  </si>
  <si>
    <t>28372307</t>
  </si>
  <si>
    <t>deska EPS 100 do plochých střech a podlah λ=0,037 tl 70mm</t>
  </si>
  <si>
    <t>-1171785512</t>
  </si>
  <si>
    <t>31,9*1,05</t>
  </si>
  <si>
    <t>713131145</t>
  </si>
  <si>
    <t>Montáž izolace tepelné stěn a základů lepením bodově rohoží, pásů, dílců, desek</t>
  </si>
  <si>
    <t>1909407275</t>
  </si>
  <si>
    <t>28376422</t>
  </si>
  <si>
    <t>deska z polystyrénu XPS, hrana polodrážková a hladký povrch 300kPa tl 100mm</t>
  </si>
  <si>
    <t>864949786</t>
  </si>
  <si>
    <t>19,596*1,05</t>
  </si>
  <si>
    <t>713131151</t>
  </si>
  <si>
    <t>Montáž izolace tepelné stěn a základů volně vloženými rohožemi, pásy, dílci, deskami 1 vrstva</t>
  </si>
  <si>
    <t>646431358</t>
  </si>
  <si>
    <t>"Pod dřevěný obklad" 6,247*(2,6+2)/2+6,5*2,5</t>
  </si>
  <si>
    <t>63148103</t>
  </si>
  <si>
    <t>deska tepelně izolační minerální univerzální λ=0,038-0,039 tl 80mm</t>
  </si>
  <si>
    <t>981772673</t>
  </si>
  <si>
    <t>30,618*1,05</t>
  </si>
  <si>
    <t>713191411</t>
  </si>
  <si>
    <t>Montáž izolace tepelné střech šikmých provedení podkladového roštu pod krokve</t>
  </si>
  <si>
    <t>-264121897</t>
  </si>
  <si>
    <t>"S1.4" (6,386*6,643-4,412*0,9)/0,5</t>
  </si>
  <si>
    <t>60514112</t>
  </si>
  <si>
    <t>řezivo jehličnaté lať surová dl 4m</t>
  </si>
  <si>
    <t>-1264880867</t>
  </si>
  <si>
    <t>"Lať 50/30mm" 76,903*0,05*0,03*1,1</t>
  </si>
  <si>
    <t>998713101</t>
  </si>
  <si>
    <t>Přesun hmot tonážní pro izolace tepelné v objektech v do 6 m</t>
  </si>
  <si>
    <t>2097059225</t>
  </si>
  <si>
    <t>720</t>
  </si>
  <si>
    <t>Zdravotně technické instalace</t>
  </si>
  <si>
    <t>7211</t>
  </si>
  <si>
    <t>Kanalizační potrubí</t>
  </si>
  <si>
    <t>6.1</t>
  </si>
  <si>
    <t>kanalizační potrubí plastové včetně tvarovek - PVC - KG (SN4) - DN 125</t>
  </si>
  <si>
    <t>1968772324</t>
  </si>
  <si>
    <t>6.2</t>
  </si>
  <si>
    <t>kanalizační PP potrubí včetně tvarovek - systém PP-HT - DN 100</t>
  </si>
  <si>
    <t>-681128257</t>
  </si>
  <si>
    <t>6.3</t>
  </si>
  <si>
    <t>kanalizační PP potrubí včetně tvarovek - systém PP-HT - DN 70</t>
  </si>
  <si>
    <t>-1978681656</t>
  </si>
  <si>
    <t>6.4</t>
  </si>
  <si>
    <t>kanalizační PP potrubí včetně tvarovek - systém PP-HT - DN 50</t>
  </si>
  <si>
    <t>161754033</t>
  </si>
  <si>
    <t>6.5</t>
  </si>
  <si>
    <t>kanalizační PP potrubí včetně tvarovek - systém PP-HT - DN 40</t>
  </si>
  <si>
    <t>1214980944</t>
  </si>
  <si>
    <t>6.6</t>
  </si>
  <si>
    <t>kanalizační PP potrubí včetně tvarovek - systém PP-HT - DN 32</t>
  </si>
  <si>
    <t>1957586921</t>
  </si>
  <si>
    <t>7212</t>
  </si>
  <si>
    <t>Kanalizační prvky</t>
  </si>
  <si>
    <t>7.0</t>
  </si>
  <si>
    <t>odvětrávací (ventilační) hlavice - komínek nad střechu - pro odvětrání splaškových odpadů kanalizace, včetně typových průchodek střešním pláštěm s možností vodotěsného napojení průchodek na hlavní i pojistnou hydroizolaci stř. pláště</t>
  </si>
  <si>
    <t>675272560</t>
  </si>
  <si>
    <t>7.1</t>
  </si>
  <si>
    <t>kalich pro úkapy s vodní zápach. uzávěrkou a mechanickým zápachovým uzávěrem (kuličkou), odtok DN 32, průtok 0,17 l/s (pro úkap boileru)</t>
  </si>
  <si>
    <t>-1006588333</t>
  </si>
  <si>
    <t>7.2</t>
  </si>
  <si>
    <t>kanalizační přivzdušňovací ventil s masivní pryžovou membránou, s odnímatelnou mřížkou proti hmyzu, třídy A1 - ventil odpovídající EN 12 380-1</t>
  </si>
  <si>
    <t>-1702234704</t>
  </si>
  <si>
    <t>7.3</t>
  </si>
  <si>
    <t>nenasák. tep. izol. z extrud. PE  tl. 20 mm se samolepící vrstvou (izolace v pásech, šedočerná barva), včetně přísl. lep. a izol. pásek a komponentů pro zaizolování veškerého kan. potrubí - od kce střechy do vzd. cca 2 m - zamezení rosení kan. potrubí</t>
  </si>
  <si>
    <t>m²</t>
  </si>
  <si>
    <t>-1236980685</t>
  </si>
  <si>
    <t>7.4</t>
  </si>
  <si>
    <t>bílá typová plastová dvířka 150x150 mm s rámečkem (pro přístup k ČK, přístup k napájecímu zdroji)</t>
  </si>
  <si>
    <t>-1527799651</t>
  </si>
  <si>
    <t>7.5</t>
  </si>
  <si>
    <t>bílá typová plastová mřížka 250x250 mm (pro přívod vzduchu ke kanalizačnímu přivzdušňovacímu ventilu)</t>
  </si>
  <si>
    <t>-1037853350</t>
  </si>
  <si>
    <t>7.6</t>
  </si>
  <si>
    <t>dřezová zápachová uzávěrka DN 50 x 6/4" - standardní plastové provedení, teplotní opdolnost 95°C, výška vodního uzávěru 70 mm</t>
  </si>
  <si>
    <t>-1238678115</t>
  </si>
  <si>
    <t>7.7</t>
  </si>
  <si>
    <t>podomítková zápachová uzávěrka DN 50 pro myčku s přivzdušňovacím ventilem, nerezový kryt</t>
  </si>
  <si>
    <t>-182868116</t>
  </si>
  <si>
    <t>7222</t>
  </si>
  <si>
    <t>Vodovodní potrubí a izolace</t>
  </si>
  <si>
    <t>7.31</t>
  </si>
  <si>
    <t>plastové PP-3 (PPR potrubí - S 3,2 - PN 16) včetně tvarovek - d 20x2,8 mm - rozvod studené pitné vody</t>
  </si>
  <si>
    <t>266741337</t>
  </si>
  <si>
    <t>7.44</t>
  </si>
  <si>
    <t>keramické umyvadlo šířky 550 mm, hloubky 420 mm s otvorem pro baterii (U1) - bílá barva, včetně instalační sady</t>
  </si>
  <si>
    <t>265989468</t>
  </si>
  <si>
    <t>7.45</t>
  </si>
  <si>
    <t>keramické invalidní umyvadlo šířky 640 mm, hloubky 550 mm s otvorem pro baterii (U2) - bílá barva, včetně instalační sady</t>
  </si>
  <si>
    <t>-1668738220</t>
  </si>
  <si>
    <t>7.46</t>
  </si>
  <si>
    <t>zápachová uzávěrka - umyvadlový sifon lahvový - provedení plast</t>
  </si>
  <si>
    <t>-818484153</t>
  </si>
  <si>
    <t>7.47</t>
  </si>
  <si>
    <t>zápachová uzávěrka - podomítkový umyvadlový sifon zabudovaný ve stěně - provedení chrom (pro invalidní umyvadlo)</t>
  </si>
  <si>
    <t>-641875038</t>
  </si>
  <si>
    <t>7.48</t>
  </si>
  <si>
    <t>umyvadlová výpusť - provedení chrom</t>
  </si>
  <si>
    <t>1160263945</t>
  </si>
  <si>
    <t>7.49</t>
  </si>
  <si>
    <t>keramický kryt na sifon - pro umyvadla U1 včetně montážních táhel - bílá barva</t>
  </si>
  <si>
    <t>-824239970</t>
  </si>
  <si>
    <t>7.50</t>
  </si>
  <si>
    <t>keramický pisoár s automatickým radarovým splachovačem, provedení antivandal, splachovací systém skryt za pisoárem (P) - bílá barva -  s vnitřním přívodem vody, síťové napájení, včetně instalační sady, sifonu, elektroniky s radarovým senzorem, elmag. vent</t>
  </si>
  <si>
    <t>-123493486</t>
  </si>
  <si>
    <t>7.51</t>
  </si>
  <si>
    <t>keramická výlevka, stojící se sklopnou plastovou mřížkou, odpad vodorovný DN 100 (V) - bílá barva</t>
  </si>
  <si>
    <t>1337900816</t>
  </si>
  <si>
    <t>7.52</t>
  </si>
  <si>
    <t>plastová splachovací nádržka nad stojící ker. výlevku, bílá barva, standardní provedení, včetně plastového připojovacího potrubí (z nádržky do výlevky)</t>
  </si>
  <si>
    <t>-1205852923</t>
  </si>
  <si>
    <t>7.53</t>
  </si>
  <si>
    <t>keramický stojící kombinovaný klozet (komplet s nádržkou) s hlubokým splachováním, délka záchodu 630 mm (WC1) - bílá barva</t>
  </si>
  <si>
    <t>-628454764</t>
  </si>
  <si>
    <t>7.54</t>
  </si>
  <si>
    <t>keramický závěsný invalidní klozet s hlubokým splachováním (pro tělesně postižené), délka klozetu 700 mm (WC2) - bílá barva</t>
  </si>
  <si>
    <t>936839163</t>
  </si>
  <si>
    <t>7.55</t>
  </si>
  <si>
    <t>montážní souprava pro  závěsné WC invalidní a pro madla (podomítkový montážní prvek), pro zabudování suchým procesem, samonosná, ovládání zepředu -  vyvést mimo WC</t>
  </si>
  <si>
    <t>1929729058</t>
  </si>
  <si>
    <t>7.56</t>
  </si>
  <si>
    <t>ovládací tlačítko k invalidnímu WC - oddálené, pneumatické, 2 množství spláchování  - pochromované matné</t>
  </si>
  <si>
    <t>-1953904638</t>
  </si>
  <si>
    <t>7.57</t>
  </si>
  <si>
    <t>krycí deska pro splachovací nádržku u invalidního WC - pochromovaná matná</t>
  </si>
  <si>
    <t>677775793</t>
  </si>
  <si>
    <t>7.58</t>
  </si>
  <si>
    <t>WC sedátko duroplastové s poklopem , s antibakteriální úpravou, se zpomalovacím mechanismem, rychloupínací ocelové úchyty</t>
  </si>
  <si>
    <t>1271039417</t>
  </si>
  <si>
    <t>7.59</t>
  </si>
  <si>
    <t>WC sedátko duroplastové bez poklopu, s antibakteriální úpravou, ocelové úchyty</t>
  </si>
  <si>
    <t>-574178673</t>
  </si>
  <si>
    <t>7.60</t>
  </si>
  <si>
    <t>pevné invalidní madlo k WC - dle vyhlášky č. 398/2009 Sb., madlo délky 900 mm - provedení nerez</t>
  </si>
  <si>
    <t>-921013337</t>
  </si>
  <si>
    <t>7.61</t>
  </si>
  <si>
    <t>sklopné invalidní madlo k WC s držákem toaletního papíru - dle vyhlášky č. 398/2009 Sb., madlo délky 800 mm - provedení nerez</t>
  </si>
  <si>
    <t>735504896</t>
  </si>
  <si>
    <t>7.62</t>
  </si>
  <si>
    <t>pevné svislé madlo k invalidnímu umyvadlu - dle vyhlášky č. 398/2009 Sb., svislé madlo délky 500 mm - provedení nerez</t>
  </si>
  <si>
    <t>1946024896</t>
  </si>
  <si>
    <t>7.63</t>
  </si>
  <si>
    <t>napájecí zdroj 24V, DC, síťové napájení, pro napájení pisoárů + instalační kabeláž od zdroje k pisoáru</t>
  </si>
  <si>
    <t>1133805370</t>
  </si>
  <si>
    <t>7.64</t>
  </si>
  <si>
    <t>plast. podlahová vpust se svislým odtokem DN 100, pevným izol. límcem, vodní ZU, plast. výšk. stav. nástavcem Ø 110 mm s nerez. rámem 121x121mm a mřížk. z nerez. oceli 115x115mm + příslušná izolační souprava</t>
  </si>
  <si>
    <t>631603287</t>
  </si>
  <si>
    <t>7232</t>
  </si>
  <si>
    <t xml:space="preserve">Vnitřní kanalizace jako celek </t>
  </si>
  <si>
    <t>7.65</t>
  </si>
  <si>
    <t>celková dodávka a montáž konzol, objímek a veškerého upevňovacího materiálu</t>
  </si>
  <si>
    <t>-956244051</t>
  </si>
  <si>
    <t>7.66</t>
  </si>
  <si>
    <t>ostatní pomocný materiál celkem</t>
  </si>
  <si>
    <t>434634437</t>
  </si>
  <si>
    <t>7.67</t>
  </si>
  <si>
    <t>utěsnění prostupů kanalizace požárně dělícími konstrukcemi - dle požární zprávy</t>
  </si>
  <si>
    <t>1507094444</t>
  </si>
  <si>
    <t>7.68</t>
  </si>
  <si>
    <t>tlakové zkoušky, technické prohlídky potrubí</t>
  </si>
  <si>
    <t>-1683604978</t>
  </si>
  <si>
    <t>7.69</t>
  </si>
  <si>
    <t>kompletní doprava, montáž a pokládka kanalizace včetně montáže zařizovacích předmětů a prvků</t>
  </si>
  <si>
    <t>227785144</t>
  </si>
  <si>
    <t>7.70</t>
  </si>
  <si>
    <t>stavební přípomoce (drážky, drobné prostupy a jejich následné začištění,….) celkem</t>
  </si>
  <si>
    <t>-1946647720</t>
  </si>
  <si>
    <t>7233</t>
  </si>
  <si>
    <t xml:space="preserve">Vnitřní vodovod jako celek </t>
  </si>
  <si>
    <t>53157082</t>
  </si>
  <si>
    <t>7.70.1</t>
  </si>
  <si>
    <t>2004052723</t>
  </si>
  <si>
    <t>7.71</t>
  </si>
  <si>
    <t>kompletní označení vodovodního rozvodu - cedulky, štítky apod.</t>
  </si>
  <si>
    <t>236692699</t>
  </si>
  <si>
    <t>7.72</t>
  </si>
  <si>
    <t>celková dodávka a montáž konzol, žlabů, objímek a veškerého upevňovacího materiálu</t>
  </si>
  <si>
    <t>-1403099816</t>
  </si>
  <si>
    <t>7.73</t>
  </si>
  <si>
    <t>utěsnění prostupů vodovodu požárně dělícími konstrukcemi - dle požární zprávy</t>
  </si>
  <si>
    <t>807441610</t>
  </si>
  <si>
    <t>7.74</t>
  </si>
  <si>
    <t>zkoušky potrubí a prvků</t>
  </si>
  <si>
    <t>-556597847</t>
  </si>
  <si>
    <t>7.75</t>
  </si>
  <si>
    <t>proplach a dezinfekce vodovodního potrubí</t>
  </si>
  <si>
    <t>-2034108498</t>
  </si>
  <si>
    <t>7.76</t>
  </si>
  <si>
    <t>kompletní doprava a montáž vnitřního vodovodu</t>
  </si>
  <si>
    <t>449843924</t>
  </si>
  <si>
    <t>7221</t>
  </si>
  <si>
    <t>Vodovod</t>
  </si>
  <si>
    <t>7.10</t>
  </si>
  <si>
    <t>umyvadlová stojánková páková směšovací baterie, pevné rameno o délce 110 mm a perlátor + dlouhá ovládací páka (pro invalidy), provedení chrom</t>
  </si>
  <si>
    <t>-1581830963</t>
  </si>
  <si>
    <t>7.11</t>
  </si>
  <si>
    <t>nástěnná páková směšovací baterie (nad výlevku), s výtokovým otočným ramenem délky 300 mm, rozteč 150 mm, provedení chrom</t>
  </si>
  <si>
    <t>678437913</t>
  </si>
  <si>
    <t>149</t>
  </si>
  <si>
    <t>7.12</t>
  </si>
  <si>
    <t>el. zásobníkový ohřívač vody - stojatý, objem 80 litrů, včetně konzolí a samonosné konstrukce</t>
  </si>
  <si>
    <t>-508067382</t>
  </si>
  <si>
    <t>150</t>
  </si>
  <si>
    <t>7.13</t>
  </si>
  <si>
    <t>vodovodní ventil ("pračkový") DN 15 (1/2") s 3/4" vnějším závitem - se zpětnou klapkou a přivzdušněním - dle ČSN EN 1717, provedení chrom</t>
  </si>
  <si>
    <t>-1620144804</t>
  </si>
  <si>
    <t>151</t>
  </si>
  <si>
    <t>7.14</t>
  </si>
  <si>
    <t>rohový ventil DN 15 se sítkem - pro připojení viditelných splachovacích nádržek, stojánkových baterií, apod. - provedení chrom</t>
  </si>
  <si>
    <t>-1196681266</t>
  </si>
  <si>
    <t>152</t>
  </si>
  <si>
    <t>7.15</t>
  </si>
  <si>
    <t>zpětný ventil závitový DN 25 - mosazné sedlo - PN 16</t>
  </si>
  <si>
    <t>691707696</t>
  </si>
  <si>
    <t>153</t>
  </si>
  <si>
    <t>7.16</t>
  </si>
  <si>
    <t>zpětná ventil závitový DN 20 - mosazné sedlo - PN 16</t>
  </si>
  <si>
    <t>30639668</t>
  </si>
  <si>
    <t>154</t>
  </si>
  <si>
    <t>7.17</t>
  </si>
  <si>
    <t>vodovodní filtr závitový DN 15 - provedení mosaz - PN 16</t>
  </si>
  <si>
    <t>790392211</t>
  </si>
  <si>
    <t>155</t>
  </si>
  <si>
    <t>7.18</t>
  </si>
  <si>
    <t>cirkulační čerpadlo - pro cirkulaci TV - bronzové provedení, 230 V, max. dopravní výška 1,2 m, max. průtok 0,5 m³/h, PN 10</t>
  </si>
  <si>
    <t>-1933058714</t>
  </si>
  <si>
    <t>156</t>
  </si>
  <si>
    <t>7.19</t>
  </si>
  <si>
    <t>pojistný ventil pro systémy TV - provedení mosaz, závitový (na přívodu SV do boileru), otevírací tlak 600 kPa</t>
  </si>
  <si>
    <t>1793346489</t>
  </si>
  <si>
    <t>157</t>
  </si>
  <si>
    <t>7.20</t>
  </si>
  <si>
    <t>kulový kohout DN 25 - závitový</t>
  </si>
  <si>
    <t>1942866121</t>
  </si>
  <si>
    <t>158</t>
  </si>
  <si>
    <t>7.21</t>
  </si>
  <si>
    <t>vypouštěcí kulový kohout s hadicovou vývodkou a zátkou - DN 15</t>
  </si>
  <si>
    <t>-1608094977</t>
  </si>
  <si>
    <t>159</t>
  </si>
  <si>
    <t>7.22</t>
  </si>
  <si>
    <t>vyvažovací cirkulační ventil DN 15 - závitový, mechanicky nastavitelný</t>
  </si>
  <si>
    <t>-1184051471</t>
  </si>
  <si>
    <t>160</t>
  </si>
  <si>
    <t>7.23</t>
  </si>
  <si>
    <t>sanitární panceřované tlakové hadice (provozní tlak 15 bar) pro připojení stojánkových armatur a splachovacích nádržek</t>
  </si>
  <si>
    <t>-3457923</t>
  </si>
  <si>
    <t>161</t>
  </si>
  <si>
    <t>7.24</t>
  </si>
  <si>
    <t>bílá plastová dvířka rozměru 150x150 mm (pro přístup k uzávěrům vody)</t>
  </si>
  <si>
    <t>1461925258</t>
  </si>
  <si>
    <t>162</t>
  </si>
  <si>
    <t>7.25</t>
  </si>
  <si>
    <t>napojení pož. rozvodu vody na systém DHZ</t>
  </si>
  <si>
    <t>250623237</t>
  </si>
  <si>
    <t>163</t>
  </si>
  <si>
    <t>7.26</t>
  </si>
  <si>
    <t>šroubení DN 100 (u systému DHZ)</t>
  </si>
  <si>
    <t>-1282706885</t>
  </si>
  <si>
    <t>164</t>
  </si>
  <si>
    <t>7.27</t>
  </si>
  <si>
    <t>ocelové pozinkované potrubí včetně tvarovek (fitinek) - rozvod požární vody (viditelný - napojení hydrantů) - DN 25</t>
  </si>
  <si>
    <t>-1263702245</t>
  </si>
  <si>
    <t>165</t>
  </si>
  <si>
    <t>7.28</t>
  </si>
  <si>
    <t>plastové PP-3 (PPR potrubí - S 3,2 - PN 16) včetně tvarovek - d 40x5,5 mm - rozvod studené pitné vody, rozvod požární vody - skrytý</t>
  </si>
  <si>
    <t>-341806755</t>
  </si>
  <si>
    <t>166</t>
  </si>
  <si>
    <t>7.29</t>
  </si>
  <si>
    <t>plastové PP-3 (PPR potrubí - S 3,2 - PN 16) včetně tvarovek - d 32x4,4 mm - rozvod studené pitné vody, rozvod požární vody - skrytý</t>
  </si>
  <si>
    <t>-1314005254</t>
  </si>
  <si>
    <t>167</t>
  </si>
  <si>
    <t>7.30</t>
  </si>
  <si>
    <t>plastové PP-3 (PPR potrubí - S 3,2 - PN 16) včetně tvarovek - d 25x3,5 mm - rozvod studené pitné vody</t>
  </si>
  <si>
    <t>-776355778</t>
  </si>
  <si>
    <t>168</t>
  </si>
  <si>
    <t>7.32</t>
  </si>
  <si>
    <t>plastové PP-3 (PPR potrubí - S 3,2 - PN 16) včetně tvarovek - d 32x4,4 mm - rozvod teplé (užitkové) vody</t>
  </si>
  <si>
    <t>508097862</t>
  </si>
  <si>
    <t>169</t>
  </si>
  <si>
    <t>7.33</t>
  </si>
  <si>
    <t>plastové PP-3 (PPR potrubí - S 3,2 - PN 16) včetně tvarovek - d 25x3,5 mm - rozvod teplé (užitkové) vody</t>
  </si>
  <si>
    <t>2140870468</t>
  </si>
  <si>
    <t>170</t>
  </si>
  <si>
    <t>7.34</t>
  </si>
  <si>
    <t>plastové PP-3 (PPR potrubí - S 3,2 - PN 16) včetně tvarovek - d 20x2,8 mm - rozvod teplé (užitkové) vody</t>
  </si>
  <si>
    <t>1571632577</t>
  </si>
  <si>
    <t>171</t>
  </si>
  <si>
    <t>7.35</t>
  </si>
  <si>
    <t>tepelná izolace z pěnového polyetylenu - 45/tl.9 mm (vnitřní průměr izolace x tl. stěny izolace)</t>
  </si>
  <si>
    <t>-1964223887</t>
  </si>
  <si>
    <t>172</t>
  </si>
  <si>
    <t>7.36</t>
  </si>
  <si>
    <t>tepelná izolace z pěnového polyetylenu - 35/tl.6 mm (vnitřní průměr izolace x tl. stěny izolace)</t>
  </si>
  <si>
    <t>752706374</t>
  </si>
  <si>
    <t>173</t>
  </si>
  <si>
    <t>7.37</t>
  </si>
  <si>
    <t>tepelná izolace z pěnového polyetylenu - 35/tl.15 mm (vnitřní průměr izolace x tl. stěny izolace)</t>
  </si>
  <si>
    <t>-551106599</t>
  </si>
  <si>
    <t>174</t>
  </si>
  <si>
    <t>7.38</t>
  </si>
  <si>
    <t>tepelná izolace z pěnového polyetylenu - 35/tl.30 mm (vnitřní průměr izolace x tl. stěny izolace)</t>
  </si>
  <si>
    <t>269029598</t>
  </si>
  <si>
    <t>175</t>
  </si>
  <si>
    <t>7.39</t>
  </si>
  <si>
    <t>tepelná izolace z pěnového polyetylenu - 28/tl.6 mm (vnitřní průměr izolace x tl. stěny izolace)</t>
  </si>
  <si>
    <t>1841379863</t>
  </si>
  <si>
    <t>176</t>
  </si>
  <si>
    <t>7.40</t>
  </si>
  <si>
    <t>tepelná izolace z pěnového polyetylenu - 28/tl.15 mm (vnitřní průměr izolace x tl. stěny izolace)</t>
  </si>
  <si>
    <t>1244727217</t>
  </si>
  <si>
    <t>177</t>
  </si>
  <si>
    <t>7.41</t>
  </si>
  <si>
    <t>tepelná izolace z pěnového polyetylenu - 28/tl.30 mm (vnitřní průměr izolace x tl. stěny izolace)</t>
  </si>
  <si>
    <t>56135545</t>
  </si>
  <si>
    <t>178</t>
  </si>
  <si>
    <t>7.42</t>
  </si>
  <si>
    <t>tepelná izolace z pěnového polyetylenu - 22/tl.6 mm (vnitřní průměr izolace x tl. stěny izolace)</t>
  </si>
  <si>
    <t>1647763243</t>
  </si>
  <si>
    <t>179</t>
  </si>
  <si>
    <t>7.43</t>
  </si>
  <si>
    <t>tepelná izolace z pěnového polyetylenu - 22/tl.10 mm (vnitřní průměr izolace x tl. stěny izolace)</t>
  </si>
  <si>
    <t>-1850831639</t>
  </si>
  <si>
    <t>180</t>
  </si>
  <si>
    <t>7.8</t>
  </si>
  <si>
    <t>požární hydrantový systém typu H 25D se skříní (instalace na stěnu) a tvarově stálou hadicí vnitřního průměru 25 mm, délky 30 m (kompletní systém se skříní a výstrojí)</t>
  </si>
  <si>
    <t>-1268917821</t>
  </si>
  <si>
    <t>181</t>
  </si>
  <si>
    <t>7.9</t>
  </si>
  <si>
    <t>umyvadlová stojánková páková směšovací baterie, pevné rameno o délce 110 mm a perlátor, provedení chrom</t>
  </si>
  <si>
    <t>-1135741564</t>
  </si>
  <si>
    <t>750</t>
  </si>
  <si>
    <t>Vzduchotechnika</t>
  </si>
  <si>
    <t>D1</t>
  </si>
  <si>
    <t>ZAŘÍZENÍ č. 3  - VĚTRÁNÍ SOCIÁLNÍCH ZAŘÍZENÍ V 1. NP</t>
  </si>
  <si>
    <t>182</t>
  </si>
  <si>
    <t>3.1</t>
  </si>
  <si>
    <t>Ventilátor do kruhového potrubí diagonální DN 200, tříotáčkový, tiché provedení</t>
  </si>
  <si>
    <t>-1153251054</t>
  </si>
  <si>
    <t>183</t>
  </si>
  <si>
    <t>Pol1</t>
  </si>
  <si>
    <t>Rychloupínací spona DN 200</t>
  </si>
  <si>
    <t>2137490795</t>
  </si>
  <si>
    <t>184</t>
  </si>
  <si>
    <t>Pol2</t>
  </si>
  <si>
    <t>Elektronický doběhový spínač 2 - 20 minut</t>
  </si>
  <si>
    <t>-689976257</t>
  </si>
  <si>
    <t>185</t>
  </si>
  <si>
    <t>3.2</t>
  </si>
  <si>
    <t>Talířový ventil odvodní kovový DN 125</t>
  </si>
  <si>
    <t>-1602026030</t>
  </si>
  <si>
    <t>186</t>
  </si>
  <si>
    <t>Pol3</t>
  </si>
  <si>
    <t>Rámeček k talířovému ventilu DN 125</t>
  </si>
  <si>
    <t>1954596189</t>
  </si>
  <si>
    <t>187</t>
  </si>
  <si>
    <t>3.3</t>
  </si>
  <si>
    <t>Protidešťová žaluzie pevná DN 250 pozink</t>
  </si>
  <si>
    <t>-1432246869</t>
  </si>
  <si>
    <t>188</t>
  </si>
  <si>
    <t>3.4</t>
  </si>
  <si>
    <t>Tlumič hluku do kruhového potrubí D200 - 900 mm</t>
  </si>
  <si>
    <t>-285557281</t>
  </si>
  <si>
    <t>189</t>
  </si>
  <si>
    <t>3.5</t>
  </si>
  <si>
    <t>Větrací mřížka 625x75 s rámečkem</t>
  </si>
  <si>
    <t>1459348723</t>
  </si>
  <si>
    <t>190</t>
  </si>
  <si>
    <t>3.6</t>
  </si>
  <si>
    <t>Odbočka oboustranná  90° 200/125</t>
  </si>
  <si>
    <t>-502801387</t>
  </si>
  <si>
    <t>191</t>
  </si>
  <si>
    <t>3.7</t>
  </si>
  <si>
    <t>Odbočka jednostranná  90° 125/125</t>
  </si>
  <si>
    <t>-563082383</t>
  </si>
  <si>
    <t>192</t>
  </si>
  <si>
    <t>3.8</t>
  </si>
  <si>
    <t>Oblouk segmentový 90° DN 125</t>
  </si>
  <si>
    <t>431269869</t>
  </si>
  <si>
    <t>193</t>
  </si>
  <si>
    <t>3.9</t>
  </si>
  <si>
    <t>Přechod osový  200/125</t>
  </si>
  <si>
    <t>537460619</t>
  </si>
  <si>
    <t>194</t>
  </si>
  <si>
    <t>3.10</t>
  </si>
  <si>
    <t>Přechod osový  250/200</t>
  </si>
  <si>
    <t>-793017250</t>
  </si>
  <si>
    <t>195</t>
  </si>
  <si>
    <t>3.11</t>
  </si>
  <si>
    <t>Potrubí spiro DN 200</t>
  </si>
  <si>
    <t>1431634533</t>
  </si>
  <si>
    <t>196</t>
  </si>
  <si>
    <t>3.12</t>
  </si>
  <si>
    <t>Potrubí spiro DN 125</t>
  </si>
  <si>
    <t>-333042381</t>
  </si>
  <si>
    <t>197</t>
  </si>
  <si>
    <t>3.13</t>
  </si>
  <si>
    <t>Ohebné hliníkové potrubí DN 125</t>
  </si>
  <si>
    <t>882653948</t>
  </si>
  <si>
    <t>198</t>
  </si>
  <si>
    <t>Pol4</t>
  </si>
  <si>
    <t>Montáž VZT  + doprava + montážní materiál - Zařízení č. 3</t>
  </si>
  <si>
    <t>1874150953</t>
  </si>
  <si>
    <t>D3</t>
  </si>
  <si>
    <t>VZT - Ostatní náklady</t>
  </si>
  <si>
    <t>199</t>
  </si>
  <si>
    <t>Pol5</t>
  </si>
  <si>
    <t>Zaregulování vzduchotechnického zařízení</t>
  </si>
  <si>
    <t>h</t>
  </si>
  <si>
    <t>1150975418</t>
  </si>
  <si>
    <t>200</t>
  </si>
  <si>
    <t>Pol6</t>
  </si>
  <si>
    <t>Zkušební provoz, zaškolení obsluhy, předání dokumentace</t>
  </si>
  <si>
    <t>1473440744</t>
  </si>
  <si>
    <t>201</t>
  </si>
  <si>
    <t>Pol7</t>
  </si>
  <si>
    <t>Stavební přípomoce</t>
  </si>
  <si>
    <t>-471293798</t>
  </si>
  <si>
    <t>202</t>
  </si>
  <si>
    <t>Pol8</t>
  </si>
  <si>
    <t>Zařízení staveniště</t>
  </si>
  <si>
    <t>-2013458180</t>
  </si>
  <si>
    <t>203</t>
  </si>
  <si>
    <t>762085103</t>
  </si>
  <si>
    <t>Montáž kotevních želez, příložek, patek nebo táhel</t>
  </si>
  <si>
    <t>-1994475080</t>
  </si>
  <si>
    <t>"Kotvy pozednice" 4</t>
  </si>
  <si>
    <t>"Kotvy vaznice do zdiva" 9</t>
  </si>
  <si>
    <t>204</t>
  </si>
  <si>
    <t>M-762-02-010</t>
  </si>
  <si>
    <t>kotva pozednice a vaznice</t>
  </si>
  <si>
    <t>400131504</t>
  </si>
  <si>
    <t>205</t>
  </si>
  <si>
    <t>762332132</t>
  </si>
  <si>
    <t>Montáž vázaných kcí krovů pravidelných z hraněného řeziva průřezové plochy do 224 cm2</t>
  </si>
  <si>
    <t>1589596101</t>
  </si>
  <si>
    <t>"Pozednice 130/130mm" 6,5</t>
  </si>
  <si>
    <t>"Krokev a vaznice 100/180mm" 7*3+5*6,1+6,7</t>
  </si>
  <si>
    <t>206</t>
  </si>
  <si>
    <t>60512130</t>
  </si>
  <si>
    <t>hranol stavební řezivo průřezu do 224cm2 do dl 6m</t>
  </si>
  <si>
    <t>-756966739</t>
  </si>
  <si>
    <t>"Pozednice 130/130mm" 6,5*0,13*0,13*1,1</t>
  </si>
  <si>
    <t>"Krokev a vaznice 100/180mm" (7*3+5*6,1+6,7)*0,1*0,18*1,1</t>
  </si>
  <si>
    <t>207</t>
  </si>
  <si>
    <t>762341210</t>
  </si>
  <si>
    <t>Montáž bednění střech rovných a šikmých sklonu do 60° z hrubých prken na sraz</t>
  </si>
  <si>
    <t>1587490928</t>
  </si>
  <si>
    <t>208</t>
  </si>
  <si>
    <t>1247818345</t>
  </si>
  <si>
    <t>38,451*0,025*1,1</t>
  </si>
  <si>
    <t>209</t>
  </si>
  <si>
    <t>762341660</t>
  </si>
  <si>
    <t>Montáž bednění štítových okapových říms z palubek</t>
  </si>
  <si>
    <t>72946182</t>
  </si>
  <si>
    <t>6,386*0,2*2</t>
  </si>
  <si>
    <t>210</t>
  </si>
  <si>
    <t>61191155</t>
  </si>
  <si>
    <t>palubky obkladové smrk profil klasický 19x116mm jakost A/B</t>
  </si>
  <si>
    <t>1697820103</t>
  </si>
  <si>
    <t>2,554*1,1</t>
  </si>
  <si>
    <t>211</t>
  </si>
  <si>
    <t>762395000</t>
  </si>
  <si>
    <t>Spojovací prostředky krovů, bednění, laťování, nadstřešních konstrukcí</t>
  </si>
  <si>
    <t>1974919971</t>
  </si>
  <si>
    <t>"Bednění" 38,451*0,025</t>
  </si>
  <si>
    <t>"Římsa" 2,554*0,019</t>
  </si>
  <si>
    <t>"Pozednice 130/130mm" 6,5*0,13*0,13</t>
  </si>
  <si>
    <t>"Krokev a vaznice 100/180mm" (7*3+5*6,1+6,7)*0,1*0,18</t>
  </si>
  <si>
    <t>212</t>
  </si>
  <si>
    <t>7629-02-010</t>
  </si>
  <si>
    <t>Dodávka a montáž dřevěného obkladu fasády vč. roštu</t>
  </si>
  <si>
    <t>-1059875048</t>
  </si>
  <si>
    <t>6,247*(2,6+2)/2+6,5*2,5</t>
  </si>
  <si>
    <t>213</t>
  </si>
  <si>
    <t>7629-02-020</t>
  </si>
  <si>
    <t>Dodávka a montáž stěny z cementotřískových desek vč. nosné konstrukce</t>
  </si>
  <si>
    <t>1267045441</t>
  </si>
  <si>
    <t>0,9*2,5</t>
  </si>
  <si>
    <t>214</t>
  </si>
  <si>
    <t>998762101</t>
  </si>
  <si>
    <t>Přesun hmot tonážní pro kce tesařské v objektech v do 6 m</t>
  </si>
  <si>
    <t>-966017038</t>
  </si>
  <si>
    <t>215</t>
  </si>
  <si>
    <t>763131471</t>
  </si>
  <si>
    <t>SDK podhled deska 1xDFH2 12,5 bez izolace dvouvrstvá spodní kce profil CD+UD REI do 120</t>
  </si>
  <si>
    <t>1485226263</t>
  </si>
  <si>
    <t>"S1.4" 3,8+1+4+4,5+1,6+1+1+1+6,8+1,3+1,3+1,3+3,3</t>
  </si>
  <si>
    <t>216</t>
  </si>
  <si>
    <t>763131751</t>
  </si>
  <si>
    <t>Montáž parotěsné zábrany do SDK podhledu</t>
  </si>
  <si>
    <t>-1176947730</t>
  </si>
  <si>
    <t>217</t>
  </si>
  <si>
    <t>28329334</t>
  </si>
  <si>
    <t>fólie PE vyztužená Al vrstvou pro parotěsnou vrstvu 105g/m2</t>
  </si>
  <si>
    <t>419314501</t>
  </si>
  <si>
    <t>31,9*1,2</t>
  </si>
  <si>
    <t>218</t>
  </si>
  <si>
    <t>763131752</t>
  </si>
  <si>
    <t>Montáž jedné vrstvy tepelné izolace do SDK podhledu</t>
  </si>
  <si>
    <t>-1505428503</t>
  </si>
  <si>
    <t>219</t>
  </si>
  <si>
    <t>63148101</t>
  </si>
  <si>
    <t>deska tepelně izolační minerální univerzální λ=0,038-0,039 tl 50mm</t>
  </si>
  <si>
    <t>1015862856</t>
  </si>
  <si>
    <t>220</t>
  </si>
  <si>
    <t>763131761</t>
  </si>
  <si>
    <t>Příplatek k SDK podhledu za plochu do 3 m2 jednotlivě</t>
  </si>
  <si>
    <t>2120504628</t>
  </si>
  <si>
    <t>"S1.4" 1+1,6</t>
  </si>
  <si>
    <t>221</t>
  </si>
  <si>
    <t>763131766</t>
  </si>
  <si>
    <t>Příplatek k SDK podhledu za výšku zavěšení přes 1,0 do 1,5 m</t>
  </si>
  <si>
    <t>-197811458</t>
  </si>
  <si>
    <t>222</t>
  </si>
  <si>
    <t>998763301</t>
  </si>
  <si>
    <t>Přesun hmot tonážní pro sádrokartonové konstrukce v objektech v do 6 m</t>
  </si>
  <si>
    <t>1936658529</t>
  </si>
  <si>
    <t>764</t>
  </si>
  <si>
    <t>Konstrukce klempířské</t>
  </si>
  <si>
    <t>223</t>
  </si>
  <si>
    <t>764111401</t>
  </si>
  <si>
    <t>Krytina střechy rovné drážkováním ze svitků z Pz plechu rš 500 mm sklonu do 30°</t>
  </si>
  <si>
    <t>-1398262982</t>
  </si>
  <si>
    <t>"S1.4" 6,636*6,893-4,412*0,9</t>
  </si>
  <si>
    <t>224</t>
  </si>
  <si>
    <t>764511404</t>
  </si>
  <si>
    <t>Žlab podokapní půlkruhový z Pz plechu rš 330 mm</t>
  </si>
  <si>
    <t>-299024552</t>
  </si>
  <si>
    <t>225</t>
  </si>
  <si>
    <t>764511444</t>
  </si>
  <si>
    <t>Kotlík oválný (trychtýřový) pro podokapní žlaby z Pz plechu 330/100 mm</t>
  </si>
  <si>
    <t>-97527807</t>
  </si>
  <si>
    <t>226</t>
  </si>
  <si>
    <t>764518422</t>
  </si>
  <si>
    <t>Svody kruhové včetně objímek, kolen, odskoků z Pz plechu průměru 100 mm</t>
  </si>
  <si>
    <t>-2064139522</t>
  </si>
  <si>
    <t>227</t>
  </si>
  <si>
    <t>998764101</t>
  </si>
  <si>
    <t>Přesun hmot tonážní pro konstrukce klempířské v objektech v do 6 m</t>
  </si>
  <si>
    <t>-1172994858</t>
  </si>
  <si>
    <t>228</t>
  </si>
  <si>
    <t>766660051</t>
  </si>
  <si>
    <t>Montáž dveřních křídel otvíravých jednokřídlových š do 0,8 m masivní dřevo s polodrážkou do ocelové zárubně</t>
  </si>
  <si>
    <t>805011107</t>
  </si>
  <si>
    <t>229</t>
  </si>
  <si>
    <t>M-611-020</t>
  </si>
  <si>
    <t>dveře vnitřní dřevěné - masiv 800/1970mm vč. kování a povrchové úpravy poz. Tn16/P</t>
  </si>
  <si>
    <t>582326420</t>
  </si>
  <si>
    <t>230</t>
  </si>
  <si>
    <t>M-611-030</t>
  </si>
  <si>
    <t>dveře vnitřní dřevěné - masiv 700/1970mm vč. kování a povrchové úpravy poz. Tn17/P,L</t>
  </si>
  <si>
    <t>680641906</t>
  </si>
  <si>
    <t>231</t>
  </si>
  <si>
    <t>766660131</t>
  </si>
  <si>
    <t>Montáž dveřních křídel otvíravých jednokřídlových š do 0,8 m masivní dřevo do dřevěné rámové zárubně</t>
  </si>
  <si>
    <t>-1141943726</t>
  </si>
  <si>
    <t>232</t>
  </si>
  <si>
    <t>M-611-010</t>
  </si>
  <si>
    <t>dveře vnitřní dřevěné - masiv 800/1970mm vč.rámové zárubně, kování a povrchové úpravy poz. Tn15/P</t>
  </si>
  <si>
    <t>-241701273</t>
  </si>
  <si>
    <t>233</t>
  </si>
  <si>
    <t>766660161</t>
  </si>
  <si>
    <t>Montáž dveřních křídel otvíravých jednokřídlových š do 0,8 m požárních do dřevěné rámové zárubně</t>
  </si>
  <si>
    <t>-1058809353</t>
  </si>
  <si>
    <t>234</t>
  </si>
  <si>
    <t>M-611-040</t>
  </si>
  <si>
    <t>dveře vnitřní dřevěné typové 600/1970mm EI 30DP3 vč. rámové zárubně, kování a povrchové úpravy poz. Tn20/P</t>
  </si>
  <si>
    <t>19099691</t>
  </si>
  <si>
    <t>235</t>
  </si>
  <si>
    <t>7669-010</t>
  </si>
  <si>
    <t>Dodávka a montáž montovaných laminátových příček vč. dveří ozn. Tn18</t>
  </si>
  <si>
    <t>-1125618330</t>
  </si>
  <si>
    <t>(2,6+1,62*2)*2</t>
  </si>
  <si>
    <t>236</t>
  </si>
  <si>
    <t>7669-020</t>
  </si>
  <si>
    <t>Dodávka a montáž montovaných laminátových příček vč. dveří ozn. Tn19</t>
  </si>
  <si>
    <t>-191470708</t>
  </si>
  <si>
    <t>(2,5+1,32*2)*2</t>
  </si>
  <si>
    <t>237</t>
  </si>
  <si>
    <t>998766201</t>
  </si>
  <si>
    <t>Přesun hmot procentní pro konstrukce truhlářské v objektech v do 6 m</t>
  </si>
  <si>
    <t>1821115695</t>
  </si>
  <si>
    <t>238</t>
  </si>
  <si>
    <t>771474113</t>
  </si>
  <si>
    <t>Montáž soklů z dlaždic keramických rovných flexibilní lepidlo v do 120 mm</t>
  </si>
  <si>
    <t>851588452</t>
  </si>
  <si>
    <t>"M.č.120" (2,65+1,8)*2-0,8*2-0,7*3</t>
  </si>
  <si>
    <t>"M.č.124" 1,908+0,8</t>
  </si>
  <si>
    <t>239</t>
  </si>
  <si>
    <t>771574116</t>
  </si>
  <si>
    <t>Montáž podlah keramických hladkých lepených flexibilním lepidlem do 35 ks/ m2</t>
  </si>
  <si>
    <t>-1282954160</t>
  </si>
  <si>
    <t>"P4.2" 3,8+1+4+4,5+1,6+1+1+1+6,8+1,3+1,3+1,3+3,3+(2,6+2,5+1,62*2+1,32*2)*0,05</t>
  </si>
  <si>
    <t>240</t>
  </si>
  <si>
    <t>59761012</t>
  </si>
  <si>
    <t>dlažba keramická hutná reliéfní do interiéru přes 19 do 22ks/m2</t>
  </si>
  <si>
    <t>-1011891907</t>
  </si>
  <si>
    <t>(7,908*0,1+32,449)*1,05</t>
  </si>
  <si>
    <t>241</t>
  </si>
  <si>
    <t>771579191</t>
  </si>
  <si>
    <t>Příplatek k montáži podlah keramických lepených flexibilním lepidlem za plochu do 5 m2</t>
  </si>
  <si>
    <t>605218526</t>
  </si>
  <si>
    <t>"P4.2" 3,8+1+1,6+4+3,3</t>
  </si>
  <si>
    <t>242</t>
  </si>
  <si>
    <t>771591111</t>
  </si>
  <si>
    <t>Nátěr penetrační na podlahu</t>
  </si>
  <si>
    <t>1830632172</t>
  </si>
  <si>
    <t>243</t>
  </si>
  <si>
    <t>998771101</t>
  </si>
  <si>
    <t>Přesun hmot tonážní pro podlahy z dlaždic v objektech v do 6 m</t>
  </si>
  <si>
    <t>-1795942487</t>
  </si>
  <si>
    <t>781</t>
  </si>
  <si>
    <t>Dokončovací práce - obklady</t>
  </si>
  <si>
    <t>244</t>
  </si>
  <si>
    <t>781414111</t>
  </si>
  <si>
    <t>Montáž obkladů vnitřních keramických hladkých do 22 ks/m2 lepených flexibilním lepidlem</t>
  </si>
  <si>
    <t>624236203</t>
  </si>
  <si>
    <t>"M.č.121" (0,831+1,271)*2*2,1-0,7*1,97</t>
  </si>
  <si>
    <t>245</t>
  </si>
  <si>
    <t>59761040</t>
  </si>
  <si>
    <t>obklad keramický hladký přes 19 do 22ks/m2</t>
  </si>
  <si>
    <t>324109606</t>
  </si>
  <si>
    <t>73,123*1,05</t>
  </si>
  <si>
    <t>246</t>
  </si>
  <si>
    <t>781419191</t>
  </si>
  <si>
    <t>Příplatek k montáži obkladů vnitřních keramických hladkých za plochu do 10 m2</t>
  </si>
  <si>
    <t>68650018</t>
  </si>
  <si>
    <t>247</t>
  </si>
  <si>
    <t>781494111</t>
  </si>
  <si>
    <t>Plastové profily rohové lepené flexibilním lepidlem</t>
  </si>
  <si>
    <t>1940338444</t>
  </si>
  <si>
    <t>1*2+0,12*2+0,9+1,7+9,1+2,1</t>
  </si>
  <si>
    <t>248</t>
  </si>
  <si>
    <t>781494511</t>
  </si>
  <si>
    <t>Plastové profily ukončovací lepené flexibilním lepidlem</t>
  </si>
  <si>
    <t>-177663786</t>
  </si>
  <si>
    <t>"M.č.121" (0,831+1,271)*2</t>
  </si>
  <si>
    <t>"M.č.122" (1,6+2,5)*2</t>
  </si>
  <si>
    <t>"M.č.123-127" (3+2,5)*2</t>
  </si>
  <si>
    <t>"M.č.128-131" (2,6+4,75)*2</t>
  </si>
  <si>
    <t>249</t>
  </si>
  <si>
    <t>781495111</t>
  </si>
  <si>
    <t>Nátěr penetrační na stěnu</t>
  </si>
  <si>
    <t>-65856906</t>
  </si>
  <si>
    <t>250</t>
  </si>
  <si>
    <t>781495115</t>
  </si>
  <si>
    <t>Spárování vnitřních obkladů silikonem</t>
  </si>
  <si>
    <t>-1965394831</t>
  </si>
  <si>
    <t>"Styk obkladu s dlažbou - M.č.121" (0,831+1,271)*2-0,7</t>
  </si>
  <si>
    <t>"M.č.122" (1,6+2,5)*2-0,7*2</t>
  </si>
  <si>
    <t>"M.č.123-127" (3+2,5)*2-0,7</t>
  </si>
  <si>
    <t>"M.č.128-131" (2,6+4,75)*2-0,7</t>
  </si>
  <si>
    <t>251</t>
  </si>
  <si>
    <t>998781101</t>
  </si>
  <si>
    <t>Přesun hmot tonážní pro obklady keramické v objektech v do 6 m</t>
  </si>
  <si>
    <t>1037458932</t>
  </si>
  <si>
    <t>252</t>
  </si>
  <si>
    <t>783314201</t>
  </si>
  <si>
    <t>Základní antikorozní jednonásobný syntetický standardní nátěr zámečnických konstrukcí</t>
  </si>
  <si>
    <t>1709015792</t>
  </si>
  <si>
    <t>"Dvojnásobné - 80/80/5mm" (3,95*0,08*4+0,3*0,3*4)*2</t>
  </si>
  <si>
    <t>"U 180mm" 6,4*0,18*4*2</t>
  </si>
  <si>
    <t>253</t>
  </si>
  <si>
    <t>783317101</t>
  </si>
  <si>
    <t>Krycí jednonásobný syntetický standardní nátěr zámečnických konstrukcí</t>
  </si>
  <si>
    <t>1064576011</t>
  </si>
  <si>
    <t>"Zárubně" (0,8+0,7*3+2,02*8)*0,2+(0,8+2,02*2)*0,25*2</t>
  </si>
  <si>
    <t>254</t>
  </si>
  <si>
    <t>783414203</t>
  </si>
  <si>
    <t>Základní antikorozní jednonásobný syntetický samozákladující nátěr klempířských konstrukcí</t>
  </si>
  <si>
    <t>141837863</t>
  </si>
  <si>
    <t>41,771+6,4*0,33*2+0,25+3*0,1*3,14</t>
  </si>
  <si>
    <t>255</t>
  </si>
  <si>
    <t>783417103</t>
  </si>
  <si>
    <t>Krycí jednonásobný syntetický samozákladující nátěr klempířských konstrukcí</t>
  </si>
  <si>
    <t>-1138925829</t>
  </si>
  <si>
    <t>(41,771+6,4*0,33*2+0,25+3*0,1*3,14)*2</t>
  </si>
  <si>
    <t>256</t>
  </si>
  <si>
    <t>784181101</t>
  </si>
  <si>
    <t>Základní akrylátová jednonásobná penetrace podkladu v místnostech výšky do 3,80 m</t>
  </si>
  <si>
    <t>437470360</t>
  </si>
  <si>
    <t>"SDRK podhled" 31,9</t>
  </si>
  <si>
    <t>"Omítka" 81,304</t>
  </si>
  <si>
    <t>257</t>
  </si>
  <si>
    <t>784221101</t>
  </si>
  <si>
    <t>Dvojnásobné bílé malby ze směsí za sucha dobře otěruvzdorných v místnostech do 3,80 m</t>
  </si>
  <si>
    <t>-1075565150</t>
  </si>
  <si>
    <t>0100 - SO 10  Kanalizace</t>
  </si>
  <si>
    <t xml:space="preserve">    8 - Trubní vedení</t>
  </si>
  <si>
    <t>-1689744491</t>
  </si>
  <si>
    <t>(13,02+67,02)/3</t>
  </si>
  <si>
    <t>121151103</t>
  </si>
  <si>
    <t>Sejmutí ornice plochy do 100 m2 tl vrstvy do 200 mm strojně</t>
  </si>
  <si>
    <t>1860987268</t>
  </si>
  <si>
    <t>(11,5+10,2)*4</t>
  </si>
  <si>
    <t>132351103</t>
  </si>
  <si>
    <t>Hloubení rýh nezapažených  š do 800 mm v hornině třídy těžitelnosti II, skupiny 4 objem do 100 m3 strojně</t>
  </si>
  <si>
    <t>-1153006153</t>
  </si>
  <si>
    <t>(19,83+22,4+37,75)*0,6*1,4</t>
  </si>
  <si>
    <t>-1769366134</t>
  </si>
  <si>
    <t>19,195+4,799</t>
  </si>
  <si>
    <t>-1783157093</t>
  </si>
  <si>
    <t>23,994*12</t>
  </si>
  <si>
    <t>918206817</t>
  </si>
  <si>
    <t>-1131868209</t>
  </si>
  <si>
    <t>23,994*1,7</t>
  </si>
  <si>
    <t>-1460863497</t>
  </si>
  <si>
    <t>(19,83+22,4+37,75)*0,6*0,9</t>
  </si>
  <si>
    <t>175151101</t>
  </si>
  <si>
    <t>Obsypání potrubí strojně sypaninou bez prohození, uloženou do 3 m</t>
  </si>
  <si>
    <t>-59549613</t>
  </si>
  <si>
    <t>(19,83+22,4+37,75)*0,6*0,4</t>
  </si>
  <si>
    <t>58331200</t>
  </si>
  <si>
    <t>štěrkopísek netříděný zásypový</t>
  </si>
  <si>
    <t>365005022</t>
  </si>
  <si>
    <t>19,195*1,8</t>
  </si>
  <si>
    <t>181411131</t>
  </si>
  <si>
    <t>Založení parkového trávníku výsevem plochy do 1000 m2 v rovině a ve svahu do 1:5</t>
  </si>
  <si>
    <t>-1070312906</t>
  </si>
  <si>
    <t>005724100</t>
  </si>
  <si>
    <t>osivo směs travní parková</t>
  </si>
  <si>
    <t>781103387</t>
  </si>
  <si>
    <t>86,8*0,03</t>
  </si>
  <si>
    <t>182351023</t>
  </si>
  <si>
    <t>Rozprostření ornice pl do 100 m2 ve svahu přes 1:5 tl vrstvy do 200 mm strojně</t>
  </si>
  <si>
    <t>38690731</t>
  </si>
  <si>
    <t>Trubní vedení</t>
  </si>
  <si>
    <t>-2025123137</t>
  </si>
  <si>
    <t>(19,83+22,4+37,75)*0,6*0,1</t>
  </si>
  <si>
    <t>831352121</t>
  </si>
  <si>
    <t>Montáž potrubí z trub kameninových hrdlových s integrovaným těsněním výkop sklon do 20 % DN 200</t>
  </si>
  <si>
    <t>905974225</t>
  </si>
  <si>
    <t>59710633</t>
  </si>
  <si>
    <t>trouba kameninová glazovaná DN 200 dl 1,00m spojovací systém F</t>
  </si>
  <si>
    <t>186899458</t>
  </si>
  <si>
    <t>871310310</t>
  </si>
  <si>
    <t>Montáž kanalizačního potrubí hladkého plnostěnného SN 10 z polypropylenu DN 150</t>
  </si>
  <si>
    <t>1890849126</t>
  </si>
  <si>
    <t>"Kanalizace RŠ 0.1" 22,4</t>
  </si>
  <si>
    <t>"Kanalizace RŠ 0.3" 37,75</t>
  </si>
  <si>
    <t>286147180</t>
  </si>
  <si>
    <t>trubka kanalizační žebrovaná ULTRA RIB 2 DIN (PP) vnitřní průměr 150mm, dl. 5m</t>
  </si>
  <si>
    <t>212424474</t>
  </si>
  <si>
    <t>871350310</t>
  </si>
  <si>
    <t>Montáž kanalizačního potrubí hladkého plnostěnného SN 10 z polypropylenu DN 200</t>
  </si>
  <si>
    <t>-2120726226</t>
  </si>
  <si>
    <t>"Kanalizace RŠ 0.1" 8,7</t>
  </si>
  <si>
    <t>286147220</t>
  </si>
  <si>
    <t>trubka kanalizační žebrovaná ULTRA RIB 2 DIN (PP) vnitřní průměr 200mm, dl. 5m</t>
  </si>
  <si>
    <t>-2140454798</t>
  </si>
  <si>
    <t>894118001</t>
  </si>
  <si>
    <t>Příplatek ZKD 0,60 m výšky vstupu na potrubí</t>
  </si>
  <si>
    <t>-719328917</t>
  </si>
  <si>
    <t>894411111</t>
  </si>
  <si>
    <t>Zřízení šachet kanalizačních z betonových dílců na potrubí DN do 200 dno beton tř. C 25/30</t>
  </si>
  <si>
    <t>1561077500</t>
  </si>
  <si>
    <t>59224160</t>
  </si>
  <si>
    <t>skruž kanalizační s ocelovými stupadly 100x25x12cm</t>
  </si>
  <si>
    <t>1042643030</t>
  </si>
  <si>
    <t>59224161</t>
  </si>
  <si>
    <t>skruž kanalizační s ocelovými stupadly 100x50x12cm</t>
  </si>
  <si>
    <t>-160784922</t>
  </si>
  <si>
    <t>59224056</t>
  </si>
  <si>
    <t>kónus pro kanalizační šachty s kapsovým stupadlem 100/62,5x67x12cm</t>
  </si>
  <si>
    <t>290926573</t>
  </si>
  <si>
    <t>59224012</t>
  </si>
  <si>
    <t>prstenec šachtový vyrovnávací betonový 625x100x80mm</t>
  </si>
  <si>
    <t>1917304176</t>
  </si>
  <si>
    <t>59224337</t>
  </si>
  <si>
    <t>dno betonové šachty kanalizační přímé 100x60x40cm</t>
  </si>
  <si>
    <t>1883839752</t>
  </si>
  <si>
    <t>59224348</t>
  </si>
  <si>
    <t>těsnění elastomerové pro spojení šachetních dílů DN 1000</t>
  </si>
  <si>
    <t>-267017394</t>
  </si>
  <si>
    <t>899104111</t>
  </si>
  <si>
    <t>Osazení poklopů litinových nebo ocelových včetně rámů pro třídu zatížení D400, E600</t>
  </si>
  <si>
    <t>19883149</t>
  </si>
  <si>
    <t>55241017</t>
  </si>
  <si>
    <t>poklop šachtový litinový kruhový DN 600 bez ventilace tř D400 pro běžný provoz</t>
  </si>
  <si>
    <t>745383551</t>
  </si>
  <si>
    <t>899722112</t>
  </si>
  <si>
    <t>Krytí potrubí z plastů výstražnou fólií z PVC 25 cm</t>
  </si>
  <si>
    <t>-565606750</t>
  </si>
  <si>
    <t>19,83+22,4+37,75</t>
  </si>
  <si>
    <t>998271201</t>
  </si>
  <si>
    <t>Přesun hmot pro kanalizace hloubené zděné otevřený výkop</t>
  </si>
  <si>
    <t>-745453928</t>
  </si>
  <si>
    <t>713411111</t>
  </si>
  <si>
    <t>Montáž izolace tepelné potrubí pásy nebo rohožemi bez úpravy staženými drátem 1x</t>
  </si>
  <si>
    <t>-380207486</t>
  </si>
  <si>
    <t>0,4*3,14*0,9</t>
  </si>
  <si>
    <t>631516735R</t>
  </si>
  <si>
    <t>pás lamelový - extrudovaný polystyren</t>
  </si>
  <si>
    <t>1597910368</t>
  </si>
  <si>
    <t>1,13*1,05</t>
  </si>
  <si>
    <t>127482219</t>
  </si>
  <si>
    <t>0110 - SO 11  Vodovod</t>
  </si>
  <si>
    <t>1929425177</t>
  </si>
  <si>
    <t>(139,44+3,12)/3</t>
  </si>
  <si>
    <t>-907511324</t>
  </si>
  <si>
    <t>(130+36)*0,6*1,4</t>
  </si>
  <si>
    <t>133351101</t>
  </si>
  <si>
    <t>Hloubení šachet nezapažených v hornině třídy těžitelnosti II, skupiny 4 objem do 20 m3</t>
  </si>
  <si>
    <t>2088133195</t>
  </si>
  <si>
    <t>"Pro vodoměrnou šachtu" 1,3*1,6*1,5</t>
  </si>
  <si>
    <t>171608872</t>
  </si>
  <si>
    <t>139,44+3,12-29,88-1,608-64,68</t>
  </si>
  <si>
    <t>-508937835</t>
  </si>
  <si>
    <t>46,392*12</t>
  </si>
  <si>
    <t>171251201</t>
  </si>
  <si>
    <t>744350593</t>
  </si>
  <si>
    <t>-469201564</t>
  </si>
  <si>
    <t>46,392*1,7</t>
  </si>
  <si>
    <t>239451642</t>
  </si>
  <si>
    <t>(118+36)*0,6*0,7</t>
  </si>
  <si>
    <t>818215377</t>
  </si>
  <si>
    <t>"Pro vodoměrnou šachtu" 3,12-0,9*1,2*1,4</t>
  </si>
  <si>
    <t>1759233710</t>
  </si>
  <si>
    <t>716561805</t>
  </si>
  <si>
    <t>"Písek" (130+36)*0,6*0,3</t>
  </si>
  <si>
    <t>"Zemina" (130+36)*0,6*0,3</t>
  </si>
  <si>
    <t>1039456392</t>
  </si>
  <si>
    <t>29,88*1,8</t>
  </si>
  <si>
    <t>1601815412</t>
  </si>
  <si>
    <t>(130+36)*0,6*0,1</t>
  </si>
  <si>
    <t>871161211</t>
  </si>
  <si>
    <t>Montáž potrubí z PE100 SDR 11 otevřený výkop svařovaných elektrotvarovkou D 32 x 3,0 mm</t>
  </si>
  <si>
    <t>-1909013257</t>
  </si>
  <si>
    <t>28613110</t>
  </si>
  <si>
    <t>potrubí vodovodní PE100 PN 16 SDR11 6m 100m 32x3,0mm</t>
  </si>
  <si>
    <t>-1439234076</t>
  </si>
  <si>
    <t>118*1,1</t>
  </si>
  <si>
    <t>871211211</t>
  </si>
  <si>
    <t>Montáž potrubí z PE100 SDR 11 otevřený výkop svařovaných elektrotvarovkou D 63 x 5,8 mm</t>
  </si>
  <si>
    <t>852699783</t>
  </si>
  <si>
    <t>28613173</t>
  </si>
  <si>
    <t>trubka vodovodní PE100 SDR11 se signalizační vrstvou 63x5,8mm</t>
  </si>
  <si>
    <t>-1445528186</t>
  </si>
  <si>
    <t>12*1,1</t>
  </si>
  <si>
    <t>871251211</t>
  </si>
  <si>
    <t>Montáž potrubí z PE100 SDR 11 otevřený výkop svařovaných elektrotvarovkou D 110 x 10,0 mm</t>
  </si>
  <si>
    <t>-1268237594</t>
  </si>
  <si>
    <t>286131300</t>
  </si>
  <si>
    <t>potrubí vodovodní PE100 PN 10 SDR17 6m 12m 100m 110x6,6mm</t>
  </si>
  <si>
    <t>1966106832</t>
  </si>
  <si>
    <t>36*1,1</t>
  </si>
  <si>
    <t>877261113</t>
  </si>
  <si>
    <t>Montáž elektro T-kusů na vodovodním potrubí z PE trub d 110</t>
  </si>
  <si>
    <t>2042741753</t>
  </si>
  <si>
    <t>28614961</t>
  </si>
  <si>
    <t>elektrotvarovka T-kus rovnoramenný PE 100 PN16 D 110mm</t>
  </si>
  <si>
    <t>-976848313</t>
  </si>
  <si>
    <t>891247111</t>
  </si>
  <si>
    <t>Montáž hydrantů podzemních DN 80</t>
  </si>
  <si>
    <t>1307651714</t>
  </si>
  <si>
    <t>422736605</t>
  </si>
  <si>
    <t>hydrant podzemní  DN 100</t>
  </si>
  <si>
    <t>-235601235</t>
  </si>
  <si>
    <t>891261111</t>
  </si>
  <si>
    <t>Montáž vodovodních šoupátek otevřený výkop DN 100</t>
  </si>
  <si>
    <t>1800542036</t>
  </si>
  <si>
    <t>42221117</t>
  </si>
  <si>
    <t>šoupátko s přírubami voda DN 100 PN16</t>
  </si>
  <si>
    <t>-1342275917</t>
  </si>
  <si>
    <t>891269111</t>
  </si>
  <si>
    <t>Montáž navrtávacích pasů na potrubí z jakýchkoli trub DN 100</t>
  </si>
  <si>
    <t>-1653709859</t>
  </si>
  <si>
    <t>42273552</t>
  </si>
  <si>
    <t>pás navrtávací se závitovým výstupem z tvárné litiny pro vodovodní PE a PVC potrubí 110-6/4”</t>
  </si>
  <si>
    <t>-1084859792</t>
  </si>
  <si>
    <t>892233122</t>
  </si>
  <si>
    <t>Proplach a dezinfekce vodovodního potrubí DN od 40 do 70</t>
  </si>
  <si>
    <t>1674090743</t>
  </si>
  <si>
    <t>118+12</t>
  </si>
  <si>
    <t>892241111</t>
  </si>
  <si>
    <t>Tlaková zkouška vodou potrubí do 80</t>
  </si>
  <si>
    <t>2068747165</t>
  </si>
  <si>
    <t>892271111</t>
  </si>
  <si>
    <t>Tlaková zkouška vodou potrubí DN 100 nebo 125</t>
  </si>
  <si>
    <t>704026866</t>
  </si>
  <si>
    <t>892273122</t>
  </si>
  <si>
    <t>Proplach a dezinfekce vodovodního potrubí DN od 80 do 125</t>
  </si>
  <si>
    <t>-1521913418</t>
  </si>
  <si>
    <t>893811112</t>
  </si>
  <si>
    <t>Osazení vodoměrné šachty hranaté z PP samonosné pro běžné zatížení plochy do 1,1 m2 hloubky do 1,4 m</t>
  </si>
  <si>
    <t>1338782832</t>
  </si>
  <si>
    <t>562305530</t>
  </si>
  <si>
    <t>šachta vodoměrná samonosná hranatá 0,9/1,2/1,4 m</t>
  </si>
  <si>
    <t>-1824613634</t>
  </si>
  <si>
    <t>899401112</t>
  </si>
  <si>
    <t>Osazení poklopů litinových šoupátkových</t>
  </si>
  <si>
    <t>582199317</t>
  </si>
  <si>
    <t>422913520</t>
  </si>
  <si>
    <t>poklop litinový šoupátkový pro zemní soupravy osazení do terénu a do vozovky</t>
  </si>
  <si>
    <t>198307467</t>
  </si>
  <si>
    <t>899401113</t>
  </si>
  <si>
    <t>Osazení poklopů litinových hydrantových</t>
  </si>
  <si>
    <t>1755335571</t>
  </si>
  <si>
    <t>422914525</t>
  </si>
  <si>
    <t>poklop litinový typ 522-hydrantový   DN 100</t>
  </si>
  <si>
    <t>-1441985118</t>
  </si>
  <si>
    <t>899721111</t>
  </si>
  <si>
    <t>Signalizační vodič DN do 150 mm na potrubí</t>
  </si>
  <si>
    <t>46614671</t>
  </si>
  <si>
    <t>118+12+36</t>
  </si>
  <si>
    <t>899722111</t>
  </si>
  <si>
    <t>Krytí potrubí z plastů výstražnou fólií z PVC 20 cm</t>
  </si>
  <si>
    <t>1866496761</t>
  </si>
  <si>
    <t>722270104</t>
  </si>
  <si>
    <t>Sestava vodoměrová závitová G 6/4"</t>
  </si>
  <si>
    <t>soubor</t>
  </si>
  <si>
    <t>1493969867</t>
  </si>
  <si>
    <t>7229-11-010</t>
  </si>
  <si>
    <t>Ostatní drobné nespecifikované práce a dodávky na vodovodní přípojce</t>
  </si>
  <si>
    <t>-1741333644</t>
  </si>
  <si>
    <t>918164717</t>
  </si>
  <si>
    <t>0209 - SO 29  Areálové osvětlení</t>
  </si>
  <si>
    <t>M - Práce a dodávky M</t>
  </si>
  <si>
    <t xml:space="preserve">    21-M - Elektromontáže</t>
  </si>
  <si>
    <t>Práce a dodávky M</t>
  </si>
  <si>
    <t>21-M</t>
  </si>
  <si>
    <t>21-M-010</t>
  </si>
  <si>
    <t xml:space="preserve">Areálové osvětlení - viz. samostatmý rozpočet </t>
  </si>
  <si>
    <t>-1296196050</t>
  </si>
  <si>
    <t>099 -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</si>
  <si>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</si>
  <si>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</si>
  <si>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</si>
  <si>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</si>
  <si>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</si>
  <si>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</si>
  <si>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</si>
  <si>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</si>
  <si>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</si>
  <si>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</si>
  <si>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 - vytyčení stavby</t>
  </si>
  <si>
    <t>Kč</t>
  </si>
  <si>
    <t>1024</t>
  </si>
  <si>
    <t>-1730073365</t>
  </si>
  <si>
    <t>012103001</t>
  </si>
  <si>
    <t>Geodetické práce před výstavbou - vytyčení inženýrských sítí</t>
  </si>
  <si>
    <t>743039863</t>
  </si>
  <si>
    <t>012303000</t>
  </si>
  <si>
    <t>Geodetické práce po výstavbě - zaměření stavby</t>
  </si>
  <si>
    <t>1264158248</t>
  </si>
  <si>
    <t>012403000</t>
  </si>
  <si>
    <t>Kartografické práce - geometrický plán</t>
  </si>
  <si>
    <t>816497862</t>
  </si>
  <si>
    <t>013254000</t>
  </si>
  <si>
    <t>Dokumentace skutečného provedení stavby</t>
  </si>
  <si>
    <t>2129166784</t>
  </si>
  <si>
    <t>VRN3</t>
  </si>
  <si>
    <t>030001000</t>
  </si>
  <si>
    <t>1233844658</t>
  </si>
  <si>
    <t>033203000</t>
  </si>
  <si>
    <t>Spotřeba energie</t>
  </si>
  <si>
    <t>551133355</t>
  </si>
  <si>
    <t>VRN4</t>
  </si>
  <si>
    <t>Inženýrská činnost</t>
  </si>
  <si>
    <t>043114000</t>
  </si>
  <si>
    <t>Zkoušky tlakové</t>
  </si>
  <si>
    <t>-284569962</t>
  </si>
  <si>
    <t>043144000</t>
  </si>
  <si>
    <t>Zkoušky těsnosti</t>
  </si>
  <si>
    <t>-889348339</t>
  </si>
  <si>
    <t>043154000</t>
  </si>
  <si>
    <t>Zkoušky hutnicí</t>
  </si>
  <si>
    <t>960448808</t>
  </si>
  <si>
    <t>045203000</t>
  </si>
  <si>
    <t>Kompletační činnost</t>
  </si>
  <si>
    <t>134152275</t>
  </si>
  <si>
    <t>VRN7</t>
  </si>
  <si>
    <t>Provozní vlivy</t>
  </si>
  <si>
    <t>073002000</t>
  </si>
  <si>
    <t>Ztížený pohyb mechanizace v prostoru hřbitova</t>
  </si>
  <si>
    <t>833465067</t>
  </si>
  <si>
    <t>079002000</t>
  </si>
  <si>
    <t>Ostatní provozní vlivy - uvedení hřbitovního prostoru do původního stavu</t>
  </si>
  <si>
    <t>1605186373</t>
  </si>
  <si>
    <t>VRN9</t>
  </si>
  <si>
    <t>Ostatní náklady</t>
  </si>
  <si>
    <t>091404000</t>
  </si>
  <si>
    <t>Práce na památkovém objektu</t>
  </si>
  <si>
    <t>-812333028</t>
  </si>
  <si>
    <t>KOSTEL SV. JIŘÍ - ETAPA 1</t>
  </si>
  <si>
    <t>Stupeň:</t>
  </si>
  <si>
    <t>Dokumentace pro stavební povolení</t>
  </si>
  <si>
    <t>Investor:</t>
  </si>
  <si>
    <t>I - AREÁLOVÉ OSVĚTLENÍ</t>
  </si>
  <si>
    <t>č.p.</t>
  </si>
  <si>
    <t>popis položky</t>
  </si>
  <si>
    <t>počet</t>
  </si>
  <si>
    <t>měr.jedn.</t>
  </si>
  <si>
    <t>jedn.cena</t>
  </si>
  <si>
    <t>celk.cena</t>
  </si>
  <si>
    <t>Areálové osvětlení - VO</t>
  </si>
  <si>
    <t>1.1</t>
  </si>
  <si>
    <t>1.2</t>
  </si>
  <si>
    <t>1.3</t>
  </si>
  <si>
    <t>1.4</t>
  </si>
  <si>
    <t>Výložník na stožár, žárově zinkovaný</t>
  </si>
  <si>
    <t>1.5</t>
  </si>
  <si>
    <t>Montážní a instalační materiál</t>
  </si>
  <si>
    <t>Kabeláž</t>
  </si>
  <si>
    <t>2.1</t>
  </si>
  <si>
    <t>Kabel CYKY-J 4x10</t>
  </si>
  <si>
    <t>2.2</t>
  </si>
  <si>
    <t>Kabel CYKY-J 3x2,5</t>
  </si>
  <si>
    <t>2.3</t>
  </si>
  <si>
    <t>Vodič FeZn 10</t>
  </si>
  <si>
    <t>2.4</t>
  </si>
  <si>
    <t>Pásek FeZn 30/4</t>
  </si>
  <si>
    <t>Instalační trubky</t>
  </si>
  <si>
    <t>Ostatní materiál VO</t>
  </si>
  <si>
    <t>4.1</t>
  </si>
  <si>
    <t>4.2</t>
  </si>
  <si>
    <t>Svorka odbočná + spojov SR3a (pásek, drát)</t>
  </si>
  <si>
    <t>STAVEBNÍ PRÁCE, MATERIÁL</t>
  </si>
  <si>
    <t>5.1</t>
  </si>
  <si>
    <t>Betonový základ pro VO</t>
  </si>
  <si>
    <t>Výkopové práce</t>
  </si>
  <si>
    <t>Hloubení kabelových rýh šířky do 60cm, hornina č.4, /340m/</t>
  </si>
  <si>
    <t xml:space="preserve">Pískové lože /písek, 8cm podsyp, 8cm násyp/ </t>
  </si>
  <si>
    <t>Výstražná fólie, vč. pokládky</t>
  </si>
  <si>
    <t>Zásyp a zhutnění kabelových rýh</t>
  </si>
  <si>
    <t>Nakládání výkopku, hornina č. 1-4</t>
  </si>
  <si>
    <t>Vodorovné přemístění výkopku, hornina č. 1-4 /do 10km/</t>
  </si>
  <si>
    <t>6.7</t>
  </si>
  <si>
    <t>Vodorovné přemístění výkopku, hornina č. 1-4 /za každý další kilometr/</t>
  </si>
  <si>
    <t>km</t>
  </si>
  <si>
    <t>6.8</t>
  </si>
  <si>
    <t xml:space="preserve">Uložení sypaniny na skládky </t>
  </si>
  <si>
    <t>6.9</t>
  </si>
  <si>
    <t>Poplatek za uložení sypaniny na skládce</t>
  </si>
  <si>
    <t>6.10</t>
  </si>
  <si>
    <t>Likvidace odpadů, /PVC materiály/</t>
  </si>
  <si>
    <t>Montážní práce</t>
  </si>
  <si>
    <t xml:space="preserve">Osazení stožáru VO, vč. světelného zdroje, výložníku, kabelové připojení </t>
  </si>
  <si>
    <t xml:space="preserve">Montáž elektroinstalačních PVC trubek </t>
  </si>
  <si>
    <t>Montáž kabelů do 16mm2, vč. ukončení</t>
  </si>
  <si>
    <t>Montáž FeZn 30/4</t>
  </si>
  <si>
    <t>Montáž FeZn 10mm</t>
  </si>
  <si>
    <t>Oststní elektromontážní práce</t>
  </si>
  <si>
    <t xml:space="preserve">Montážní plošina do 10m výšky </t>
  </si>
  <si>
    <t xml:space="preserve">Autojeřáb </t>
  </si>
  <si>
    <t>Doprava metariálu na stavbu</t>
  </si>
  <si>
    <t>Likvidace odpadů</t>
  </si>
  <si>
    <t>Koordinace na stavbě s ostatními profesemi</t>
  </si>
  <si>
    <t>Dokumentace skutečného stavu</t>
  </si>
  <si>
    <t>Revize</t>
  </si>
  <si>
    <t>Celkem bez DPH</t>
  </si>
  <si>
    <t>ELEKTROINSTALACE SILNOPROUD - ESI</t>
  </si>
  <si>
    <t>A - MATERIÁL</t>
  </si>
  <si>
    <t xml:space="preserve">Přístroje - spínače, zásuvky, ovladače </t>
  </si>
  <si>
    <t>Zásuvka IP44 CEE, 400V/50Hz - 16A, 2P+T</t>
  </si>
  <si>
    <t>Zásuvka IP44, 230V/50Hz - 16A, 2P+T</t>
  </si>
  <si>
    <t>Zásuvka 230V/50Hz - 16A, 2P+T</t>
  </si>
  <si>
    <t>Spínač jednopólový ř.1, 230V/50Hz, 10A, IP44</t>
  </si>
  <si>
    <t>Spínač střídavý ř.6, 230V/50Hz, 10A</t>
  </si>
  <si>
    <t>1.6</t>
  </si>
  <si>
    <t>Spínač křížový ř.7, 230V/50Hz, 10A</t>
  </si>
  <si>
    <t>1.7</t>
  </si>
  <si>
    <t>Spínač tlačítkový  ř.1/0, 230V/50Hz, 10A</t>
  </si>
  <si>
    <t>1.8</t>
  </si>
  <si>
    <t>Automatický spínač pohybu, 230V, 180st.</t>
  </si>
  <si>
    <t>1.9</t>
  </si>
  <si>
    <t>Automatický spínač přítomnosti, 230V, 180st.</t>
  </si>
  <si>
    <t>1.10</t>
  </si>
  <si>
    <t>CENTRAL STOP - tlačítko červené pod sklem</t>
  </si>
  <si>
    <t>1.11</t>
  </si>
  <si>
    <t>TOTAL STOP - tlačítko červené pod sklem</t>
  </si>
  <si>
    <t>Přístroje - ostatní</t>
  </si>
  <si>
    <t>Doběhové časové relé (VZT)</t>
  </si>
  <si>
    <t>Montážní materiál - trubky</t>
  </si>
  <si>
    <t xml:space="preserve">Instalační PVC trubky </t>
  </si>
  <si>
    <t>Instalační ohebná PVC trubka DN 50 korugovaná, červená</t>
  </si>
  <si>
    <t>Instalační ohebná PVC trubka DN 40 korugovaná, červená</t>
  </si>
  <si>
    <t>Příslušenství pro PVC trubky (tvarovky, koncové díly, PVC spojky)</t>
  </si>
  <si>
    <t>Instalační PVC trubky ohebné</t>
  </si>
  <si>
    <t>Instalační ohebná PVC trubka DN 50, hodnota zatížení 320N/5cm,-25stC +60stC</t>
  </si>
  <si>
    <t>Instalační ohebná PVC trubka DN 32, hodnota zatížení 320N/5cm,-25stC +60stC</t>
  </si>
  <si>
    <t>Instalační ohebná PVC trubka DN 20, hodnota zatížení 320N/5cm,-25stC +60stC</t>
  </si>
  <si>
    <t>Instalační ohebná PVC trubka DN 16, hodnota zatížení 320N/5cm,-25stC +60stC</t>
  </si>
  <si>
    <t>Instalační PVC trubka DN 20, hodnota zatížení 320N/5cm,-25stC +60stC</t>
  </si>
  <si>
    <t>Instalační PVC trubka DN 40, hodnota zatížení 320N/5cm,-25stC +60stC</t>
  </si>
  <si>
    <t>Montážní materiál - krabice</t>
  </si>
  <si>
    <t>Krabice pod omítku</t>
  </si>
  <si>
    <t>4.3</t>
  </si>
  <si>
    <t>4.4</t>
  </si>
  <si>
    <t>Montážní materiál - ostatní</t>
  </si>
  <si>
    <t>Univerzální rozvodná inst. krabice prům. 73x30, vč. víčka, násuvné svorky</t>
  </si>
  <si>
    <t>5.2</t>
  </si>
  <si>
    <t xml:space="preserve">Instalační krabice 105x105x55, IP55 </t>
  </si>
  <si>
    <t>5.3</t>
  </si>
  <si>
    <t>Svorkovnice pětipólová s krytem , IP44</t>
  </si>
  <si>
    <t>5.4</t>
  </si>
  <si>
    <t>5.5</t>
  </si>
  <si>
    <t>5.6</t>
  </si>
  <si>
    <t>Instalační ráměček jednoduchý</t>
  </si>
  <si>
    <t>5.7</t>
  </si>
  <si>
    <t>Instalační dvojrámeček</t>
  </si>
  <si>
    <t>5.8</t>
  </si>
  <si>
    <t>Instalační trojrámeček</t>
  </si>
  <si>
    <t>5.9</t>
  </si>
  <si>
    <t>Montážní a instalační materiál (hmoždenky, šroubky, příchytky, sádra, atd.)</t>
  </si>
  <si>
    <t>Kabelové kanály, žlaby, krabice</t>
  </si>
  <si>
    <t>PVC lišta 80/40, vč. víka, montážní materiál, tvarovky</t>
  </si>
  <si>
    <t>PVC lišta 20/20, vč. víka, montážní materiál, tvarovky</t>
  </si>
  <si>
    <t>Příslušenství pro PVC lišty</t>
  </si>
  <si>
    <t>Kabelové kanály - se zachováním funkční integrity při požáru</t>
  </si>
  <si>
    <t>Kabelový žlab plný (zachování funkčnosti při požáru) 60x150, vč. sestavy upevňovacího materiálu 
(montážní materiál, konzole, šrouby, držáky, matice, podložky, atd)</t>
  </si>
  <si>
    <t>Kabelový žlab plný (zachování funkčnosti při požáru) 60x50, vč. sestavy upevňovacího materiálu 
(montážní materiál, konzole, šrouby, držáky, matice, podložky, atd)</t>
  </si>
  <si>
    <t>Kabelový žlab plný (zachování funkčnosti při požáru) 60x100, vč. sestavy upevňovacího materiálu 
(montážní materiál, konzole, šrouby, držáky, matice, podložky, atd)</t>
  </si>
  <si>
    <t>Zemnící soustava</t>
  </si>
  <si>
    <t>8.1</t>
  </si>
  <si>
    <t>Pásek FeZn 30x4</t>
  </si>
  <si>
    <t>8.2</t>
  </si>
  <si>
    <t xml:space="preserve">Ocelové konstrukce vč. nátěrových hmot </t>
  </si>
  <si>
    <t>8.3</t>
  </si>
  <si>
    <t>Ekvipotenciální svorkovnice K12</t>
  </si>
  <si>
    <t>8.4</t>
  </si>
  <si>
    <t xml:space="preserve">Hlavní ochranná přípojnice vstup-1x třmen  10-95mm, </t>
  </si>
  <si>
    <t>Signalizační systém</t>
  </si>
  <si>
    <t>9.1</t>
  </si>
  <si>
    <t xml:space="preserve">SIGNALIZAČNÍ TLAČÍTKO SE ŠŇŮROU </t>
  </si>
  <si>
    <t>9.2</t>
  </si>
  <si>
    <t xml:space="preserve">RESETOVACÍ TLAČÍTKO </t>
  </si>
  <si>
    <t>9.3</t>
  </si>
  <si>
    <t xml:space="preserve">KONTROLNÍ MODUL S ALARMEM </t>
  </si>
  <si>
    <t>9.4</t>
  </si>
  <si>
    <t>TRANSFORMÁTOR (osazen v RP.P1)</t>
  </si>
  <si>
    <t>Osvětlení</t>
  </si>
  <si>
    <t>10.1</t>
  </si>
  <si>
    <t xml:space="preserve">A - Mosazný stylový lustr, 8x světelný zdroj LED (230V, 12W) - patice E27, Barva: Mosazná, Počet žárovek: 8, 
Typ svítidla: Lustr - závěsné svítidlo, Výška svítidla: 79 cm, Šířka svítidla : 74 cm </t>
  </si>
  <si>
    <t>10.2</t>
  </si>
  <si>
    <t>B - Robustní nástěnné LED svítidlo v kombinaci kovu a skla, s krytím IP20, max. 8W SMD LED, GU10, 230V, 400lm, 3000K, 
620cd, rozměry: 31x38cm, Ø26cm</t>
  </si>
  <si>
    <t>10.3</t>
  </si>
  <si>
    <t>C - Nástěnné svítidlo, IP20, těleso svítidla - ocelový plech, difuzor-plast (PMMA),  patice E27, zdroj LED 230V, 12W, 3000K, prům. 375mm</t>
  </si>
  <si>
    <t>10.4</t>
  </si>
  <si>
    <t>D - Přisazené svítidlo, IP20, těleso svítidla - ocelový plech, difuzor-plast (PMMA),  patice E27, zdroj LED 230V, 12W, 3000K, prům. 375mm</t>
  </si>
  <si>
    <t>10.6</t>
  </si>
  <si>
    <t>10.7</t>
  </si>
  <si>
    <t>N - nouzové LED světlo, Tenké nouzové svítidlo na jednu baterii s funkcí autotest, signalizace prostřednictvím 1 vícebarevné LED, včetně testovacího tlačítko, 
vyhovuje DIN EN 60598-1, DIN EN 60598-2-22 a DIN EN 1838 pro zařízení podle DIN VDE 0108 / 10.89 pro samostatný provoz, 230V, 15xLED, 7W, IP40, 
Akumulátor NiMH 4,8 V / 600 mAh - 3hodiny</t>
  </si>
  <si>
    <t xml:space="preserve">Před objednáním svítidel bude investorovi a TDI předložena k odsouhlasení kniha svítidel na základě které bude proveden nový 
světelně technický výpočet </t>
  </si>
  <si>
    <t>Kabely a vodiče</t>
  </si>
  <si>
    <t>11.1</t>
  </si>
  <si>
    <t xml:space="preserve">Kabel CYKY 4x50 (J)  </t>
  </si>
  <si>
    <t>11.2</t>
  </si>
  <si>
    <t xml:space="preserve">Kabel CYKY 5x16 (J)  </t>
  </si>
  <si>
    <t>11.3</t>
  </si>
  <si>
    <t xml:space="preserve">Kabel CYKY 5x10 (J)  </t>
  </si>
  <si>
    <t>11.4</t>
  </si>
  <si>
    <t>Kabel CYKY-J 5x6</t>
  </si>
  <si>
    <t>11.5</t>
  </si>
  <si>
    <t>Kabel CYKY-J 5x4</t>
  </si>
  <si>
    <t>11.6</t>
  </si>
  <si>
    <t>Kabel CYKY-J 5x1,5</t>
  </si>
  <si>
    <t>11.7</t>
  </si>
  <si>
    <t>Kabel CYKY-J 5x2,5</t>
  </si>
  <si>
    <t>11.8</t>
  </si>
  <si>
    <t>11.9</t>
  </si>
  <si>
    <t>Kabel CYKY-J 3x1,5</t>
  </si>
  <si>
    <t>11.10</t>
  </si>
  <si>
    <t>Kabel CYKY-O 3x1,5</t>
  </si>
  <si>
    <t>11.11</t>
  </si>
  <si>
    <t>Kabel CYKY-O 2x1,5</t>
  </si>
  <si>
    <t>11.12</t>
  </si>
  <si>
    <t>Kabel CYKY-J 4x1,5</t>
  </si>
  <si>
    <t>11.13</t>
  </si>
  <si>
    <t>Kabel CYKY-O 4x1,5</t>
  </si>
  <si>
    <t>11.14</t>
  </si>
  <si>
    <t>Kabel H03V2V2-F, 3x 2,5</t>
  </si>
  <si>
    <t>11.15</t>
  </si>
  <si>
    <t>Kabel H03V2V2-F, 5x 2,5</t>
  </si>
  <si>
    <t>11.16</t>
  </si>
  <si>
    <t>Vodič CY25</t>
  </si>
  <si>
    <t>11.17</t>
  </si>
  <si>
    <t>Vodič CY10</t>
  </si>
  <si>
    <t>11.18</t>
  </si>
  <si>
    <t>Vodič CY 6</t>
  </si>
  <si>
    <t>11.19</t>
  </si>
  <si>
    <t>Vodič CY 4</t>
  </si>
  <si>
    <t>11.20</t>
  </si>
  <si>
    <t>Kabel JYTY 4x1</t>
  </si>
  <si>
    <t>11.21</t>
  </si>
  <si>
    <t>Kabel J-Y(ST)Y 2x4x0,8</t>
  </si>
  <si>
    <t>11.22</t>
  </si>
  <si>
    <t>PRAFlaDur 1–CXKH–V180 P30-R, 4x35</t>
  </si>
  <si>
    <t>11.23</t>
  </si>
  <si>
    <t>PRAFlaDur 1–CXKH–V180 P30-R, 4x25</t>
  </si>
  <si>
    <t>11.24</t>
  </si>
  <si>
    <t>PRAFlaDur 1–CXKH–V180 P30-R, 4x10</t>
  </si>
  <si>
    <t>11.25</t>
  </si>
  <si>
    <t>PRAFlaDur 1–CXKH–V180 P30-R, 5x16</t>
  </si>
  <si>
    <t>11.26</t>
  </si>
  <si>
    <t>PRAFlaDur 1–CXKH–V180 P30-R, 5x6</t>
  </si>
  <si>
    <t>11.27</t>
  </si>
  <si>
    <t>PRAFlaDur 1–CXKH–V180 P30-R, 5x2,5</t>
  </si>
  <si>
    <t>11.28</t>
  </si>
  <si>
    <t>PRAFlaDur 1–CXKH–V180 P30-R, 5x1,5</t>
  </si>
  <si>
    <t>11.29</t>
  </si>
  <si>
    <t>PRAFlaDur 1–CXKH–V180 P30-R, 3x2,5</t>
  </si>
  <si>
    <t>11.30</t>
  </si>
  <si>
    <t>PRAFlaDur 1–CXKH–V180 P30-R, 3x1,5</t>
  </si>
  <si>
    <t>11.31</t>
  </si>
  <si>
    <t>Kabel 1–CXKH–R, 5x1,5</t>
  </si>
  <si>
    <t>11.32</t>
  </si>
  <si>
    <t>Kabel 1–CXKH–R, 5x2,5</t>
  </si>
  <si>
    <t>11.33</t>
  </si>
  <si>
    <t>Kabel 1–CXKH–R, 3x2,5</t>
  </si>
  <si>
    <t>11.34</t>
  </si>
  <si>
    <t>Kabel 1–CXKH–R, 3x1,5</t>
  </si>
  <si>
    <t>11.35</t>
  </si>
  <si>
    <t>Kabel 1–CXKH–R, 4x1,5</t>
  </si>
  <si>
    <t>11.36</t>
  </si>
  <si>
    <t>Kabel 1-CXKH-R 3x1,5(O)</t>
  </si>
  <si>
    <t xml:space="preserve">Rozváděče </t>
  </si>
  <si>
    <t xml:space="preserve">Elektroměrový rozváděč RE1 </t>
  </si>
  <si>
    <t>12.1</t>
  </si>
  <si>
    <t>Elektroměrový rozváděč pro 1xET, 1xHDO, vč. mont.materiálu - /ČEZ a.s./ - NEPŘÍMÉ MĚŘENÍ
Třípólový jistič 400V/50Hz, 125A + 3x MTP
Instalační a montážní materiál</t>
  </si>
  <si>
    <t>Elektroměrový rozváděč RE1 -PBŘ / EI30</t>
  </si>
  <si>
    <t>13.1</t>
  </si>
  <si>
    <t>Elektroměrový rozváděč pro 1xET, 1xHDO, vč. mont.materiálu - /ČEZ a.s./ 
Třípólový jistič 400V/50Hz, 63A
Instalační a montážní materiál</t>
  </si>
  <si>
    <t>Rozváděč RH1/EI30</t>
  </si>
  <si>
    <t>14.1</t>
  </si>
  <si>
    <t xml:space="preserve">Instalační rozváděč pod omítku pro 165 modulů, EI30, rozměry  šxvxh: 500 x 870 x 127 mm, vč. příslušenství, krytí: IP40/20,  Ikm=10kA, napěťová soustava: 3+PE+N, 50Hz, 230/400V, TN-C-S, přívody a vývody horem, boční kryt, držák mont. panelu, zákryt, kapsa na výkresy, vč. výzbroje </t>
  </si>
  <si>
    <t>Rozváděč RP1.1/EI30</t>
  </si>
  <si>
    <t>15.1</t>
  </si>
  <si>
    <t xml:space="preserve">Instalační rozváděč pod omítku pro 165 modulů, EI30, rozměry  šxvxh: 600 x 1750 x 242 mm, vč. příslušenství, krytí: IP40/20,  Ikm=10kA, napěťová soustava: 3+PE+N, 50Hz, 230/400V, TN-C-S, přívody a vývody horem, boční kryt, držák mont. panelu, zákryt, kapsa na výkresy, vč. výzbroje </t>
  </si>
  <si>
    <t>Rozváděč RP1.2</t>
  </si>
  <si>
    <t>16.1</t>
  </si>
  <si>
    <t xml:space="preserve">Instalační rozváděč pod omítku pro 165 modulů, rozměry  šxvxh: 500 x 870 x 127 mm, vč. příslušenství, krytí: IP40/20,  Ikm=10kA, napěťová soustava: 3+PE+N, 50Hz, 230/400V, TN-C-S, přívody a vývody horem, boční kryt, držák mont. panelu, zákryt, kapsa na výkresy, vč. výzbroje </t>
  </si>
  <si>
    <t>Rozváděč RPO/EI30</t>
  </si>
  <si>
    <t>18.1</t>
  </si>
  <si>
    <t xml:space="preserve">Instalační rozváděč nad omítku, rozměry  šxvxh: 500 x800 x 300 mm, vč. příslušenství, krytí: IP40/20,  Ikm=10kA, napěťová soustava: 3+PE+N, 50Hz, 230/400V, TN-C-S, přívody a vývody horem, boční kryt, držák mont. panelu, zákryt, kapsa na výkresy, vč. výzbroje </t>
  </si>
  <si>
    <t>Záložní zdroj UPS</t>
  </si>
  <si>
    <t>19.1</t>
  </si>
  <si>
    <t>Záložní zdroj UPS 
50 kVA/45kW/3F/45 minut
VSTUP:      3 x 400 VAC - L1, L2, L3, N, PE
VÝSTUP :  3 x 400 VAC - U, V, W, N, PE  
VÝKON ZDROJE: 40kVA/50 kW trvale vůči kapacitě akumulátorů
ROZMĚRY : Bat. Modul: 800x1800x400mm+ montážní prostor 30cm
                       Aktivní modul: 820x1300x340mm</t>
  </si>
  <si>
    <t>B - STAVEBNÍ PRÁCE</t>
  </si>
  <si>
    <t>Stavební práce - výseky, kapsy, rýhy</t>
  </si>
  <si>
    <t>vysek.rýh cihla do hl.30mm š.do 30mm</t>
  </si>
  <si>
    <t>vysek.rýh cihla do hl.50mm š.do 70mm</t>
  </si>
  <si>
    <t xml:space="preserve">vybourání otvorů ve zdivu </t>
  </si>
  <si>
    <t xml:space="preserve">Odvoz suti z vybouraných hmot na skládku do 1km </t>
  </si>
  <si>
    <t>Odvoz suti z vybouraných hmot za každý další 1km - příplatek</t>
  </si>
  <si>
    <t>C - MONTÁŽNÍ PRÁCE</t>
  </si>
  <si>
    <t>Montážní a instalační práce</t>
  </si>
  <si>
    <t>Demontáž stávající elektroinstalace</t>
  </si>
  <si>
    <t xml:space="preserve">Montáž instalačních prvků /zásuvky, vypínače/, vč. osazení instalačních 
krabic a rámečků + připojení kabeláže </t>
  </si>
  <si>
    <t>Montáž elektroinstalačních PVC trubek - ohebných do DN50</t>
  </si>
  <si>
    <t>Montáž elektroinstalačních PVC trubek - tuhých do DN32</t>
  </si>
  <si>
    <t>Montáž PVC lišt a kabelových kanálů</t>
  </si>
  <si>
    <t>Montáž instalačních rozvodných PVC krabic /KO, KU, KT, atd./</t>
  </si>
  <si>
    <t>Montáž kabelů do 50mm2, vč. ukončení</t>
  </si>
  <si>
    <t>Montáž kabelů do 4mm2, vč. ukončení</t>
  </si>
  <si>
    <t>Montáž vodičů do 25mm2, vč. ukončení</t>
  </si>
  <si>
    <t>Montáž osvětlení</t>
  </si>
  <si>
    <t>Montáž rozváděčů</t>
  </si>
  <si>
    <t>1.12</t>
  </si>
  <si>
    <t>Montáž zemnící soustavy</t>
  </si>
  <si>
    <t>1.13</t>
  </si>
  <si>
    <t>Montáž a připojení ostatních přístrojů a zařízení</t>
  </si>
  <si>
    <t>1.14</t>
  </si>
  <si>
    <t xml:space="preserve">Ostatní elektromontážní práce </t>
  </si>
  <si>
    <t>1.15</t>
  </si>
  <si>
    <t>Demontáž stávajících svodů, montáž stávajících svodů</t>
  </si>
  <si>
    <t>1.16</t>
  </si>
  <si>
    <t>Doprava materiálu na stavbu</t>
  </si>
  <si>
    <t>1.17</t>
  </si>
  <si>
    <t>1.18</t>
  </si>
  <si>
    <t>1.19</t>
  </si>
  <si>
    <t>Dokumentace pro provedení stavby, dokumentace skutečného provedení stavby</t>
  </si>
  <si>
    <t>ELEKTROINSTALACE SLABOPROUD - ESL</t>
  </si>
  <si>
    <t>D - STRUKTUROVANÁ KABELÁŽ /data, telefony/</t>
  </si>
  <si>
    <t>Datový rozváděč /pasivní prvky/</t>
  </si>
  <si>
    <t>Datový rozváděč skříňový 19"RACK - 6U 600x400
vč. montážního materiálu, odnímatelné zadní a boční kryty</t>
  </si>
  <si>
    <t>1x Patch panel modulární, osaz. 24 pozic, 24x keystone CAT5e</t>
  </si>
  <si>
    <t>1x Vyvazovací panel 1U plastová lišta BK černý,oboustraný</t>
  </si>
  <si>
    <t>1xRozvodný panel 5poz 220V včetně vany černá</t>
  </si>
  <si>
    <t>15x Patch kabel 1m, CAT6, 2xRJ45</t>
  </si>
  <si>
    <t>1x ROUTER 1x WAN, 4x LAN</t>
  </si>
  <si>
    <t xml:space="preserve">1x SWITCH 24x LAN </t>
  </si>
  <si>
    <t>Přístroje - zásuvky ESL</t>
  </si>
  <si>
    <t>Datová zásuvka 2x RJ45 CAT 5E</t>
  </si>
  <si>
    <t>Datová zásuvka 1x RJ45 CAT 5E</t>
  </si>
  <si>
    <t>Poznámka: instalační krabice + rámečky součásti ESI</t>
  </si>
  <si>
    <t>Montážní materiál - svorky, trubky</t>
  </si>
  <si>
    <t>Kabely  -  ESL</t>
  </si>
  <si>
    <t>Datový kabel UTP CAT5E</t>
  </si>
  <si>
    <t>Kabel TCEKPFLE 2x4x0,9</t>
  </si>
  <si>
    <t>Kabel SYKFY 2x2x0,5</t>
  </si>
  <si>
    <t>Montáž systému UKS
- datový rozváděč
- datové zásuvky
- montážní materiál
- kabely</t>
  </si>
  <si>
    <t>Měření strukturované kabeláže,  měřící protokoly
- mapa zapojení
- přeslech signálu na blízkém konci
- útlum
- odstup přeslechu na blízkém konci
- přeslech signálu na vzdáleném konci
- ACR-F, PSNEXT, SACR-F, Propagation Delay, Delay Skew, délka, zpětný odraz, linka, kanál
- předání měřících protokolů v tištěné i digitální podobě</t>
  </si>
  <si>
    <t>E - EPS</t>
  </si>
  <si>
    <t>Elektrická požární sivgnalizace, vč. ZDP</t>
  </si>
  <si>
    <t>Kabel typ J-Y(St)-Y 2x2x0.8</t>
  </si>
  <si>
    <t xml:space="preserve">Kabel PRAFlaDur-O 2x1,5 RE PH120-R </t>
  </si>
  <si>
    <t>Kabel PRAFlaGuard® F 5x2x0.8 PH120-R</t>
  </si>
  <si>
    <t>Kabel PRAFlaGuard® F 10x2x0.8 PH120-R</t>
  </si>
  <si>
    <t>Kabel PRAFlaGuard® F 3x2x0.8 PH120-R</t>
  </si>
  <si>
    <t>CYKY2Ox1.5</t>
  </si>
  <si>
    <t>Ukončení v ústředně EPS v rozvaděčích ostatních profesí a v rozvodních krabicích kabelu  PRAFlaGard® F 5x2x0.8 PH120-R</t>
  </si>
  <si>
    <t>Ukončení v ústředně EPS, v rozvaděčích ostatních profesí a v rozvodních krabicích kabelu  PRAFlaGard® F 10x2x0.8 PH120-R</t>
  </si>
  <si>
    <t>Ukončení v ústředně EPS, v rozvaděčích ostatních profesí a v rozvodních krabicích kabelu PRAFlaDur® 2Ox1.5 RE PH120-R</t>
  </si>
  <si>
    <t>Ukončení v ústředně EPS a v ovládacích rozvaděčích ostatních profesí kabelu  J-Y(St)-Y 2x2x0.8</t>
  </si>
  <si>
    <t>Krabice  přístrojová vestavná</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</si>
  <si>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</si>
  <si>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</si>
  <si>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</si>
  <si>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</si>
  <si>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</si>
  <si>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</si>
  <si>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</si>
  <si>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</si>
  <si>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</si>
  <si>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</si>
  <si>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</si>
  <si>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</si>
  <si>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</si>
  <si>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</si>
  <si>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</si>
  <si>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</si>
  <si>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</si>
  <si>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</si>
  <si>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</si>
  <si>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</si>
  <si>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</si>
  <si>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</si>
  <si>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</si>
  <si>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Drobní instalační materiál</t>
  </si>
  <si>
    <t>Montážní práce, uvedení do provozu, revize a zkušební provoz</t>
  </si>
  <si>
    <t>Dálkový přenos (ZDP) na HZS, vč, PD</t>
  </si>
  <si>
    <t>F - NZS</t>
  </si>
  <si>
    <t>Nouzový zvukový systém (dle ČSN EN 60849)</t>
  </si>
  <si>
    <t>Certifikovaná rozhlasová ústředna 360W, 6 zón s individuální regulací hlasitosti, 4 audio vstupy, 2 porty pro mikrofonní stanice, 
1 ruční evakuační mikrofon, provozní i evakuační logické vstupy a výstupy, Ethernet port, digitální zpracování audiosignálu, 10 minut 
paměť pro zprávy, dohled nad všemi komponenty systému s indikací závady do 100 sekund, permanentní monitorování 100V linek bez 
přerušení audiosignálu, možnost spuštění evakuace i v případě selhání řídicího procesoru díky funkci "CPU-OFF", ve 2kanálovém režimu 
možnost současného přehrávání evakuační zprávy z paměti a živého hlášení z požárního mikrofonu do různých zón, konfigurace a 
diagnostika přes LAN, LCD displej s volitelnou lokalizací menu do češtiny.
482 x 133 x 431 mm
360 W / 100V</t>
  </si>
  <si>
    <t>EN54-4 certifikovaný manager napájení 24V a nabíječ akumulátorů 2x12V</t>
  </si>
  <si>
    <t>Mikrofonní stanice požární dle EN54-16 pro evakuační hlášení</t>
  </si>
  <si>
    <t>Reproduktor certifikovaný dle EN54-24 nástěnný / nástěnný 6W @ 100V, výkonové odbočky až do 0,8W, citlivost 94dB (stř. hod. 
1W/1m @ 500-5000Hz Pink Noise), vyzařovací úhel H 180° (500Hz), 140° (1kHz), 120° (2kHz), 100° (4kHz) / V 180° (500Hz), 140° (1kHz), 
110° (2kHz), 80° (4kHz), kov, bílý, EVAC svorkovnice, velikost měniče 6",
Způsob připojení: 2 paralelně zapojené keramické svorkovnice s tepelnou pojistkou, max. průměr vodiče až 3mm
Materiál: ocel
číslo certifikátu 1438-CPD-0178.</t>
  </si>
  <si>
    <t>Kabel 2x1,5 PRAFlaDur</t>
  </si>
  <si>
    <t>RACK 600x600, 12U</t>
  </si>
  <si>
    <t>G - PZTS</t>
  </si>
  <si>
    <t>EZS</t>
  </si>
  <si>
    <t>Ústředna EZS s vestavěným GSM/GPRS/LAN komunikátorem
    až 120 sběrnicových nebo bezdrátových zón
    až 300 uživatelských kódů
    až 15 sekcí
    až 32 programovatelných výstupů
    20 vzájemně nezávislých kalendářů
    SMS reporty ze systému až 30 uživatelům
    15 uživatelů má možnost využívat kromě SMS i hlasové reporty
    5 nastavitelné PCO
    5 volitelných protokolů pro PCO
Ústředna má vestavěný GSM/GPRS/LAN komunikátor, který umožňuje hlasovou, SMS nebo GPRS komunikaci s koncovými uživateli nebo středisky PCO. Je vybaven 1 GB paměťovou kartou pro uchování dat událostí, nabídku hlasových zpráv, ukládání snímků atd.
napájení ústředny 230 V / 50 Hz, max. 0,2 A, třída ochrany II
zálohovací akumulátor 12V; 18Ah (7 až 35Ah)
LAN komunikátor Ethernet rozhraní</t>
  </si>
  <si>
    <t xml:space="preserve">Sběrnicový přístupový modul s klávesnicí a RFID + ovládací segment přístupových modulů </t>
  </si>
  <si>
    <t>Sběrnicový modul připojení magnetických detektorů, max 8xMG</t>
  </si>
  <si>
    <t>Magnetický detektor otevření</t>
  </si>
  <si>
    <t>Sběrnicový PIR detektor pohybu</t>
  </si>
  <si>
    <t xml:space="preserve">Sběrnicový PIR detektor pohybu + akustický detektor rozbití skla </t>
  </si>
  <si>
    <t>Sběrnicová siréna venkovní</t>
  </si>
  <si>
    <t xml:space="preserve">Sběrnicový silový modul výstupů PG </t>
  </si>
  <si>
    <t>Modul izolátoru sběrnice</t>
  </si>
  <si>
    <t>Sběrnicový kabel 2x2x24AWG(0,5mm2)</t>
  </si>
  <si>
    <t>SYKFY 2x2x0,5</t>
  </si>
  <si>
    <t>Montážní práce, oživení</t>
  </si>
  <si>
    <t>H - UT</t>
  </si>
  <si>
    <t>Topné kabely</t>
  </si>
  <si>
    <t xml:space="preserve">Topný kabel 100 W/m2, počet topných žil 2x, ochranné opletení, teplotní odolnost pláště 70st.C, přímotopné vytápění, </t>
  </si>
  <si>
    <t>Plastová příchytka 50ks</t>
  </si>
  <si>
    <t>bal</t>
  </si>
  <si>
    <t>Programovatelný termostat, Provozní režimy "jen podlaha", "jen prostor", "podlaha+prostor", možnost měření 
pomocí dvou externích (podlahových) sond, PWM (PID) regulace nebo pevná teplotní diference. 4 přednastavené programy, 3 uživatelské 
(10 teplotních změn po 15 minutových krocích, nejkratší časový úsek 1hodina), Režimy: dle programu, ruční režim, dovolená, party, 
nezámrzná teplota, vypnuto. Spínací kontakt 16A, rozsah nastaveni teplot 5…35°C s krokem po 0,5°C, možnost nastaveni min. a max. 
teploty podlahy, kalibrace čidel. Podlahová sonda je součástí balení termostatu, instalace na KU/KP 68. Kryti IP 21</t>
  </si>
  <si>
    <t>Montážní materiál (šroubky, hmoždinky, kovovvé konstrukce, atd. - dle požadavků výrobce)</t>
  </si>
  <si>
    <t>Montáž topných kabelů, vč. zprovoznění a zaškolení obsluhy</t>
  </si>
  <si>
    <t>Sálavé panely</t>
  </si>
  <si>
    <t>Sálavý panel stropní 230V/420W</t>
  </si>
  <si>
    <t>Sálavý panel stropní 230V/1100W</t>
  </si>
  <si>
    <t>Sálavý panel stropní 230V/630W</t>
  </si>
  <si>
    <t>Regulace sálavých panelů - snímače teploty, labeláž, termostaty</t>
  </si>
  <si>
    <t>2.5</t>
  </si>
  <si>
    <t xml:space="preserve">Svítový zářič 400V, 6,0kW,  129 x 14,5 x 9,5 cm, 3/N/PE ~ 400 (3N)V 50 Hz, IP24, 6kg, </t>
  </si>
  <si>
    <t>2.6</t>
  </si>
  <si>
    <t xml:space="preserve">Svítový zářič 230V, 4,0kW,  85,7 x 25,5 x 11,0 cm, 3/N/PE ~ 400 (3N)V 50 Hz, IP24 </t>
  </si>
  <si>
    <t>2.7</t>
  </si>
  <si>
    <t>Plynulá tyrystatová regulace, montážní materiál, kabeláž, snímače teploty, mont. materiál</t>
  </si>
  <si>
    <t>2.8</t>
  </si>
  <si>
    <t>2.9</t>
  </si>
  <si>
    <t>2.10</t>
  </si>
  <si>
    <t>2.11</t>
  </si>
  <si>
    <t>2.12</t>
  </si>
  <si>
    <t>Montáž panelů, vč. zprovoznění a zaškolení obsluhy</t>
  </si>
  <si>
    <t>Instalační přístrojová krabice  KP67/3</t>
  </si>
  <si>
    <t>Instalační přístrojová krabice KPR68</t>
  </si>
  <si>
    <t>Instalační přístrojová krabice KP64/2</t>
  </si>
  <si>
    <t>Instalační přístrojová krabice KP64/3</t>
  </si>
  <si>
    <t>Instalační krabice KO100E</t>
  </si>
  <si>
    <t>Instalační krabice KO125E</t>
  </si>
  <si>
    <t xml:space="preserve">BN - Robustní nástěnné LED svítidlo v kombinaci kovu a skla, s krytím IP20, max. 8W SMD LED, GU10, 230V, 400lm, 3000K, 
620cd, rozměry: 31x38cm, Ø26cm, nouzový zdroj 1hod. </t>
  </si>
  <si>
    <t>10.5</t>
  </si>
  <si>
    <t>E - Robustní spuštěné LED svítidlo v kombinaci kovu a skla, s krytím IP20, max. E27 35WLED, 230V, 3000K, 
620cd, rozměry:  Ø40cm</t>
  </si>
  <si>
    <t xml:space="preserve">F - Nerezové venkovní ocelové svítidlo zapustné/zemní, IP67, 230V, LED MCOB 30W, 3000K, 235x133x147mm, </t>
  </si>
  <si>
    <t>10.8</t>
  </si>
  <si>
    <t>Telekomunikační rozváděč MIS1b</t>
  </si>
  <si>
    <t>Příchytky z pásově pozinkovaného ocelového plechu pro 1 kabel průměru 10 mm, typ 732/20-22, OBBO Bettermann</t>
  </si>
  <si>
    <t>Příchytky z pásově pozinkovaného ocelového plechu pro 2-3 kabely průměru 10 mm, typ 732/40-42, OBBO Bettermann</t>
  </si>
  <si>
    <t>Skupinový držák kabelu (pro 4 a víc kabelů) typ 2031 M/15, OBBO Bettermann</t>
  </si>
  <si>
    <t>Podélná opěrka pro skupinový držák, typ 2031/LW 15, OBBO Bettermann</t>
  </si>
  <si>
    <t>Protipožární hmoždinka závitu M6 typ FNA6x30 M6/5, OBBO Bettermann</t>
  </si>
  <si>
    <t>Zatloukací požárně atestovaná kotva závitu M8  typ FZEA 10x40, OBBO Bettermann</t>
  </si>
  <si>
    <t>Elektroinstalační plastová trubka vnějšího průměru 25 mm, pevnost v tlaku &gt;750 N, typ 1225, Kopos Kolín</t>
  </si>
  <si>
    <t>Tuhá elektroinstalační plastová trubka průměru 25/21,4 mm, mechanická pevnost 750 N typ 4025 LA, Kopos Kolín</t>
  </si>
  <si>
    <t>Nástěnná rozvodná krabice z samozhašitelního plastu, krytí IP54, 7 kabelových průchodek Typ 8111, Kopos Kolín</t>
  </si>
  <si>
    <t>Adresovatelný interaktivní senzor, kombinace optického a tepelného senzoru (multisenzor) typ 830 PH</t>
  </si>
  <si>
    <t>Zásuvka bez izolátoru pro senzory systému ZETTLER Expert typ 4 B</t>
  </si>
  <si>
    <t xml:space="preserve">Reléový modul s volně programovatelným reléovým výstupem, 2 přepínací kontakty 30 VDC/1 A, montáž do  zásuvky 4BI, typ 830 RB, Tyco </t>
  </si>
  <si>
    <t>Adresovatelný tlačítkový hlásič požáru s izolátorem, červený, krytí IP30,  typ DIN820</t>
  </si>
  <si>
    <t>Více tónová siréna a červený maják ve společném krytu, krytí IP65, pracovní napětí 18 až 30 V DC, průměrný odběr 68 mA, typ FLASHNI FL/R/W/D/24</t>
  </si>
  <si>
    <t>Maják červený v provedení IP65, pracovní napětí 20 až 30 V DC, průměrný odběr 90 mA, typ ROSHNI BE/R/D/W/0,5J</t>
  </si>
  <si>
    <t>Více tónová siréna, krytí IP65, pracovní napětí 24 V ss, průměrný odběr 20 mA, typ SQUASHNI SQ/C/S</t>
  </si>
  <si>
    <t>Adresovatelný linkový vstupně-výstupný modul   pro montáž do dialogového okruhu, 2 vstupy hlídané na přerušení a zkrat, napájení z dialogového okruhu typ SIO800, Tyco</t>
  </si>
  <si>
    <t xml:space="preserve">Reléový linkový výstupný modul hlídaný na přerušení a zkrat, 1 x volně programovatelným reléovým výstup  s kontaktem 30 VDC/2 A, typ SNM800 </t>
  </si>
  <si>
    <t>Linkový izolátor pro montáž do dialogového okruhu typ LIM800, Tyco</t>
  </si>
  <si>
    <t>Nástěnná skříň typ ANC800 určena pro montáž do 8 ks. linkových modulů řády 800</t>
  </si>
  <si>
    <t>Nástěnná skříň s víkem rozměru 440x320x160 mm včetně montážní desky, objednací číslo 542.082, Tyco-Tyco (pro umístění desek IOB800)</t>
  </si>
  <si>
    <t xml:space="preserve">Kompaktní ústředna pro montáž na stěnu, 2 kruhová vedení, možnost rozšíření na 8 kruhových vedení. Obsahuje desku procesoru CPU800, základní desku FIM802, zdroj PSB800 (24VDC/4A), zobrazovací panel ODM800 ČR (s grafickým 16 řádkovým displejem) a ovládací panel OCM800 ČR, prostor pro 2 akumulátory 12V max. 38Ah, Typ ZETTLER Expert ZX4, Tyco </t>
  </si>
  <si>
    <t>Interní tiskárna PRN800</t>
  </si>
  <si>
    <t>Vstupně výstupní deska IOB800 - 8 galvanicky oddělených digitálních vstupů a 8 volně programovatelných reléových výstupů 24VDC (zatížitelnost výstupů max. 30VDC/2A), Tyco.</t>
  </si>
  <si>
    <t>Deska připojení typ TUD800 pro připojení ovládacího pole požární ochrany  a klíčového trezor požární ochrany, Tyco</t>
  </si>
  <si>
    <t>Akumulátor PS12360 (12V/36Ah)</t>
  </si>
  <si>
    <t>Univerzální obslužné pole požární ochrany typ UO2002</t>
  </si>
  <si>
    <t xml:space="preserve">Klíčový trezor pro uschování klíčů, provedení dle předpisu VdS 2105 Třída 3, montáž pod omítkou, rozměry montážní desky: Š 240 mm V 240 mm H 132 mm, rozměry rámečku: Š 275 mm V 275 mm, krytí IP44, materiál: nerezová ocel V2A / aluminium, elektrický zámek: 24 VDC +/- 15%, proud při aktivaci maximálně 350 mA, vyhřívaní prostřednictvím 2 topných odporů Un=24 VDC, In=240 mA/6 W, typ SD 04.2 typ SD 04.2, SeTec - Schrack </t>
  </si>
  <si>
    <t>Montážní a ainstalační materiál (trubky DN20, rozbočné krabice)</t>
  </si>
  <si>
    <t>Instalační krabice KT100, vč. svorkovnice</t>
  </si>
  <si>
    <t>Stožárová svorkovnice řady SS /průchozí, TN-C/ SS-B 6.16, max.přuřec CU 16mm, 6xRSA 16A, 1x RSA PE 16A, poj.spodek E27, vč. poj 6A, 
DIN lišta</t>
  </si>
  <si>
    <t>Ohebná dvouplášťová korugovaná chránička Tr DN40 /KOPOFLEX/ + popis VO</t>
  </si>
  <si>
    <t>Tuhá dvouplášťová korugovaná chránička  Tr DN110 /KOPODUR/ + popis VO</t>
  </si>
  <si>
    <t>Hydroizolační pás z oxidovaného asfaltu SKLOBIT</t>
  </si>
  <si>
    <t>Stožár VO - jedenkrátstupňovitý, H=4m, žárově zinkovaný, dvířka 85x400, otvor pro kabel:  50 x 150 RAL 9005/9011</t>
  </si>
  <si>
    <t>Svítidlo VO s optickým krytem z polykarbonátu, IP65, 
vysokotlaká sodíková výbojka 1x70W /HPS/, vč. Recyklace RAL 9005/9011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</si>
</sst>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dd\.mm\.yyyy"/>
    <numFmt numFmtId="166" formatCode="#,##0.00000"/>
    <numFmt numFmtId="167" formatCode="#,##0.000"/>
    <numFmt numFmtId="168" formatCode="#,##0.0\ _K_č"/>
    <numFmt numFmtId="169" formatCode="#,##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12"/>
      <name val="Times New Roman CE"/>
      <family val="2"/>
    </font>
    <font>
      <b/>
      <sz val="10"/>
      <name val="Times New Roman"/>
      <family val="1"/>
    </font>
    <font>
      <b/>
      <sz val="10"/>
      <name val="Times New Roman CE"/>
      <family val="2"/>
    </font>
    <font>
      <sz val="10"/>
      <name val="Times New Roman CE"/>
      <family val="2"/>
    </font>
    <font>
      <sz val="10"/>
      <name val="Times New Roman"/>
      <family val="1"/>
    </font>
    <font>
      <sz val="10"/>
      <color theme="1"/>
      <name val="Times New Roman"/>
      <family val="1"/>
    </font>
    <font>
      <b/>
      <sz val="10"/>
      <color theme="1"/>
      <name val="Times New Roman"/>
      <family val="1"/>
    </font>
    <font>
      <b/>
      <sz val="11"/>
      <name val="Times New Roman CE"/>
      <family val="2"/>
    </font>
    <font>
      <b/>
      <sz val="12"/>
      <name val="Times New Roman CE"/>
      <family val="2"/>
    </font>
    <font>
      <i/>
      <sz val="10"/>
      <name val="Times New Roman CE"/>
      <family val="1"/>
    </font>
  </fonts>
  <fills count="9">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3499799966812134"/>
        <bgColor indexed="64"/>
      </patternFill>
    </fill>
  </fills>
  <borders count="25">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double"/>
    </border>
    <border>
      <left/>
      <right/>
      <top style="double"/>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38" fillId="0" borderId="0">
      <alignment/>
      <protection/>
    </xf>
    <xf numFmtId="0" fontId="38" fillId="0" borderId="0">
      <alignment/>
      <protection/>
    </xf>
  </cellStyleXfs>
  <cellXfs count="4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0" xfId="0" applyFont="1" applyFill="1" applyAlignment="1" applyProtection="1">
      <alignment horizontal="center" vertical="center"/>
      <protection/>
    </xf>
    <xf numFmtId="0" fontId="22" fillId="0" borderId="13"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7"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7"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2" fillId="2" borderId="17"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22" xfId="0" applyFont="1" applyBorder="1" applyAlignment="1" applyProtection="1">
      <alignment vertical="center"/>
      <protection/>
    </xf>
    <xf numFmtId="0" fontId="36" fillId="0" borderId="3" xfId="0" applyFont="1" applyBorder="1" applyAlignment="1">
      <alignment vertical="center"/>
    </xf>
    <xf numFmtId="0" fontId="35" fillId="2" borderId="1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21" fillId="2" borderId="22" xfId="0" applyNumberFormat="1" applyFont="1" applyFill="1" applyBorder="1" applyAlignment="1" applyProtection="1">
      <alignment vertical="center"/>
      <protection locked="0"/>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2" fillId="0" borderId="19" xfId="0" applyNumberFormat="1" applyFont="1" applyBorder="1" applyAlignment="1" applyProtection="1">
      <alignment vertical="center"/>
      <protection/>
    </xf>
    <xf numFmtId="166" fontId="22" fillId="0" borderId="20" xfId="0" applyNumberFormat="1" applyFont="1" applyBorder="1" applyAlignment="1" applyProtection="1">
      <alignment vertical="center"/>
      <protection/>
    </xf>
    <xf numFmtId="49" fontId="39" fillId="0" borderId="0" xfId="21" applyNumberFormat="1" applyFont="1" applyFill="1" applyBorder="1" applyAlignment="1">
      <alignment horizontal="center"/>
      <protection/>
    </xf>
    <xf numFmtId="0" fontId="40" fillId="0" borderId="0" xfId="0" applyFont="1" applyFill="1" applyBorder="1" applyAlignment="1">
      <alignment wrapText="1"/>
    </xf>
    <xf numFmtId="1" fontId="39" fillId="0" borderId="0" xfId="21" applyNumberFormat="1" applyFont="1" applyFill="1" applyBorder="1" applyAlignment="1">
      <alignment horizontal="center"/>
      <protection/>
    </xf>
    <xf numFmtId="0" fontId="41" fillId="0" borderId="0" xfId="21" applyFont="1" applyFill="1" applyBorder="1" applyAlignment="1">
      <alignment horizontal="left"/>
      <protection/>
    </xf>
    <xf numFmtId="168" fontId="41" fillId="0" borderId="0" xfId="21" applyNumberFormat="1" applyFont="1" applyFill="1" applyBorder="1" applyAlignment="1">
      <alignment/>
      <protection/>
    </xf>
    <xf numFmtId="168" fontId="41" fillId="0" borderId="0" xfId="21" applyNumberFormat="1" applyFont="1" applyFill="1" applyBorder="1">
      <alignment/>
      <protection/>
    </xf>
    <xf numFmtId="0" fontId="41" fillId="0" borderId="0" xfId="21" applyFont="1" applyFill="1" applyBorder="1">
      <alignment/>
      <protection/>
    </xf>
    <xf numFmtId="0" fontId="40" fillId="0" borderId="0" xfId="0" applyFont="1" applyFill="1" applyBorder="1"/>
    <xf numFmtId="1" fontId="41" fillId="0" borderId="0" xfId="21" applyNumberFormat="1" applyFont="1" applyFill="1" applyBorder="1" applyAlignment="1">
      <alignment horizontal="center"/>
      <protection/>
    </xf>
    <xf numFmtId="49" fontId="39" fillId="0" borderId="0" xfId="21" applyNumberFormat="1" applyFont="1" applyFill="1" applyBorder="1" applyAlignment="1">
      <alignment horizontal="center" vertical="top"/>
      <protection/>
    </xf>
    <xf numFmtId="0" fontId="1" fillId="0" borderId="0" xfId="0" applyFont="1" applyFill="1" applyAlignment="1">
      <alignment wrapText="1"/>
    </xf>
    <xf numFmtId="3" fontId="41" fillId="0" borderId="0" xfId="21" applyNumberFormat="1" applyFont="1" applyFill="1" applyBorder="1" applyAlignment="1">
      <alignment horizontal="left"/>
      <protection/>
    </xf>
    <xf numFmtId="49" fontId="41" fillId="0" borderId="0" xfId="21" applyNumberFormat="1" applyFont="1" applyBorder="1" applyAlignment="1">
      <alignment horizontal="center"/>
      <protection/>
    </xf>
    <xf numFmtId="0" fontId="41" fillId="0" borderId="0" xfId="0" applyFont="1"/>
    <xf numFmtId="1" fontId="41" fillId="0" borderId="0" xfId="21" applyNumberFormat="1" applyFont="1" applyBorder="1" applyAlignment="1">
      <alignment horizontal="center"/>
      <protection/>
    </xf>
    <xf numFmtId="169" fontId="41" fillId="0" borderId="0" xfId="0" applyNumberFormat="1" applyFont="1" applyBorder="1" applyAlignment="1">
      <alignment horizontal="center"/>
    </xf>
    <xf numFmtId="169" fontId="41" fillId="0" borderId="0" xfId="21" applyNumberFormat="1" applyFont="1" applyBorder="1" applyAlignment="1">
      <alignment horizontal="center"/>
      <protection/>
    </xf>
    <xf numFmtId="0" fontId="41" fillId="0" borderId="0" xfId="0" applyFont="1" applyAlignment="1">
      <alignment horizontal="left"/>
    </xf>
    <xf numFmtId="1" fontId="41" fillId="5" borderId="0" xfId="21" applyNumberFormat="1" applyFont="1" applyFill="1" applyBorder="1" applyAlignment="1">
      <alignment horizontal="center"/>
      <protection/>
    </xf>
    <xf numFmtId="0" fontId="41" fillId="5" borderId="0" xfId="21" applyFont="1" applyFill="1" applyBorder="1" applyAlignment="1">
      <alignment horizontal="center"/>
      <protection/>
    </xf>
    <xf numFmtId="168" fontId="41" fillId="5" borderId="0" xfId="21" applyNumberFormat="1" applyFont="1" applyFill="1" applyBorder="1" applyAlignment="1">
      <alignment/>
      <protection/>
    </xf>
    <xf numFmtId="168" fontId="41" fillId="5" borderId="0" xfId="21" applyNumberFormat="1" applyFont="1" applyFill="1" applyBorder="1">
      <alignment/>
      <protection/>
    </xf>
    <xf numFmtId="49" fontId="41" fillId="6" borderId="23" xfId="21" applyNumberFormat="1" applyFont="1" applyFill="1" applyBorder="1" applyAlignment="1">
      <alignment horizontal="center" vertical="center" wrapText="1"/>
      <protection/>
    </xf>
    <xf numFmtId="0" fontId="42" fillId="6" borderId="23" xfId="21" applyFont="1" applyFill="1" applyBorder="1" applyAlignment="1">
      <alignment horizontal="center" vertical="center"/>
      <protection/>
    </xf>
    <xf numFmtId="1" fontId="42" fillId="6" borderId="23" xfId="21" applyNumberFormat="1" applyFont="1" applyFill="1" applyBorder="1" applyAlignment="1">
      <alignment horizontal="center" vertical="center" wrapText="1"/>
      <protection/>
    </xf>
    <xf numFmtId="0" fontId="42" fillId="6" borderId="23" xfId="21" applyFont="1" applyFill="1" applyBorder="1" applyAlignment="1">
      <alignment horizontal="center" vertical="center" wrapText="1"/>
      <protection/>
    </xf>
    <xf numFmtId="168" fontId="42" fillId="6" borderId="23" xfId="21" applyNumberFormat="1" applyFont="1" applyFill="1" applyBorder="1" applyAlignment="1">
      <alignment horizontal="center" vertical="center" wrapText="1"/>
      <protection/>
    </xf>
    <xf numFmtId="168" fontId="41" fillId="6" borderId="23" xfId="21" applyNumberFormat="1" applyFont="1" applyFill="1" applyBorder="1" applyAlignment="1">
      <alignment horizontal="center" vertical="center" wrapText="1"/>
      <protection/>
    </xf>
    <xf numFmtId="0" fontId="41" fillId="0" borderId="0" xfId="21" applyFont="1" applyFill="1" applyBorder="1" applyAlignment="1">
      <alignment horizontal="center"/>
      <protection/>
    </xf>
    <xf numFmtId="0" fontId="42" fillId="0" borderId="0" xfId="22" applyFont="1" applyFill="1" applyBorder="1" applyAlignment="1">
      <alignment horizontal="center"/>
      <protection/>
    </xf>
    <xf numFmtId="49" fontId="43" fillId="0" borderId="0" xfId="0" applyNumberFormat="1" applyFont="1" applyAlignment="1">
      <alignment horizontal="center"/>
    </xf>
    <xf numFmtId="0" fontId="44" fillId="0" borderId="0" xfId="0" applyFont="1"/>
    <xf numFmtId="0" fontId="43" fillId="0" borderId="0" xfId="0" applyFont="1" applyAlignment="1">
      <alignment horizontal="center"/>
    </xf>
    <xf numFmtId="0" fontId="43" fillId="0" borderId="0" xfId="0" applyFont="1"/>
    <xf numFmtId="49" fontId="41" fillId="0" borderId="0" xfId="22" applyNumberFormat="1" applyFont="1" applyFill="1" applyBorder="1" applyAlignment="1">
      <alignment horizontal="center" vertical="center" wrapText="1"/>
      <protection/>
    </xf>
    <xf numFmtId="0" fontId="42" fillId="0" borderId="0" xfId="22" applyFont="1" applyFill="1" applyBorder="1" applyAlignment="1">
      <alignment horizontal="left" vertical="center"/>
      <protection/>
    </xf>
    <xf numFmtId="3" fontId="42" fillId="0" borderId="0" xfId="22" applyNumberFormat="1" applyFont="1" applyFill="1" applyBorder="1" applyAlignment="1">
      <alignment horizontal="center" vertical="center" wrapText="1"/>
      <protection/>
    </xf>
    <xf numFmtId="49" fontId="42" fillId="0" borderId="0" xfId="22" applyNumberFormat="1" applyFont="1" applyFill="1" applyBorder="1" applyAlignment="1">
      <alignment horizontal="center" vertical="center" wrapText="1"/>
      <protection/>
    </xf>
    <xf numFmtId="3" fontId="41" fillId="0" borderId="0" xfId="0" applyNumberFormat="1" applyFont="1" applyBorder="1" applyAlignment="1">
      <alignment horizontal="center" vertical="center" wrapText="1"/>
    </xf>
    <xf numFmtId="0" fontId="40" fillId="0" borderId="0" xfId="22" applyFont="1" applyBorder="1">
      <alignment/>
      <protection/>
    </xf>
    <xf numFmtId="1" fontId="40" fillId="0" borderId="0" xfId="22" applyNumberFormat="1" applyFont="1" applyBorder="1">
      <alignment/>
      <protection/>
    </xf>
    <xf numFmtId="0" fontId="42" fillId="0" borderId="0" xfId="22" applyFont="1" applyFill="1" applyBorder="1" applyAlignment="1">
      <alignment horizontal="left" vertical="center" wrapText="1"/>
      <protection/>
    </xf>
    <xf numFmtId="49" fontId="41" fillId="0" borderId="0" xfId="22" applyNumberFormat="1" applyFont="1" applyFill="1" applyBorder="1" applyAlignment="1">
      <alignment horizontal="center" vertical="center" wrapText="1"/>
      <protection/>
    </xf>
    <xf numFmtId="0" fontId="39" fillId="0" borderId="0" xfId="22" applyFont="1" applyFill="1" applyBorder="1" applyAlignment="1">
      <alignment horizontal="left" vertical="center"/>
      <protection/>
    </xf>
    <xf numFmtId="3" fontId="39" fillId="0" borderId="0" xfId="22" applyNumberFormat="1" applyFont="1" applyFill="1" applyBorder="1" applyAlignment="1">
      <alignment horizontal="center" vertical="center" wrapText="1"/>
      <protection/>
    </xf>
    <xf numFmtId="49" fontId="41" fillId="0" borderId="0" xfId="21" applyNumberFormat="1" applyFont="1" applyBorder="1" applyAlignment="1">
      <alignment horizontal="center"/>
      <protection/>
    </xf>
    <xf numFmtId="0" fontId="41" fillId="0" borderId="0" xfId="0" applyFont="1" applyBorder="1" applyAlignment="1">
      <alignment horizontal="left"/>
    </xf>
    <xf numFmtId="1" fontId="41" fillId="0" borderId="0" xfId="0" applyNumberFormat="1" applyFont="1" applyBorder="1" applyAlignment="1">
      <alignment horizontal="center"/>
    </xf>
    <xf numFmtId="49" fontId="41" fillId="0" borderId="0" xfId="0" applyNumberFormat="1" applyFont="1" applyBorder="1" applyAlignment="1">
      <alignment horizontal="center"/>
    </xf>
    <xf numFmtId="169" fontId="41" fillId="0" borderId="0" xfId="21" applyNumberFormat="1" applyFont="1" applyBorder="1" applyAlignment="1">
      <alignment horizontal="center"/>
      <protection/>
    </xf>
    <xf numFmtId="0" fontId="41" fillId="0" borderId="0" xfId="21" applyFont="1" applyBorder="1">
      <alignment/>
      <protection/>
    </xf>
    <xf numFmtId="0" fontId="1" fillId="0" borderId="0" xfId="0" applyFont="1"/>
    <xf numFmtId="49" fontId="41" fillId="0" borderId="0" xfId="0" applyNumberFormat="1" applyFont="1" applyBorder="1" applyAlignment="1">
      <alignment horizontal="center"/>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3" fontId="41" fillId="0" borderId="0" xfId="0" applyNumberFormat="1" applyFont="1" applyBorder="1" applyAlignment="1">
      <alignment horizontal="center"/>
    </xf>
    <xf numFmtId="3" fontId="41" fillId="0" borderId="0" xfId="22" applyNumberFormat="1" applyFont="1" applyBorder="1" applyAlignment="1">
      <alignment horizontal="center"/>
      <protection/>
    </xf>
    <xf numFmtId="0" fontId="41" fillId="0" borderId="0" xfId="22" applyFont="1" applyBorder="1">
      <alignment/>
      <protection/>
    </xf>
    <xf numFmtId="1" fontId="41" fillId="0" borderId="0" xfId="22" applyNumberFormat="1" applyFont="1" applyBorder="1">
      <alignment/>
      <protection/>
    </xf>
    <xf numFmtId="1" fontId="41" fillId="0" borderId="0" xfId="22" applyNumberFormat="1" applyFont="1" applyBorder="1" applyAlignment="1">
      <alignment horizontal="center"/>
      <protection/>
    </xf>
    <xf numFmtId="49" fontId="41" fillId="0" borderId="0" xfId="0" applyNumberFormat="1" applyFont="1" applyFill="1" applyBorder="1" applyAlignment="1">
      <alignment horizontal="center"/>
    </xf>
    <xf numFmtId="0" fontId="41" fillId="0" borderId="0" xfId="0" applyFont="1" applyFill="1" applyBorder="1" applyAlignment="1">
      <alignment horizontal="left"/>
    </xf>
    <xf numFmtId="1" fontId="41" fillId="0" borderId="0" xfId="0" applyNumberFormat="1" applyFont="1" applyFill="1" applyBorder="1" applyAlignment="1">
      <alignment horizontal="center"/>
    </xf>
    <xf numFmtId="49" fontId="41" fillId="0" borderId="0" xfId="0" applyNumberFormat="1" applyFont="1" applyFill="1" applyBorder="1" applyAlignment="1">
      <alignment horizontal="center"/>
    </xf>
    <xf numFmtId="0" fontId="40" fillId="0" borderId="0" xfId="0" applyFont="1" applyFill="1" applyAlignment="1">
      <alignment horizontal="left" vertical="center" wrapText="1"/>
    </xf>
    <xf numFmtId="169" fontId="40" fillId="0" borderId="0" xfId="0" applyNumberFormat="1" applyFont="1" applyFill="1" applyAlignment="1">
      <alignment horizontal="center" vertical="center" wrapText="1"/>
    </xf>
    <xf numFmtId="0" fontId="41" fillId="0" borderId="0" xfId="0" applyFont="1" applyFill="1" applyBorder="1" applyAlignment="1">
      <alignment/>
    </xf>
    <xf numFmtId="49" fontId="41" fillId="0" borderId="0" xfId="21" applyNumberFormat="1" applyFont="1" applyFill="1" applyBorder="1" applyAlignment="1">
      <alignment horizontal="center"/>
      <protection/>
    </xf>
    <xf numFmtId="0" fontId="41" fillId="0" borderId="0" xfId="0" applyFont="1" applyFill="1" applyBorder="1" applyAlignment="1">
      <alignment wrapText="1"/>
    </xf>
    <xf numFmtId="0" fontId="41" fillId="0" borderId="0" xfId="0" applyFont="1" applyFill="1" applyBorder="1" applyAlignment="1">
      <alignment horizontal="center"/>
    </xf>
    <xf numFmtId="49" fontId="41" fillId="0" borderId="0" xfId="0" applyNumberFormat="1" applyFont="1" applyFill="1" applyBorder="1" applyAlignment="1">
      <alignment/>
    </xf>
    <xf numFmtId="0" fontId="41" fillId="0" borderId="0" xfId="21" applyFont="1" applyFill="1" applyBorder="1">
      <alignment/>
      <protection/>
    </xf>
    <xf numFmtId="0" fontId="41" fillId="0" borderId="0" xfId="0" applyFont="1" applyFill="1" applyBorder="1"/>
    <xf numFmtId="0" fontId="41" fillId="0" borderId="0" xfId="0" applyFont="1" applyFill="1" applyBorder="1" quotePrefix="1"/>
    <xf numFmtId="1" fontId="41" fillId="0" borderId="0" xfId="0" applyNumberFormat="1" applyFont="1" applyFill="1" applyBorder="1" applyAlignment="1" quotePrefix="1">
      <alignment horizontal="center"/>
    </xf>
    <xf numFmtId="169" fontId="40" fillId="0" borderId="0" xfId="21" applyNumberFormat="1" applyFont="1" applyBorder="1" applyAlignment="1">
      <alignment horizontal="center"/>
      <protection/>
    </xf>
    <xf numFmtId="169" fontId="40" fillId="6" borderId="0" xfId="21" applyNumberFormat="1" applyFont="1" applyFill="1" applyBorder="1" applyAlignment="1">
      <alignment horizontal="center"/>
      <protection/>
    </xf>
    <xf numFmtId="0" fontId="40" fillId="0" borderId="0" xfId="0" applyFont="1"/>
    <xf numFmtId="0" fontId="40" fillId="6" borderId="0" xfId="0" applyFont="1" applyFill="1"/>
    <xf numFmtId="49" fontId="46" fillId="0" borderId="0" xfId="21" applyNumberFormat="1" applyFont="1" applyFill="1" applyBorder="1" applyAlignment="1">
      <alignment horizontal="left" vertical="center" wrapText="1"/>
      <protection/>
    </xf>
    <xf numFmtId="0" fontId="38" fillId="0" borderId="0" xfId="21" applyFont="1" applyFill="1" applyBorder="1" applyAlignment="1">
      <alignment horizontal="left"/>
      <protection/>
    </xf>
    <xf numFmtId="0" fontId="38" fillId="0" borderId="0" xfId="21" applyFont="1" applyBorder="1" applyAlignment="1">
      <alignment horizontal="left"/>
      <protection/>
    </xf>
    <xf numFmtId="0" fontId="40" fillId="0" borderId="0" xfId="0" applyFont="1" applyFill="1" applyBorder="1" applyAlignment="1">
      <alignment/>
    </xf>
    <xf numFmtId="1" fontId="41" fillId="0" borderId="0" xfId="0" applyNumberFormat="1" applyFont="1" applyFill="1" applyBorder="1" applyAlignment="1">
      <alignment horizontal="center"/>
    </xf>
    <xf numFmtId="0" fontId="41" fillId="0" borderId="0" xfId="0" applyFont="1" applyFill="1" applyBorder="1" applyAlignment="1">
      <alignment horizontal="left" vertical="center" wrapText="1"/>
    </xf>
    <xf numFmtId="0" fontId="41" fillId="0" borderId="0" xfId="0" applyFont="1" applyFill="1" applyAlignment="1">
      <alignment horizontal="left" vertical="center" wrapText="1"/>
    </xf>
    <xf numFmtId="0" fontId="41" fillId="0" borderId="0" xfId="0" applyFont="1" applyFill="1" applyAlignment="1">
      <alignment horizontal="left" vertical="center" wrapText="1"/>
    </xf>
    <xf numFmtId="168" fontId="41" fillId="0" borderId="0" xfId="21" applyNumberFormat="1" applyFont="1" applyFill="1" applyBorder="1" applyAlignment="1">
      <alignment/>
      <protection/>
    </xf>
    <xf numFmtId="0" fontId="40" fillId="0" borderId="0" xfId="0" applyFont="1" applyBorder="1" applyAlignment="1">
      <alignment horizontal="left"/>
    </xf>
    <xf numFmtId="1" fontId="41" fillId="0" borderId="0" xfId="0" applyNumberFormat="1" applyFont="1" applyBorder="1" applyAlignment="1">
      <alignment horizontal="center"/>
    </xf>
    <xf numFmtId="0" fontId="47" fillId="0" borderId="0" xfId="0" applyFont="1" applyBorder="1" applyAlignment="1">
      <alignment horizontal="left"/>
    </xf>
    <xf numFmtId="0" fontId="41" fillId="0" borderId="0" xfId="21" applyFont="1" applyBorder="1" applyAlignment="1">
      <alignment horizontal="left"/>
      <protection/>
    </xf>
    <xf numFmtId="1" fontId="41" fillId="0" borderId="0" xfId="21" applyNumberFormat="1" applyFont="1" applyFill="1" applyBorder="1">
      <alignment/>
      <protection/>
    </xf>
    <xf numFmtId="0" fontId="41" fillId="0" borderId="0" xfId="21" applyFont="1" applyBorder="1" applyAlignment="1">
      <alignment horizontal="left" wrapText="1"/>
      <protection/>
    </xf>
    <xf numFmtId="49" fontId="40" fillId="0" borderId="0" xfId="0" applyNumberFormat="1" applyFont="1" applyBorder="1" applyAlignment="1">
      <alignment horizontal="center"/>
    </xf>
    <xf numFmtId="0" fontId="41" fillId="0" borderId="0" xfId="0" applyNumberFormat="1" applyFont="1" applyBorder="1" applyAlignment="1">
      <alignment horizontal="center"/>
    </xf>
    <xf numFmtId="0" fontId="41" fillId="0" borderId="0" xfId="0" applyFont="1" applyBorder="1" applyAlignment="1">
      <alignment horizontal="left"/>
    </xf>
    <xf numFmtId="0" fontId="41" fillId="0" borderId="0" xfId="21" applyFont="1" applyBorder="1" applyAlignment="1">
      <alignment horizontal="left"/>
      <protection/>
    </xf>
    <xf numFmtId="1" fontId="41" fillId="0" borderId="0" xfId="21" applyNumberFormat="1" applyFont="1" applyBorder="1">
      <alignment/>
      <protection/>
    </xf>
    <xf numFmtId="0" fontId="41" fillId="0" borderId="0" xfId="21" applyFont="1" applyFill="1" applyBorder="1" applyAlignment="1">
      <alignment horizontal="left" wrapText="1"/>
      <protection/>
    </xf>
    <xf numFmtId="3" fontId="41" fillId="0" borderId="0" xfId="0" applyNumberFormat="1" applyFont="1" applyFill="1" applyBorder="1" applyAlignment="1">
      <alignment horizontal="center"/>
    </xf>
    <xf numFmtId="2" fontId="41" fillId="0" borderId="0" xfId="21" applyNumberFormat="1" applyFont="1" applyBorder="1" applyAlignment="1">
      <alignment horizontal="center"/>
      <protection/>
    </xf>
    <xf numFmtId="0" fontId="40" fillId="0" borderId="0" xfId="0" applyFont="1" applyBorder="1" applyAlignment="1">
      <alignment horizontal="left"/>
    </xf>
    <xf numFmtId="3" fontId="41" fillId="0" borderId="0" xfId="0" applyNumberFormat="1" applyFont="1" applyBorder="1" applyAlignment="1">
      <alignment horizontal="center"/>
    </xf>
    <xf numFmtId="0" fontId="41" fillId="0" borderId="0" xfId="0" applyFont="1" applyBorder="1"/>
    <xf numFmtId="49" fontId="41" fillId="0" borderId="0" xfId="21" applyNumberFormat="1" applyFont="1" applyFill="1" applyBorder="1" applyAlignment="1">
      <alignment horizontal="center"/>
      <protection/>
    </xf>
    <xf numFmtId="168" fontId="41" fillId="0" borderId="0" xfId="22" applyNumberFormat="1" applyFont="1" applyFill="1" applyBorder="1" applyAlignment="1">
      <alignment/>
      <protection/>
    </xf>
    <xf numFmtId="0" fontId="41" fillId="0" borderId="0" xfId="22" applyFont="1" applyFill="1" applyBorder="1">
      <alignment/>
      <protection/>
    </xf>
    <xf numFmtId="1" fontId="41" fillId="0" borderId="0" xfId="22" applyNumberFormat="1" applyFont="1" applyFill="1" applyBorder="1" applyAlignment="1">
      <alignment horizontal="center"/>
      <protection/>
    </xf>
    <xf numFmtId="0" fontId="41" fillId="0" borderId="0" xfId="22" applyFont="1" applyFill="1" applyBorder="1" applyAlignment="1">
      <alignment horizontal="center"/>
      <protection/>
    </xf>
    <xf numFmtId="168" fontId="41" fillId="0" borderId="0" xfId="22" applyNumberFormat="1" applyFont="1" applyFill="1" applyBorder="1" applyAlignment="1">
      <alignment/>
      <protection/>
    </xf>
    <xf numFmtId="0" fontId="40" fillId="0" borderId="0" xfId="0" applyFont="1" applyFill="1" applyBorder="1" applyAlignment="1">
      <alignment horizontal="left"/>
    </xf>
    <xf numFmtId="168" fontId="40" fillId="0" borderId="0" xfId="21" applyNumberFormat="1" applyFont="1" applyFill="1" applyBorder="1" applyAlignment="1">
      <alignment/>
      <protection/>
    </xf>
    <xf numFmtId="0" fontId="41" fillId="0" borderId="0" xfId="0" applyFont="1" applyFill="1" applyBorder="1" applyAlignment="1">
      <alignment horizontal="left" wrapText="1"/>
    </xf>
    <xf numFmtId="0" fontId="41" fillId="0" borderId="0" xfId="21" applyFont="1" applyFill="1" applyBorder="1" applyAlignment="1">
      <alignment wrapText="1"/>
      <protection/>
    </xf>
    <xf numFmtId="0" fontId="47" fillId="0" borderId="0" xfId="21" applyFont="1" applyFill="1" applyBorder="1">
      <alignment/>
      <protection/>
    </xf>
    <xf numFmtId="0" fontId="47" fillId="0" borderId="0" xfId="21" applyFont="1" applyFill="1" applyBorder="1" applyAlignment="1">
      <alignment wrapText="1"/>
      <protection/>
    </xf>
    <xf numFmtId="0" fontId="41" fillId="0" borderId="0" xfId="0" applyFont="1" applyBorder="1" applyAlignment="1">
      <alignment horizontal="left" wrapText="1"/>
    </xf>
    <xf numFmtId="0" fontId="41" fillId="0" borderId="0" xfId="0" applyNumberFormat="1" applyFont="1" applyBorder="1" applyAlignment="1">
      <alignment horizontal="center"/>
    </xf>
    <xf numFmtId="0" fontId="41" fillId="0" borderId="0" xfId="21" applyFont="1" applyBorder="1">
      <alignment/>
      <protection/>
    </xf>
    <xf numFmtId="0" fontId="41" fillId="0" borderId="0" xfId="0" applyFont="1" applyFill="1" applyBorder="1" applyAlignment="1">
      <alignment horizontal="left" wrapText="1"/>
    </xf>
    <xf numFmtId="1" fontId="41" fillId="0" borderId="0" xfId="21" applyNumberFormat="1" applyFont="1" applyBorder="1" applyAlignment="1">
      <alignment horizontal="center"/>
      <protection/>
    </xf>
    <xf numFmtId="0" fontId="41" fillId="0" borderId="0" xfId="21" applyFont="1" applyBorder="1" applyAlignment="1">
      <alignment horizontal="center"/>
      <protection/>
    </xf>
    <xf numFmtId="1" fontId="41" fillId="0" borderId="0" xfId="21" applyNumberFormat="1" applyFont="1" applyBorder="1" applyAlignment="1">
      <alignment horizontal="left"/>
      <protection/>
    </xf>
    <xf numFmtId="1" fontId="40" fillId="0" borderId="0" xfId="0" applyNumberFormat="1" applyFont="1" applyBorder="1" applyAlignment="1">
      <alignment horizontal="center"/>
    </xf>
    <xf numFmtId="0" fontId="40" fillId="0" borderId="0" xfId="0" applyFont="1" applyFill="1" applyBorder="1" applyAlignment="1">
      <alignment horizontal="left" vertical="center" wrapText="1"/>
    </xf>
    <xf numFmtId="0" fontId="40" fillId="0" borderId="0" xfId="21" applyFont="1" applyBorder="1">
      <alignment/>
      <protection/>
    </xf>
    <xf numFmtId="169" fontId="41" fillId="6" borderId="0" xfId="21" applyNumberFormat="1" applyFont="1" applyFill="1" applyBorder="1" applyAlignment="1">
      <alignment horizontal="center"/>
      <protection/>
    </xf>
    <xf numFmtId="0" fontId="16" fillId="0" borderId="0" xfId="0" applyFont="1" applyFill="1" applyAlignment="1">
      <alignment horizontal="left"/>
    </xf>
    <xf numFmtId="0" fontId="41" fillId="0" borderId="0" xfId="0" applyFont="1" applyFill="1" applyBorder="1" applyAlignment="1">
      <alignment wrapText="1"/>
    </xf>
    <xf numFmtId="0" fontId="41" fillId="0" borderId="0" xfId="0" applyFont="1" applyFill="1" applyBorder="1" applyAlignment="1">
      <alignment/>
    </xf>
    <xf numFmtId="169" fontId="41" fillId="6" borderId="0" xfId="21" applyNumberFormat="1" applyFont="1" applyFill="1" applyBorder="1" applyAlignment="1">
      <alignment horizontal="center"/>
      <protection/>
    </xf>
    <xf numFmtId="49" fontId="41" fillId="0" borderId="0" xfId="21" applyNumberFormat="1" applyFont="1" applyFill="1" applyBorder="1" applyAlignment="1">
      <alignment horizontal="center" vertical="center" wrapText="1"/>
      <protection/>
    </xf>
    <xf numFmtId="0" fontId="42" fillId="0" borderId="0" xfId="21" applyFont="1" applyFill="1" applyBorder="1" applyAlignment="1">
      <alignment horizontal="center" vertical="center"/>
      <protection/>
    </xf>
    <xf numFmtId="1" fontId="42" fillId="0" borderId="0" xfId="21" applyNumberFormat="1" applyFont="1" applyFill="1" applyBorder="1" applyAlignment="1">
      <alignment horizontal="center" vertical="center" wrapText="1"/>
      <protection/>
    </xf>
    <xf numFmtId="0" fontId="42" fillId="0" borderId="0" xfId="21" applyFont="1" applyFill="1" applyBorder="1" applyAlignment="1">
      <alignment horizontal="center" vertical="center" wrapText="1"/>
      <protection/>
    </xf>
    <xf numFmtId="168" fontId="42" fillId="0" borderId="0" xfId="21" applyNumberFormat="1" applyFont="1" applyFill="1" applyBorder="1" applyAlignment="1">
      <alignment horizontal="center" vertical="center" wrapText="1"/>
      <protection/>
    </xf>
    <xf numFmtId="168" fontId="41" fillId="0" borderId="0" xfId="21" applyNumberFormat="1" applyFont="1" applyFill="1" applyBorder="1" applyAlignment="1">
      <alignment horizontal="center" vertical="center" wrapText="1"/>
      <protection/>
    </xf>
    <xf numFmtId="0" fontId="40" fillId="0" borderId="0" xfId="0" applyFont="1" applyFill="1" applyAlignment="1">
      <alignment horizontal="left"/>
    </xf>
    <xf numFmtId="0" fontId="41" fillId="0" borderId="0" xfId="21" applyFont="1" applyBorder="1" applyAlignment="1">
      <alignment wrapText="1"/>
      <protection/>
    </xf>
    <xf numFmtId="1" fontId="47" fillId="0" borderId="0" xfId="0" applyNumberFormat="1" applyFont="1" applyBorder="1" applyAlignment="1">
      <alignment horizontal="center"/>
    </xf>
    <xf numFmtId="0" fontId="47" fillId="0" borderId="0" xfId="0" applyFont="1" applyBorder="1" applyAlignment="1">
      <alignment horizontal="center"/>
    </xf>
    <xf numFmtId="169" fontId="47" fillId="0" borderId="0" xfId="0" applyNumberFormat="1" applyFont="1" applyBorder="1" applyAlignment="1">
      <alignment horizontal="center"/>
    </xf>
    <xf numFmtId="169" fontId="40" fillId="0" borderId="0" xfId="0" applyNumberFormat="1" applyFont="1" applyBorder="1" applyAlignment="1">
      <alignment horizontal="center"/>
    </xf>
    <xf numFmtId="1" fontId="47" fillId="0" borderId="0" xfId="21" applyNumberFormat="1" applyFont="1" applyBorder="1">
      <alignment/>
      <protection/>
    </xf>
    <xf numFmtId="0" fontId="47" fillId="0" borderId="0" xfId="21" applyFont="1" applyBorder="1" applyAlignment="1">
      <alignment horizontal="left"/>
      <protection/>
    </xf>
    <xf numFmtId="0" fontId="47" fillId="0" borderId="0" xfId="21" applyFont="1" applyBorder="1">
      <alignment/>
      <protection/>
    </xf>
    <xf numFmtId="49" fontId="47" fillId="0" borderId="0" xfId="0" applyNumberFormat="1" applyFont="1" applyFill="1" applyBorder="1" applyAlignment="1">
      <alignment/>
    </xf>
    <xf numFmtId="169" fontId="40" fillId="0" borderId="0" xfId="0" applyNumberFormat="1" applyFont="1" applyBorder="1" applyAlignment="1">
      <alignment horizontal="center"/>
    </xf>
    <xf numFmtId="49" fontId="40" fillId="0" borderId="0" xfId="21" applyNumberFormat="1" applyFont="1" applyBorder="1" applyAlignment="1">
      <alignment horizontal="center"/>
      <protection/>
    </xf>
    <xf numFmtId="1" fontId="40" fillId="0" borderId="0" xfId="21" applyNumberFormat="1" applyFont="1" applyBorder="1" applyAlignment="1">
      <alignment horizontal="center"/>
      <protection/>
    </xf>
    <xf numFmtId="0" fontId="40" fillId="0" borderId="0" xfId="0" applyFont="1" applyAlignment="1">
      <alignment horizontal="left"/>
    </xf>
    <xf numFmtId="169" fontId="41" fillId="0" borderId="0" xfId="0" applyNumberFormat="1" applyFont="1" applyFill="1" applyBorder="1" applyAlignment="1">
      <alignment horizontal="center"/>
    </xf>
    <xf numFmtId="169" fontId="41" fillId="0" borderId="0" xfId="21" applyNumberFormat="1" applyFont="1" applyFill="1" applyBorder="1" applyAlignment="1">
      <alignment horizontal="center"/>
      <protection/>
    </xf>
    <xf numFmtId="0" fontId="41" fillId="0" borderId="0" xfId="0" applyFont="1" applyFill="1"/>
    <xf numFmtId="0" fontId="41" fillId="0" borderId="0" xfId="0" applyFont="1" applyFill="1" applyAlignment="1">
      <alignment horizontal="left"/>
    </xf>
    <xf numFmtId="0" fontId="41" fillId="0" borderId="0" xfId="0" applyFont="1" applyAlignment="1">
      <alignment wrapText="1"/>
    </xf>
    <xf numFmtId="169" fontId="40" fillId="6" borderId="0" xfId="0" applyNumberFormat="1" applyFont="1" applyFill="1" applyAlignment="1">
      <alignment horizontal="center" vertical="center" wrapText="1"/>
    </xf>
    <xf numFmtId="0" fontId="40" fillId="0" borderId="0" xfId="0" applyFont="1" applyFill="1" applyBorder="1" applyAlignment="1">
      <alignment horizontal="left"/>
    </xf>
    <xf numFmtId="0" fontId="44" fillId="0" borderId="0" xfId="0" applyFont="1" applyFill="1"/>
    <xf numFmtId="169" fontId="41" fillId="0" borderId="0" xfId="21" applyNumberFormat="1" applyFont="1" applyFill="1" applyBorder="1" applyAlignment="1">
      <alignment horizontal="center"/>
      <protection/>
    </xf>
    <xf numFmtId="0" fontId="41" fillId="0" borderId="0" xfId="0" applyFont="1" applyFill="1" applyAlignment="1">
      <alignment wrapText="1"/>
    </xf>
    <xf numFmtId="0" fontId="40" fillId="0" borderId="0" xfId="0" applyFont="1" applyFill="1" applyBorder="1" applyAlignment="1">
      <alignment/>
    </xf>
    <xf numFmtId="169" fontId="40" fillId="7" borderId="0" xfId="0" applyNumberFormat="1" applyFont="1" applyFill="1" applyAlignment="1">
      <alignment horizontal="center" vertical="center" wrapText="1"/>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right" vertical="center"/>
      <protection/>
    </xf>
    <xf numFmtId="0" fontId="21" fillId="4" borderId="7" xfId="0" applyFont="1" applyFill="1" applyBorder="1" applyAlignment="1" applyProtection="1">
      <alignment horizontal="center" vertical="center"/>
      <protection/>
    </xf>
    <xf numFmtId="0" fontId="21" fillId="4" borderId="21" xfId="0" applyFont="1" applyFill="1" applyBorder="1" applyAlignment="1" applyProtection="1">
      <alignment horizontal="left" vertical="center"/>
      <protection/>
    </xf>
    <xf numFmtId="4" fontId="26" fillId="0" borderId="0" xfId="0" applyNumberFormat="1" applyFont="1" applyAlignment="1" applyProtection="1">
      <alignment horizontal="righ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25"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49" fontId="40" fillId="5" borderId="0" xfId="21" applyNumberFormat="1" applyFont="1" applyFill="1" applyBorder="1" applyAlignment="1">
      <alignment horizontal="left"/>
      <protection/>
    </xf>
    <xf numFmtId="0" fontId="41" fillId="0" borderId="0" xfId="0" applyFont="1" applyFill="1" applyBorder="1" applyAlignment="1">
      <alignment horizontal="center"/>
    </xf>
    <xf numFmtId="49" fontId="45" fillId="8" borderId="0" xfId="21" applyNumberFormat="1" applyFont="1" applyFill="1" applyBorder="1" applyAlignment="1">
      <alignment horizontal="left" vertical="center" wrapText="1"/>
      <protection/>
    </xf>
    <xf numFmtId="49" fontId="39" fillId="0" borderId="24" xfId="22" applyNumberFormat="1" applyFont="1" applyFill="1" applyBorder="1" applyAlignment="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Hypertextový odkaz" xfId="20"/>
    <cellStyle name="normální_Vzor_vykaz_specifikace" xfId="21"/>
    <cellStyle name="normální_Vzor_vykaz_specifikace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4"/>
  <sheetViews>
    <sheetView showGridLines="0" workbookViewId="0" topLeftCell="A69"/>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431"/>
      <c r="AS2" s="431"/>
      <c r="AT2" s="431"/>
      <c r="AU2" s="431"/>
      <c r="AV2" s="431"/>
      <c r="AW2" s="431"/>
      <c r="AX2" s="431"/>
      <c r="AY2" s="431"/>
      <c r="AZ2" s="431"/>
      <c r="BA2" s="431"/>
      <c r="BB2" s="431"/>
      <c r="BC2" s="431"/>
      <c r="BD2" s="431"/>
      <c r="BE2" s="43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8</v>
      </c>
      <c r="BT3" s="15" t="s">
        <v>9</v>
      </c>
    </row>
    <row r="4" spans="2:71" s="1" customFormat="1" ht="24.95" customHeight="1">
      <c r="B4" s="19"/>
      <c r="C4" s="20"/>
      <c r="D4" s="21" t="s">
        <v>10</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11</v>
      </c>
      <c r="BE4" s="23" t="s">
        <v>12</v>
      </c>
      <c r="BS4" s="15" t="s">
        <v>13</v>
      </c>
    </row>
    <row r="5" spans="2:71" s="1" customFormat="1" ht="12" customHeight="1">
      <c r="B5" s="19"/>
      <c r="C5" s="20"/>
      <c r="D5" s="24" t="s">
        <v>14</v>
      </c>
      <c r="E5" s="20"/>
      <c r="F5" s="20"/>
      <c r="G5" s="20"/>
      <c r="H5" s="20"/>
      <c r="I5" s="20"/>
      <c r="J5" s="20"/>
      <c r="K5" s="439" t="s">
        <v>15</v>
      </c>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20"/>
      <c r="AQ5" s="20"/>
      <c r="AR5" s="18"/>
      <c r="BE5" s="436" t="s">
        <v>16</v>
      </c>
      <c r="BS5" s="15" t="s">
        <v>6</v>
      </c>
    </row>
    <row r="6" spans="2:71" s="1" customFormat="1" ht="36.95" customHeight="1">
      <c r="B6" s="19"/>
      <c r="C6" s="20"/>
      <c r="D6" s="26" t="s">
        <v>17</v>
      </c>
      <c r="E6" s="20"/>
      <c r="F6" s="20"/>
      <c r="G6" s="20"/>
      <c r="H6" s="20"/>
      <c r="I6" s="20"/>
      <c r="J6" s="20"/>
      <c r="K6" s="441" t="s">
        <v>18</v>
      </c>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20"/>
      <c r="AQ6" s="20"/>
      <c r="AR6" s="18"/>
      <c r="BE6" s="437"/>
      <c r="BS6" s="15" t="s">
        <v>6</v>
      </c>
    </row>
    <row r="7" spans="2:71" s="1" customFormat="1" ht="12" customHeight="1">
      <c r="B7" s="19"/>
      <c r="C7" s="20"/>
      <c r="D7" s="27" t="s">
        <v>19</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1</v>
      </c>
      <c r="AO7" s="20"/>
      <c r="AP7" s="20"/>
      <c r="AQ7" s="20"/>
      <c r="AR7" s="18"/>
      <c r="BE7" s="437"/>
      <c r="BS7" s="15" t="s">
        <v>6</v>
      </c>
    </row>
    <row r="8" spans="2:71" s="1" customFormat="1" ht="12" customHeight="1">
      <c r="B8" s="19"/>
      <c r="C8" s="20"/>
      <c r="D8" s="27"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23</v>
      </c>
      <c r="AL8" s="20"/>
      <c r="AM8" s="20"/>
      <c r="AN8" s="28" t="s">
        <v>24</v>
      </c>
      <c r="AO8" s="20"/>
      <c r="AP8" s="20"/>
      <c r="AQ8" s="20"/>
      <c r="AR8" s="18"/>
      <c r="BE8" s="437"/>
      <c r="BS8" s="15" t="s">
        <v>6</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437"/>
      <c r="BS9" s="15" t="s">
        <v>6</v>
      </c>
    </row>
    <row r="10" spans="2:71" s="1" customFormat="1" ht="12" customHeight="1">
      <c r="B10" s="19"/>
      <c r="C10" s="20"/>
      <c r="D10" s="27"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26</v>
      </c>
      <c r="AL10" s="20"/>
      <c r="AM10" s="20"/>
      <c r="AN10" s="25" t="s">
        <v>1</v>
      </c>
      <c r="AO10" s="20"/>
      <c r="AP10" s="20"/>
      <c r="AQ10" s="20"/>
      <c r="AR10" s="18"/>
      <c r="BE10" s="437"/>
      <c r="BS10" s="15" t="s">
        <v>6</v>
      </c>
    </row>
    <row r="11" spans="2:71" s="1" customFormat="1" ht="18.4" customHeight="1">
      <c r="B11" s="19"/>
      <c r="C11" s="20"/>
      <c r="D11" s="20"/>
      <c r="E11" s="25" t="s">
        <v>22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v>
      </c>
      <c r="AO11" s="20"/>
      <c r="AP11" s="20"/>
      <c r="AQ11" s="20"/>
      <c r="AR11" s="18"/>
      <c r="BE11" s="437"/>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437"/>
      <c r="BS12" s="15" t="s">
        <v>6</v>
      </c>
    </row>
    <row r="13" spans="2:71" s="1" customFormat="1"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26</v>
      </c>
      <c r="AL13" s="20"/>
      <c r="AM13" s="20"/>
      <c r="AN13" s="29" t="s">
        <v>29</v>
      </c>
      <c r="AO13" s="20"/>
      <c r="AP13" s="20"/>
      <c r="AQ13" s="20"/>
      <c r="AR13" s="18"/>
      <c r="BE13" s="437"/>
      <c r="BS13" s="15" t="s">
        <v>6</v>
      </c>
    </row>
    <row r="14" spans="2:71" ht="12.75">
      <c r="B14" s="19"/>
      <c r="C14" s="20"/>
      <c r="D14" s="20"/>
      <c r="E14" s="442" t="s">
        <v>29</v>
      </c>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27" t="s">
        <v>27</v>
      </c>
      <c r="AL14" s="20"/>
      <c r="AM14" s="20"/>
      <c r="AN14" s="29" t="s">
        <v>29</v>
      </c>
      <c r="AO14" s="20"/>
      <c r="AP14" s="20"/>
      <c r="AQ14" s="20"/>
      <c r="AR14" s="18"/>
      <c r="BE14" s="437"/>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437"/>
      <c r="BS15" s="15" t="s">
        <v>4</v>
      </c>
    </row>
    <row r="16" spans="2:71" s="1" customFormat="1"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26</v>
      </c>
      <c r="AL16" s="20"/>
      <c r="AM16" s="20"/>
      <c r="AN16" s="25" t="s">
        <v>1</v>
      </c>
      <c r="AO16" s="20"/>
      <c r="AP16" s="20"/>
      <c r="AQ16" s="20"/>
      <c r="AR16" s="18"/>
      <c r="BE16" s="437"/>
      <c r="BS16" s="15" t="s">
        <v>4</v>
      </c>
    </row>
    <row r="17" spans="2:71" s="1" customFormat="1" ht="18.4" customHeight="1">
      <c r="B17" s="19"/>
      <c r="C17" s="20"/>
      <c r="D17" s="20"/>
      <c r="E17" s="25" t="s">
        <v>22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1</v>
      </c>
      <c r="AO17" s="20"/>
      <c r="AP17" s="20"/>
      <c r="AQ17" s="20"/>
      <c r="AR17" s="18"/>
      <c r="BE17" s="437"/>
      <c r="BS17" s="15" t="s">
        <v>31</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437"/>
      <c r="BS18" s="15" t="s">
        <v>8</v>
      </c>
    </row>
    <row r="19" spans="2:71" s="1" customFormat="1" ht="12" customHeight="1">
      <c r="B19" s="19"/>
      <c r="C19" s="20"/>
      <c r="D19" s="27" t="s">
        <v>32</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26</v>
      </c>
      <c r="AL19" s="20"/>
      <c r="AM19" s="20"/>
      <c r="AN19" s="25" t="s">
        <v>1</v>
      </c>
      <c r="AO19" s="20"/>
      <c r="AP19" s="20"/>
      <c r="AQ19" s="20"/>
      <c r="AR19" s="18"/>
      <c r="BE19" s="437"/>
      <c r="BS19" s="15" t="s">
        <v>8</v>
      </c>
    </row>
    <row r="20" spans="2:71" s="1" customFormat="1" ht="18.4" customHeight="1">
      <c r="B20" s="19"/>
      <c r="C20" s="20"/>
      <c r="D20" s="20"/>
      <c r="E20" s="25" t="s">
        <v>33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v>
      </c>
      <c r="AO20" s="20"/>
      <c r="AP20" s="20"/>
      <c r="AQ20" s="20"/>
      <c r="AR20" s="18"/>
      <c r="BE20" s="437"/>
      <c r="BS20" s="15" t="s">
        <v>31</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437"/>
    </row>
    <row r="22" spans="2:57" s="1" customFormat="1" ht="12" customHeight="1">
      <c r="B22" s="19"/>
      <c r="C22" s="20"/>
      <c r="D22" s="27" t="s">
        <v>34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437"/>
    </row>
    <row r="23" spans="2:57" s="1" customFormat="1" ht="16.5" customHeight="1">
      <c r="B23" s="19"/>
      <c r="C23" s="20"/>
      <c r="D23" s="20"/>
      <c r="E23" s="444" t="s">
        <v>1</v>
      </c>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20"/>
      <c r="AP23" s="20"/>
      <c r="AQ23" s="20"/>
      <c r="AR23" s="18"/>
      <c r="BE23" s="437"/>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437"/>
    </row>
    <row r="25" spans="2:57"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437"/>
    </row>
    <row r="26" spans="1:57" s="2" customFormat="1" ht="25.9" customHeight="1">
      <c r="A26" s="32"/>
      <c r="B26" s="33"/>
      <c r="C26" s="34"/>
      <c r="D26" s="35" t="s">
        <v>35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428">
        <f>ROUND(AG94,0)</f>
        <v>0</v>
      </c>
      <c r="AL26" s="429"/>
      <c r="AM26" s="429"/>
      <c r="AN26" s="429"/>
      <c r="AO26" s="429"/>
      <c r="AP26" s="34"/>
      <c r="AQ26" s="34"/>
      <c r="AR26" s="37"/>
      <c r="BE26" s="437"/>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437"/>
    </row>
    <row r="28" spans="1:57" s="2" customFormat="1" ht="12.75">
      <c r="A28" s="32"/>
      <c r="B28" s="33"/>
      <c r="C28" s="34"/>
      <c r="D28" s="34"/>
      <c r="E28" s="34"/>
      <c r="F28" s="34"/>
      <c r="G28" s="34"/>
      <c r="H28" s="34"/>
      <c r="I28" s="34"/>
      <c r="J28" s="34"/>
      <c r="K28" s="34"/>
      <c r="L28" s="430" t="s">
        <v>36</v>
      </c>
      <c r="M28" s="430"/>
      <c r="N28" s="430"/>
      <c r="O28" s="430"/>
      <c r="P28" s="430"/>
      <c r="Q28" s="34"/>
      <c r="R28" s="34"/>
      <c r="S28" s="34"/>
      <c r="T28" s="34"/>
      <c r="U28" s="34"/>
      <c r="V28" s="34"/>
      <c r="W28" s="430" t="s">
        <v>37</v>
      </c>
      <c r="X28" s="430"/>
      <c r="Y28" s="430"/>
      <c r="Z28" s="430"/>
      <c r="AA28" s="430"/>
      <c r="AB28" s="430"/>
      <c r="AC28" s="430"/>
      <c r="AD28" s="430"/>
      <c r="AE28" s="430"/>
      <c r="AF28" s="34"/>
      <c r="AG28" s="34"/>
      <c r="AH28" s="34"/>
      <c r="AI28" s="34"/>
      <c r="AJ28" s="34"/>
      <c r="AK28" s="430" t="s">
        <v>38</v>
      </c>
      <c r="AL28" s="430"/>
      <c r="AM28" s="430"/>
      <c r="AN28" s="430"/>
      <c r="AO28" s="430"/>
      <c r="AP28" s="34"/>
      <c r="AQ28" s="34"/>
      <c r="AR28" s="37"/>
      <c r="BE28" s="437"/>
    </row>
    <row r="29" spans="2:57" s="3" customFormat="1" ht="14.45" customHeight="1">
      <c r="B29" s="38"/>
      <c r="C29" s="39"/>
      <c r="D29" s="27" t="s">
        <v>39</v>
      </c>
      <c r="E29" s="39"/>
      <c r="F29" s="27" t="s">
        <v>40</v>
      </c>
      <c r="G29" s="39"/>
      <c r="H29" s="39"/>
      <c r="I29" s="39"/>
      <c r="J29" s="39"/>
      <c r="K29" s="39"/>
      <c r="L29" s="424">
        <v>0.21</v>
      </c>
      <c r="M29" s="423"/>
      <c r="N29" s="423"/>
      <c r="O29" s="423"/>
      <c r="P29" s="423"/>
      <c r="Q29" s="39"/>
      <c r="R29" s="39"/>
      <c r="S29" s="39"/>
      <c r="T29" s="39"/>
      <c r="U29" s="39"/>
      <c r="V29" s="39"/>
      <c r="W29" s="422">
        <f>ROUND(AZ94,0)</f>
        <v>0</v>
      </c>
      <c r="X29" s="423"/>
      <c r="Y29" s="423"/>
      <c r="Z29" s="423"/>
      <c r="AA29" s="423"/>
      <c r="AB29" s="423"/>
      <c r="AC29" s="423"/>
      <c r="AD29" s="423"/>
      <c r="AE29" s="423"/>
      <c r="AF29" s="39"/>
      <c r="AG29" s="39"/>
      <c r="AH29" s="39"/>
      <c r="AI29" s="39"/>
      <c r="AJ29" s="39"/>
      <c r="AK29" s="422">
        <f>ROUND(AV94,0)</f>
        <v>0</v>
      </c>
      <c r="AL29" s="423"/>
      <c r="AM29" s="423"/>
      <c r="AN29" s="423"/>
      <c r="AO29" s="423"/>
      <c r="AP29" s="39"/>
      <c r="AQ29" s="39"/>
      <c r="AR29" s="40"/>
      <c r="BE29" s="438"/>
    </row>
    <row r="30" spans="2:57" s="3" customFormat="1" ht="14.45" customHeight="1">
      <c r="B30" s="38"/>
      <c r="C30" s="39"/>
      <c r="D30" s="39"/>
      <c r="E30" s="39"/>
      <c r="F30" s="27" t="s">
        <v>41</v>
      </c>
      <c r="G30" s="39"/>
      <c r="H30" s="39"/>
      <c r="I30" s="39"/>
      <c r="J30" s="39"/>
      <c r="K30" s="39"/>
      <c r="L30" s="424">
        <v>0.15</v>
      </c>
      <c r="M30" s="423"/>
      <c r="N30" s="423"/>
      <c r="O30" s="423"/>
      <c r="P30" s="423"/>
      <c r="Q30" s="39"/>
      <c r="R30" s="39"/>
      <c r="S30" s="39"/>
      <c r="T30" s="39"/>
      <c r="U30" s="39"/>
      <c r="V30" s="39"/>
      <c r="W30" s="422">
        <f>ROUND(BA94,0)</f>
        <v>0</v>
      </c>
      <c r="X30" s="423"/>
      <c r="Y30" s="423"/>
      <c r="Z30" s="423"/>
      <c r="AA30" s="423"/>
      <c r="AB30" s="423"/>
      <c r="AC30" s="423"/>
      <c r="AD30" s="423"/>
      <c r="AE30" s="423"/>
      <c r="AF30" s="39"/>
      <c r="AG30" s="39"/>
      <c r="AH30" s="39"/>
      <c r="AI30" s="39"/>
      <c r="AJ30" s="39"/>
      <c r="AK30" s="422">
        <f>ROUND(AW94,0)</f>
        <v>0</v>
      </c>
      <c r="AL30" s="423"/>
      <c r="AM30" s="423"/>
      <c r="AN30" s="423"/>
      <c r="AO30" s="423"/>
      <c r="AP30" s="39"/>
      <c r="AQ30" s="39"/>
      <c r="AR30" s="40"/>
      <c r="BE30" s="438"/>
    </row>
    <row r="31" spans="2:57" s="3" customFormat="1" ht="14.45" customHeight="1" hidden="1">
      <c r="B31" s="38"/>
      <c r="C31" s="39"/>
      <c r="D31" s="39"/>
      <c r="E31" s="39"/>
      <c r="F31" s="27" t="s">
        <v>42</v>
      </c>
      <c r="G31" s="39"/>
      <c r="H31" s="39"/>
      <c r="I31" s="39"/>
      <c r="J31" s="39"/>
      <c r="K31" s="39"/>
      <c r="L31" s="424">
        <v>0.21</v>
      </c>
      <c r="M31" s="423"/>
      <c r="N31" s="423"/>
      <c r="O31" s="423"/>
      <c r="P31" s="423"/>
      <c r="Q31" s="39"/>
      <c r="R31" s="39"/>
      <c r="S31" s="39"/>
      <c r="T31" s="39"/>
      <c r="U31" s="39"/>
      <c r="V31" s="39"/>
      <c r="W31" s="422">
        <f>ROUND(BB94,0)</f>
        <v>0</v>
      </c>
      <c r="X31" s="423"/>
      <c r="Y31" s="423"/>
      <c r="Z31" s="423"/>
      <c r="AA31" s="423"/>
      <c r="AB31" s="423"/>
      <c r="AC31" s="423"/>
      <c r="AD31" s="423"/>
      <c r="AE31" s="423"/>
      <c r="AF31" s="39"/>
      <c r="AG31" s="39"/>
      <c r="AH31" s="39"/>
      <c r="AI31" s="39"/>
      <c r="AJ31" s="39"/>
      <c r="AK31" s="422">
        <v>0</v>
      </c>
      <c r="AL31" s="423"/>
      <c r="AM31" s="423"/>
      <c r="AN31" s="423"/>
      <c r="AO31" s="423"/>
      <c r="AP31" s="39"/>
      <c r="AQ31" s="39"/>
      <c r="AR31" s="40"/>
      <c r="BE31" s="438"/>
    </row>
    <row r="32" spans="2:57" s="3" customFormat="1" ht="14.45" customHeight="1" hidden="1">
      <c r="B32" s="38"/>
      <c r="C32" s="39"/>
      <c r="D32" s="39"/>
      <c r="E32" s="39"/>
      <c r="F32" s="27" t="s">
        <v>43</v>
      </c>
      <c r="G32" s="39"/>
      <c r="H32" s="39"/>
      <c r="I32" s="39"/>
      <c r="J32" s="39"/>
      <c r="K32" s="39"/>
      <c r="L32" s="424">
        <v>0.15</v>
      </c>
      <c r="M32" s="423"/>
      <c r="N32" s="423"/>
      <c r="O32" s="423"/>
      <c r="P32" s="423"/>
      <c r="Q32" s="39"/>
      <c r="R32" s="39"/>
      <c r="S32" s="39"/>
      <c r="T32" s="39"/>
      <c r="U32" s="39"/>
      <c r="V32" s="39"/>
      <c r="W32" s="422">
        <f>ROUND(BC94,0)</f>
        <v>0</v>
      </c>
      <c r="X32" s="423"/>
      <c r="Y32" s="423"/>
      <c r="Z32" s="423"/>
      <c r="AA32" s="423"/>
      <c r="AB32" s="423"/>
      <c r="AC32" s="423"/>
      <c r="AD32" s="423"/>
      <c r="AE32" s="423"/>
      <c r="AF32" s="39"/>
      <c r="AG32" s="39"/>
      <c r="AH32" s="39"/>
      <c r="AI32" s="39"/>
      <c r="AJ32" s="39"/>
      <c r="AK32" s="422">
        <v>0</v>
      </c>
      <c r="AL32" s="423"/>
      <c r="AM32" s="423"/>
      <c r="AN32" s="423"/>
      <c r="AO32" s="423"/>
      <c r="AP32" s="39"/>
      <c r="AQ32" s="39"/>
      <c r="AR32" s="40"/>
      <c r="BE32" s="438"/>
    </row>
    <row r="33" spans="2:57" s="3" customFormat="1" ht="14.45" customHeight="1" hidden="1">
      <c r="B33" s="38"/>
      <c r="C33" s="39"/>
      <c r="D33" s="39"/>
      <c r="E33" s="39"/>
      <c r="F33" s="27" t="s">
        <v>44</v>
      </c>
      <c r="G33" s="39"/>
      <c r="H33" s="39"/>
      <c r="I33" s="39"/>
      <c r="J33" s="39"/>
      <c r="K33" s="39"/>
      <c r="L33" s="424">
        <v>0</v>
      </c>
      <c r="M33" s="423"/>
      <c r="N33" s="423"/>
      <c r="O33" s="423"/>
      <c r="P33" s="423"/>
      <c r="Q33" s="39"/>
      <c r="R33" s="39"/>
      <c r="S33" s="39"/>
      <c r="T33" s="39"/>
      <c r="U33" s="39"/>
      <c r="V33" s="39"/>
      <c r="W33" s="422">
        <f>ROUND(BD94,0)</f>
        <v>0</v>
      </c>
      <c r="X33" s="423"/>
      <c r="Y33" s="423"/>
      <c r="Z33" s="423"/>
      <c r="AA33" s="423"/>
      <c r="AB33" s="423"/>
      <c r="AC33" s="423"/>
      <c r="AD33" s="423"/>
      <c r="AE33" s="423"/>
      <c r="AF33" s="39"/>
      <c r="AG33" s="39"/>
      <c r="AH33" s="39"/>
      <c r="AI33" s="39"/>
      <c r="AJ33" s="39"/>
      <c r="AK33" s="422">
        <v>0</v>
      </c>
      <c r="AL33" s="423"/>
      <c r="AM33" s="423"/>
      <c r="AN33" s="423"/>
      <c r="AO33" s="423"/>
      <c r="AP33" s="39"/>
      <c r="AQ33" s="39"/>
      <c r="AR33" s="40"/>
      <c r="BE33" s="438"/>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437"/>
    </row>
    <row r="35" spans="1:57" s="2" customFormat="1" ht="25.9" customHeight="1">
      <c r="A35" s="32"/>
      <c r="B35" s="33"/>
      <c r="C35" s="41"/>
      <c r="D35" s="42" t="s">
        <v>45</v>
      </c>
      <c r="E35" s="43"/>
      <c r="F35" s="43"/>
      <c r="G35" s="43"/>
      <c r="H35" s="43"/>
      <c r="I35" s="43"/>
      <c r="J35" s="43"/>
      <c r="K35" s="43"/>
      <c r="L35" s="43"/>
      <c r="M35" s="43"/>
      <c r="N35" s="43"/>
      <c r="O35" s="43"/>
      <c r="P35" s="43"/>
      <c r="Q35" s="43"/>
      <c r="R35" s="43"/>
      <c r="S35" s="43"/>
      <c r="T35" s="44" t="s">
        <v>46</v>
      </c>
      <c r="U35" s="43"/>
      <c r="V35" s="43"/>
      <c r="W35" s="43"/>
      <c r="X35" s="435" t="s">
        <v>47</v>
      </c>
      <c r="Y35" s="433"/>
      <c r="Z35" s="433"/>
      <c r="AA35" s="433"/>
      <c r="AB35" s="433"/>
      <c r="AC35" s="43"/>
      <c r="AD35" s="43"/>
      <c r="AE35" s="43"/>
      <c r="AF35" s="43"/>
      <c r="AG35" s="43"/>
      <c r="AH35" s="43"/>
      <c r="AI35" s="43"/>
      <c r="AJ35" s="43"/>
      <c r="AK35" s="432">
        <f>SUM(AK26:AK33)</f>
        <v>0</v>
      </c>
      <c r="AL35" s="433"/>
      <c r="AM35" s="433"/>
      <c r="AN35" s="433"/>
      <c r="AO35" s="434"/>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14.4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c r="BE37" s="32"/>
    </row>
    <row r="38" spans="2:44" s="1" customFormat="1"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5" customHeight="1">
      <c r="B49" s="45"/>
      <c r="C49" s="46"/>
      <c r="D49" s="47" t="s">
        <v>48</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49</v>
      </c>
      <c r="AI49" s="48"/>
      <c r="AJ49" s="48"/>
      <c r="AK49" s="48"/>
      <c r="AL49" s="48"/>
      <c r="AM49" s="48"/>
      <c r="AN49" s="48"/>
      <c r="AO49" s="48"/>
      <c r="AP49" s="46"/>
      <c r="AQ49" s="46"/>
      <c r="AR49" s="49"/>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75">
      <c r="A60" s="32"/>
      <c r="B60" s="33"/>
      <c r="C60" s="34"/>
      <c r="D60" s="50" t="s">
        <v>50</v>
      </c>
      <c r="E60" s="36"/>
      <c r="F60" s="36"/>
      <c r="G60" s="36"/>
      <c r="H60" s="36"/>
      <c r="I60" s="36"/>
      <c r="J60" s="36"/>
      <c r="K60" s="36"/>
      <c r="L60" s="36"/>
      <c r="M60" s="36"/>
      <c r="N60" s="36"/>
      <c r="O60" s="36"/>
      <c r="P60" s="36"/>
      <c r="Q60" s="36"/>
      <c r="R60" s="36"/>
      <c r="S60" s="36"/>
      <c r="T60" s="36"/>
      <c r="U60" s="36"/>
      <c r="V60" s="50" t="s">
        <v>51</v>
      </c>
      <c r="W60" s="36"/>
      <c r="X60" s="36"/>
      <c r="Y60" s="36"/>
      <c r="Z60" s="36"/>
      <c r="AA60" s="36"/>
      <c r="AB60" s="36"/>
      <c r="AC60" s="36"/>
      <c r="AD60" s="36"/>
      <c r="AE60" s="36"/>
      <c r="AF60" s="36"/>
      <c r="AG60" s="36"/>
      <c r="AH60" s="50" t="s">
        <v>50</v>
      </c>
      <c r="AI60" s="36"/>
      <c r="AJ60" s="36"/>
      <c r="AK60" s="36"/>
      <c r="AL60" s="36"/>
      <c r="AM60" s="50" t="s">
        <v>51</v>
      </c>
      <c r="AN60" s="36"/>
      <c r="AO60" s="36"/>
      <c r="AP60" s="34"/>
      <c r="AQ60" s="34"/>
      <c r="AR60" s="37"/>
      <c r="BE60" s="32"/>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75">
      <c r="A64" s="32"/>
      <c r="B64" s="33"/>
      <c r="C64" s="34"/>
      <c r="D64" s="47" t="s">
        <v>52</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47" t="s">
        <v>53</v>
      </c>
      <c r="AI64" s="51"/>
      <c r="AJ64" s="51"/>
      <c r="AK64" s="51"/>
      <c r="AL64" s="51"/>
      <c r="AM64" s="51"/>
      <c r="AN64" s="51"/>
      <c r="AO64" s="51"/>
      <c r="AP64" s="34"/>
      <c r="AQ64" s="34"/>
      <c r="AR64" s="37"/>
      <c r="BE64" s="32"/>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75">
      <c r="A75" s="32"/>
      <c r="B75" s="33"/>
      <c r="C75" s="34"/>
      <c r="D75" s="50" t="s">
        <v>50</v>
      </c>
      <c r="E75" s="36"/>
      <c r="F75" s="36"/>
      <c r="G75" s="36"/>
      <c r="H75" s="36"/>
      <c r="I75" s="36"/>
      <c r="J75" s="36"/>
      <c r="K75" s="36"/>
      <c r="L75" s="36"/>
      <c r="M75" s="36"/>
      <c r="N75" s="36"/>
      <c r="O75" s="36"/>
      <c r="P75" s="36"/>
      <c r="Q75" s="36"/>
      <c r="R75" s="36"/>
      <c r="S75" s="36"/>
      <c r="T75" s="36"/>
      <c r="U75" s="36"/>
      <c r="V75" s="50" t="s">
        <v>51</v>
      </c>
      <c r="W75" s="36"/>
      <c r="X75" s="36"/>
      <c r="Y75" s="36"/>
      <c r="Z75" s="36"/>
      <c r="AA75" s="36"/>
      <c r="AB75" s="36"/>
      <c r="AC75" s="36"/>
      <c r="AD75" s="36"/>
      <c r="AE75" s="36"/>
      <c r="AF75" s="36"/>
      <c r="AG75" s="36"/>
      <c r="AH75" s="50" t="s">
        <v>50</v>
      </c>
      <c r="AI75" s="36"/>
      <c r="AJ75" s="36"/>
      <c r="AK75" s="36"/>
      <c r="AL75" s="36"/>
      <c r="AM75" s="50" t="s">
        <v>51</v>
      </c>
      <c r="AN75" s="36"/>
      <c r="AO75" s="36"/>
      <c r="AP75" s="34"/>
      <c r="AQ75" s="34"/>
      <c r="AR75" s="37"/>
      <c r="BE75" s="32"/>
    </row>
    <row r="76" spans="1:57" s="2" customFormat="1" ht="12">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BE76" s="32"/>
    </row>
    <row r="77" spans="1:57" s="2" customFormat="1" ht="6.95" customHeight="1">
      <c r="A77" s="32"/>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37"/>
      <c r="BE77" s="32"/>
    </row>
    <row r="81" spans="1:57" s="2" customFormat="1" ht="6.95" customHeight="1">
      <c r="A81" s="32"/>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37"/>
      <c r="BE81" s="32"/>
    </row>
    <row r="82" spans="1:57" s="2" customFormat="1" ht="24.95" customHeight="1">
      <c r="A82" s="32"/>
      <c r="B82" s="33"/>
      <c r="C82" s="21" t="s">
        <v>54</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c r="BE82" s="32"/>
    </row>
    <row r="83" spans="1:57" s="2" customFormat="1" ht="6.95" customHeight="1">
      <c r="A83" s="32"/>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c r="BE83" s="32"/>
    </row>
    <row r="84" spans="2:44" s="4" customFormat="1" ht="12" customHeight="1">
      <c r="B84" s="56"/>
      <c r="C84" s="27" t="s">
        <v>14</v>
      </c>
      <c r="D84" s="57"/>
      <c r="E84" s="57"/>
      <c r="F84" s="57"/>
      <c r="G84" s="57"/>
      <c r="H84" s="57"/>
      <c r="I84" s="57"/>
      <c r="J84" s="57"/>
      <c r="K84" s="57"/>
      <c r="L84" s="57" t="str">
        <f>K5</f>
        <v>2020-099a</v>
      </c>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 customFormat="1" ht="36.95" customHeight="1">
      <c r="B85" s="59"/>
      <c r="C85" s="60" t="s">
        <v>17</v>
      </c>
      <c r="D85" s="61"/>
      <c r="E85" s="61"/>
      <c r="F85" s="61"/>
      <c r="G85" s="61"/>
      <c r="H85" s="61"/>
      <c r="I85" s="61"/>
      <c r="J85" s="61"/>
      <c r="K85" s="61"/>
      <c r="L85" s="425" t="str">
        <f>K6</f>
        <v>Revitalizace areálu kostela Sv. Jiří, Horní Slavkov - I. etapa - stavební objekty</v>
      </c>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61"/>
      <c r="AQ85" s="61"/>
      <c r="AR85" s="62"/>
    </row>
    <row r="86" spans="1:57" s="2" customFormat="1" ht="6.95" customHeight="1">
      <c r="A86" s="32"/>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c r="BE86" s="32"/>
    </row>
    <row r="87" spans="1:57" s="2" customFormat="1" ht="12" customHeight="1">
      <c r="A87" s="32"/>
      <c r="B87" s="33"/>
      <c r="C87" s="27" t="s">
        <v>21</v>
      </c>
      <c r="D87" s="34"/>
      <c r="E87" s="34"/>
      <c r="F87" s="34"/>
      <c r="G87" s="34"/>
      <c r="H87" s="34"/>
      <c r="I87" s="34"/>
      <c r="J87" s="34"/>
      <c r="K87" s="34"/>
      <c r="L87" s="63" t="str">
        <f>IF(K8="","",K8)</f>
        <v xml:space="preserve"> </v>
      </c>
      <c r="M87" s="34"/>
      <c r="N87" s="34"/>
      <c r="O87" s="34"/>
      <c r="P87" s="34"/>
      <c r="Q87" s="34"/>
      <c r="R87" s="34"/>
      <c r="S87" s="34"/>
      <c r="T87" s="34"/>
      <c r="U87" s="34"/>
      <c r="V87" s="34"/>
      <c r="W87" s="34"/>
      <c r="X87" s="34"/>
      <c r="Y87" s="34"/>
      <c r="Z87" s="34"/>
      <c r="AA87" s="34"/>
      <c r="AB87" s="34"/>
      <c r="AC87" s="34"/>
      <c r="AD87" s="34"/>
      <c r="AE87" s="34"/>
      <c r="AF87" s="34"/>
      <c r="AG87" s="34"/>
      <c r="AH87" s="34"/>
      <c r="AI87" s="27" t="s">
        <v>23</v>
      </c>
      <c r="AJ87" s="34"/>
      <c r="AK87" s="34"/>
      <c r="AL87" s="34"/>
      <c r="AM87" s="427" t="str">
        <f>IF(AN8="","",AN8)</f>
        <v>2. 2. 2021</v>
      </c>
      <c r="AN87" s="427"/>
      <c r="AO87" s="34"/>
      <c r="AP87" s="34"/>
      <c r="AQ87" s="34"/>
      <c r="AR87" s="37"/>
      <c r="BE87" s="32"/>
    </row>
    <row r="88" spans="1:57" s="2" customFormat="1" ht="6.95" customHeight="1">
      <c r="A88" s="32"/>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c r="BE88" s="32"/>
    </row>
    <row r="89" spans="1:57" s="2" customFormat="1" ht="15.2" customHeight="1">
      <c r="A89" s="32"/>
      <c r="B89" s="33"/>
      <c r="C89" s="27" t="s">
        <v>25</v>
      </c>
      <c r="D89" s="34"/>
      <c r="E89" s="34"/>
      <c r="F89" s="34"/>
      <c r="G89" s="34"/>
      <c r="H89" s="34"/>
      <c r="I89" s="34"/>
      <c r="J89" s="34"/>
      <c r="K89" s="34"/>
      <c r="L89" s="57" t="str">
        <f>IF(E11="","",E11)</f>
        <v xml:space="preserve"> </v>
      </c>
      <c r="M89" s="34"/>
      <c r="N89" s="34"/>
      <c r="O89" s="34"/>
      <c r="P89" s="34"/>
      <c r="Q89" s="34"/>
      <c r="R89" s="34"/>
      <c r="S89" s="34"/>
      <c r="T89" s="34"/>
      <c r="U89" s="34"/>
      <c r="V89" s="34"/>
      <c r="W89" s="34"/>
      <c r="X89" s="34"/>
      <c r="Y89" s="34"/>
      <c r="Z89" s="34"/>
      <c r="AA89" s="34"/>
      <c r="AB89" s="34"/>
      <c r="AC89" s="34"/>
      <c r="AD89" s="34"/>
      <c r="AE89" s="34"/>
      <c r="AF89" s="34"/>
      <c r="AG89" s="34"/>
      <c r="AH89" s="34"/>
      <c r="AI89" s="27" t="s">
        <v>30</v>
      </c>
      <c r="AJ89" s="34"/>
      <c r="AK89" s="34"/>
      <c r="AL89" s="34"/>
      <c r="AM89" s="406" t="str">
        <f>IF(E17="","",E17)</f>
        <v xml:space="preserve"> </v>
      </c>
      <c r="AN89" s="407"/>
      <c r="AO89" s="407"/>
      <c r="AP89" s="407"/>
      <c r="AQ89" s="34"/>
      <c r="AR89" s="37"/>
      <c r="AS89" s="400" t="s">
        <v>55</v>
      </c>
      <c r="AT89" s="401"/>
      <c r="AU89" s="65"/>
      <c r="AV89" s="65"/>
      <c r="AW89" s="65"/>
      <c r="AX89" s="65"/>
      <c r="AY89" s="65"/>
      <c r="AZ89" s="65"/>
      <c r="BA89" s="65"/>
      <c r="BB89" s="65"/>
      <c r="BC89" s="65"/>
      <c r="BD89" s="66"/>
      <c r="BE89" s="32"/>
    </row>
    <row r="90" spans="1:57" s="2" customFormat="1" ht="15.2" customHeight="1">
      <c r="A90" s="32"/>
      <c r="B90" s="33"/>
      <c r="C90" s="27" t="s">
        <v>28</v>
      </c>
      <c r="D90" s="34"/>
      <c r="E90" s="34"/>
      <c r="F90" s="34"/>
      <c r="G90" s="34"/>
      <c r="H90" s="34"/>
      <c r="I90" s="34"/>
      <c r="J90" s="34"/>
      <c r="K90" s="34"/>
      <c r="L90" s="57"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32</v>
      </c>
      <c r="AJ90" s="34"/>
      <c r="AK90" s="34"/>
      <c r="AL90" s="34"/>
      <c r="AM90" s="406" t="str">
        <f>IF(E20="","",E20)</f>
        <v>Pavel Hrba</v>
      </c>
      <c r="AN90" s="407"/>
      <c r="AO90" s="407"/>
      <c r="AP90" s="407"/>
      <c r="AQ90" s="34"/>
      <c r="AR90" s="37"/>
      <c r="AS90" s="402"/>
      <c r="AT90" s="403"/>
      <c r="AU90" s="67"/>
      <c r="AV90" s="67"/>
      <c r="AW90" s="67"/>
      <c r="AX90" s="67"/>
      <c r="AY90" s="67"/>
      <c r="AZ90" s="67"/>
      <c r="BA90" s="67"/>
      <c r="BB90" s="67"/>
      <c r="BC90" s="67"/>
      <c r="BD90" s="68"/>
      <c r="BE90" s="32"/>
    </row>
    <row r="91" spans="1:57" s="2" customFormat="1" ht="10.9" customHeight="1">
      <c r="A91" s="32"/>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404"/>
      <c r="AT91" s="405"/>
      <c r="AU91" s="69"/>
      <c r="AV91" s="69"/>
      <c r="AW91" s="69"/>
      <c r="AX91" s="69"/>
      <c r="AY91" s="69"/>
      <c r="AZ91" s="69"/>
      <c r="BA91" s="69"/>
      <c r="BB91" s="69"/>
      <c r="BC91" s="69"/>
      <c r="BD91" s="70"/>
      <c r="BE91" s="32"/>
    </row>
    <row r="92" spans="1:57" s="2" customFormat="1" ht="29.25" customHeight="1">
      <c r="A92" s="32"/>
      <c r="B92" s="33"/>
      <c r="C92" s="408" t="s">
        <v>56</v>
      </c>
      <c r="D92" s="409"/>
      <c r="E92" s="409"/>
      <c r="F92" s="409"/>
      <c r="G92" s="409"/>
      <c r="H92" s="71"/>
      <c r="I92" s="411" t="s">
        <v>57</v>
      </c>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10" t="s">
        <v>58</v>
      </c>
      <c r="AH92" s="409"/>
      <c r="AI92" s="409"/>
      <c r="AJ92" s="409"/>
      <c r="AK92" s="409"/>
      <c r="AL92" s="409"/>
      <c r="AM92" s="409"/>
      <c r="AN92" s="411" t="s">
        <v>59</v>
      </c>
      <c r="AO92" s="409"/>
      <c r="AP92" s="412"/>
      <c r="AQ92" s="72" t="s">
        <v>60</v>
      </c>
      <c r="AR92" s="37"/>
      <c r="AS92" s="73" t="s">
        <v>61</v>
      </c>
      <c r="AT92" s="74" t="s">
        <v>62</v>
      </c>
      <c r="AU92" s="74" t="s">
        <v>63</v>
      </c>
      <c r="AV92" s="74" t="s">
        <v>64</v>
      </c>
      <c r="AW92" s="74" t="s">
        <v>65</v>
      </c>
      <c r="AX92" s="74" t="s">
        <v>66</v>
      </c>
      <c r="AY92" s="74" t="s">
        <v>67</v>
      </c>
      <c r="AZ92" s="74" t="s">
        <v>68</v>
      </c>
      <c r="BA92" s="74" t="s">
        <v>69</v>
      </c>
      <c r="BB92" s="74" t="s">
        <v>70</v>
      </c>
      <c r="BC92" s="74" t="s">
        <v>71</v>
      </c>
      <c r="BD92" s="75" t="s">
        <v>72</v>
      </c>
      <c r="BE92" s="32"/>
    </row>
    <row r="93" spans="1:57" s="2" customFormat="1" ht="10.9" customHeight="1">
      <c r="A93" s="32"/>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6"/>
      <c r="AT93" s="77"/>
      <c r="AU93" s="77"/>
      <c r="AV93" s="77"/>
      <c r="AW93" s="77"/>
      <c r="AX93" s="77"/>
      <c r="AY93" s="77"/>
      <c r="AZ93" s="77"/>
      <c r="BA93" s="77"/>
      <c r="BB93" s="77"/>
      <c r="BC93" s="77"/>
      <c r="BD93" s="78"/>
      <c r="BE93" s="32"/>
    </row>
    <row r="94" spans="2:90" s="6" customFormat="1" ht="32.45" customHeight="1">
      <c r="B94" s="79"/>
      <c r="C94" s="80" t="s">
        <v>73</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420">
        <f>ROUND(AG95+SUM(AG98:AG102),0)</f>
        <v>0</v>
      </c>
      <c r="AH94" s="420"/>
      <c r="AI94" s="420"/>
      <c r="AJ94" s="420"/>
      <c r="AK94" s="420"/>
      <c r="AL94" s="420"/>
      <c r="AM94" s="420"/>
      <c r="AN94" s="421">
        <f aca="true" t="shared" si="0" ref="AN94:AN102">SUM(AG94,AT94)</f>
        <v>0</v>
      </c>
      <c r="AO94" s="421"/>
      <c r="AP94" s="421"/>
      <c r="AQ94" s="83" t="s">
        <v>1</v>
      </c>
      <c r="AR94" s="84"/>
      <c r="AS94" s="85">
        <f>ROUND(AS95+SUM(AS98:AS102),0)</f>
        <v>0</v>
      </c>
      <c r="AT94" s="86">
        <f aca="true" t="shared" si="1" ref="AT94:AT102">ROUND(SUM(AV94:AW94),0)</f>
        <v>0</v>
      </c>
      <c r="AU94" s="87">
        <f>ROUND(AU95+SUM(AU98:AU102),5)</f>
        <v>0</v>
      </c>
      <c r="AV94" s="86">
        <f>ROUND(AZ94*L29,0)</f>
        <v>0</v>
      </c>
      <c r="AW94" s="86">
        <f>ROUND(BA94*L30,0)</f>
        <v>0</v>
      </c>
      <c r="AX94" s="86">
        <f>ROUND(BB94*L29,0)</f>
        <v>0</v>
      </c>
      <c r="AY94" s="86">
        <f>ROUND(BC94*L30,0)</f>
        <v>0</v>
      </c>
      <c r="AZ94" s="86">
        <f>ROUND(AZ95+SUM(AZ98:AZ102),0)</f>
        <v>0</v>
      </c>
      <c r="BA94" s="86">
        <f>ROUND(BA95+SUM(BA98:BA102),0)</f>
        <v>0</v>
      </c>
      <c r="BB94" s="86">
        <f>ROUND(BB95+SUM(BB98:BB102),0)</f>
        <v>0</v>
      </c>
      <c r="BC94" s="86">
        <f>ROUND(BC95+SUM(BC98:BC102),0)</f>
        <v>0</v>
      </c>
      <c r="BD94" s="88">
        <f>ROUND(BD95+SUM(BD98:BD102),0)</f>
        <v>0</v>
      </c>
      <c r="BS94" s="89" t="s">
        <v>74</v>
      </c>
      <c r="BT94" s="89" t="s">
        <v>75</v>
      </c>
      <c r="BU94" s="90" t="s">
        <v>76</v>
      </c>
      <c r="BV94" s="89" t="s">
        <v>77</v>
      </c>
      <c r="BW94" s="89" t="s">
        <v>5</v>
      </c>
      <c r="BX94" s="89" t="s">
        <v>78</v>
      </c>
      <c r="CL94" s="89" t="s">
        <v>1</v>
      </c>
    </row>
    <row r="95" spans="2:91" s="7" customFormat="1" ht="16.5" customHeight="1">
      <c r="B95" s="91"/>
      <c r="C95" s="92"/>
      <c r="D95" s="416" t="s">
        <v>79</v>
      </c>
      <c r="E95" s="416"/>
      <c r="F95" s="416"/>
      <c r="G95" s="416"/>
      <c r="H95" s="416"/>
      <c r="I95" s="93"/>
      <c r="J95" s="416" t="s">
        <v>80</v>
      </c>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3">
        <f>ROUND(SUM(AG96:AG97),0)</f>
        <v>0</v>
      </c>
      <c r="AH95" s="414"/>
      <c r="AI95" s="414"/>
      <c r="AJ95" s="414"/>
      <c r="AK95" s="414"/>
      <c r="AL95" s="414"/>
      <c r="AM95" s="414"/>
      <c r="AN95" s="415">
        <f t="shared" si="0"/>
        <v>0</v>
      </c>
      <c r="AO95" s="414"/>
      <c r="AP95" s="414"/>
      <c r="AQ95" s="94" t="s">
        <v>81</v>
      </c>
      <c r="AR95" s="95"/>
      <c r="AS95" s="96">
        <f>ROUND(SUM(AS96:AS97),0)</f>
        <v>0</v>
      </c>
      <c r="AT95" s="97">
        <f t="shared" si="1"/>
        <v>0</v>
      </c>
      <c r="AU95" s="98">
        <f>ROUND(SUM(AU96:AU97),5)</f>
        <v>0</v>
      </c>
      <c r="AV95" s="97">
        <f>ROUND(AZ95*L29,0)</f>
        <v>0</v>
      </c>
      <c r="AW95" s="97">
        <f>ROUND(BA95*L30,0)</f>
        <v>0</v>
      </c>
      <c r="AX95" s="97">
        <f>ROUND(BB95*L29,0)</f>
        <v>0</v>
      </c>
      <c r="AY95" s="97">
        <f>ROUND(BC95*L30,0)</f>
        <v>0</v>
      </c>
      <c r="AZ95" s="97">
        <f>ROUND(SUM(AZ96:AZ97),0)</f>
        <v>0</v>
      </c>
      <c r="BA95" s="97">
        <f>ROUND(SUM(BA96:BA97),0)</f>
        <v>0</v>
      </c>
      <c r="BB95" s="97">
        <f>ROUND(SUM(BB96:BB97),0)</f>
        <v>0</v>
      </c>
      <c r="BC95" s="97">
        <f>ROUND(SUM(BC96:BC97),0)</f>
        <v>0</v>
      </c>
      <c r="BD95" s="99">
        <f>ROUND(SUM(BD96:BD97),0)</f>
        <v>0</v>
      </c>
      <c r="BS95" s="100" t="s">
        <v>74</v>
      </c>
      <c r="BT95" s="100" t="s">
        <v>8</v>
      </c>
      <c r="BU95" s="100" t="s">
        <v>76</v>
      </c>
      <c r="BV95" s="100" t="s">
        <v>77</v>
      </c>
      <c r="BW95" s="100" t="s">
        <v>82</v>
      </c>
      <c r="BX95" s="100" t="s">
        <v>5</v>
      </c>
      <c r="CL95" s="100" t="s">
        <v>1</v>
      </c>
      <c r="CM95" s="100" t="s">
        <v>83</v>
      </c>
    </row>
    <row r="96" spans="1:90" s="4" customFormat="1" ht="16.5" customHeight="1">
      <c r="A96" s="101" t="s">
        <v>84</v>
      </c>
      <c r="B96" s="56"/>
      <c r="C96" s="102"/>
      <c r="D96" s="102"/>
      <c r="E96" s="419" t="s">
        <v>85</v>
      </c>
      <c r="F96" s="419"/>
      <c r="G96" s="419"/>
      <c r="H96" s="419"/>
      <c r="I96" s="419"/>
      <c r="J96" s="102"/>
      <c r="K96" s="419" t="s">
        <v>86</v>
      </c>
      <c r="L96" s="419"/>
      <c r="M96" s="419"/>
      <c r="N96" s="419"/>
      <c r="O96" s="419"/>
      <c r="P96" s="419"/>
      <c r="Q96" s="419"/>
      <c r="R96" s="419"/>
      <c r="S96" s="419"/>
      <c r="T96" s="419"/>
      <c r="U96" s="419"/>
      <c r="V96" s="419"/>
      <c r="W96" s="419"/>
      <c r="X96" s="419"/>
      <c r="Y96" s="419"/>
      <c r="Z96" s="419"/>
      <c r="AA96" s="419"/>
      <c r="AB96" s="419"/>
      <c r="AC96" s="419"/>
      <c r="AD96" s="419"/>
      <c r="AE96" s="419"/>
      <c r="AF96" s="419"/>
      <c r="AG96" s="417">
        <f>'001010 - SO 01a  Kostel'!J32</f>
        <v>0</v>
      </c>
      <c r="AH96" s="418"/>
      <c r="AI96" s="418"/>
      <c r="AJ96" s="418"/>
      <c r="AK96" s="418"/>
      <c r="AL96" s="418"/>
      <c r="AM96" s="418"/>
      <c r="AN96" s="417">
        <f t="shared" si="0"/>
        <v>0</v>
      </c>
      <c r="AO96" s="418"/>
      <c r="AP96" s="418"/>
      <c r="AQ96" s="103" t="s">
        <v>87</v>
      </c>
      <c r="AR96" s="58"/>
      <c r="AS96" s="104">
        <v>0</v>
      </c>
      <c r="AT96" s="105">
        <f t="shared" si="1"/>
        <v>0</v>
      </c>
      <c r="AU96" s="106">
        <f>'001010 - SO 01a  Kostel'!P144</f>
        <v>0</v>
      </c>
      <c r="AV96" s="105">
        <f>'001010 - SO 01a  Kostel'!J35</f>
        <v>0</v>
      </c>
      <c r="AW96" s="105">
        <f>'001010 - SO 01a  Kostel'!J36</f>
        <v>0</v>
      </c>
      <c r="AX96" s="105">
        <f>'001010 - SO 01a  Kostel'!J37</f>
        <v>0</v>
      </c>
      <c r="AY96" s="105">
        <f>'001010 - SO 01a  Kostel'!J38</f>
        <v>0</v>
      </c>
      <c r="AZ96" s="105">
        <f>'001010 - SO 01a  Kostel'!F35</f>
        <v>0</v>
      </c>
      <c r="BA96" s="105">
        <f>'001010 - SO 01a  Kostel'!F36</f>
        <v>0</v>
      </c>
      <c r="BB96" s="105">
        <f>'001010 - SO 01a  Kostel'!F37</f>
        <v>0</v>
      </c>
      <c r="BC96" s="105">
        <f>'001010 - SO 01a  Kostel'!F38</f>
        <v>0</v>
      </c>
      <c r="BD96" s="107">
        <f>'001010 - SO 01a  Kostel'!F39</f>
        <v>0</v>
      </c>
      <c r="BT96" s="108" t="s">
        <v>83</v>
      </c>
      <c r="BV96" s="108" t="s">
        <v>77</v>
      </c>
      <c r="BW96" s="108" t="s">
        <v>88</v>
      </c>
      <c r="BX96" s="108" t="s">
        <v>82</v>
      </c>
      <c r="CL96" s="108" t="s">
        <v>1</v>
      </c>
    </row>
    <row r="97" spans="1:90" s="4" customFormat="1" ht="16.5" customHeight="1">
      <c r="A97" s="101" t="s">
        <v>84</v>
      </c>
      <c r="B97" s="56"/>
      <c r="C97" s="102"/>
      <c r="D97" s="102"/>
      <c r="E97" s="419" t="s">
        <v>89</v>
      </c>
      <c r="F97" s="419"/>
      <c r="G97" s="419"/>
      <c r="H97" s="419"/>
      <c r="I97" s="419"/>
      <c r="J97" s="102"/>
      <c r="K97" s="419" t="s">
        <v>90</v>
      </c>
      <c r="L97" s="419"/>
      <c r="M97" s="419"/>
      <c r="N97" s="419"/>
      <c r="O97" s="419"/>
      <c r="P97" s="419"/>
      <c r="Q97" s="419"/>
      <c r="R97" s="419"/>
      <c r="S97" s="419"/>
      <c r="T97" s="419"/>
      <c r="U97" s="419"/>
      <c r="V97" s="419"/>
      <c r="W97" s="419"/>
      <c r="X97" s="419"/>
      <c r="Y97" s="419"/>
      <c r="Z97" s="419"/>
      <c r="AA97" s="419"/>
      <c r="AB97" s="419"/>
      <c r="AC97" s="419"/>
      <c r="AD97" s="419"/>
      <c r="AE97" s="419"/>
      <c r="AF97" s="419"/>
      <c r="AG97" s="417">
        <f>'001020 - SO 01b  Západní věž'!J32</f>
        <v>0</v>
      </c>
      <c r="AH97" s="418"/>
      <c r="AI97" s="418"/>
      <c r="AJ97" s="418"/>
      <c r="AK97" s="418"/>
      <c r="AL97" s="418"/>
      <c r="AM97" s="418"/>
      <c r="AN97" s="417">
        <f t="shared" si="0"/>
        <v>0</v>
      </c>
      <c r="AO97" s="418"/>
      <c r="AP97" s="418"/>
      <c r="AQ97" s="103" t="s">
        <v>87</v>
      </c>
      <c r="AR97" s="58"/>
      <c r="AS97" s="104">
        <v>0</v>
      </c>
      <c r="AT97" s="105">
        <f t="shared" si="1"/>
        <v>0</v>
      </c>
      <c r="AU97" s="106">
        <f>'001020 - SO 01b  Západní věž'!P133</f>
        <v>0</v>
      </c>
      <c r="AV97" s="105">
        <f>'001020 - SO 01b  Západní věž'!J35</f>
        <v>0</v>
      </c>
      <c r="AW97" s="105">
        <f>'001020 - SO 01b  Západní věž'!J36</f>
        <v>0</v>
      </c>
      <c r="AX97" s="105">
        <f>'001020 - SO 01b  Západní věž'!J37</f>
        <v>0</v>
      </c>
      <c r="AY97" s="105">
        <f>'001020 - SO 01b  Západní věž'!J38</f>
        <v>0</v>
      </c>
      <c r="AZ97" s="105">
        <f>'001020 - SO 01b  Západní věž'!F35</f>
        <v>0</v>
      </c>
      <c r="BA97" s="105">
        <f>'001020 - SO 01b  Západní věž'!F36</f>
        <v>0</v>
      </c>
      <c r="BB97" s="105">
        <f>'001020 - SO 01b  Západní věž'!F37</f>
        <v>0</v>
      </c>
      <c r="BC97" s="105">
        <f>'001020 - SO 01b  Západní věž'!F38</f>
        <v>0</v>
      </c>
      <c r="BD97" s="107">
        <f>'001020 - SO 01b  Západní věž'!F39</f>
        <v>0</v>
      </c>
      <c r="BT97" s="108" t="s">
        <v>83</v>
      </c>
      <c r="BV97" s="108" t="s">
        <v>77</v>
      </c>
      <c r="BW97" s="108" t="s">
        <v>91</v>
      </c>
      <c r="BX97" s="108" t="s">
        <v>82</v>
      </c>
      <c r="CL97" s="108" t="s">
        <v>1</v>
      </c>
    </row>
    <row r="98" spans="1:91" s="7" customFormat="1" ht="16.5" customHeight="1">
      <c r="A98" s="101" t="s">
        <v>84</v>
      </c>
      <c r="B98" s="91"/>
      <c r="C98" s="92"/>
      <c r="D98" s="416" t="s">
        <v>92</v>
      </c>
      <c r="E98" s="416"/>
      <c r="F98" s="416"/>
      <c r="G98" s="416"/>
      <c r="H98" s="416"/>
      <c r="I98" s="93"/>
      <c r="J98" s="416" t="s">
        <v>93</v>
      </c>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5">
        <f>'0020 - SO 02  Přístavba WC'!J30</f>
        <v>0</v>
      </c>
      <c r="AH98" s="414"/>
      <c r="AI98" s="414"/>
      <c r="AJ98" s="414"/>
      <c r="AK98" s="414"/>
      <c r="AL98" s="414"/>
      <c r="AM98" s="414"/>
      <c r="AN98" s="415">
        <f t="shared" si="0"/>
        <v>0</v>
      </c>
      <c r="AO98" s="414"/>
      <c r="AP98" s="414"/>
      <c r="AQ98" s="94" t="s">
        <v>81</v>
      </c>
      <c r="AR98" s="95"/>
      <c r="AS98" s="96">
        <v>0</v>
      </c>
      <c r="AT98" s="97">
        <f t="shared" si="1"/>
        <v>0</v>
      </c>
      <c r="AU98" s="98">
        <f>'0020 - SO 02  Přístavba WC'!P150</f>
        <v>0</v>
      </c>
      <c r="AV98" s="97">
        <f>'0020 - SO 02  Přístavba WC'!J33</f>
        <v>0</v>
      </c>
      <c r="AW98" s="97">
        <f>'0020 - SO 02  Přístavba WC'!J34</f>
        <v>0</v>
      </c>
      <c r="AX98" s="97">
        <f>'0020 - SO 02  Přístavba WC'!J35</f>
        <v>0</v>
      </c>
      <c r="AY98" s="97">
        <f>'0020 - SO 02  Přístavba WC'!J36</f>
        <v>0</v>
      </c>
      <c r="AZ98" s="97">
        <f>'0020 - SO 02  Přístavba WC'!F33</f>
        <v>0</v>
      </c>
      <c r="BA98" s="97">
        <f>'0020 - SO 02  Přístavba WC'!F34</f>
        <v>0</v>
      </c>
      <c r="BB98" s="97">
        <f>'0020 - SO 02  Přístavba WC'!F35</f>
        <v>0</v>
      </c>
      <c r="BC98" s="97">
        <f>'0020 - SO 02  Přístavba WC'!F36</f>
        <v>0</v>
      </c>
      <c r="BD98" s="99">
        <f>'0020 - SO 02  Přístavba WC'!F37</f>
        <v>0</v>
      </c>
      <c r="BT98" s="100" t="s">
        <v>8</v>
      </c>
      <c r="BV98" s="100" t="s">
        <v>77</v>
      </c>
      <c r="BW98" s="100" t="s">
        <v>94</v>
      </c>
      <c r="BX98" s="100" t="s">
        <v>5</v>
      </c>
      <c r="CL98" s="100" t="s">
        <v>1</v>
      </c>
      <c r="CM98" s="100" t="s">
        <v>83</v>
      </c>
    </row>
    <row r="99" spans="1:91" s="7" customFormat="1" ht="16.5" customHeight="1">
      <c r="A99" s="101" t="s">
        <v>84</v>
      </c>
      <c r="B99" s="91"/>
      <c r="C99" s="92"/>
      <c r="D99" s="416" t="s">
        <v>95</v>
      </c>
      <c r="E99" s="416"/>
      <c r="F99" s="416"/>
      <c r="G99" s="416"/>
      <c r="H99" s="416"/>
      <c r="I99" s="93"/>
      <c r="J99" s="416" t="s">
        <v>96</v>
      </c>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5">
        <f>'0100 - SO 10  Kanalizace'!J30</f>
        <v>0</v>
      </c>
      <c r="AH99" s="414"/>
      <c r="AI99" s="414"/>
      <c r="AJ99" s="414"/>
      <c r="AK99" s="414"/>
      <c r="AL99" s="414"/>
      <c r="AM99" s="414"/>
      <c r="AN99" s="415">
        <f t="shared" si="0"/>
        <v>0</v>
      </c>
      <c r="AO99" s="414"/>
      <c r="AP99" s="414"/>
      <c r="AQ99" s="94" t="s">
        <v>81</v>
      </c>
      <c r="AR99" s="95"/>
      <c r="AS99" s="96">
        <v>0</v>
      </c>
      <c r="AT99" s="97">
        <f t="shared" si="1"/>
        <v>0</v>
      </c>
      <c r="AU99" s="98">
        <f>'0100 - SO 10  Kanalizace'!P122</f>
        <v>0</v>
      </c>
      <c r="AV99" s="97">
        <f>'0100 - SO 10  Kanalizace'!J33</f>
        <v>0</v>
      </c>
      <c r="AW99" s="97">
        <f>'0100 - SO 10  Kanalizace'!J34</f>
        <v>0</v>
      </c>
      <c r="AX99" s="97">
        <f>'0100 - SO 10  Kanalizace'!J35</f>
        <v>0</v>
      </c>
      <c r="AY99" s="97">
        <f>'0100 - SO 10  Kanalizace'!J36</f>
        <v>0</v>
      </c>
      <c r="AZ99" s="97">
        <f>'0100 - SO 10  Kanalizace'!F33</f>
        <v>0</v>
      </c>
      <c r="BA99" s="97">
        <f>'0100 - SO 10  Kanalizace'!F34</f>
        <v>0</v>
      </c>
      <c r="BB99" s="97">
        <f>'0100 - SO 10  Kanalizace'!F35</f>
        <v>0</v>
      </c>
      <c r="BC99" s="97">
        <f>'0100 - SO 10  Kanalizace'!F36</f>
        <v>0</v>
      </c>
      <c r="BD99" s="99">
        <f>'0100 - SO 10  Kanalizace'!F37</f>
        <v>0</v>
      </c>
      <c r="BT99" s="100" t="s">
        <v>8</v>
      </c>
      <c r="BV99" s="100" t="s">
        <v>77</v>
      </c>
      <c r="BW99" s="100" t="s">
        <v>97</v>
      </c>
      <c r="BX99" s="100" t="s">
        <v>5</v>
      </c>
      <c r="CL99" s="100" t="s">
        <v>1</v>
      </c>
      <c r="CM99" s="100" t="s">
        <v>83</v>
      </c>
    </row>
    <row r="100" spans="1:91" s="7" customFormat="1" ht="16.5" customHeight="1">
      <c r="A100" s="101" t="s">
        <v>84</v>
      </c>
      <c r="B100" s="91"/>
      <c r="C100" s="92"/>
      <c r="D100" s="416" t="s">
        <v>98</v>
      </c>
      <c r="E100" s="416"/>
      <c r="F100" s="416"/>
      <c r="G100" s="416"/>
      <c r="H100" s="416"/>
      <c r="I100" s="93"/>
      <c r="J100" s="416" t="s">
        <v>99</v>
      </c>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5">
        <f>'0110 - SO 11  Vodovod'!J30</f>
        <v>0</v>
      </c>
      <c r="AH100" s="414"/>
      <c r="AI100" s="414"/>
      <c r="AJ100" s="414"/>
      <c r="AK100" s="414"/>
      <c r="AL100" s="414"/>
      <c r="AM100" s="414"/>
      <c r="AN100" s="415">
        <f t="shared" si="0"/>
        <v>0</v>
      </c>
      <c r="AO100" s="414"/>
      <c r="AP100" s="414"/>
      <c r="AQ100" s="94" t="s">
        <v>81</v>
      </c>
      <c r="AR100" s="95"/>
      <c r="AS100" s="96">
        <v>0</v>
      </c>
      <c r="AT100" s="97">
        <f t="shared" si="1"/>
        <v>0</v>
      </c>
      <c r="AU100" s="98">
        <f>'0110 - SO 11  Vodovod'!P120</f>
        <v>0</v>
      </c>
      <c r="AV100" s="97">
        <f>'0110 - SO 11  Vodovod'!J33</f>
        <v>0</v>
      </c>
      <c r="AW100" s="97">
        <f>'0110 - SO 11  Vodovod'!J34</f>
        <v>0</v>
      </c>
      <c r="AX100" s="97">
        <f>'0110 - SO 11  Vodovod'!J35</f>
        <v>0</v>
      </c>
      <c r="AY100" s="97">
        <f>'0110 - SO 11  Vodovod'!J36</f>
        <v>0</v>
      </c>
      <c r="AZ100" s="97">
        <f>'0110 - SO 11  Vodovod'!F33</f>
        <v>0</v>
      </c>
      <c r="BA100" s="97">
        <f>'0110 - SO 11  Vodovod'!F34</f>
        <v>0</v>
      </c>
      <c r="BB100" s="97">
        <f>'0110 - SO 11  Vodovod'!F35</f>
        <v>0</v>
      </c>
      <c r="BC100" s="97">
        <f>'0110 - SO 11  Vodovod'!F36</f>
        <v>0</v>
      </c>
      <c r="BD100" s="99">
        <f>'0110 - SO 11  Vodovod'!F37</f>
        <v>0</v>
      </c>
      <c r="BT100" s="100" t="s">
        <v>8</v>
      </c>
      <c r="BV100" s="100" t="s">
        <v>77</v>
      </c>
      <c r="BW100" s="100" t="s">
        <v>100</v>
      </c>
      <c r="BX100" s="100" t="s">
        <v>5</v>
      </c>
      <c r="CL100" s="100" t="s">
        <v>1</v>
      </c>
      <c r="CM100" s="100" t="s">
        <v>83</v>
      </c>
    </row>
    <row r="101" spans="1:91" s="7" customFormat="1" ht="16.5" customHeight="1">
      <c r="A101" s="101" t="s">
        <v>84</v>
      </c>
      <c r="B101" s="91"/>
      <c r="C101" s="92"/>
      <c r="D101" s="416" t="s">
        <v>101</v>
      </c>
      <c r="E101" s="416"/>
      <c r="F101" s="416"/>
      <c r="G101" s="416"/>
      <c r="H101" s="416"/>
      <c r="I101" s="93"/>
      <c r="J101" s="416" t="s">
        <v>102</v>
      </c>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5">
        <f>'0209 - SO 29  Areálové os...'!J30</f>
        <v>0</v>
      </c>
      <c r="AH101" s="414"/>
      <c r="AI101" s="414"/>
      <c r="AJ101" s="414"/>
      <c r="AK101" s="414"/>
      <c r="AL101" s="414"/>
      <c r="AM101" s="414"/>
      <c r="AN101" s="415">
        <f t="shared" si="0"/>
        <v>0</v>
      </c>
      <c r="AO101" s="414"/>
      <c r="AP101" s="414"/>
      <c r="AQ101" s="94" t="s">
        <v>81</v>
      </c>
      <c r="AR101" s="95"/>
      <c r="AS101" s="96">
        <v>0</v>
      </c>
      <c r="AT101" s="97">
        <f t="shared" si="1"/>
        <v>0</v>
      </c>
      <c r="AU101" s="98">
        <f>'0209 - SO 29  Areálové os...'!P118</f>
        <v>0</v>
      </c>
      <c r="AV101" s="97">
        <f>'0209 - SO 29  Areálové os...'!J33</f>
        <v>0</v>
      </c>
      <c r="AW101" s="97">
        <f>'0209 - SO 29  Areálové os...'!J34</f>
        <v>0</v>
      </c>
      <c r="AX101" s="97">
        <f>'0209 - SO 29  Areálové os...'!J35</f>
        <v>0</v>
      </c>
      <c r="AY101" s="97">
        <f>'0209 - SO 29  Areálové os...'!J36</f>
        <v>0</v>
      </c>
      <c r="AZ101" s="97">
        <f>'0209 - SO 29  Areálové os...'!F33</f>
        <v>0</v>
      </c>
      <c r="BA101" s="97">
        <f>'0209 - SO 29  Areálové os...'!F34</f>
        <v>0</v>
      </c>
      <c r="BB101" s="97">
        <f>'0209 - SO 29  Areálové os...'!F35</f>
        <v>0</v>
      </c>
      <c r="BC101" s="97">
        <f>'0209 - SO 29  Areálové os...'!F36</f>
        <v>0</v>
      </c>
      <c r="BD101" s="99">
        <f>'0209 - SO 29  Areálové os...'!F37</f>
        <v>0</v>
      </c>
      <c r="BT101" s="100" t="s">
        <v>8</v>
      </c>
      <c r="BV101" s="100" t="s">
        <v>77</v>
      </c>
      <c r="BW101" s="100" t="s">
        <v>103</v>
      </c>
      <c r="BX101" s="100" t="s">
        <v>5</v>
      </c>
      <c r="CL101" s="100" t="s">
        <v>1</v>
      </c>
      <c r="CM101" s="100" t="s">
        <v>83</v>
      </c>
    </row>
    <row r="102" spans="1:91" s="7" customFormat="1" ht="16.5" customHeight="1">
      <c r="A102" s="101" t="s">
        <v>84</v>
      </c>
      <c r="B102" s="91"/>
      <c r="C102" s="92"/>
      <c r="D102" s="416" t="s">
        <v>104</v>
      </c>
      <c r="E102" s="416"/>
      <c r="F102" s="416"/>
      <c r="G102" s="416"/>
      <c r="H102" s="416"/>
      <c r="I102" s="93"/>
      <c r="J102" s="416" t="s">
        <v>105</v>
      </c>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5">
        <f>'099 - Vedlejší rozpočtové...'!J30</f>
        <v>0</v>
      </c>
      <c r="AH102" s="414"/>
      <c r="AI102" s="414"/>
      <c r="AJ102" s="414"/>
      <c r="AK102" s="414"/>
      <c r="AL102" s="414"/>
      <c r="AM102" s="414"/>
      <c r="AN102" s="415">
        <f t="shared" si="0"/>
        <v>0</v>
      </c>
      <c r="AO102" s="414"/>
      <c r="AP102" s="414"/>
      <c r="AQ102" s="94" t="s">
        <v>81</v>
      </c>
      <c r="AR102" s="95"/>
      <c r="AS102" s="109">
        <v>0</v>
      </c>
      <c r="AT102" s="110">
        <f t="shared" si="1"/>
        <v>0</v>
      </c>
      <c r="AU102" s="111">
        <f>'099 - Vedlejší rozpočtové...'!P122</f>
        <v>0</v>
      </c>
      <c r="AV102" s="110">
        <f>'099 - Vedlejší rozpočtové...'!J33</f>
        <v>0</v>
      </c>
      <c r="AW102" s="110">
        <f>'099 - Vedlejší rozpočtové...'!J34</f>
        <v>0</v>
      </c>
      <c r="AX102" s="110">
        <f>'099 - Vedlejší rozpočtové...'!J35</f>
        <v>0</v>
      </c>
      <c r="AY102" s="110">
        <f>'099 - Vedlejší rozpočtové...'!J36</f>
        <v>0</v>
      </c>
      <c r="AZ102" s="110">
        <f>'099 - Vedlejší rozpočtové...'!F33</f>
        <v>0</v>
      </c>
      <c r="BA102" s="110">
        <f>'099 - Vedlejší rozpočtové...'!F34</f>
        <v>0</v>
      </c>
      <c r="BB102" s="110">
        <f>'099 - Vedlejší rozpočtové...'!F35</f>
        <v>0</v>
      </c>
      <c r="BC102" s="110">
        <f>'099 - Vedlejší rozpočtové...'!F36</f>
        <v>0</v>
      </c>
      <c r="BD102" s="112">
        <f>'099 - Vedlejší rozpočtové...'!F37</f>
        <v>0</v>
      </c>
      <c r="BT102" s="100" t="s">
        <v>8</v>
      </c>
      <c r="BV102" s="100" t="s">
        <v>77</v>
      </c>
      <c r="BW102" s="100" t="s">
        <v>106</v>
      </c>
      <c r="BX102" s="100" t="s">
        <v>5</v>
      </c>
      <c r="CL102" s="100" t="s">
        <v>1</v>
      </c>
      <c r="CM102" s="100" t="s">
        <v>83</v>
      </c>
    </row>
    <row r="103" spans="1:57" s="2" customFormat="1" ht="30" customHeight="1">
      <c r="A103" s="32"/>
      <c r="B103" s="33"/>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7"/>
      <c r="AS103" s="32"/>
      <c r="AT103" s="32"/>
      <c r="AU103" s="32"/>
      <c r="AV103" s="32"/>
      <c r="AW103" s="32"/>
      <c r="AX103" s="32"/>
      <c r="AY103" s="32"/>
      <c r="AZ103" s="32"/>
      <c r="BA103" s="32"/>
      <c r="BB103" s="32"/>
      <c r="BC103" s="32"/>
      <c r="BD103" s="32"/>
      <c r="BE103" s="32"/>
    </row>
    <row r="104" spans="1:57" s="2" customFormat="1" ht="6.95" customHeight="1">
      <c r="A104" s="32"/>
      <c r="B104" s="52"/>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37"/>
      <c r="AS104" s="32"/>
      <c r="AT104" s="32"/>
      <c r="AU104" s="32"/>
      <c r="AV104" s="32"/>
      <c r="AW104" s="32"/>
      <c r="AX104" s="32"/>
      <c r="AY104" s="32"/>
      <c r="AZ104" s="32"/>
      <c r="BA104" s="32"/>
      <c r="BB104" s="32"/>
      <c r="BC104" s="32"/>
      <c r="BD104" s="32"/>
      <c r="BE104" s="32"/>
    </row>
  </sheetData>
  <sheetProtection algorithmName="SHA-512" hashValue="B217LQdyRpzlIsaFmNgouM9yE/I3cFocO8mFlo/U5+/0dZHikt5lpUFLMPul5F8DmVT40F21CozFzJBAXx6Pvg==" saltValue="7siqRSRnFZZpX22MJT219Vsg+3RbUlkKikpBGyOvHeKL4cay2wpVxZqEa1gMw2mqktcrn6483bwoDbVtbPe5Ug==" spinCount="100000" sheet="1" objects="1" scenarios="1" formatColumns="0" formatRows="0"/>
  <mergeCells count="70">
    <mergeCell ref="AR2:BE2"/>
    <mergeCell ref="L33:P33"/>
    <mergeCell ref="AK33:AO33"/>
    <mergeCell ref="W33:AE33"/>
    <mergeCell ref="AK35:AO35"/>
    <mergeCell ref="X35:AB35"/>
    <mergeCell ref="W31:AE31"/>
    <mergeCell ref="L31:P31"/>
    <mergeCell ref="L32:P32"/>
    <mergeCell ref="W32:AE32"/>
    <mergeCell ref="AK32:AO3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102:AP102"/>
    <mergeCell ref="AG102:AM102"/>
    <mergeCell ref="AN99:AP99"/>
    <mergeCell ref="AG99:AM99"/>
    <mergeCell ref="L85:AO85"/>
    <mergeCell ref="AM87:AN87"/>
    <mergeCell ref="D102:H102"/>
    <mergeCell ref="J102:AF102"/>
    <mergeCell ref="AG94:AM94"/>
    <mergeCell ref="AN94:AP94"/>
    <mergeCell ref="AN100:AP100"/>
    <mergeCell ref="AG100:AM100"/>
    <mergeCell ref="D100:H100"/>
    <mergeCell ref="J100:AF100"/>
    <mergeCell ref="AN101:AP101"/>
    <mergeCell ref="AG101:AM101"/>
    <mergeCell ref="D101:H101"/>
    <mergeCell ref="J101:AF101"/>
    <mergeCell ref="AG98:AM98"/>
    <mergeCell ref="AN98:AP98"/>
    <mergeCell ref="D98:H98"/>
    <mergeCell ref="J98:AF98"/>
    <mergeCell ref="AG95:AM95"/>
    <mergeCell ref="AN95:AP95"/>
    <mergeCell ref="J95:AF95"/>
    <mergeCell ref="D95:H95"/>
    <mergeCell ref="D99:H99"/>
    <mergeCell ref="J99:AF99"/>
    <mergeCell ref="AN96:AP96"/>
    <mergeCell ref="E96:I96"/>
    <mergeCell ref="K96:AF96"/>
    <mergeCell ref="AG96:AM96"/>
    <mergeCell ref="K97:AF97"/>
    <mergeCell ref="AN97:AP97"/>
    <mergeCell ref="E97:I97"/>
    <mergeCell ref="AG97:AM97"/>
    <mergeCell ref="AS89:AT91"/>
    <mergeCell ref="AM89:AP89"/>
    <mergeCell ref="AM90:AP90"/>
    <mergeCell ref="C92:G92"/>
    <mergeCell ref="AG92:AM92"/>
    <mergeCell ref="AN92:AP92"/>
    <mergeCell ref="I92:AF92"/>
  </mergeCells>
  <hyperlinks>
    <hyperlink ref="A96" location="'001010 - SO 01a  Kostel'!C2" display="/"/>
    <hyperlink ref="A97" location="'001020 - SO 01b  Západní věž'!C2" display="/"/>
    <hyperlink ref="A98" location="'0020 - SO 02  Přístavba WC'!C2" display="/"/>
    <hyperlink ref="A99" location="'0100 - SO 10  Kanalizace'!C2" display="/"/>
    <hyperlink ref="A100" location="'0110 - SO 11  Vodovod'!C2" display="/"/>
    <hyperlink ref="A101" location="'0209 - SO 29  Areálové os...'!C2" display="/"/>
    <hyperlink ref="A102" location="'099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3"/>
  <sheetViews>
    <sheetView showGridLines="0" tabSelected="1" workbookViewId="0" topLeftCell="A1">
      <selection activeCell="W21" sqref="W2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106</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1:31" s="2" customFormat="1" ht="12" customHeight="1">
      <c r="A8" s="32"/>
      <c r="B8" s="37"/>
      <c r="C8" s="32"/>
      <c r="D8" s="117" t="s">
        <v>108</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451" t="s">
        <v>2219</v>
      </c>
      <c r="F9" s="450"/>
      <c r="G9" s="450"/>
      <c r="H9" s="45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19</v>
      </c>
      <c r="E11" s="32"/>
      <c r="F11" s="108" t="s">
        <v>1</v>
      </c>
      <c r="G11" s="32"/>
      <c r="H11" s="32"/>
      <c r="I11" s="117" t="s">
        <v>20</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21</v>
      </c>
      <c r="E12" s="32"/>
      <c r="F12" s="108" t="s">
        <v>112</v>
      </c>
      <c r="G12" s="32"/>
      <c r="H12" s="32"/>
      <c r="I12" s="117" t="s">
        <v>23</v>
      </c>
      <c r="J12" s="118" t="str">
        <f>'Rekapitulace stavby'!AN8</f>
        <v>2. 2. 2021</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25</v>
      </c>
      <c r="E14" s="32"/>
      <c r="F14" s="32"/>
      <c r="G14" s="32"/>
      <c r="H14" s="32"/>
      <c r="I14" s="117" t="s">
        <v>26</v>
      </c>
      <c r="J14" s="108" t="s">
        <v>1</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113</v>
      </c>
      <c r="F15" s="32"/>
      <c r="G15" s="32"/>
      <c r="H15" s="32"/>
      <c r="I15" s="117" t="s">
        <v>27</v>
      </c>
      <c r="J15" s="108"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28</v>
      </c>
      <c r="E17" s="32"/>
      <c r="F17" s="32"/>
      <c r="G17" s="32"/>
      <c r="H17" s="32"/>
      <c r="I17" s="117" t="s">
        <v>26</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452" t="str">
        <f>'Rekapitulace stavby'!E14</f>
        <v>Vyplň údaj</v>
      </c>
      <c r="F18" s="453"/>
      <c r="G18" s="453"/>
      <c r="H18" s="453"/>
      <c r="I18" s="117" t="s">
        <v>27</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30</v>
      </c>
      <c r="E20" s="32"/>
      <c r="F20" s="32"/>
      <c r="G20" s="32"/>
      <c r="H20" s="32"/>
      <c r="I20" s="117" t="s">
        <v>26</v>
      </c>
      <c r="J20" s="108" t="s">
        <v>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114</v>
      </c>
      <c r="F21" s="32"/>
      <c r="G21" s="32"/>
      <c r="H21" s="32"/>
      <c r="I21" s="117" t="s">
        <v>27</v>
      </c>
      <c r="J21" s="108"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32</v>
      </c>
      <c r="E23" s="32"/>
      <c r="F23" s="32"/>
      <c r="G23" s="32"/>
      <c r="H23" s="32"/>
      <c r="I23" s="117" t="s">
        <v>26</v>
      </c>
      <c r="J23" s="108" t="s">
        <v>1</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
        <v>33</v>
      </c>
      <c r="F24" s="32"/>
      <c r="G24" s="32"/>
      <c r="H24" s="32"/>
      <c r="I24" s="117" t="s">
        <v>27</v>
      </c>
      <c r="J24" s="108"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34</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454" t="s">
        <v>1</v>
      </c>
      <c r="F27" s="454"/>
      <c r="G27" s="454"/>
      <c r="H27" s="45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35</v>
      </c>
      <c r="E30" s="32"/>
      <c r="F30" s="32"/>
      <c r="G30" s="32"/>
      <c r="H30" s="32"/>
      <c r="I30" s="32"/>
      <c r="J30" s="124">
        <f>ROUND(J122,0)</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37</v>
      </c>
      <c r="G32" s="32"/>
      <c r="H32" s="32"/>
      <c r="I32" s="125" t="s">
        <v>36</v>
      </c>
      <c r="J32" s="125" t="s">
        <v>38</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39</v>
      </c>
      <c r="E33" s="117" t="s">
        <v>40</v>
      </c>
      <c r="F33" s="127">
        <f>ROUND((SUM(BE122:BE142)),0)</f>
        <v>0</v>
      </c>
      <c r="G33" s="32"/>
      <c r="H33" s="32"/>
      <c r="I33" s="128">
        <v>0.21</v>
      </c>
      <c r="J33" s="127">
        <f>ROUND(((SUM(BE122:BE142))*I33),0)</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41</v>
      </c>
      <c r="F34" s="127">
        <f>ROUND((SUM(BF122:BF142)),0)</f>
        <v>0</v>
      </c>
      <c r="G34" s="32"/>
      <c r="H34" s="32"/>
      <c r="I34" s="128">
        <v>0.15</v>
      </c>
      <c r="J34" s="127">
        <f>ROUND(((SUM(BF122:BF142))*I34),0)</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42</v>
      </c>
      <c r="F35" s="127">
        <f>ROUND((SUM(BG122:BG142)),0)</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43</v>
      </c>
      <c r="F36" s="127">
        <f>ROUND((SUM(BH122:BH142)),0)</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44</v>
      </c>
      <c r="F37" s="127">
        <f>ROUND((SUM(BI122:BI142)),0)</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45</v>
      </c>
      <c r="E39" s="131"/>
      <c r="F39" s="131"/>
      <c r="G39" s="132" t="s">
        <v>46</v>
      </c>
      <c r="H39" s="133" t="s">
        <v>47</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108</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425" t="str">
        <f>E9</f>
        <v>099 - Vedlejší rozpočtové náklady</v>
      </c>
      <c r="F87" s="445"/>
      <c r="G87" s="445"/>
      <c r="H87" s="445"/>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21</v>
      </c>
      <c r="D89" s="34"/>
      <c r="E89" s="34"/>
      <c r="F89" s="25" t="str">
        <f>F12</f>
        <v>Horní Slavkov</v>
      </c>
      <c r="G89" s="34"/>
      <c r="H89" s="34"/>
      <c r="I89" s="27" t="s">
        <v>23</v>
      </c>
      <c r="J89" s="64" t="str">
        <f>IF(J12="","",J12)</f>
        <v>2. 2. 2021</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25.7" customHeight="1">
      <c r="A91" s="32"/>
      <c r="B91" s="33"/>
      <c r="C91" s="27" t="s">
        <v>25</v>
      </c>
      <c r="D91" s="34"/>
      <c r="E91" s="34"/>
      <c r="F91" s="25" t="str">
        <f>E15</f>
        <v>Město Horní Slavkov</v>
      </c>
      <c r="G91" s="34"/>
      <c r="H91" s="34"/>
      <c r="I91" s="27" t="s">
        <v>30</v>
      </c>
      <c r="J91" s="30" t="str">
        <f>E21</f>
        <v>TMS PROJEKT Ing. JiříTreybal</v>
      </c>
      <c r="K91" s="34"/>
      <c r="L91" s="49"/>
      <c r="S91" s="32"/>
      <c r="T91" s="32"/>
      <c r="U91" s="32"/>
      <c r="V91" s="32"/>
      <c r="W91" s="32"/>
      <c r="X91" s="32"/>
      <c r="Y91" s="32"/>
      <c r="Z91" s="32"/>
      <c r="AA91" s="32"/>
      <c r="AB91" s="32"/>
      <c r="AC91" s="32"/>
      <c r="AD91" s="32"/>
      <c r="AE91" s="32"/>
    </row>
    <row r="92" spans="1:31" s="2" customFormat="1" ht="15.2" customHeight="1">
      <c r="A92" s="32"/>
      <c r="B92" s="33"/>
      <c r="C92" s="27" t="s">
        <v>28</v>
      </c>
      <c r="D92" s="34"/>
      <c r="E92" s="34"/>
      <c r="F92" s="25" t="str">
        <f>IF(E18="","",E18)</f>
        <v>Vyplň údaj</v>
      </c>
      <c r="G92" s="34"/>
      <c r="H92" s="34"/>
      <c r="I92" s="27" t="s">
        <v>32</v>
      </c>
      <c r="J92" s="30" t="str">
        <f>E24</f>
        <v>Pavel Hrba</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116</v>
      </c>
      <c r="D94" s="148"/>
      <c r="E94" s="148"/>
      <c r="F94" s="148"/>
      <c r="G94" s="148"/>
      <c r="H94" s="148"/>
      <c r="I94" s="148"/>
      <c r="J94" s="149" t="s">
        <v>117</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118</v>
      </c>
      <c r="D96" s="34"/>
      <c r="E96" s="34"/>
      <c r="F96" s="34"/>
      <c r="G96" s="34"/>
      <c r="H96" s="34"/>
      <c r="I96" s="34"/>
      <c r="J96" s="82">
        <f>J122</f>
        <v>0</v>
      </c>
      <c r="K96" s="34"/>
      <c r="L96" s="49"/>
      <c r="S96" s="32"/>
      <c r="T96" s="32"/>
      <c r="U96" s="32"/>
      <c r="V96" s="32"/>
      <c r="W96" s="32"/>
      <c r="X96" s="32"/>
      <c r="Y96" s="32"/>
      <c r="Z96" s="32"/>
      <c r="AA96" s="32"/>
      <c r="AB96" s="32"/>
      <c r="AC96" s="32"/>
      <c r="AD96" s="32"/>
      <c r="AE96" s="32"/>
      <c r="AU96" s="15" t="s">
        <v>119</v>
      </c>
    </row>
    <row r="97" spans="2:12" s="9" customFormat="1" ht="24.95" customHeight="1">
      <c r="B97" s="151"/>
      <c r="C97" s="152"/>
      <c r="D97" s="153" t="s">
        <v>2220</v>
      </c>
      <c r="E97" s="154"/>
      <c r="F97" s="154"/>
      <c r="G97" s="154"/>
      <c r="H97" s="154"/>
      <c r="I97" s="154"/>
      <c r="J97" s="155">
        <f>J123</f>
        <v>0</v>
      </c>
      <c r="K97" s="152"/>
      <c r="L97" s="156"/>
    </row>
    <row r="98" spans="2:12" s="10" customFormat="1" ht="19.9" customHeight="1">
      <c r="B98" s="157"/>
      <c r="C98" s="102"/>
      <c r="D98" s="158" t="s">
        <v>2221</v>
      </c>
      <c r="E98" s="159"/>
      <c r="F98" s="159"/>
      <c r="G98" s="159"/>
      <c r="H98" s="159"/>
      <c r="I98" s="159"/>
      <c r="J98" s="160">
        <f>J124</f>
        <v>0</v>
      </c>
      <c r="K98" s="102"/>
      <c r="L98" s="161"/>
    </row>
    <row r="99" spans="2:12" s="10" customFormat="1" ht="19.9" customHeight="1">
      <c r="B99" s="157"/>
      <c r="C99" s="102"/>
      <c r="D99" s="158" t="s">
        <v>2222</v>
      </c>
      <c r="E99" s="159"/>
      <c r="F99" s="159"/>
      <c r="G99" s="159"/>
      <c r="H99" s="159"/>
      <c r="I99" s="159"/>
      <c r="J99" s="160">
        <f>J130</f>
        <v>0</v>
      </c>
      <c r="K99" s="102"/>
      <c r="L99" s="161"/>
    </row>
    <row r="100" spans="2:12" s="10" customFormat="1" ht="19.9" customHeight="1">
      <c r="B100" s="157"/>
      <c r="C100" s="102"/>
      <c r="D100" s="158" t="s">
        <v>2223</v>
      </c>
      <c r="E100" s="159"/>
      <c r="F100" s="159"/>
      <c r="G100" s="159"/>
      <c r="H100" s="159"/>
      <c r="I100" s="159"/>
      <c r="J100" s="160">
        <f>J133</f>
        <v>0</v>
      </c>
      <c r="K100" s="102"/>
      <c r="L100" s="161"/>
    </row>
    <row r="101" spans="2:12" s="10" customFormat="1" ht="19.9" customHeight="1">
      <c r="B101" s="157"/>
      <c r="C101" s="102"/>
      <c r="D101" s="158" t="s">
        <v>2224</v>
      </c>
      <c r="E101" s="159"/>
      <c r="F101" s="159"/>
      <c r="G101" s="159"/>
      <c r="H101" s="159"/>
      <c r="I101" s="159"/>
      <c r="J101" s="160">
        <f>J138</f>
        <v>0</v>
      </c>
      <c r="K101" s="102"/>
      <c r="L101" s="161"/>
    </row>
    <row r="102" spans="2:12" s="10" customFormat="1" ht="19.9" customHeight="1">
      <c r="B102" s="157"/>
      <c r="C102" s="102"/>
      <c r="D102" s="158" t="s">
        <v>2225</v>
      </c>
      <c r="E102" s="159"/>
      <c r="F102" s="159"/>
      <c r="G102" s="159"/>
      <c r="H102" s="159"/>
      <c r="I102" s="159"/>
      <c r="J102" s="160">
        <f>J141</f>
        <v>0</v>
      </c>
      <c r="K102" s="102"/>
      <c r="L102" s="161"/>
    </row>
    <row r="103" spans="1:31" s="2" customFormat="1" ht="21.75" customHeight="1">
      <c r="A103" s="32"/>
      <c r="B103" s="33"/>
      <c r="C103" s="34"/>
      <c r="D103" s="34"/>
      <c r="E103" s="34"/>
      <c r="F103" s="34"/>
      <c r="G103" s="34"/>
      <c r="H103" s="34"/>
      <c r="I103" s="34"/>
      <c r="J103" s="34"/>
      <c r="K103" s="34"/>
      <c r="L103" s="49"/>
      <c r="S103" s="32"/>
      <c r="T103" s="32"/>
      <c r="U103" s="32"/>
      <c r="V103" s="32"/>
      <c r="W103" s="32"/>
      <c r="X103" s="32"/>
      <c r="Y103" s="32"/>
      <c r="Z103" s="32"/>
      <c r="AA103" s="32"/>
      <c r="AB103" s="32"/>
      <c r="AC103" s="32"/>
      <c r="AD103" s="32"/>
      <c r="AE103" s="32"/>
    </row>
    <row r="104" spans="1:31" s="2" customFormat="1" ht="6.95" customHeight="1">
      <c r="A104" s="32"/>
      <c r="B104" s="52"/>
      <c r="C104" s="53"/>
      <c r="D104" s="53"/>
      <c r="E104" s="53"/>
      <c r="F104" s="53"/>
      <c r="G104" s="53"/>
      <c r="H104" s="53"/>
      <c r="I104" s="53"/>
      <c r="J104" s="53"/>
      <c r="K104" s="53"/>
      <c r="L104" s="49"/>
      <c r="S104" s="32"/>
      <c r="T104" s="32"/>
      <c r="U104" s="32"/>
      <c r="V104" s="32"/>
      <c r="W104" s="32"/>
      <c r="X104" s="32"/>
      <c r="Y104" s="32"/>
      <c r="Z104" s="32"/>
      <c r="AA104" s="32"/>
      <c r="AB104" s="32"/>
      <c r="AC104" s="32"/>
      <c r="AD104" s="32"/>
      <c r="AE104" s="32"/>
    </row>
    <row r="108" spans="1:31" s="2" customFormat="1" ht="6.95" customHeight="1">
      <c r="A108" s="32"/>
      <c r="B108" s="54"/>
      <c r="C108" s="55"/>
      <c r="D108" s="55"/>
      <c r="E108" s="55"/>
      <c r="F108" s="55"/>
      <c r="G108" s="55"/>
      <c r="H108" s="55"/>
      <c r="I108" s="55"/>
      <c r="J108" s="55"/>
      <c r="K108" s="55"/>
      <c r="L108" s="49"/>
      <c r="S108" s="32"/>
      <c r="T108" s="32"/>
      <c r="U108" s="32"/>
      <c r="V108" s="32"/>
      <c r="W108" s="32"/>
      <c r="X108" s="32"/>
      <c r="Y108" s="32"/>
      <c r="Z108" s="32"/>
      <c r="AA108" s="32"/>
      <c r="AB108" s="32"/>
      <c r="AC108" s="32"/>
      <c r="AD108" s="32"/>
      <c r="AE108" s="32"/>
    </row>
    <row r="109" spans="1:31" s="2" customFormat="1" ht="24.95" customHeight="1">
      <c r="A109" s="32"/>
      <c r="B109" s="33"/>
      <c r="C109" s="21" t="s">
        <v>144</v>
      </c>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33"/>
      <c r="C110" s="34"/>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2" customHeight="1">
      <c r="A111" s="32"/>
      <c r="B111" s="33"/>
      <c r="C111" s="27" t="s">
        <v>17</v>
      </c>
      <c r="D111" s="34"/>
      <c r="E111" s="34"/>
      <c r="F111" s="34"/>
      <c r="G111" s="34"/>
      <c r="H111" s="34"/>
      <c r="I111" s="34"/>
      <c r="J111" s="34"/>
      <c r="K111" s="34"/>
      <c r="L111" s="49"/>
      <c r="S111" s="32"/>
      <c r="T111" s="32"/>
      <c r="U111" s="32"/>
      <c r="V111" s="32"/>
      <c r="W111" s="32"/>
      <c r="X111" s="32"/>
      <c r="Y111" s="32"/>
      <c r="Z111" s="32"/>
      <c r="AA111" s="32"/>
      <c r="AB111" s="32"/>
      <c r="AC111" s="32"/>
      <c r="AD111" s="32"/>
      <c r="AE111" s="32"/>
    </row>
    <row r="112" spans="1:31" s="2" customFormat="1" ht="26.25" customHeight="1">
      <c r="A112" s="32"/>
      <c r="B112" s="33"/>
      <c r="C112" s="34"/>
      <c r="D112" s="34"/>
      <c r="E112" s="446" t="str">
        <f>E7</f>
        <v>Revitalizace areálu kostela Sv. Jiří, Horní Slavkov - I. etapa - stavební objekty</v>
      </c>
      <c r="F112" s="447"/>
      <c r="G112" s="447"/>
      <c r="H112" s="447"/>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108</v>
      </c>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16.5" customHeight="1">
      <c r="A114" s="32"/>
      <c r="B114" s="33"/>
      <c r="C114" s="34"/>
      <c r="D114" s="34"/>
      <c r="E114" s="425" t="str">
        <f>E9</f>
        <v>099 - Vedlejší rozpočtové náklady</v>
      </c>
      <c r="F114" s="445"/>
      <c r="G114" s="445"/>
      <c r="H114" s="445"/>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7" t="s">
        <v>21</v>
      </c>
      <c r="D116" s="34"/>
      <c r="E116" s="34"/>
      <c r="F116" s="25" t="str">
        <f>F12</f>
        <v>Horní Slavkov</v>
      </c>
      <c r="G116" s="34"/>
      <c r="H116" s="34"/>
      <c r="I116" s="27" t="s">
        <v>23</v>
      </c>
      <c r="J116" s="64" t="str">
        <f>IF(J12="","",J12)</f>
        <v>2. 2. 2021</v>
      </c>
      <c r="K116" s="34"/>
      <c r="L116" s="49"/>
      <c r="S116" s="32"/>
      <c r="T116" s="32"/>
      <c r="U116" s="32"/>
      <c r="V116" s="32"/>
      <c r="W116" s="32"/>
      <c r="X116" s="32"/>
      <c r="Y116" s="32"/>
      <c r="Z116" s="32"/>
      <c r="AA116" s="32"/>
      <c r="AB116" s="32"/>
      <c r="AC116" s="32"/>
      <c r="AD116" s="32"/>
      <c r="AE116" s="32"/>
    </row>
    <row r="117" spans="1:31" s="2" customFormat="1" ht="6.9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25.7" customHeight="1">
      <c r="A118" s="32"/>
      <c r="B118" s="33"/>
      <c r="C118" s="27" t="s">
        <v>25</v>
      </c>
      <c r="D118" s="34"/>
      <c r="E118" s="34"/>
      <c r="F118" s="25" t="str">
        <f>E15</f>
        <v>Město Horní Slavkov</v>
      </c>
      <c r="G118" s="34"/>
      <c r="H118" s="34"/>
      <c r="I118" s="27" t="s">
        <v>30</v>
      </c>
      <c r="J118" s="30" t="str">
        <f>E21</f>
        <v>TMS PROJEKT Ing. JiříTreybal</v>
      </c>
      <c r="K118" s="34"/>
      <c r="L118" s="49"/>
      <c r="S118" s="32"/>
      <c r="T118" s="32"/>
      <c r="U118" s="32"/>
      <c r="V118" s="32"/>
      <c r="W118" s="32"/>
      <c r="X118" s="32"/>
      <c r="Y118" s="32"/>
      <c r="Z118" s="32"/>
      <c r="AA118" s="32"/>
      <c r="AB118" s="32"/>
      <c r="AC118" s="32"/>
      <c r="AD118" s="32"/>
      <c r="AE118" s="32"/>
    </row>
    <row r="119" spans="1:31" s="2" customFormat="1" ht="15.2" customHeight="1">
      <c r="A119" s="32"/>
      <c r="B119" s="33"/>
      <c r="C119" s="27" t="s">
        <v>28</v>
      </c>
      <c r="D119" s="34"/>
      <c r="E119" s="34"/>
      <c r="F119" s="25" t="str">
        <f>IF(E18="","",E18)</f>
        <v>Vyplň údaj</v>
      </c>
      <c r="G119" s="34"/>
      <c r="H119" s="34"/>
      <c r="I119" s="27" t="s">
        <v>32</v>
      </c>
      <c r="J119" s="30" t="str">
        <f>E24</f>
        <v>Pavel Hrba</v>
      </c>
      <c r="K119" s="34"/>
      <c r="L119" s="49"/>
      <c r="S119" s="32"/>
      <c r="T119" s="32"/>
      <c r="U119" s="32"/>
      <c r="V119" s="32"/>
      <c r="W119" s="32"/>
      <c r="X119" s="32"/>
      <c r="Y119" s="32"/>
      <c r="Z119" s="32"/>
      <c r="AA119" s="32"/>
      <c r="AB119" s="32"/>
      <c r="AC119" s="32"/>
      <c r="AD119" s="32"/>
      <c r="AE119" s="32"/>
    </row>
    <row r="120" spans="1:31" s="2" customFormat="1" ht="10.3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11" customFormat="1" ht="29.25" customHeight="1">
      <c r="A121" s="162"/>
      <c r="B121" s="163"/>
      <c r="C121" s="164" t="s">
        <v>145</v>
      </c>
      <c r="D121" s="165" t="s">
        <v>60</v>
      </c>
      <c r="E121" s="165" t="s">
        <v>56</v>
      </c>
      <c r="F121" s="165" t="s">
        <v>57</v>
      </c>
      <c r="G121" s="165" t="s">
        <v>146</v>
      </c>
      <c r="H121" s="165" t="s">
        <v>147</v>
      </c>
      <c r="I121" s="165" t="s">
        <v>148</v>
      </c>
      <c r="J121" s="166" t="s">
        <v>117</v>
      </c>
      <c r="K121" s="167" t="s">
        <v>149</v>
      </c>
      <c r="L121" s="168"/>
      <c r="M121" s="73" t="s">
        <v>1</v>
      </c>
      <c r="N121" s="74" t="s">
        <v>39</v>
      </c>
      <c r="O121" s="74" t="s">
        <v>150</v>
      </c>
      <c r="P121" s="74" t="s">
        <v>151</v>
      </c>
      <c r="Q121" s="74" t="s">
        <v>152</v>
      </c>
      <c r="R121" s="74" t="s">
        <v>153</v>
      </c>
      <c r="S121" s="74" t="s">
        <v>154</v>
      </c>
      <c r="T121" s="75" t="s">
        <v>155</v>
      </c>
      <c r="U121" s="162"/>
      <c r="V121" s="162"/>
      <c r="W121" s="162"/>
      <c r="X121" s="162"/>
      <c r="Y121" s="162"/>
      <c r="Z121" s="162"/>
      <c r="AA121" s="162"/>
      <c r="AB121" s="162"/>
      <c r="AC121" s="162"/>
      <c r="AD121" s="162"/>
      <c r="AE121" s="162"/>
    </row>
    <row r="122" spans="1:63" s="2" customFormat="1" ht="22.9" customHeight="1">
      <c r="A122" s="32"/>
      <c r="B122" s="33"/>
      <c r="C122" s="80" t="s">
        <v>156</v>
      </c>
      <c r="D122" s="34"/>
      <c r="E122" s="34"/>
      <c r="F122" s="34"/>
      <c r="G122" s="34"/>
      <c r="H122" s="34"/>
      <c r="I122" s="34"/>
      <c r="J122" s="169">
        <f>BK122</f>
        <v>0</v>
      </c>
      <c r="K122" s="34"/>
      <c r="L122" s="37"/>
      <c r="M122" s="76"/>
      <c r="N122" s="170"/>
      <c r="O122" s="77"/>
      <c r="P122" s="171">
        <f>P123</f>
        <v>0</v>
      </c>
      <c r="Q122" s="77"/>
      <c r="R122" s="171">
        <f>R123</f>
        <v>0</v>
      </c>
      <c r="S122" s="77"/>
      <c r="T122" s="172">
        <f>T123</f>
        <v>0</v>
      </c>
      <c r="U122" s="32"/>
      <c r="V122" s="32"/>
      <c r="W122" s="32"/>
      <c r="X122" s="32"/>
      <c r="Y122" s="32"/>
      <c r="Z122" s="32"/>
      <c r="AA122" s="32"/>
      <c r="AB122" s="32"/>
      <c r="AC122" s="32"/>
      <c r="AD122" s="32"/>
      <c r="AE122" s="32"/>
      <c r="AT122" s="15" t="s">
        <v>74</v>
      </c>
      <c r="AU122" s="15" t="s">
        <v>119</v>
      </c>
      <c r="BK122" s="173">
        <f>BK123</f>
        <v>0</v>
      </c>
    </row>
    <row r="123" spans="2:63" s="12" customFormat="1" ht="25.9" customHeight="1">
      <c r="B123" s="174"/>
      <c r="C123" s="175"/>
      <c r="D123" s="176" t="s">
        <v>74</v>
      </c>
      <c r="E123" s="177" t="s">
        <v>2226</v>
      </c>
      <c r="F123" s="177" t="s">
        <v>105</v>
      </c>
      <c r="G123" s="175"/>
      <c r="H123" s="175"/>
      <c r="I123" s="178"/>
      <c r="J123" s="179">
        <f>BK123</f>
        <v>0</v>
      </c>
      <c r="K123" s="175"/>
      <c r="L123" s="180"/>
      <c r="M123" s="181"/>
      <c r="N123" s="182"/>
      <c r="O123" s="182"/>
      <c r="P123" s="183">
        <f>P124+P130+P133+P138+P141</f>
        <v>0</v>
      </c>
      <c r="Q123" s="182"/>
      <c r="R123" s="183">
        <f>R124+R130+R133+R138+R141</f>
        <v>0</v>
      </c>
      <c r="S123" s="182"/>
      <c r="T123" s="184">
        <f>T124+T130+T133+T138+T141</f>
        <v>0</v>
      </c>
      <c r="AR123" s="185" t="s">
        <v>182</v>
      </c>
      <c r="AT123" s="186" t="s">
        <v>74</v>
      </c>
      <c r="AU123" s="186" t="s">
        <v>75</v>
      </c>
      <c r="AY123" s="185" t="s">
        <v>159</v>
      </c>
      <c r="BK123" s="187">
        <f>BK124+BK130+BK133+BK138+BK141</f>
        <v>0</v>
      </c>
    </row>
    <row r="124" spans="2:63" s="12" customFormat="1" ht="22.9" customHeight="1">
      <c r="B124" s="174"/>
      <c r="C124" s="175"/>
      <c r="D124" s="176" t="s">
        <v>74</v>
      </c>
      <c r="E124" s="188" t="s">
        <v>2227</v>
      </c>
      <c r="F124" s="188" t="s">
        <v>2228</v>
      </c>
      <c r="G124" s="175"/>
      <c r="H124" s="175"/>
      <c r="I124" s="178"/>
      <c r="J124" s="189">
        <f>BK124</f>
        <v>0</v>
      </c>
      <c r="K124" s="175"/>
      <c r="L124" s="180"/>
      <c r="M124" s="181"/>
      <c r="N124" s="182"/>
      <c r="O124" s="182"/>
      <c r="P124" s="183">
        <f>SUM(P125:P129)</f>
        <v>0</v>
      </c>
      <c r="Q124" s="182"/>
      <c r="R124" s="183">
        <f>SUM(R125:R129)</f>
        <v>0</v>
      </c>
      <c r="S124" s="182"/>
      <c r="T124" s="184">
        <f>SUM(T125:T129)</f>
        <v>0</v>
      </c>
      <c r="AR124" s="185" t="s">
        <v>182</v>
      </c>
      <c r="AT124" s="186" t="s">
        <v>74</v>
      </c>
      <c r="AU124" s="186" t="s">
        <v>8</v>
      </c>
      <c r="AY124" s="185" t="s">
        <v>159</v>
      </c>
      <c r="BK124" s="187">
        <f>SUM(BK125:BK129)</f>
        <v>0</v>
      </c>
    </row>
    <row r="125" spans="1:65" s="2" customFormat="1" ht="21.75" customHeight="1">
      <c r="A125" s="32"/>
      <c r="B125" s="33"/>
      <c r="C125" s="190" t="s">
        <v>8</v>
      </c>
      <c r="D125" s="190" t="s">
        <v>161</v>
      </c>
      <c r="E125" s="191" t="s">
        <v>2229</v>
      </c>
      <c r="F125" s="192" t="s">
        <v>2230</v>
      </c>
      <c r="G125" s="193" t="s">
        <v>2231</v>
      </c>
      <c r="H125" s="194">
        <v>1</v>
      </c>
      <c r="I125" s="195"/>
      <c r="J125" s="196">
        <f>ROUND(I125*H125,0)</f>
        <v>0</v>
      </c>
      <c r="K125" s="197"/>
      <c r="L125" s="37"/>
      <c r="M125" s="198" t="s">
        <v>1</v>
      </c>
      <c r="N125" s="199" t="s">
        <v>40</v>
      </c>
      <c r="O125" s="69"/>
      <c r="P125" s="200">
        <f>O125*H125</f>
        <v>0</v>
      </c>
      <c r="Q125" s="200">
        <v>0</v>
      </c>
      <c r="R125" s="200">
        <f>Q125*H125</f>
        <v>0</v>
      </c>
      <c r="S125" s="200">
        <v>0</v>
      </c>
      <c r="T125" s="201">
        <f>S125*H125</f>
        <v>0</v>
      </c>
      <c r="U125" s="32"/>
      <c r="V125" s="32"/>
      <c r="W125" s="32"/>
      <c r="X125" s="32"/>
      <c r="Y125" s="32"/>
      <c r="Z125" s="32"/>
      <c r="AA125" s="32"/>
      <c r="AB125" s="32"/>
      <c r="AC125" s="32"/>
      <c r="AD125" s="32"/>
      <c r="AE125" s="32"/>
      <c r="AR125" s="202" t="s">
        <v>2232</v>
      </c>
      <c r="AT125" s="202" t="s">
        <v>161</v>
      </c>
      <c r="AU125" s="202" t="s">
        <v>83</v>
      </c>
      <c r="AY125" s="15" t="s">
        <v>159</v>
      </c>
      <c r="BE125" s="203">
        <f>IF(N125="základní",J125,0)</f>
        <v>0</v>
      </c>
      <c r="BF125" s="203">
        <f>IF(N125="snížená",J125,0)</f>
        <v>0</v>
      </c>
      <c r="BG125" s="203">
        <f>IF(N125="zákl. přenesená",J125,0)</f>
        <v>0</v>
      </c>
      <c r="BH125" s="203">
        <f>IF(N125="sníž. přenesená",J125,0)</f>
        <v>0</v>
      </c>
      <c r="BI125" s="203">
        <f>IF(N125="nulová",J125,0)</f>
        <v>0</v>
      </c>
      <c r="BJ125" s="15" t="s">
        <v>8</v>
      </c>
      <c r="BK125" s="203">
        <f>ROUND(I125*H125,0)</f>
        <v>0</v>
      </c>
      <c r="BL125" s="15" t="s">
        <v>2232</v>
      </c>
      <c r="BM125" s="202" t="s">
        <v>2233</v>
      </c>
    </row>
    <row r="126" spans="1:65" s="2" customFormat="1" ht="21.75" customHeight="1">
      <c r="A126" s="32"/>
      <c r="B126" s="33"/>
      <c r="C126" s="190" t="s">
        <v>83</v>
      </c>
      <c r="D126" s="190" t="s">
        <v>161</v>
      </c>
      <c r="E126" s="191" t="s">
        <v>2234</v>
      </c>
      <c r="F126" s="192" t="s">
        <v>2235</v>
      </c>
      <c r="G126" s="193" t="s">
        <v>2231</v>
      </c>
      <c r="H126" s="194">
        <v>1</v>
      </c>
      <c r="I126" s="195"/>
      <c r="J126" s="196">
        <f>ROUND(I126*H126,0)</f>
        <v>0</v>
      </c>
      <c r="K126" s="197"/>
      <c r="L126" s="37"/>
      <c r="M126" s="198" t="s">
        <v>1</v>
      </c>
      <c r="N126" s="199" t="s">
        <v>40</v>
      </c>
      <c r="O126" s="69"/>
      <c r="P126" s="200">
        <f>O126*H126</f>
        <v>0</v>
      </c>
      <c r="Q126" s="200">
        <v>0</v>
      </c>
      <c r="R126" s="200">
        <f>Q126*H126</f>
        <v>0</v>
      </c>
      <c r="S126" s="200">
        <v>0</v>
      </c>
      <c r="T126" s="201">
        <f>S126*H126</f>
        <v>0</v>
      </c>
      <c r="U126" s="32"/>
      <c r="V126" s="32"/>
      <c r="W126" s="32"/>
      <c r="X126" s="32"/>
      <c r="Y126" s="32"/>
      <c r="Z126" s="32"/>
      <c r="AA126" s="32"/>
      <c r="AB126" s="32"/>
      <c r="AC126" s="32"/>
      <c r="AD126" s="32"/>
      <c r="AE126" s="32"/>
      <c r="AR126" s="202" t="s">
        <v>2232</v>
      </c>
      <c r="AT126" s="202" t="s">
        <v>161</v>
      </c>
      <c r="AU126" s="202" t="s">
        <v>83</v>
      </c>
      <c r="AY126" s="15" t="s">
        <v>159</v>
      </c>
      <c r="BE126" s="203">
        <f>IF(N126="základní",J126,0)</f>
        <v>0</v>
      </c>
      <c r="BF126" s="203">
        <f>IF(N126="snížená",J126,0)</f>
        <v>0</v>
      </c>
      <c r="BG126" s="203">
        <f>IF(N126="zákl. přenesená",J126,0)</f>
        <v>0</v>
      </c>
      <c r="BH126" s="203">
        <f>IF(N126="sníž. přenesená",J126,0)</f>
        <v>0</v>
      </c>
      <c r="BI126" s="203">
        <f>IF(N126="nulová",J126,0)</f>
        <v>0</v>
      </c>
      <c r="BJ126" s="15" t="s">
        <v>8</v>
      </c>
      <c r="BK126" s="203">
        <f>ROUND(I126*H126,0)</f>
        <v>0</v>
      </c>
      <c r="BL126" s="15" t="s">
        <v>2232</v>
      </c>
      <c r="BM126" s="202" t="s">
        <v>2236</v>
      </c>
    </row>
    <row r="127" spans="1:65" s="2" customFormat="1" ht="16.5" customHeight="1">
      <c r="A127" s="32"/>
      <c r="B127" s="33"/>
      <c r="C127" s="190" t="s">
        <v>173</v>
      </c>
      <c r="D127" s="190" t="s">
        <v>161</v>
      </c>
      <c r="E127" s="191" t="s">
        <v>2237</v>
      </c>
      <c r="F127" s="192" t="s">
        <v>2238</v>
      </c>
      <c r="G127" s="193" t="s">
        <v>2231</v>
      </c>
      <c r="H127" s="194">
        <v>1</v>
      </c>
      <c r="I127" s="195"/>
      <c r="J127" s="196">
        <f>ROUND(I127*H127,0)</f>
        <v>0</v>
      </c>
      <c r="K127" s="197"/>
      <c r="L127" s="37"/>
      <c r="M127" s="198" t="s">
        <v>1</v>
      </c>
      <c r="N127" s="199" t="s">
        <v>40</v>
      </c>
      <c r="O127" s="69"/>
      <c r="P127" s="200">
        <f>O127*H127</f>
        <v>0</v>
      </c>
      <c r="Q127" s="200">
        <v>0</v>
      </c>
      <c r="R127" s="200">
        <f>Q127*H127</f>
        <v>0</v>
      </c>
      <c r="S127" s="200">
        <v>0</v>
      </c>
      <c r="T127" s="201">
        <f>S127*H127</f>
        <v>0</v>
      </c>
      <c r="U127" s="32"/>
      <c r="V127" s="32"/>
      <c r="W127" s="32"/>
      <c r="X127" s="32"/>
      <c r="Y127" s="32"/>
      <c r="Z127" s="32"/>
      <c r="AA127" s="32"/>
      <c r="AB127" s="32"/>
      <c r="AC127" s="32"/>
      <c r="AD127" s="32"/>
      <c r="AE127" s="32"/>
      <c r="AR127" s="202" t="s">
        <v>2232</v>
      </c>
      <c r="AT127" s="202" t="s">
        <v>161</v>
      </c>
      <c r="AU127" s="202" t="s">
        <v>83</v>
      </c>
      <c r="AY127" s="15" t="s">
        <v>159</v>
      </c>
      <c r="BE127" s="203">
        <f>IF(N127="základní",J127,0)</f>
        <v>0</v>
      </c>
      <c r="BF127" s="203">
        <f>IF(N127="snížená",J127,0)</f>
        <v>0</v>
      </c>
      <c r="BG127" s="203">
        <f>IF(N127="zákl. přenesená",J127,0)</f>
        <v>0</v>
      </c>
      <c r="BH127" s="203">
        <f>IF(N127="sníž. přenesená",J127,0)</f>
        <v>0</v>
      </c>
      <c r="BI127" s="203">
        <f>IF(N127="nulová",J127,0)</f>
        <v>0</v>
      </c>
      <c r="BJ127" s="15" t="s">
        <v>8</v>
      </c>
      <c r="BK127" s="203">
        <f>ROUND(I127*H127,0)</f>
        <v>0</v>
      </c>
      <c r="BL127" s="15" t="s">
        <v>2232</v>
      </c>
      <c r="BM127" s="202" t="s">
        <v>2239</v>
      </c>
    </row>
    <row r="128" spans="1:65" s="2" customFormat="1" ht="16.5" customHeight="1">
      <c r="A128" s="32"/>
      <c r="B128" s="33"/>
      <c r="C128" s="190" t="s">
        <v>165</v>
      </c>
      <c r="D128" s="190" t="s">
        <v>161</v>
      </c>
      <c r="E128" s="191" t="s">
        <v>2240</v>
      </c>
      <c r="F128" s="192" t="s">
        <v>2241</v>
      </c>
      <c r="G128" s="193" t="s">
        <v>2231</v>
      </c>
      <c r="H128" s="194">
        <v>1</v>
      </c>
      <c r="I128" s="195"/>
      <c r="J128" s="196">
        <f>ROUND(I128*H128,0)</f>
        <v>0</v>
      </c>
      <c r="K128" s="197"/>
      <c r="L128" s="37"/>
      <c r="M128" s="198" t="s">
        <v>1</v>
      </c>
      <c r="N128" s="199" t="s">
        <v>40</v>
      </c>
      <c r="O128" s="69"/>
      <c r="P128" s="200">
        <f>O128*H128</f>
        <v>0</v>
      </c>
      <c r="Q128" s="200">
        <v>0</v>
      </c>
      <c r="R128" s="200">
        <f>Q128*H128</f>
        <v>0</v>
      </c>
      <c r="S128" s="200">
        <v>0</v>
      </c>
      <c r="T128" s="201">
        <f>S128*H128</f>
        <v>0</v>
      </c>
      <c r="U128" s="32"/>
      <c r="V128" s="32"/>
      <c r="W128" s="32"/>
      <c r="X128" s="32"/>
      <c r="Y128" s="32"/>
      <c r="Z128" s="32"/>
      <c r="AA128" s="32"/>
      <c r="AB128" s="32"/>
      <c r="AC128" s="32"/>
      <c r="AD128" s="32"/>
      <c r="AE128" s="32"/>
      <c r="AR128" s="202" t="s">
        <v>2232</v>
      </c>
      <c r="AT128" s="202" t="s">
        <v>161</v>
      </c>
      <c r="AU128" s="202" t="s">
        <v>83</v>
      </c>
      <c r="AY128" s="15" t="s">
        <v>159</v>
      </c>
      <c r="BE128" s="203">
        <f>IF(N128="základní",J128,0)</f>
        <v>0</v>
      </c>
      <c r="BF128" s="203">
        <f>IF(N128="snížená",J128,0)</f>
        <v>0</v>
      </c>
      <c r="BG128" s="203">
        <f>IF(N128="zákl. přenesená",J128,0)</f>
        <v>0</v>
      </c>
      <c r="BH128" s="203">
        <f>IF(N128="sníž. přenesená",J128,0)</f>
        <v>0</v>
      </c>
      <c r="BI128" s="203">
        <f>IF(N128="nulová",J128,0)</f>
        <v>0</v>
      </c>
      <c r="BJ128" s="15" t="s">
        <v>8</v>
      </c>
      <c r="BK128" s="203">
        <f>ROUND(I128*H128,0)</f>
        <v>0</v>
      </c>
      <c r="BL128" s="15" t="s">
        <v>2232</v>
      </c>
      <c r="BM128" s="202" t="s">
        <v>2242</v>
      </c>
    </row>
    <row r="129" spans="1:65" s="2" customFormat="1" ht="16.5" customHeight="1">
      <c r="A129" s="32"/>
      <c r="B129" s="33"/>
      <c r="C129" s="190" t="s">
        <v>182</v>
      </c>
      <c r="D129" s="190" t="s">
        <v>161</v>
      </c>
      <c r="E129" s="191" t="s">
        <v>2243</v>
      </c>
      <c r="F129" s="192" t="s">
        <v>2244</v>
      </c>
      <c r="G129" s="193" t="s">
        <v>2231</v>
      </c>
      <c r="H129" s="194">
        <v>1</v>
      </c>
      <c r="I129" s="195"/>
      <c r="J129" s="196">
        <f>ROUND(I129*H129,0)</f>
        <v>0</v>
      </c>
      <c r="K129" s="197"/>
      <c r="L129" s="37"/>
      <c r="M129" s="198" t="s">
        <v>1</v>
      </c>
      <c r="N129" s="199" t="s">
        <v>40</v>
      </c>
      <c r="O129" s="69"/>
      <c r="P129" s="200">
        <f>O129*H129</f>
        <v>0</v>
      </c>
      <c r="Q129" s="200">
        <v>0</v>
      </c>
      <c r="R129" s="200">
        <f>Q129*H129</f>
        <v>0</v>
      </c>
      <c r="S129" s="200">
        <v>0</v>
      </c>
      <c r="T129" s="201">
        <f>S129*H129</f>
        <v>0</v>
      </c>
      <c r="U129" s="32"/>
      <c r="V129" s="32"/>
      <c r="W129" s="32"/>
      <c r="X129" s="32"/>
      <c r="Y129" s="32"/>
      <c r="Z129" s="32"/>
      <c r="AA129" s="32"/>
      <c r="AB129" s="32"/>
      <c r="AC129" s="32"/>
      <c r="AD129" s="32"/>
      <c r="AE129" s="32"/>
      <c r="AR129" s="202" t="s">
        <v>2232</v>
      </c>
      <c r="AT129" s="202" t="s">
        <v>161</v>
      </c>
      <c r="AU129" s="202" t="s">
        <v>83</v>
      </c>
      <c r="AY129" s="15" t="s">
        <v>159</v>
      </c>
      <c r="BE129" s="203">
        <f>IF(N129="základní",J129,0)</f>
        <v>0</v>
      </c>
      <c r="BF129" s="203">
        <f>IF(N129="snížená",J129,0)</f>
        <v>0</v>
      </c>
      <c r="BG129" s="203">
        <f>IF(N129="zákl. přenesená",J129,0)</f>
        <v>0</v>
      </c>
      <c r="BH129" s="203">
        <f>IF(N129="sníž. přenesená",J129,0)</f>
        <v>0</v>
      </c>
      <c r="BI129" s="203">
        <f>IF(N129="nulová",J129,0)</f>
        <v>0</v>
      </c>
      <c r="BJ129" s="15" t="s">
        <v>8</v>
      </c>
      <c r="BK129" s="203">
        <f>ROUND(I129*H129,0)</f>
        <v>0</v>
      </c>
      <c r="BL129" s="15" t="s">
        <v>2232</v>
      </c>
      <c r="BM129" s="202" t="s">
        <v>2245</v>
      </c>
    </row>
    <row r="130" spans="2:63" s="12" customFormat="1" ht="22.9" customHeight="1">
      <c r="B130" s="174"/>
      <c r="C130" s="175"/>
      <c r="D130" s="176" t="s">
        <v>74</v>
      </c>
      <c r="E130" s="188" t="s">
        <v>2246</v>
      </c>
      <c r="F130" s="188" t="s">
        <v>1714</v>
      </c>
      <c r="G130" s="175"/>
      <c r="H130" s="175"/>
      <c r="I130" s="178"/>
      <c r="J130" s="189">
        <f>BK130</f>
        <v>0</v>
      </c>
      <c r="K130" s="175"/>
      <c r="L130" s="180"/>
      <c r="M130" s="181"/>
      <c r="N130" s="182"/>
      <c r="O130" s="182"/>
      <c r="P130" s="183">
        <f>SUM(P131:P132)</f>
        <v>0</v>
      </c>
      <c r="Q130" s="182"/>
      <c r="R130" s="183">
        <f>SUM(R131:R132)</f>
        <v>0</v>
      </c>
      <c r="S130" s="182"/>
      <c r="T130" s="184">
        <f>SUM(T131:T132)</f>
        <v>0</v>
      </c>
      <c r="AR130" s="185" t="s">
        <v>182</v>
      </c>
      <c r="AT130" s="186" t="s">
        <v>74</v>
      </c>
      <c r="AU130" s="186" t="s">
        <v>8</v>
      </c>
      <c r="AY130" s="185" t="s">
        <v>159</v>
      </c>
      <c r="BK130" s="187">
        <f>SUM(BK131:BK132)</f>
        <v>0</v>
      </c>
    </row>
    <row r="131" spans="1:65" s="2" customFormat="1" ht="16.5" customHeight="1">
      <c r="A131" s="32"/>
      <c r="B131" s="33"/>
      <c r="C131" s="190" t="s">
        <v>187</v>
      </c>
      <c r="D131" s="190" t="s">
        <v>161</v>
      </c>
      <c r="E131" s="191" t="s">
        <v>2247</v>
      </c>
      <c r="F131" s="192" t="s">
        <v>1714</v>
      </c>
      <c r="G131" s="193" t="s">
        <v>2231</v>
      </c>
      <c r="H131" s="194">
        <v>1</v>
      </c>
      <c r="I131" s="195"/>
      <c r="J131" s="196">
        <f>ROUND(I131*H131,0)</f>
        <v>0</v>
      </c>
      <c r="K131" s="197"/>
      <c r="L131" s="37"/>
      <c r="M131" s="198" t="s">
        <v>1</v>
      </c>
      <c r="N131" s="199" t="s">
        <v>40</v>
      </c>
      <c r="O131" s="69"/>
      <c r="P131" s="200">
        <f>O131*H131</f>
        <v>0</v>
      </c>
      <c r="Q131" s="200">
        <v>0</v>
      </c>
      <c r="R131" s="200">
        <f>Q131*H131</f>
        <v>0</v>
      </c>
      <c r="S131" s="200">
        <v>0</v>
      </c>
      <c r="T131" s="201">
        <f>S131*H131</f>
        <v>0</v>
      </c>
      <c r="U131" s="32"/>
      <c r="V131" s="32"/>
      <c r="W131" s="32"/>
      <c r="X131" s="32"/>
      <c r="Y131" s="32"/>
      <c r="Z131" s="32"/>
      <c r="AA131" s="32"/>
      <c r="AB131" s="32"/>
      <c r="AC131" s="32"/>
      <c r="AD131" s="32"/>
      <c r="AE131" s="32"/>
      <c r="AR131" s="202" t="s">
        <v>2232</v>
      </c>
      <c r="AT131" s="202" t="s">
        <v>161</v>
      </c>
      <c r="AU131" s="202" t="s">
        <v>83</v>
      </c>
      <c r="AY131" s="15" t="s">
        <v>159</v>
      </c>
      <c r="BE131" s="203">
        <f>IF(N131="základní",J131,0)</f>
        <v>0</v>
      </c>
      <c r="BF131" s="203">
        <f>IF(N131="snížená",J131,0)</f>
        <v>0</v>
      </c>
      <c r="BG131" s="203">
        <f>IF(N131="zákl. přenesená",J131,0)</f>
        <v>0</v>
      </c>
      <c r="BH131" s="203">
        <f>IF(N131="sníž. přenesená",J131,0)</f>
        <v>0</v>
      </c>
      <c r="BI131" s="203">
        <f>IF(N131="nulová",J131,0)</f>
        <v>0</v>
      </c>
      <c r="BJ131" s="15" t="s">
        <v>8</v>
      </c>
      <c r="BK131" s="203">
        <f>ROUND(I131*H131,0)</f>
        <v>0</v>
      </c>
      <c r="BL131" s="15" t="s">
        <v>2232</v>
      </c>
      <c r="BM131" s="202" t="s">
        <v>2248</v>
      </c>
    </row>
    <row r="132" spans="1:65" s="2" customFormat="1" ht="16.5" customHeight="1">
      <c r="A132" s="32"/>
      <c r="B132" s="33"/>
      <c r="C132" s="190" t="s">
        <v>191</v>
      </c>
      <c r="D132" s="190" t="s">
        <v>161</v>
      </c>
      <c r="E132" s="191" t="s">
        <v>2249</v>
      </c>
      <c r="F132" s="192" t="s">
        <v>2250</v>
      </c>
      <c r="G132" s="193" t="s">
        <v>2231</v>
      </c>
      <c r="H132" s="194">
        <v>1</v>
      </c>
      <c r="I132" s="195"/>
      <c r="J132" s="196">
        <f>ROUND(I132*H132,0)</f>
        <v>0</v>
      </c>
      <c r="K132" s="197"/>
      <c r="L132" s="37"/>
      <c r="M132" s="198" t="s">
        <v>1</v>
      </c>
      <c r="N132" s="199" t="s">
        <v>40</v>
      </c>
      <c r="O132" s="69"/>
      <c r="P132" s="200">
        <f>O132*H132</f>
        <v>0</v>
      </c>
      <c r="Q132" s="200">
        <v>0</v>
      </c>
      <c r="R132" s="200">
        <f>Q132*H132</f>
        <v>0</v>
      </c>
      <c r="S132" s="200">
        <v>0</v>
      </c>
      <c r="T132" s="201">
        <f>S132*H132</f>
        <v>0</v>
      </c>
      <c r="U132" s="32"/>
      <c r="V132" s="32"/>
      <c r="W132" s="32"/>
      <c r="X132" s="32"/>
      <c r="Y132" s="32"/>
      <c r="Z132" s="32"/>
      <c r="AA132" s="32"/>
      <c r="AB132" s="32"/>
      <c r="AC132" s="32"/>
      <c r="AD132" s="32"/>
      <c r="AE132" s="32"/>
      <c r="AR132" s="202" t="s">
        <v>2232</v>
      </c>
      <c r="AT132" s="202" t="s">
        <v>161</v>
      </c>
      <c r="AU132" s="202" t="s">
        <v>83</v>
      </c>
      <c r="AY132" s="15" t="s">
        <v>159</v>
      </c>
      <c r="BE132" s="203">
        <f>IF(N132="základní",J132,0)</f>
        <v>0</v>
      </c>
      <c r="BF132" s="203">
        <f>IF(N132="snížená",J132,0)</f>
        <v>0</v>
      </c>
      <c r="BG132" s="203">
        <f>IF(N132="zákl. přenesená",J132,0)</f>
        <v>0</v>
      </c>
      <c r="BH132" s="203">
        <f>IF(N132="sníž. přenesená",J132,0)</f>
        <v>0</v>
      </c>
      <c r="BI132" s="203">
        <f>IF(N132="nulová",J132,0)</f>
        <v>0</v>
      </c>
      <c r="BJ132" s="15" t="s">
        <v>8</v>
      </c>
      <c r="BK132" s="203">
        <f>ROUND(I132*H132,0)</f>
        <v>0</v>
      </c>
      <c r="BL132" s="15" t="s">
        <v>2232</v>
      </c>
      <c r="BM132" s="202" t="s">
        <v>2251</v>
      </c>
    </row>
    <row r="133" spans="2:63" s="12" customFormat="1" ht="22.9" customHeight="1">
      <c r="B133" s="174"/>
      <c r="C133" s="175"/>
      <c r="D133" s="176" t="s">
        <v>74</v>
      </c>
      <c r="E133" s="188" t="s">
        <v>2252</v>
      </c>
      <c r="F133" s="188" t="s">
        <v>2253</v>
      </c>
      <c r="G133" s="175"/>
      <c r="H133" s="175"/>
      <c r="I133" s="178"/>
      <c r="J133" s="189">
        <f>BK133</f>
        <v>0</v>
      </c>
      <c r="K133" s="175"/>
      <c r="L133" s="180"/>
      <c r="M133" s="181"/>
      <c r="N133" s="182"/>
      <c r="O133" s="182"/>
      <c r="P133" s="183">
        <f>SUM(P134:P137)</f>
        <v>0</v>
      </c>
      <c r="Q133" s="182"/>
      <c r="R133" s="183">
        <f>SUM(R134:R137)</f>
        <v>0</v>
      </c>
      <c r="S133" s="182"/>
      <c r="T133" s="184">
        <f>SUM(T134:T137)</f>
        <v>0</v>
      </c>
      <c r="AR133" s="185" t="s">
        <v>182</v>
      </c>
      <c r="AT133" s="186" t="s">
        <v>74</v>
      </c>
      <c r="AU133" s="186" t="s">
        <v>8</v>
      </c>
      <c r="AY133" s="185" t="s">
        <v>159</v>
      </c>
      <c r="BK133" s="187">
        <f>SUM(BK134:BK137)</f>
        <v>0</v>
      </c>
    </row>
    <row r="134" spans="1:65" s="2" customFormat="1" ht="16.5" customHeight="1">
      <c r="A134" s="32"/>
      <c r="B134" s="33"/>
      <c r="C134" s="190" t="s">
        <v>197</v>
      </c>
      <c r="D134" s="190" t="s">
        <v>161</v>
      </c>
      <c r="E134" s="191" t="s">
        <v>2254</v>
      </c>
      <c r="F134" s="192" t="s">
        <v>2255</v>
      </c>
      <c r="G134" s="193" t="s">
        <v>2231</v>
      </c>
      <c r="H134" s="194">
        <v>1</v>
      </c>
      <c r="I134" s="195"/>
      <c r="J134" s="196">
        <f>ROUND(I134*H134,0)</f>
        <v>0</v>
      </c>
      <c r="K134" s="197"/>
      <c r="L134" s="37"/>
      <c r="M134" s="198" t="s">
        <v>1</v>
      </c>
      <c r="N134" s="199" t="s">
        <v>40</v>
      </c>
      <c r="O134" s="69"/>
      <c r="P134" s="200">
        <f>O134*H134</f>
        <v>0</v>
      </c>
      <c r="Q134" s="200">
        <v>0</v>
      </c>
      <c r="R134" s="200">
        <f>Q134*H134</f>
        <v>0</v>
      </c>
      <c r="S134" s="200">
        <v>0</v>
      </c>
      <c r="T134" s="201">
        <f>S134*H134</f>
        <v>0</v>
      </c>
      <c r="U134" s="32"/>
      <c r="V134" s="32"/>
      <c r="W134" s="32"/>
      <c r="X134" s="32"/>
      <c r="Y134" s="32"/>
      <c r="Z134" s="32"/>
      <c r="AA134" s="32"/>
      <c r="AB134" s="32"/>
      <c r="AC134" s="32"/>
      <c r="AD134" s="32"/>
      <c r="AE134" s="32"/>
      <c r="AR134" s="202" t="s">
        <v>2232</v>
      </c>
      <c r="AT134" s="202" t="s">
        <v>161</v>
      </c>
      <c r="AU134" s="202" t="s">
        <v>83</v>
      </c>
      <c r="AY134" s="15" t="s">
        <v>159</v>
      </c>
      <c r="BE134" s="203">
        <f>IF(N134="základní",J134,0)</f>
        <v>0</v>
      </c>
      <c r="BF134" s="203">
        <f>IF(N134="snížená",J134,0)</f>
        <v>0</v>
      </c>
      <c r="BG134" s="203">
        <f>IF(N134="zákl. přenesená",J134,0)</f>
        <v>0</v>
      </c>
      <c r="BH134" s="203">
        <f>IF(N134="sníž. přenesená",J134,0)</f>
        <v>0</v>
      </c>
      <c r="BI134" s="203">
        <f>IF(N134="nulová",J134,0)</f>
        <v>0</v>
      </c>
      <c r="BJ134" s="15" t="s">
        <v>8</v>
      </c>
      <c r="BK134" s="203">
        <f>ROUND(I134*H134,0)</f>
        <v>0</v>
      </c>
      <c r="BL134" s="15" t="s">
        <v>2232</v>
      </c>
      <c r="BM134" s="202" t="s">
        <v>2256</v>
      </c>
    </row>
    <row r="135" spans="1:65" s="2" customFormat="1" ht="16.5" customHeight="1">
      <c r="A135" s="32"/>
      <c r="B135" s="33"/>
      <c r="C135" s="190" t="s">
        <v>202</v>
      </c>
      <c r="D135" s="190" t="s">
        <v>161</v>
      </c>
      <c r="E135" s="191" t="s">
        <v>2257</v>
      </c>
      <c r="F135" s="192" t="s">
        <v>2258</v>
      </c>
      <c r="G135" s="193" t="s">
        <v>2231</v>
      </c>
      <c r="H135" s="194">
        <v>1</v>
      </c>
      <c r="I135" s="195"/>
      <c r="J135" s="196">
        <f>ROUND(I135*H135,0)</f>
        <v>0</v>
      </c>
      <c r="K135" s="197"/>
      <c r="L135" s="37"/>
      <c r="M135" s="198" t="s">
        <v>1</v>
      </c>
      <c r="N135" s="199" t="s">
        <v>40</v>
      </c>
      <c r="O135" s="69"/>
      <c r="P135" s="200">
        <f>O135*H135</f>
        <v>0</v>
      </c>
      <c r="Q135" s="200">
        <v>0</v>
      </c>
      <c r="R135" s="200">
        <f>Q135*H135</f>
        <v>0</v>
      </c>
      <c r="S135" s="200">
        <v>0</v>
      </c>
      <c r="T135" s="201">
        <f>S135*H135</f>
        <v>0</v>
      </c>
      <c r="U135" s="32"/>
      <c r="V135" s="32"/>
      <c r="W135" s="32"/>
      <c r="X135" s="32"/>
      <c r="Y135" s="32"/>
      <c r="Z135" s="32"/>
      <c r="AA135" s="32"/>
      <c r="AB135" s="32"/>
      <c r="AC135" s="32"/>
      <c r="AD135" s="32"/>
      <c r="AE135" s="32"/>
      <c r="AR135" s="202" t="s">
        <v>2232</v>
      </c>
      <c r="AT135" s="202" t="s">
        <v>161</v>
      </c>
      <c r="AU135" s="202" t="s">
        <v>83</v>
      </c>
      <c r="AY135" s="15" t="s">
        <v>159</v>
      </c>
      <c r="BE135" s="203">
        <f>IF(N135="základní",J135,0)</f>
        <v>0</v>
      </c>
      <c r="BF135" s="203">
        <f>IF(N135="snížená",J135,0)</f>
        <v>0</v>
      </c>
      <c r="BG135" s="203">
        <f>IF(N135="zákl. přenesená",J135,0)</f>
        <v>0</v>
      </c>
      <c r="BH135" s="203">
        <f>IF(N135="sníž. přenesená",J135,0)</f>
        <v>0</v>
      </c>
      <c r="BI135" s="203">
        <f>IF(N135="nulová",J135,0)</f>
        <v>0</v>
      </c>
      <c r="BJ135" s="15" t="s">
        <v>8</v>
      </c>
      <c r="BK135" s="203">
        <f>ROUND(I135*H135,0)</f>
        <v>0</v>
      </c>
      <c r="BL135" s="15" t="s">
        <v>2232</v>
      </c>
      <c r="BM135" s="202" t="s">
        <v>2259</v>
      </c>
    </row>
    <row r="136" spans="1:65" s="2" customFormat="1" ht="16.5" customHeight="1">
      <c r="A136" s="32"/>
      <c r="B136" s="33"/>
      <c r="C136" s="190" t="s">
        <v>207</v>
      </c>
      <c r="D136" s="190" t="s">
        <v>161</v>
      </c>
      <c r="E136" s="191" t="s">
        <v>2260</v>
      </c>
      <c r="F136" s="192" t="s">
        <v>2261</v>
      </c>
      <c r="G136" s="193" t="s">
        <v>2231</v>
      </c>
      <c r="H136" s="194">
        <v>1</v>
      </c>
      <c r="I136" s="195"/>
      <c r="J136" s="196">
        <f>ROUND(I136*H136,0)</f>
        <v>0</v>
      </c>
      <c r="K136" s="197"/>
      <c r="L136" s="37"/>
      <c r="M136" s="198" t="s">
        <v>1</v>
      </c>
      <c r="N136" s="199" t="s">
        <v>40</v>
      </c>
      <c r="O136" s="69"/>
      <c r="P136" s="200">
        <f>O136*H136</f>
        <v>0</v>
      </c>
      <c r="Q136" s="200">
        <v>0</v>
      </c>
      <c r="R136" s="200">
        <f>Q136*H136</f>
        <v>0</v>
      </c>
      <c r="S136" s="200">
        <v>0</v>
      </c>
      <c r="T136" s="201">
        <f>S136*H136</f>
        <v>0</v>
      </c>
      <c r="U136" s="32"/>
      <c r="V136" s="32"/>
      <c r="W136" s="32"/>
      <c r="X136" s="32"/>
      <c r="Y136" s="32"/>
      <c r="Z136" s="32"/>
      <c r="AA136" s="32"/>
      <c r="AB136" s="32"/>
      <c r="AC136" s="32"/>
      <c r="AD136" s="32"/>
      <c r="AE136" s="32"/>
      <c r="AR136" s="202" t="s">
        <v>2232</v>
      </c>
      <c r="AT136" s="202" t="s">
        <v>161</v>
      </c>
      <c r="AU136" s="202" t="s">
        <v>83</v>
      </c>
      <c r="AY136" s="15" t="s">
        <v>159</v>
      </c>
      <c r="BE136" s="203">
        <f>IF(N136="základní",J136,0)</f>
        <v>0</v>
      </c>
      <c r="BF136" s="203">
        <f>IF(N136="snížená",J136,0)</f>
        <v>0</v>
      </c>
      <c r="BG136" s="203">
        <f>IF(N136="zákl. přenesená",J136,0)</f>
        <v>0</v>
      </c>
      <c r="BH136" s="203">
        <f>IF(N136="sníž. přenesená",J136,0)</f>
        <v>0</v>
      </c>
      <c r="BI136" s="203">
        <f>IF(N136="nulová",J136,0)</f>
        <v>0</v>
      </c>
      <c r="BJ136" s="15" t="s">
        <v>8</v>
      </c>
      <c r="BK136" s="203">
        <f>ROUND(I136*H136,0)</f>
        <v>0</v>
      </c>
      <c r="BL136" s="15" t="s">
        <v>2232</v>
      </c>
      <c r="BM136" s="202" t="s">
        <v>2262</v>
      </c>
    </row>
    <row r="137" spans="1:65" s="2" customFormat="1" ht="16.5" customHeight="1">
      <c r="A137" s="32"/>
      <c r="B137" s="33"/>
      <c r="C137" s="190" t="s">
        <v>211</v>
      </c>
      <c r="D137" s="190" t="s">
        <v>161</v>
      </c>
      <c r="E137" s="191" t="s">
        <v>2263</v>
      </c>
      <c r="F137" s="192" t="s">
        <v>2264</v>
      </c>
      <c r="G137" s="193" t="s">
        <v>2231</v>
      </c>
      <c r="H137" s="194">
        <v>1</v>
      </c>
      <c r="I137" s="195"/>
      <c r="J137" s="196">
        <f>ROUND(I137*H137,0)</f>
        <v>0</v>
      </c>
      <c r="K137" s="197"/>
      <c r="L137" s="37"/>
      <c r="M137" s="198" t="s">
        <v>1</v>
      </c>
      <c r="N137" s="199" t="s">
        <v>40</v>
      </c>
      <c r="O137" s="69"/>
      <c r="P137" s="200">
        <f>O137*H137</f>
        <v>0</v>
      </c>
      <c r="Q137" s="200">
        <v>0</v>
      </c>
      <c r="R137" s="200">
        <f>Q137*H137</f>
        <v>0</v>
      </c>
      <c r="S137" s="200">
        <v>0</v>
      </c>
      <c r="T137" s="201">
        <f>S137*H137</f>
        <v>0</v>
      </c>
      <c r="U137" s="32"/>
      <c r="V137" s="32"/>
      <c r="W137" s="32"/>
      <c r="X137" s="32"/>
      <c r="Y137" s="32"/>
      <c r="Z137" s="32"/>
      <c r="AA137" s="32"/>
      <c r="AB137" s="32"/>
      <c r="AC137" s="32"/>
      <c r="AD137" s="32"/>
      <c r="AE137" s="32"/>
      <c r="AR137" s="202" t="s">
        <v>2232</v>
      </c>
      <c r="AT137" s="202" t="s">
        <v>161</v>
      </c>
      <c r="AU137" s="202" t="s">
        <v>83</v>
      </c>
      <c r="AY137" s="15" t="s">
        <v>159</v>
      </c>
      <c r="BE137" s="203">
        <f>IF(N137="základní",J137,0)</f>
        <v>0</v>
      </c>
      <c r="BF137" s="203">
        <f>IF(N137="snížená",J137,0)</f>
        <v>0</v>
      </c>
      <c r="BG137" s="203">
        <f>IF(N137="zákl. přenesená",J137,0)</f>
        <v>0</v>
      </c>
      <c r="BH137" s="203">
        <f>IF(N137="sníž. přenesená",J137,0)</f>
        <v>0</v>
      </c>
      <c r="BI137" s="203">
        <f>IF(N137="nulová",J137,0)</f>
        <v>0</v>
      </c>
      <c r="BJ137" s="15" t="s">
        <v>8</v>
      </c>
      <c r="BK137" s="203">
        <f>ROUND(I137*H137,0)</f>
        <v>0</v>
      </c>
      <c r="BL137" s="15" t="s">
        <v>2232</v>
      </c>
      <c r="BM137" s="202" t="s">
        <v>2265</v>
      </c>
    </row>
    <row r="138" spans="2:63" s="12" customFormat="1" ht="22.9" customHeight="1">
      <c r="B138" s="174"/>
      <c r="C138" s="175"/>
      <c r="D138" s="176" t="s">
        <v>74</v>
      </c>
      <c r="E138" s="188" t="s">
        <v>2266</v>
      </c>
      <c r="F138" s="188" t="s">
        <v>2267</v>
      </c>
      <c r="G138" s="175"/>
      <c r="H138" s="175"/>
      <c r="I138" s="178"/>
      <c r="J138" s="189">
        <f>BK138</f>
        <v>0</v>
      </c>
      <c r="K138" s="175"/>
      <c r="L138" s="180"/>
      <c r="M138" s="181"/>
      <c r="N138" s="182"/>
      <c r="O138" s="182"/>
      <c r="P138" s="183">
        <f>SUM(P139:P140)</f>
        <v>0</v>
      </c>
      <c r="Q138" s="182"/>
      <c r="R138" s="183">
        <f>SUM(R139:R140)</f>
        <v>0</v>
      </c>
      <c r="S138" s="182"/>
      <c r="T138" s="184">
        <f>SUM(T139:T140)</f>
        <v>0</v>
      </c>
      <c r="AR138" s="185" t="s">
        <v>182</v>
      </c>
      <c r="AT138" s="186" t="s">
        <v>74</v>
      </c>
      <c r="AU138" s="186" t="s">
        <v>8</v>
      </c>
      <c r="AY138" s="185" t="s">
        <v>159</v>
      </c>
      <c r="BK138" s="187">
        <f>SUM(BK139:BK140)</f>
        <v>0</v>
      </c>
    </row>
    <row r="139" spans="1:65" s="2" customFormat="1" ht="16.5" customHeight="1">
      <c r="A139" s="32"/>
      <c r="B139" s="33"/>
      <c r="C139" s="190" t="s">
        <v>222</v>
      </c>
      <c r="D139" s="190" t="s">
        <v>161</v>
      </c>
      <c r="E139" s="191" t="s">
        <v>2268</v>
      </c>
      <c r="F139" s="192" t="s">
        <v>2269</v>
      </c>
      <c r="G139" s="193" t="s">
        <v>2231</v>
      </c>
      <c r="H139" s="194">
        <v>1</v>
      </c>
      <c r="I139" s="195"/>
      <c r="J139" s="196">
        <f>ROUND(I139*H139,0)</f>
        <v>0</v>
      </c>
      <c r="K139" s="197"/>
      <c r="L139" s="37"/>
      <c r="M139" s="198" t="s">
        <v>1</v>
      </c>
      <c r="N139" s="199" t="s">
        <v>40</v>
      </c>
      <c r="O139" s="69"/>
      <c r="P139" s="200">
        <f>O139*H139</f>
        <v>0</v>
      </c>
      <c r="Q139" s="200">
        <v>0</v>
      </c>
      <c r="R139" s="200">
        <f>Q139*H139</f>
        <v>0</v>
      </c>
      <c r="S139" s="200">
        <v>0</v>
      </c>
      <c r="T139" s="201">
        <f>S139*H139</f>
        <v>0</v>
      </c>
      <c r="U139" s="32"/>
      <c r="V139" s="32"/>
      <c r="W139" s="32"/>
      <c r="X139" s="32"/>
      <c r="Y139" s="32"/>
      <c r="Z139" s="32"/>
      <c r="AA139" s="32"/>
      <c r="AB139" s="32"/>
      <c r="AC139" s="32"/>
      <c r="AD139" s="32"/>
      <c r="AE139" s="32"/>
      <c r="AR139" s="202" t="s">
        <v>2232</v>
      </c>
      <c r="AT139" s="202" t="s">
        <v>161</v>
      </c>
      <c r="AU139" s="202" t="s">
        <v>83</v>
      </c>
      <c r="AY139" s="15" t="s">
        <v>159</v>
      </c>
      <c r="BE139" s="203">
        <f>IF(N139="základní",J139,0)</f>
        <v>0</v>
      </c>
      <c r="BF139" s="203">
        <f>IF(N139="snížená",J139,0)</f>
        <v>0</v>
      </c>
      <c r="BG139" s="203">
        <f>IF(N139="zákl. přenesená",J139,0)</f>
        <v>0</v>
      </c>
      <c r="BH139" s="203">
        <f>IF(N139="sníž. přenesená",J139,0)</f>
        <v>0</v>
      </c>
      <c r="BI139" s="203">
        <f>IF(N139="nulová",J139,0)</f>
        <v>0</v>
      </c>
      <c r="BJ139" s="15" t="s">
        <v>8</v>
      </c>
      <c r="BK139" s="203">
        <f>ROUND(I139*H139,0)</f>
        <v>0</v>
      </c>
      <c r="BL139" s="15" t="s">
        <v>2232</v>
      </c>
      <c r="BM139" s="202" t="s">
        <v>2270</v>
      </c>
    </row>
    <row r="140" spans="1:65" s="2" customFormat="1" ht="21.75" customHeight="1">
      <c r="A140" s="32"/>
      <c r="B140" s="33"/>
      <c r="C140" s="190" t="s">
        <v>228</v>
      </c>
      <c r="D140" s="190" t="s">
        <v>161</v>
      </c>
      <c r="E140" s="191" t="s">
        <v>2271</v>
      </c>
      <c r="F140" s="192" t="s">
        <v>2272</v>
      </c>
      <c r="G140" s="193" t="s">
        <v>2231</v>
      </c>
      <c r="H140" s="194">
        <v>1</v>
      </c>
      <c r="I140" s="195"/>
      <c r="J140" s="196">
        <f>ROUND(I140*H140,0)</f>
        <v>0</v>
      </c>
      <c r="K140" s="197"/>
      <c r="L140" s="37"/>
      <c r="M140" s="198" t="s">
        <v>1</v>
      </c>
      <c r="N140" s="199" t="s">
        <v>40</v>
      </c>
      <c r="O140" s="69"/>
      <c r="P140" s="200">
        <f>O140*H140</f>
        <v>0</v>
      </c>
      <c r="Q140" s="200">
        <v>0</v>
      </c>
      <c r="R140" s="200">
        <f>Q140*H140</f>
        <v>0</v>
      </c>
      <c r="S140" s="200">
        <v>0</v>
      </c>
      <c r="T140" s="201">
        <f>S140*H140</f>
        <v>0</v>
      </c>
      <c r="U140" s="32"/>
      <c r="V140" s="32"/>
      <c r="W140" s="32"/>
      <c r="X140" s="32"/>
      <c r="Y140" s="32"/>
      <c r="Z140" s="32"/>
      <c r="AA140" s="32"/>
      <c r="AB140" s="32"/>
      <c r="AC140" s="32"/>
      <c r="AD140" s="32"/>
      <c r="AE140" s="32"/>
      <c r="AR140" s="202" t="s">
        <v>2232</v>
      </c>
      <c r="AT140" s="202" t="s">
        <v>161</v>
      </c>
      <c r="AU140" s="202" t="s">
        <v>83</v>
      </c>
      <c r="AY140" s="15" t="s">
        <v>159</v>
      </c>
      <c r="BE140" s="203">
        <f>IF(N140="základní",J140,0)</f>
        <v>0</v>
      </c>
      <c r="BF140" s="203">
        <f>IF(N140="snížená",J140,0)</f>
        <v>0</v>
      </c>
      <c r="BG140" s="203">
        <f>IF(N140="zákl. přenesená",J140,0)</f>
        <v>0</v>
      </c>
      <c r="BH140" s="203">
        <f>IF(N140="sníž. přenesená",J140,0)</f>
        <v>0</v>
      </c>
      <c r="BI140" s="203">
        <f>IF(N140="nulová",J140,0)</f>
        <v>0</v>
      </c>
      <c r="BJ140" s="15" t="s">
        <v>8</v>
      </c>
      <c r="BK140" s="203">
        <f>ROUND(I140*H140,0)</f>
        <v>0</v>
      </c>
      <c r="BL140" s="15" t="s">
        <v>2232</v>
      </c>
      <c r="BM140" s="202" t="s">
        <v>2273</v>
      </c>
    </row>
    <row r="141" spans="2:63" s="12" customFormat="1" ht="22.9" customHeight="1">
      <c r="B141" s="174"/>
      <c r="C141" s="175"/>
      <c r="D141" s="176" t="s">
        <v>74</v>
      </c>
      <c r="E141" s="188" t="s">
        <v>2274</v>
      </c>
      <c r="F141" s="188" t="s">
        <v>2275</v>
      </c>
      <c r="G141" s="175"/>
      <c r="H141" s="175"/>
      <c r="I141" s="178"/>
      <c r="J141" s="189">
        <f>BK141</f>
        <v>0</v>
      </c>
      <c r="K141" s="175"/>
      <c r="L141" s="180"/>
      <c r="M141" s="181"/>
      <c r="N141" s="182"/>
      <c r="O141" s="182"/>
      <c r="P141" s="183">
        <f>P142</f>
        <v>0</v>
      </c>
      <c r="Q141" s="182"/>
      <c r="R141" s="183">
        <f>R142</f>
        <v>0</v>
      </c>
      <c r="S141" s="182"/>
      <c r="T141" s="184">
        <f>T142</f>
        <v>0</v>
      </c>
      <c r="AR141" s="185" t="s">
        <v>182</v>
      </c>
      <c r="AT141" s="186" t="s">
        <v>74</v>
      </c>
      <c r="AU141" s="186" t="s">
        <v>8</v>
      </c>
      <c r="AY141" s="185" t="s">
        <v>159</v>
      </c>
      <c r="BK141" s="187">
        <f>BK142</f>
        <v>0</v>
      </c>
    </row>
    <row r="142" spans="1:65" s="2" customFormat="1" ht="16.5" customHeight="1">
      <c r="A142" s="32"/>
      <c r="B142" s="33"/>
      <c r="C142" s="190" t="s">
        <v>233</v>
      </c>
      <c r="D142" s="190" t="s">
        <v>161</v>
      </c>
      <c r="E142" s="191" t="s">
        <v>2276</v>
      </c>
      <c r="F142" s="192" t="s">
        <v>2277</v>
      </c>
      <c r="G142" s="193" t="s">
        <v>2231</v>
      </c>
      <c r="H142" s="194">
        <v>1</v>
      </c>
      <c r="I142" s="195"/>
      <c r="J142" s="196">
        <f>ROUND(I142*H142,0)</f>
        <v>0</v>
      </c>
      <c r="K142" s="197"/>
      <c r="L142" s="37"/>
      <c r="M142" s="231" t="s">
        <v>1</v>
      </c>
      <c r="N142" s="232" t="s">
        <v>40</v>
      </c>
      <c r="O142" s="233"/>
      <c r="P142" s="234">
        <f>O142*H142</f>
        <v>0</v>
      </c>
      <c r="Q142" s="234">
        <v>0</v>
      </c>
      <c r="R142" s="234">
        <f>Q142*H142</f>
        <v>0</v>
      </c>
      <c r="S142" s="234">
        <v>0</v>
      </c>
      <c r="T142" s="235">
        <f>S142*H142</f>
        <v>0</v>
      </c>
      <c r="U142" s="32"/>
      <c r="V142" s="32"/>
      <c r="W142" s="32"/>
      <c r="X142" s="32"/>
      <c r="Y142" s="32"/>
      <c r="Z142" s="32"/>
      <c r="AA142" s="32"/>
      <c r="AB142" s="32"/>
      <c r="AC142" s="32"/>
      <c r="AD142" s="32"/>
      <c r="AE142" s="32"/>
      <c r="AR142" s="202" t="s">
        <v>2232</v>
      </c>
      <c r="AT142" s="202" t="s">
        <v>161</v>
      </c>
      <c r="AU142" s="202" t="s">
        <v>83</v>
      </c>
      <c r="AY142" s="15" t="s">
        <v>159</v>
      </c>
      <c r="BE142" s="203">
        <f>IF(N142="základní",J142,0)</f>
        <v>0</v>
      </c>
      <c r="BF142" s="203">
        <f>IF(N142="snížená",J142,0)</f>
        <v>0</v>
      </c>
      <c r="BG142" s="203">
        <f>IF(N142="zákl. přenesená",J142,0)</f>
        <v>0</v>
      </c>
      <c r="BH142" s="203">
        <f>IF(N142="sníž. přenesená",J142,0)</f>
        <v>0</v>
      </c>
      <c r="BI142" s="203">
        <f>IF(N142="nulová",J142,0)</f>
        <v>0</v>
      </c>
      <c r="BJ142" s="15" t="s">
        <v>8</v>
      </c>
      <c r="BK142" s="203">
        <f>ROUND(I142*H142,0)</f>
        <v>0</v>
      </c>
      <c r="BL142" s="15" t="s">
        <v>2232</v>
      </c>
      <c r="BM142" s="202" t="s">
        <v>2278</v>
      </c>
    </row>
    <row r="143" spans="1:31" s="2" customFormat="1" ht="6.95" customHeight="1">
      <c r="A143" s="32"/>
      <c r="B143" s="52"/>
      <c r="C143" s="53"/>
      <c r="D143" s="53"/>
      <c r="E143" s="53"/>
      <c r="F143" s="53"/>
      <c r="G143" s="53"/>
      <c r="H143" s="53"/>
      <c r="I143" s="53"/>
      <c r="J143" s="53"/>
      <c r="K143" s="53"/>
      <c r="L143" s="37"/>
      <c r="M143" s="32"/>
      <c r="O143" s="32"/>
      <c r="P143" s="32"/>
      <c r="Q143" s="32"/>
      <c r="R143" s="32"/>
      <c r="S143" s="32"/>
      <c r="T143" s="32"/>
      <c r="U143" s="32"/>
      <c r="V143" s="32"/>
      <c r="W143" s="32"/>
      <c r="X143" s="32"/>
      <c r="Y143" s="32"/>
      <c r="Z143" s="32"/>
      <c r="AA143" s="32"/>
      <c r="AB143" s="32"/>
      <c r="AC143" s="32"/>
      <c r="AD143" s="32"/>
      <c r="AE143" s="32"/>
    </row>
  </sheetData>
  <sheetProtection algorithmName="SHA-512" hashValue="Ew4MsvioEaQWy6qDswQEC6pctxsUc2qplAc+93EIZr9fI4YyJyjCvaNKJzOkypLA5gF+YU4tHBNUhmMJycapyA==" saltValue="L9CJvxHxKf5afAouQzNz/1dcR5DIKuNrPLr36d4uig7PZzgLT1VKFIR+uD5EvCsFD8ruuxgJsinmXNyyfWyb7A==" spinCount="100000" sheet="1" objects="1" scenarios="1" formatColumns="0" formatRows="0" autoFilter="0"/>
  <autoFilter ref="C121:K142"/>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7"/>
  <sheetViews>
    <sheetView showGridLines="0" workbookViewId="0" topLeftCell="A366">
      <selection activeCell="I389" sqref="I38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88</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2:12" s="1" customFormat="1" ht="12" customHeight="1">
      <c r="B8" s="18"/>
      <c r="D8" s="117" t="s">
        <v>108</v>
      </c>
      <c r="L8" s="18"/>
    </row>
    <row r="9" spans="1:31" s="2" customFormat="1" ht="16.5" customHeight="1">
      <c r="A9" s="32"/>
      <c r="B9" s="37"/>
      <c r="C9" s="32"/>
      <c r="D9" s="32"/>
      <c r="E9" s="448" t="s">
        <v>109</v>
      </c>
      <c r="F9" s="450"/>
      <c r="G9" s="450"/>
      <c r="H9" s="45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110</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451" t="s">
        <v>111</v>
      </c>
      <c r="F11" s="450"/>
      <c r="G11" s="450"/>
      <c r="H11" s="450"/>
      <c r="I11" s="32"/>
      <c r="J11" s="32"/>
      <c r="K11" s="32"/>
      <c r="L11" s="49"/>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19</v>
      </c>
      <c r="E13" s="32"/>
      <c r="F13" s="108" t="s">
        <v>1</v>
      </c>
      <c r="G13" s="32"/>
      <c r="H13" s="32"/>
      <c r="I13" s="117" t="s">
        <v>20</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21</v>
      </c>
      <c r="E14" s="32"/>
      <c r="F14" s="108" t="s">
        <v>112</v>
      </c>
      <c r="G14" s="32"/>
      <c r="H14" s="32"/>
      <c r="I14" s="117" t="s">
        <v>23</v>
      </c>
      <c r="J14" s="118" t="str">
        <f>'Rekapitulace stavby'!AN8</f>
        <v>2. 2. 2021</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25</v>
      </c>
      <c r="E16" s="32"/>
      <c r="F16" s="32"/>
      <c r="G16" s="32"/>
      <c r="H16" s="32"/>
      <c r="I16" s="117" t="s">
        <v>26</v>
      </c>
      <c r="J16" s="108" t="s">
        <v>1</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113</v>
      </c>
      <c r="F17" s="32"/>
      <c r="G17" s="32"/>
      <c r="H17" s="32"/>
      <c r="I17" s="117" t="s">
        <v>27</v>
      </c>
      <c r="J17" s="108" t="s">
        <v>1</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28</v>
      </c>
      <c r="E19" s="32"/>
      <c r="F19" s="32"/>
      <c r="G19" s="32"/>
      <c r="H19" s="32"/>
      <c r="I19" s="117" t="s">
        <v>26</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452" t="str">
        <f>'Rekapitulace stavby'!E14</f>
        <v>Vyplň údaj</v>
      </c>
      <c r="F20" s="453"/>
      <c r="G20" s="453"/>
      <c r="H20" s="453"/>
      <c r="I20" s="117" t="s">
        <v>27</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30</v>
      </c>
      <c r="E22" s="32"/>
      <c r="F22" s="32"/>
      <c r="G22" s="32"/>
      <c r="H22" s="32"/>
      <c r="I22" s="117" t="s">
        <v>26</v>
      </c>
      <c r="J22" s="108" t="s">
        <v>1</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114</v>
      </c>
      <c r="F23" s="32"/>
      <c r="G23" s="32"/>
      <c r="H23" s="32"/>
      <c r="I23" s="117" t="s">
        <v>27</v>
      </c>
      <c r="J23" s="108" t="s">
        <v>1</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32</v>
      </c>
      <c r="E25" s="32"/>
      <c r="F25" s="32"/>
      <c r="G25" s="32"/>
      <c r="H25" s="32"/>
      <c r="I25" s="117" t="s">
        <v>26</v>
      </c>
      <c r="J25" s="108" t="s">
        <v>1</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
        <v>33</v>
      </c>
      <c r="F26" s="32"/>
      <c r="G26" s="32"/>
      <c r="H26" s="32"/>
      <c r="I26" s="117" t="s">
        <v>27</v>
      </c>
      <c r="J26" s="108" t="s">
        <v>1</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34</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454" t="s">
        <v>1</v>
      </c>
      <c r="F29" s="454"/>
      <c r="G29" s="454"/>
      <c r="H29" s="45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35</v>
      </c>
      <c r="E32" s="32"/>
      <c r="F32" s="32"/>
      <c r="G32" s="32"/>
      <c r="H32" s="32"/>
      <c r="I32" s="32"/>
      <c r="J32" s="124">
        <f>ROUND(J144,0)</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37</v>
      </c>
      <c r="G34" s="32"/>
      <c r="H34" s="32"/>
      <c r="I34" s="125" t="s">
        <v>36</v>
      </c>
      <c r="J34" s="125" t="s">
        <v>38</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39</v>
      </c>
      <c r="E35" s="117" t="s">
        <v>40</v>
      </c>
      <c r="F35" s="127">
        <f>ROUND((SUM(BE144:BE456)),0)</f>
        <v>0</v>
      </c>
      <c r="G35" s="32"/>
      <c r="H35" s="32"/>
      <c r="I35" s="128">
        <v>0.21</v>
      </c>
      <c r="J35" s="127">
        <f>ROUND(((SUM(BE144:BE456))*I35),0)</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41</v>
      </c>
      <c r="F36" s="127">
        <f>ROUND((SUM(BF144:BF456)),0)</f>
        <v>0</v>
      </c>
      <c r="G36" s="32"/>
      <c r="H36" s="32"/>
      <c r="I36" s="128">
        <v>0.15</v>
      </c>
      <c r="J36" s="127">
        <f>ROUND(((SUM(BF144:BF456))*I36),0)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42</v>
      </c>
      <c r="F37" s="127">
        <f>ROUND((SUM(BG144:BG456)),0)</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43</v>
      </c>
      <c r="F38" s="127">
        <f>ROUND((SUM(BH144:BH456)),0)</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44</v>
      </c>
      <c r="F39" s="127">
        <f>ROUND((SUM(BI144:BI456)),0)</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45</v>
      </c>
      <c r="E41" s="131"/>
      <c r="F41" s="131"/>
      <c r="G41" s="132" t="s">
        <v>46</v>
      </c>
      <c r="H41" s="133" t="s">
        <v>47</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2:12" s="1" customFormat="1" ht="12" customHeight="1">
      <c r="B86" s="19"/>
      <c r="C86" s="27" t="s">
        <v>108</v>
      </c>
      <c r="D86" s="20"/>
      <c r="E86" s="20"/>
      <c r="F86" s="20"/>
      <c r="G86" s="20"/>
      <c r="H86" s="20"/>
      <c r="I86" s="20"/>
      <c r="J86" s="20"/>
      <c r="K86" s="20"/>
      <c r="L86" s="18"/>
    </row>
    <row r="87" spans="1:31" s="2" customFormat="1" ht="16.5" customHeight="1">
      <c r="A87" s="32"/>
      <c r="B87" s="33"/>
      <c r="C87" s="34"/>
      <c r="D87" s="34"/>
      <c r="E87" s="446" t="s">
        <v>109</v>
      </c>
      <c r="F87" s="445"/>
      <c r="G87" s="445"/>
      <c r="H87" s="445"/>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110</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425" t="str">
        <f>E11</f>
        <v>001010 - SO 01a  Kostel</v>
      </c>
      <c r="F89" s="445"/>
      <c r="G89" s="445"/>
      <c r="H89" s="445"/>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21</v>
      </c>
      <c r="D91" s="34"/>
      <c r="E91" s="34"/>
      <c r="F91" s="25" t="str">
        <f>F14</f>
        <v>Horní Slavkov</v>
      </c>
      <c r="G91" s="34"/>
      <c r="H91" s="34"/>
      <c r="I91" s="27" t="s">
        <v>23</v>
      </c>
      <c r="J91" s="64" t="str">
        <f>IF(J14="","",J14)</f>
        <v>2. 2. 2021</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25.7" customHeight="1">
      <c r="A93" s="32"/>
      <c r="B93" s="33"/>
      <c r="C93" s="27" t="s">
        <v>25</v>
      </c>
      <c r="D93" s="34"/>
      <c r="E93" s="34"/>
      <c r="F93" s="25" t="str">
        <f>E17</f>
        <v>Město Horní Slavkov</v>
      </c>
      <c r="G93" s="34"/>
      <c r="H93" s="34"/>
      <c r="I93" s="27" t="s">
        <v>30</v>
      </c>
      <c r="J93" s="30" t="str">
        <f>E23</f>
        <v>TMS PROJEKT Ing. JiříTreybal</v>
      </c>
      <c r="K93" s="34"/>
      <c r="L93" s="49"/>
      <c r="S93" s="32"/>
      <c r="T93" s="32"/>
      <c r="U93" s="32"/>
      <c r="V93" s="32"/>
      <c r="W93" s="32"/>
      <c r="X93" s="32"/>
      <c r="Y93" s="32"/>
      <c r="Z93" s="32"/>
      <c r="AA93" s="32"/>
      <c r="AB93" s="32"/>
      <c r="AC93" s="32"/>
      <c r="AD93" s="32"/>
      <c r="AE93" s="32"/>
    </row>
    <row r="94" spans="1:31" s="2" customFormat="1" ht="15.2" customHeight="1">
      <c r="A94" s="32"/>
      <c r="B94" s="33"/>
      <c r="C94" s="27" t="s">
        <v>28</v>
      </c>
      <c r="D94" s="34"/>
      <c r="E94" s="34"/>
      <c r="F94" s="25" t="str">
        <f>IF(E20="","",E20)</f>
        <v>Vyplň údaj</v>
      </c>
      <c r="G94" s="34"/>
      <c r="H94" s="34"/>
      <c r="I94" s="27" t="s">
        <v>32</v>
      </c>
      <c r="J94" s="30" t="str">
        <f>E26</f>
        <v>Pavel Hrba</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116</v>
      </c>
      <c r="D96" s="148"/>
      <c r="E96" s="148"/>
      <c r="F96" s="148"/>
      <c r="G96" s="148"/>
      <c r="H96" s="148"/>
      <c r="I96" s="148"/>
      <c r="J96" s="149" t="s">
        <v>117</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118</v>
      </c>
      <c r="D98" s="34"/>
      <c r="E98" s="34"/>
      <c r="F98" s="34"/>
      <c r="G98" s="34"/>
      <c r="H98" s="34"/>
      <c r="I98" s="34"/>
      <c r="J98" s="82">
        <f>J144</f>
        <v>0</v>
      </c>
      <c r="K98" s="34"/>
      <c r="L98" s="49"/>
      <c r="S98" s="32"/>
      <c r="T98" s="32"/>
      <c r="U98" s="32"/>
      <c r="V98" s="32"/>
      <c r="W98" s="32"/>
      <c r="X98" s="32"/>
      <c r="Y98" s="32"/>
      <c r="Z98" s="32"/>
      <c r="AA98" s="32"/>
      <c r="AB98" s="32"/>
      <c r="AC98" s="32"/>
      <c r="AD98" s="32"/>
      <c r="AE98" s="32"/>
      <c r="AU98" s="15" t="s">
        <v>119</v>
      </c>
    </row>
    <row r="99" spans="2:12" s="9" customFormat="1" ht="24.95" customHeight="1">
      <c r="B99" s="151"/>
      <c r="C99" s="152"/>
      <c r="D99" s="153" t="s">
        <v>120</v>
      </c>
      <c r="E99" s="154"/>
      <c r="F99" s="154"/>
      <c r="G99" s="154"/>
      <c r="H99" s="154"/>
      <c r="I99" s="154"/>
      <c r="J99" s="155">
        <f>J145</f>
        <v>0</v>
      </c>
      <c r="K99" s="152"/>
      <c r="L99" s="156"/>
    </row>
    <row r="100" spans="2:12" s="10" customFormat="1" ht="19.9" customHeight="1">
      <c r="B100" s="157"/>
      <c r="C100" s="102"/>
      <c r="D100" s="158" t="s">
        <v>121</v>
      </c>
      <c r="E100" s="159"/>
      <c r="F100" s="159"/>
      <c r="G100" s="159"/>
      <c r="H100" s="159"/>
      <c r="I100" s="159"/>
      <c r="J100" s="160">
        <f>J146</f>
        <v>0</v>
      </c>
      <c r="K100" s="102"/>
      <c r="L100" s="161"/>
    </row>
    <row r="101" spans="2:12" s="10" customFormat="1" ht="19.9" customHeight="1">
      <c r="B101" s="157"/>
      <c r="C101" s="102"/>
      <c r="D101" s="158" t="s">
        <v>122</v>
      </c>
      <c r="E101" s="159"/>
      <c r="F101" s="159"/>
      <c r="G101" s="159"/>
      <c r="H101" s="159"/>
      <c r="I101" s="159"/>
      <c r="J101" s="160">
        <f>J171</f>
        <v>0</v>
      </c>
      <c r="K101" s="102"/>
      <c r="L101" s="161"/>
    </row>
    <row r="102" spans="2:12" s="10" customFormat="1" ht="19.9" customHeight="1">
      <c r="B102" s="157"/>
      <c r="C102" s="102"/>
      <c r="D102" s="158" t="s">
        <v>123</v>
      </c>
      <c r="E102" s="159"/>
      <c r="F102" s="159"/>
      <c r="G102" s="159"/>
      <c r="H102" s="159"/>
      <c r="I102" s="159"/>
      <c r="J102" s="160">
        <f>J174</f>
        <v>0</v>
      </c>
      <c r="K102" s="102"/>
      <c r="L102" s="161"/>
    </row>
    <row r="103" spans="2:12" s="10" customFormat="1" ht="19.9" customHeight="1">
      <c r="B103" s="157"/>
      <c r="C103" s="102"/>
      <c r="D103" s="158" t="s">
        <v>124</v>
      </c>
      <c r="E103" s="159"/>
      <c r="F103" s="159"/>
      <c r="G103" s="159"/>
      <c r="H103" s="159"/>
      <c r="I103" s="159"/>
      <c r="J103" s="160">
        <f>J182</f>
        <v>0</v>
      </c>
      <c r="K103" s="102"/>
      <c r="L103" s="161"/>
    </row>
    <row r="104" spans="2:12" s="10" customFormat="1" ht="19.9" customHeight="1">
      <c r="B104" s="157"/>
      <c r="C104" s="102"/>
      <c r="D104" s="158" t="s">
        <v>125</v>
      </c>
      <c r="E104" s="159"/>
      <c r="F104" s="159"/>
      <c r="G104" s="159"/>
      <c r="H104" s="159"/>
      <c r="I104" s="159"/>
      <c r="J104" s="160">
        <f>J209</f>
        <v>0</v>
      </c>
      <c r="K104" s="102"/>
      <c r="L104" s="161"/>
    </row>
    <row r="105" spans="2:12" s="10" customFormat="1" ht="19.9" customHeight="1">
      <c r="B105" s="157"/>
      <c r="C105" s="102"/>
      <c r="D105" s="158" t="s">
        <v>126</v>
      </c>
      <c r="E105" s="159"/>
      <c r="F105" s="159"/>
      <c r="G105" s="159"/>
      <c r="H105" s="159"/>
      <c r="I105" s="159"/>
      <c r="J105" s="160">
        <f>J213</f>
        <v>0</v>
      </c>
      <c r="K105" s="102"/>
      <c r="L105" s="161"/>
    </row>
    <row r="106" spans="2:12" s="10" customFormat="1" ht="19.9" customHeight="1">
      <c r="B106" s="157"/>
      <c r="C106" s="102"/>
      <c r="D106" s="158" t="s">
        <v>127</v>
      </c>
      <c r="E106" s="159"/>
      <c r="F106" s="159"/>
      <c r="G106" s="159"/>
      <c r="H106" s="159"/>
      <c r="I106" s="159"/>
      <c r="J106" s="160">
        <f>J261</f>
        <v>0</v>
      </c>
      <c r="K106" s="102"/>
      <c r="L106" s="161"/>
    </row>
    <row r="107" spans="2:12" s="10" customFormat="1" ht="19.9" customHeight="1">
      <c r="B107" s="157"/>
      <c r="C107" s="102"/>
      <c r="D107" s="158" t="s">
        <v>128</v>
      </c>
      <c r="E107" s="159"/>
      <c r="F107" s="159"/>
      <c r="G107" s="159"/>
      <c r="H107" s="159"/>
      <c r="I107" s="159"/>
      <c r="J107" s="160">
        <f>J283</f>
        <v>0</v>
      </c>
      <c r="K107" s="102"/>
      <c r="L107" s="161"/>
    </row>
    <row r="108" spans="2:12" s="10" customFormat="1" ht="19.9" customHeight="1">
      <c r="B108" s="157"/>
      <c r="C108" s="102"/>
      <c r="D108" s="158" t="s">
        <v>129</v>
      </c>
      <c r="E108" s="159"/>
      <c r="F108" s="159"/>
      <c r="G108" s="159"/>
      <c r="H108" s="159"/>
      <c r="I108" s="159"/>
      <c r="J108" s="160">
        <f>J313</f>
        <v>0</v>
      </c>
      <c r="K108" s="102"/>
      <c r="L108" s="161"/>
    </row>
    <row r="109" spans="2:12" s="10" customFormat="1" ht="19.9" customHeight="1">
      <c r="B109" s="157"/>
      <c r="C109" s="102"/>
      <c r="D109" s="158" t="s">
        <v>130</v>
      </c>
      <c r="E109" s="159"/>
      <c r="F109" s="159"/>
      <c r="G109" s="159"/>
      <c r="H109" s="159"/>
      <c r="I109" s="159"/>
      <c r="J109" s="160">
        <f>J337</f>
        <v>0</v>
      </c>
      <c r="K109" s="102"/>
      <c r="L109" s="161"/>
    </row>
    <row r="110" spans="2:12" s="10" customFormat="1" ht="19.9" customHeight="1">
      <c r="B110" s="157"/>
      <c r="C110" s="102"/>
      <c r="D110" s="158" t="s">
        <v>131</v>
      </c>
      <c r="E110" s="159"/>
      <c r="F110" s="159"/>
      <c r="G110" s="159"/>
      <c r="H110" s="159"/>
      <c r="I110" s="159"/>
      <c r="J110" s="160">
        <f>J354</f>
        <v>0</v>
      </c>
      <c r="K110" s="102"/>
      <c r="L110" s="161"/>
    </row>
    <row r="111" spans="2:12" s="10" customFormat="1" ht="19.9" customHeight="1">
      <c r="B111" s="157"/>
      <c r="C111" s="102"/>
      <c r="D111" s="158" t="s">
        <v>132</v>
      </c>
      <c r="E111" s="159"/>
      <c r="F111" s="159"/>
      <c r="G111" s="159"/>
      <c r="H111" s="159"/>
      <c r="I111" s="159"/>
      <c r="J111" s="160">
        <f>J360</f>
        <v>0</v>
      </c>
      <c r="K111" s="102"/>
      <c r="L111" s="161"/>
    </row>
    <row r="112" spans="2:12" s="9" customFormat="1" ht="24.95" customHeight="1">
      <c r="B112" s="151"/>
      <c r="C112" s="152"/>
      <c r="D112" s="153" t="s">
        <v>133</v>
      </c>
      <c r="E112" s="154"/>
      <c r="F112" s="154"/>
      <c r="G112" s="154"/>
      <c r="H112" s="154"/>
      <c r="I112" s="154"/>
      <c r="J112" s="155">
        <f>J362</f>
        <v>0</v>
      </c>
      <c r="K112" s="152"/>
      <c r="L112" s="156"/>
    </row>
    <row r="113" spans="2:12" s="10" customFormat="1" ht="19.9" customHeight="1">
      <c r="B113" s="157"/>
      <c r="C113" s="102"/>
      <c r="D113" s="158" t="s">
        <v>134</v>
      </c>
      <c r="E113" s="159"/>
      <c r="F113" s="159"/>
      <c r="G113" s="159"/>
      <c r="H113" s="159"/>
      <c r="I113" s="159"/>
      <c r="J113" s="160">
        <f>J363</f>
        <v>0</v>
      </c>
      <c r="K113" s="102"/>
      <c r="L113" s="161"/>
    </row>
    <row r="114" spans="2:12" s="10" customFormat="1" ht="19.9" customHeight="1">
      <c r="B114" s="157"/>
      <c r="C114" s="102"/>
      <c r="D114" s="158" t="s">
        <v>135</v>
      </c>
      <c r="E114" s="159"/>
      <c r="F114" s="159"/>
      <c r="G114" s="159"/>
      <c r="H114" s="159"/>
      <c r="I114" s="159"/>
      <c r="J114" s="160">
        <f>J374</f>
        <v>0</v>
      </c>
      <c r="K114" s="102"/>
      <c r="L114" s="161"/>
    </row>
    <row r="115" spans="2:12" s="10" customFormat="1" ht="19.9" customHeight="1">
      <c r="B115" s="157"/>
      <c r="C115" s="102"/>
      <c r="D115" s="158" t="s">
        <v>136</v>
      </c>
      <c r="E115" s="159"/>
      <c r="F115" s="159"/>
      <c r="G115" s="159"/>
      <c r="H115" s="159"/>
      <c r="I115" s="159"/>
      <c r="J115" s="160">
        <f>J387</f>
        <v>0</v>
      </c>
      <c r="K115" s="102"/>
      <c r="L115" s="161"/>
    </row>
    <row r="116" spans="2:12" s="10" customFormat="1" ht="19.9" customHeight="1">
      <c r="B116" s="157"/>
      <c r="C116" s="102"/>
      <c r="D116" s="158" t="s">
        <v>137</v>
      </c>
      <c r="E116" s="159"/>
      <c r="F116" s="159"/>
      <c r="G116" s="159"/>
      <c r="H116" s="159"/>
      <c r="I116" s="159"/>
      <c r="J116" s="160">
        <f>J389</f>
        <v>0</v>
      </c>
      <c r="K116" s="102"/>
      <c r="L116" s="161"/>
    </row>
    <row r="117" spans="2:12" s="10" customFormat="1" ht="19.9" customHeight="1">
      <c r="B117" s="157"/>
      <c r="C117" s="102"/>
      <c r="D117" s="158" t="s">
        <v>138</v>
      </c>
      <c r="E117" s="159"/>
      <c r="F117" s="159"/>
      <c r="G117" s="159"/>
      <c r="H117" s="159"/>
      <c r="I117" s="159"/>
      <c r="J117" s="160">
        <f>J400</f>
        <v>0</v>
      </c>
      <c r="K117" s="102"/>
      <c r="L117" s="161"/>
    </row>
    <row r="118" spans="2:12" s="10" customFormat="1" ht="19.9" customHeight="1">
      <c r="B118" s="157"/>
      <c r="C118" s="102"/>
      <c r="D118" s="158" t="s">
        <v>139</v>
      </c>
      <c r="E118" s="159"/>
      <c r="F118" s="159"/>
      <c r="G118" s="159"/>
      <c r="H118" s="159"/>
      <c r="I118" s="159"/>
      <c r="J118" s="160">
        <f>J404</f>
        <v>0</v>
      </c>
      <c r="K118" s="102"/>
      <c r="L118" s="161"/>
    </row>
    <row r="119" spans="2:12" s="10" customFormat="1" ht="19.9" customHeight="1">
      <c r="B119" s="157"/>
      <c r="C119" s="102"/>
      <c r="D119" s="158" t="s">
        <v>140</v>
      </c>
      <c r="E119" s="159"/>
      <c r="F119" s="159"/>
      <c r="G119" s="159"/>
      <c r="H119" s="159"/>
      <c r="I119" s="159"/>
      <c r="J119" s="160">
        <f>J418</f>
        <v>0</v>
      </c>
      <c r="K119" s="102"/>
      <c r="L119" s="161"/>
    </row>
    <row r="120" spans="2:12" s="10" customFormat="1" ht="19.9" customHeight="1">
      <c r="B120" s="157"/>
      <c r="C120" s="102"/>
      <c r="D120" s="158" t="s">
        <v>141</v>
      </c>
      <c r="E120" s="159"/>
      <c r="F120" s="159"/>
      <c r="G120" s="159"/>
      <c r="H120" s="159"/>
      <c r="I120" s="159"/>
      <c r="J120" s="160">
        <f>J429</f>
        <v>0</v>
      </c>
      <c r="K120" s="102"/>
      <c r="L120" s="161"/>
    </row>
    <row r="121" spans="2:12" s="10" customFormat="1" ht="19.9" customHeight="1">
      <c r="B121" s="157"/>
      <c r="C121" s="102"/>
      <c r="D121" s="158" t="s">
        <v>142</v>
      </c>
      <c r="E121" s="159"/>
      <c r="F121" s="159"/>
      <c r="G121" s="159"/>
      <c r="H121" s="159"/>
      <c r="I121" s="159"/>
      <c r="J121" s="160">
        <f>J443</f>
        <v>0</v>
      </c>
      <c r="K121" s="102"/>
      <c r="L121" s="161"/>
    </row>
    <row r="122" spans="2:12" s="10" customFormat="1" ht="19.9" customHeight="1">
      <c r="B122" s="157"/>
      <c r="C122" s="102"/>
      <c r="D122" s="158" t="s">
        <v>143</v>
      </c>
      <c r="E122" s="159"/>
      <c r="F122" s="159"/>
      <c r="G122" s="159"/>
      <c r="H122" s="159"/>
      <c r="I122" s="159"/>
      <c r="J122" s="160">
        <f>J446</f>
        <v>0</v>
      </c>
      <c r="K122" s="102"/>
      <c r="L122" s="161"/>
    </row>
    <row r="123" spans="1:31" s="2" customFormat="1" ht="21.7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2" customFormat="1" ht="6.95" customHeight="1">
      <c r="A124" s="32"/>
      <c r="B124" s="52"/>
      <c r="C124" s="53"/>
      <c r="D124" s="53"/>
      <c r="E124" s="53"/>
      <c r="F124" s="53"/>
      <c r="G124" s="53"/>
      <c r="H124" s="53"/>
      <c r="I124" s="53"/>
      <c r="J124" s="53"/>
      <c r="K124" s="53"/>
      <c r="L124" s="49"/>
      <c r="S124" s="32"/>
      <c r="T124" s="32"/>
      <c r="U124" s="32"/>
      <c r="V124" s="32"/>
      <c r="W124" s="32"/>
      <c r="X124" s="32"/>
      <c r="Y124" s="32"/>
      <c r="Z124" s="32"/>
      <c r="AA124" s="32"/>
      <c r="AB124" s="32"/>
      <c r="AC124" s="32"/>
      <c r="AD124" s="32"/>
      <c r="AE124" s="32"/>
    </row>
    <row r="128" spans="1:31" s="2" customFormat="1" ht="6.95" customHeight="1">
      <c r="A128" s="32"/>
      <c r="B128" s="54"/>
      <c r="C128" s="55"/>
      <c r="D128" s="55"/>
      <c r="E128" s="55"/>
      <c r="F128" s="55"/>
      <c r="G128" s="55"/>
      <c r="H128" s="55"/>
      <c r="I128" s="55"/>
      <c r="J128" s="55"/>
      <c r="K128" s="55"/>
      <c r="L128" s="49"/>
      <c r="S128" s="32"/>
      <c r="T128" s="32"/>
      <c r="U128" s="32"/>
      <c r="V128" s="32"/>
      <c r="W128" s="32"/>
      <c r="X128" s="32"/>
      <c r="Y128" s="32"/>
      <c r="Z128" s="32"/>
      <c r="AA128" s="32"/>
      <c r="AB128" s="32"/>
      <c r="AC128" s="32"/>
      <c r="AD128" s="32"/>
      <c r="AE128" s="32"/>
    </row>
    <row r="129" spans="1:31" s="2" customFormat="1" ht="24.95" customHeight="1">
      <c r="A129" s="32"/>
      <c r="B129" s="33"/>
      <c r="C129" s="21" t="s">
        <v>144</v>
      </c>
      <c r="D129" s="34"/>
      <c r="E129" s="34"/>
      <c r="F129" s="34"/>
      <c r="G129" s="34"/>
      <c r="H129" s="34"/>
      <c r="I129" s="34"/>
      <c r="J129" s="34"/>
      <c r="K129" s="34"/>
      <c r="L129" s="49"/>
      <c r="S129" s="32"/>
      <c r="T129" s="32"/>
      <c r="U129" s="32"/>
      <c r="V129" s="32"/>
      <c r="W129" s="32"/>
      <c r="X129" s="32"/>
      <c r="Y129" s="32"/>
      <c r="Z129" s="32"/>
      <c r="AA129" s="32"/>
      <c r="AB129" s="32"/>
      <c r="AC129" s="32"/>
      <c r="AD129" s="32"/>
      <c r="AE129" s="32"/>
    </row>
    <row r="130" spans="1:31" s="2" customFormat="1" ht="6.95" customHeight="1">
      <c r="A130" s="32"/>
      <c r="B130" s="33"/>
      <c r="C130" s="34"/>
      <c r="D130" s="34"/>
      <c r="E130" s="34"/>
      <c r="F130" s="34"/>
      <c r="G130" s="34"/>
      <c r="H130" s="34"/>
      <c r="I130" s="34"/>
      <c r="J130" s="34"/>
      <c r="K130" s="34"/>
      <c r="L130" s="49"/>
      <c r="S130" s="32"/>
      <c r="T130" s="32"/>
      <c r="U130" s="32"/>
      <c r="V130" s="32"/>
      <c r="W130" s="32"/>
      <c r="X130" s="32"/>
      <c r="Y130" s="32"/>
      <c r="Z130" s="32"/>
      <c r="AA130" s="32"/>
      <c r="AB130" s="32"/>
      <c r="AC130" s="32"/>
      <c r="AD130" s="32"/>
      <c r="AE130" s="32"/>
    </row>
    <row r="131" spans="1:31" s="2" customFormat="1" ht="12" customHeight="1">
      <c r="A131" s="32"/>
      <c r="B131" s="33"/>
      <c r="C131" s="27" t="s">
        <v>17</v>
      </c>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2" customFormat="1" ht="26.25" customHeight="1">
      <c r="A132" s="32"/>
      <c r="B132" s="33"/>
      <c r="C132" s="34"/>
      <c r="D132" s="34"/>
      <c r="E132" s="446" t="str">
        <f>E7</f>
        <v>Revitalizace areálu kostela Sv. Jiří, Horní Slavkov - I. etapa - stavební objekty</v>
      </c>
      <c r="F132" s="447"/>
      <c r="G132" s="447"/>
      <c r="H132" s="447"/>
      <c r="I132" s="34"/>
      <c r="J132" s="34"/>
      <c r="K132" s="34"/>
      <c r="L132" s="49"/>
      <c r="S132" s="32"/>
      <c r="T132" s="32"/>
      <c r="U132" s="32"/>
      <c r="V132" s="32"/>
      <c r="W132" s="32"/>
      <c r="X132" s="32"/>
      <c r="Y132" s="32"/>
      <c r="Z132" s="32"/>
      <c r="AA132" s="32"/>
      <c r="AB132" s="32"/>
      <c r="AC132" s="32"/>
      <c r="AD132" s="32"/>
      <c r="AE132" s="32"/>
    </row>
    <row r="133" spans="2:12" s="1" customFormat="1" ht="12" customHeight="1">
      <c r="B133" s="19"/>
      <c r="C133" s="27" t="s">
        <v>108</v>
      </c>
      <c r="D133" s="20"/>
      <c r="E133" s="20"/>
      <c r="F133" s="20"/>
      <c r="G133" s="20"/>
      <c r="H133" s="20"/>
      <c r="I133" s="20"/>
      <c r="J133" s="20"/>
      <c r="K133" s="20"/>
      <c r="L133" s="18"/>
    </row>
    <row r="134" spans="1:31" s="2" customFormat="1" ht="16.5" customHeight="1">
      <c r="A134" s="32"/>
      <c r="B134" s="33"/>
      <c r="C134" s="34"/>
      <c r="D134" s="34"/>
      <c r="E134" s="446" t="s">
        <v>109</v>
      </c>
      <c r="F134" s="445"/>
      <c r="G134" s="445"/>
      <c r="H134" s="445"/>
      <c r="I134" s="34"/>
      <c r="J134" s="34"/>
      <c r="K134" s="34"/>
      <c r="L134" s="49"/>
      <c r="S134" s="32"/>
      <c r="T134" s="32"/>
      <c r="U134" s="32"/>
      <c r="V134" s="32"/>
      <c r="W134" s="32"/>
      <c r="X134" s="32"/>
      <c r="Y134" s="32"/>
      <c r="Z134" s="32"/>
      <c r="AA134" s="32"/>
      <c r="AB134" s="32"/>
      <c r="AC134" s="32"/>
      <c r="AD134" s="32"/>
      <c r="AE134" s="32"/>
    </row>
    <row r="135" spans="1:31" s="2" customFormat="1" ht="12" customHeight="1">
      <c r="A135" s="32"/>
      <c r="B135" s="33"/>
      <c r="C135" s="27" t="s">
        <v>110</v>
      </c>
      <c r="D135" s="34"/>
      <c r="E135" s="34"/>
      <c r="F135" s="34"/>
      <c r="G135" s="34"/>
      <c r="H135" s="34"/>
      <c r="I135" s="34"/>
      <c r="J135" s="34"/>
      <c r="K135" s="34"/>
      <c r="L135" s="49"/>
      <c r="S135" s="32"/>
      <c r="T135" s="32"/>
      <c r="U135" s="32"/>
      <c r="V135" s="32"/>
      <c r="W135" s="32"/>
      <c r="X135" s="32"/>
      <c r="Y135" s="32"/>
      <c r="Z135" s="32"/>
      <c r="AA135" s="32"/>
      <c r="AB135" s="32"/>
      <c r="AC135" s="32"/>
      <c r="AD135" s="32"/>
      <c r="AE135" s="32"/>
    </row>
    <row r="136" spans="1:31" s="2" customFormat="1" ht="16.5" customHeight="1">
      <c r="A136" s="32"/>
      <c r="B136" s="33"/>
      <c r="C136" s="34"/>
      <c r="D136" s="34"/>
      <c r="E136" s="425" t="str">
        <f>E11</f>
        <v>001010 - SO 01a  Kostel</v>
      </c>
      <c r="F136" s="445"/>
      <c r="G136" s="445"/>
      <c r="H136" s="445"/>
      <c r="I136" s="34"/>
      <c r="J136" s="34"/>
      <c r="K136" s="34"/>
      <c r="L136" s="49"/>
      <c r="S136" s="32"/>
      <c r="T136" s="32"/>
      <c r="U136" s="32"/>
      <c r="V136" s="32"/>
      <c r="W136" s="32"/>
      <c r="X136" s="32"/>
      <c r="Y136" s="32"/>
      <c r="Z136" s="32"/>
      <c r="AA136" s="32"/>
      <c r="AB136" s="32"/>
      <c r="AC136" s="32"/>
      <c r="AD136" s="32"/>
      <c r="AE136" s="32"/>
    </row>
    <row r="137" spans="1:31" s="2" customFormat="1" ht="6.95" customHeight="1">
      <c r="A137" s="32"/>
      <c r="B137" s="33"/>
      <c r="C137" s="34"/>
      <c r="D137" s="34"/>
      <c r="E137" s="34"/>
      <c r="F137" s="34"/>
      <c r="G137" s="34"/>
      <c r="H137" s="34"/>
      <c r="I137" s="34"/>
      <c r="J137" s="34"/>
      <c r="K137" s="34"/>
      <c r="L137" s="49"/>
      <c r="S137" s="32"/>
      <c r="T137" s="32"/>
      <c r="U137" s="32"/>
      <c r="V137" s="32"/>
      <c r="W137" s="32"/>
      <c r="X137" s="32"/>
      <c r="Y137" s="32"/>
      <c r="Z137" s="32"/>
      <c r="AA137" s="32"/>
      <c r="AB137" s="32"/>
      <c r="AC137" s="32"/>
      <c r="AD137" s="32"/>
      <c r="AE137" s="32"/>
    </row>
    <row r="138" spans="1:31" s="2" customFormat="1" ht="12" customHeight="1">
      <c r="A138" s="32"/>
      <c r="B138" s="33"/>
      <c r="C138" s="27" t="s">
        <v>21</v>
      </c>
      <c r="D138" s="34"/>
      <c r="E138" s="34"/>
      <c r="F138" s="25" t="str">
        <f>F14</f>
        <v>Horní Slavkov</v>
      </c>
      <c r="G138" s="34"/>
      <c r="H138" s="34"/>
      <c r="I138" s="27" t="s">
        <v>23</v>
      </c>
      <c r="J138" s="64" t="str">
        <f>IF(J14="","",J14)</f>
        <v>2. 2. 2021</v>
      </c>
      <c r="K138" s="34"/>
      <c r="L138" s="49"/>
      <c r="S138" s="32"/>
      <c r="T138" s="32"/>
      <c r="U138" s="32"/>
      <c r="V138" s="32"/>
      <c r="W138" s="32"/>
      <c r="X138" s="32"/>
      <c r="Y138" s="32"/>
      <c r="Z138" s="32"/>
      <c r="AA138" s="32"/>
      <c r="AB138" s="32"/>
      <c r="AC138" s="32"/>
      <c r="AD138" s="32"/>
      <c r="AE138" s="32"/>
    </row>
    <row r="139" spans="1:31" s="2" customFormat="1" ht="6.95" customHeight="1">
      <c r="A139" s="32"/>
      <c r="B139" s="33"/>
      <c r="C139" s="34"/>
      <c r="D139" s="34"/>
      <c r="E139" s="34"/>
      <c r="F139" s="34"/>
      <c r="G139" s="34"/>
      <c r="H139" s="34"/>
      <c r="I139" s="34"/>
      <c r="J139" s="34"/>
      <c r="K139" s="34"/>
      <c r="L139" s="49"/>
      <c r="S139" s="32"/>
      <c r="T139" s="32"/>
      <c r="U139" s="32"/>
      <c r="V139" s="32"/>
      <c r="W139" s="32"/>
      <c r="X139" s="32"/>
      <c r="Y139" s="32"/>
      <c r="Z139" s="32"/>
      <c r="AA139" s="32"/>
      <c r="AB139" s="32"/>
      <c r="AC139" s="32"/>
      <c r="AD139" s="32"/>
      <c r="AE139" s="32"/>
    </row>
    <row r="140" spans="1:31" s="2" customFormat="1" ht="25.7" customHeight="1">
      <c r="A140" s="32"/>
      <c r="B140" s="33"/>
      <c r="C140" s="27" t="s">
        <v>25</v>
      </c>
      <c r="D140" s="34"/>
      <c r="E140" s="34"/>
      <c r="F140" s="25" t="str">
        <f>E17</f>
        <v>Město Horní Slavkov</v>
      </c>
      <c r="G140" s="34"/>
      <c r="H140" s="34"/>
      <c r="I140" s="27" t="s">
        <v>30</v>
      </c>
      <c r="J140" s="30" t="str">
        <f>E23</f>
        <v>TMS PROJEKT Ing. JiříTreybal</v>
      </c>
      <c r="K140" s="34"/>
      <c r="L140" s="49"/>
      <c r="S140" s="32"/>
      <c r="T140" s="32"/>
      <c r="U140" s="32"/>
      <c r="V140" s="32"/>
      <c r="W140" s="32"/>
      <c r="X140" s="32"/>
      <c r="Y140" s="32"/>
      <c r="Z140" s="32"/>
      <c r="AA140" s="32"/>
      <c r="AB140" s="32"/>
      <c r="AC140" s="32"/>
      <c r="AD140" s="32"/>
      <c r="AE140" s="32"/>
    </row>
    <row r="141" spans="1:31" s="2" customFormat="1" ht="15.2" customHeight="1">
      <c r="A141" s="32"/>
      <c r="B141" s="33"/>
      <c r="C141" s="27" t="s">
        <v>28</v>
      </c>
      <c r="D141" s="34"/>
      <c r="E141" s="34"/>
      <c r="F141" s="25" t="str">
        <f>IF(E20="","",E20)</f>
        <v>Vyplň údaj</v>
      </c>
      <c r="G141" s="34"/>
      <c r="H141" s="34"/>
      <c r="I141" s="27" t="s">
        <v>32</v>
      </c>
      <c r="J141" s="30" t="str">
        <f>E26</f>
        <v>Pavel Hrba</v>
      </c>
      <c r="K141" s="34"/>
      <c r="L141" s="49"/>
      <c r="S141" s="32"/>
      <c r="T141" s="32"/>
      <c r="U141" s="32"/>
      <c r="V141" s="32"/>
      <c r="W141" s="32"/>
      <c r="X141" s="32"/>
      <c r="Y141" s="32"/>
      <c r="Z141" s="32"/>
      <c r="AA141" s="32"/>
      <c r="AB141" s="32"/>
      <c r="AC141" s="32"/>
      <c r="AD141" s="32"/>
      <c r="AE141" s="32"/>
    </row>
    <row r="142" spans="1:31" s="2" customFormat="1" ht="10.35" customHeight="1">
      <c r="A142" s="32"/>
      <c r="B142" s="33"/>
      <c r="C142" s="34"/>
      <c r="D142" s="34"/>
      <c r="E142" s="34"/>
      <c r="F142" s="34"/>
      <c r="G142" s="34"/>
      <c r="H142" s="34"/>
      <c r="I142" s="34"/>
      <c r="J142" s="34"/>
      <c r="K142" s="34"/>
      <c r="L142" s="49"/>
      <c r="S142" s="32"/>
      <c r="T142" s="32"/>
      <c r="U142" s="32"/>
      <c r="V142" s="32"/>
      <c r="W142" s="32"/>
      <c r="X142" s="32"/>
      <c r="Y142" s="32"/>
      <c r="Z142" s="32"/>
      <c r="AA142" s="32"/>
      <c r="AB142" s="32"/>
      <c r="AC142" s="32"/>
      <c r="AD142" s="32"/>
      <c r="AE142" s="32"/>
    </row>
    <row r="143" spans="1:31" s="11" customFormat="1" ht="29.25" customHeight="1">
      <c r="A143" s="162"/>
      <c r="B143" s="163"/>
      <c r="C143" s="164" t="s">
        <v>145</v>
      </c>
      <c r="D143" s="165" t="s">
        <v>60</v>
      </c>
      <c r="E143" s="165" t="s">
        <v>56</v>
      </c>
      <c r="F143" s="165" t="s">
        <v>57</v>
      </c>
      <c r="G143" s="165" t="s">
        <v>146</v>
      </c>
      <c r="H143" s="165" t="s">
        <v>147</v>
      </c>
      <c r="I143" s="165" t="s">
        <v>148</v>
      </c>
      <c r="J143" s="166" t="s">
        <v>117</v>
      </c>
      <c r="K143" s="167" t="s">
        <v>149</v>
      </c>
      <c r="L143" s="168"/>
      <c r="M143" s="73" t="s">
        <v>1</v>
      </c>
      <c r="N143" s="74" t="s">
        <v>39</v>
      </c>
      <c r="O143" s="74" t="s">
        <v>150</v>
      </c>
      <c r="P143" s="74" t="s">
        <v>151</v>
      </c>
      <c r="Q143" s="74" t="s">
        <v>152</v>
      </c>
      <c r="R143" s="74" t="s">
        <v>153</v>
      </c>
      <c r="S143" s="74" t="s">
        <v>154</v>
      </c>
      <c r="T143" s="75" t="s">
        <v>155</v>
      </c>
      <c r="U143" s="162"/>
      <c r="V143" s="162"/>
      <c r="W143" s="162"/>
      <c r="X143" s="162"/>
      <c r="Y143" s="162"/>
      <c r="Z143" s="162"/>
      <c r="AA143" s="162"/>
      <c r="AB143" s="162"/>
      <c r="AC143" s="162"/>
      <c r="AD143" s="162"/>
      <c r="AE143" s="162"/>
    </row>
    <row r="144" spans="1:63" s="2" customFormat="1" ht="22.9" customHeight="1">
      <c r="A144" s="32"/>
      <c r="B144" s="33"/>
      <c r="C144" s="80" t="s">
        <v>156</v>
      </c>
      <c r="D144" s="34"/>
      <c r="E144" s="34"/>
      <c r="F144" s="34"/>
      <c r="G144" s="34"/>
      <c r="H144" s="34"/>
      <c r="I144" s="34"/>
      <c r="J144" s="169">
        <f>BK144</f>
        <v>0</v>
      </c>
      <c r="K144" s="34"/>
      <c r="L144" s="37"/>
      <c r="M144" s="76"/>
      <c r="N144" s="170"/>
      <c r="O144" s="77"/>
      <c r="P144" s="171">
        <f>P145+P362</f>
        <v>0</v>
      </c>
      <c r="Q144" s="77"/>
      <c r="R144" s="171">
        <f>R145+R362</f>
        <v>260.24671461</v>
      </c>
      <c r="S144" s="77"/>
      <c r="T144" s="172">
        <f>T145+T362</f>
        <v>155.26786</v>
      </c>
      <c r="U144" s="32"/>
      <c r="V144" s="32"/>
      <c r="W144" s="32"/>
      <c r="X144" s="32"/>
      <c r="Y144" s="32"/>
      <c r="Z144" s="32"/>
      <c r="AA144" s="32"/>
      <c r="AB144" s="32"/>
      <c r="AC144" s="32"/>
      <c r="AD144" s="32"/>
      <c r="AE144" s="32"/>
      <c r="AT144" s="15" t="s">
        <v>74</v>
      </c>
      <c r="AU144" s="15" t="s">
        <v>119</v>
      </c>
      <c r="BK144" s="173">
        <f>BK145+BK362</f>
        <v>0</v>
      </c>
    </row>
    <row r="145" spans="2:63" s="12" customFormat="1" ht="25.9" customHeight="1">
      <c r="B145" s="174"/>
      <c r="C145" s="175"/>
      <c r="D145" s="176" t="s">
        <v>74</v>
      </c>
      <c r="E145" s="177" t="s">
        <v>157</v>
      </c>
      <c r="F145" s="177" t="s">
        <v>158</v>
      </c>
      <c r="G145" s="175"/>
      <c r="H145" s="175"/>
      <c r="I145" s="178"/>
      <c r="J145" s="179">
        <f>BK145</f>
        <v>0</v>
      </c>
      <c r="K145" s="175"/>
      <c r="L145" s="180"/>
      <c r="M145" s="181"/>
      <c r="N145" s="182"/>
      <c r="O145" s="182"/>
      <c r="P145" s="183">
        <f>P146+P171+P174+P182+P209+P213+P261+P283+P313+P337+P354+P360</f>
        <v>0</v>
      </c>
      <c r="Q145" s="182"/>
      <c r="R145" s="183">
        <f>R146+R171+R174+R182+R209+R213+R261+R283+R313+R337+R354+R360</f>
        <v>210.36412047000002</v>
      </c>
      <c r="S145" s="182"/>
      <c r="T145" s="184">
        <f>T146+T171+T174+T182+T209+T213+T261+T283+T313+T337+T354+T360</f>
        <v>116.52276</v>
      </c>
      <c r="AR145" s="185" t="s">
        <v>8</v>
      </c>
      <c r="AT145" s="186" t="s">
        <v>74</v>
      </c>
      <c r="AU145" s="186" t="s">
        <v>75</v>
      </c>
      <c r="AY145" s="185" t="s">
        <v>159</v>
      </c>
      <c r="BK145" s="187">
        <f>BK146+BK171+BK174+BK182+BK209+BK213+BK261+BK283+BK313+BK337+BK354+BK360</f>
        <v>0</v>
      </c>
    </row>
    <row r="146" spans="2:63" s="12" customFormat="1" ht="22.9" customHeight="1">
      <c r="B146" s="174"/>
      <c r="C146" s="175"/>
      <c r="D146" s="176" t="s">
        <v>74</v>
      </c>
      <c r="E146" s="188" t="s">
        <v>8</v>
      </c>
      <c r="F146" s="188" t="s">
        <v>160</v>
      </c>
      <c r="G146" s="175"/>
      <c r="H146" s="175"/>
      <c r="I146" s="178"/>
      <c r="J146" s="189">
        <f>BK146</f>
        <v>0</v>
      </c>
      <c r="K146" s="175"/>
      <c r="L146" s="180"/>
      <c r="M146" s="181"/>
      <c r="N146" s="182"/>
      <c r="O146" s="182"/>
      <c r="P146" s="183">
        <f>SUM(P147:P170)</f>
        <v>0</v>
      </c>
      <c r="Q146" s="182"/>
      <c r="R146" s="183">
        <f>SUM(R147:R170)</f>
        <v>0</v>
      </c>
      <c r="S146" s="182"/>
      <c r="T146" s="184">
        <f>SUM(T147:T170)</f>
        <v>0</v>
      </c>
      <c r="AR146" s="185" t="s">
        <v>8</v>
      </c>
      <c r="AT146" s="186" t="s">
        <v>74</v>
      </c>
      <c r="AU146" s="186" t="s">
        <v>8</v>
      </c>
      <c r="AY146" s="185" t="s">
        <v>159</v>
      </c>
      <c r="BK146" s="187">
        <f>SUM(BK147:BK170)</f>
        <v>0</v>
      </c>
    </row>
    <row r="147" spans="1:65" s="2" customFormat="1" ht="21.75" customHeight="1">
      <c r="A147" s="32"/>
      <c r="B147" s="33"/>
      <c r="C147" s="190" t="s">
        <v>8</v>
      </c>
      <c r="D147" s="190" t="s">
        <v>161</v>
      </c>
      <c r="E147" s="191" t="s">
        <v>162</v>
      </c>
      <c r="F147" s="192" t="s">
        <v>163</v>
      </c>
      <c r="G147" s="193" t="s">
        <v>164</v>
      </c>
      <c r="H147" s="194">
        <v>18.533</v>
      </c>
      <c r="I147" s="195"/>
      <c r="J147" s="196">
        <f>ROUND(I147*H147,0)</f>
        <v>0</v>
      </c>
      <c r="K147" s="197"/>
      <c r="L147" s="37"/>
      <c r="M147" s="198" t="s">
        <v>1</v>
      </c>
      <c r="N147" s="199" t="s">
        <v>40</v>
      </c>
      <c r="O147" s="69"/>
      <c r="P147" s="200">
        <f>O147*H147</f>
        <v>0</v>
      </c>
      <c r="Q147" s="200">
        <v>0</v>
      </c>
      <c r="R147" s="200">
        <f>Q147*H147</f>
        <v>0</v>
      </c>
      <c r="S147" s="200">
        <v>0</v>
      </c>
      <c r="T147" s="201">
        <f>S147*H147</f>
        <v>0</v>
      </c>
      <c r="U147" s="32"/>
      <c r="V147" s="32"/>
      <c r="W147" s="32"/>
      <c r="X147" s="32"/>
      <c r="Y147" s="32"/>
      <c r="Z147" s="32"/>
      <c r="AA147" s="32"/>
      <c r="AB147" s="32"/>
      <c r="AC147" s="32"/>
      <c r="AD147" s="32"/>
      <c r="AE147" s="32"/>
      <c r="AR147" s="202" t="s">
        <v>165</v>
      </c>
      <c r="AT147" s="202" t="s">
        <v>161</v>
      </c>
      <c r="AU147" s="202" t="s">
        <v>83</v>
      </c>
      <c r="AY147" s="15" t="s">
        <v>159</v>
      </c>
      <c r="BE147" s="203">
        <f>IF(N147="základní",J147,0)</f>
        <v>0</v>
      </c>
      <c r="BF147" s="203">
        <f>IF(N147="snížená",J147,0)</f>
        <v>0</v>
      </c>
      <c r="BG147" s="203">
        <f>IF(N147="zákl. přenesená",J147,0)</f>
        <v>0</v>
      </c>
      <c r="BH147" s="203">
        <f>IF(N147="sníž. přenesená",J147,0)</f>
        <v>0</v>
      </c>
      <c r="BI147" s="203">
        <f>IF(N147="nulová",J147,0)</f>
        <v>0</v>
      </c>
      <c r="BJ147" s="15" t="s">
        <v>8</v>
      </c>
      <c r="BK147" s="203">
        <f>ROUND(I147*H147,0)</f>
        <v>0</v>
      </c>
      <c r="BL147" s="15" t="s">
        <v>165</v>
      </c>
      <c r="BM147" s="202" t="s">
        <v>166</v>
      </c>
    </row>
    <row r="148" spans="2:51" s="13" customFormat="1" ht="12">
      <c r="B148" s="204"/>
      <c r="C148" s="205"/>
      <c r="D148" s="206" t="s">
        <v>167</v>
      </c>
      <c r="E148" s="207" t="s">
        <v>1</v>
      </c>
      <c r="F148" s="208" t="s">
        <v>168</v>
      </c>
      <c r="G148" s="205"/>
      <c r="H148" s="209">
        <v>18.533</v>
      </c>
      <c r="I148" s="210"/>
      <c r="J148" s="205"/>
      <c r="K148" s="205"/>
      <c r="L148" s="211"/>
      <c r="M148" s="212"/>
      <c r="N148" s="213"/>
      <c r="O148" s="213"/>
      <c r="P148" s="213"/>
      <c r="Q148" s="213"/>
      <c r="R148" s="213"/>
      <c r="S148" s="213"/>
      <c r="T148" s="214"/>
      <c r="AT148" s="215" t="s">
        <v>167</v>
      </c>
      <c r="AU148" s="215" t="s">
        <v>83</v>
      </c>
      <c r="AV148" s="13" t="s">
        <v>83</v>
      </c>
      <c r="AW148" s="13" t="s">
        <v>31</v>
      </c>
      <c r="AX148" s="13" t="s">
        <v>75</v>
      </c>
      <c r="AY148" s="215" t="s">
        <v>159</v>
      </c>
    </row>
    <row r="149" spans="1:65" s="2" customFormat="1" ht="21.75" customHeight="1">
      <c r="A149" s="32"/>
      <c r="B149" s="33"/>
      <c r="C149" s="190" t="s">
        <v>83</v>
      </c>
      <c r="D149" s="190" t="s">
        <v>161</v>
      </c>
      <c r="E149" s="191" t="s">
        <v>169</v>
      </c>
      <c r="F149" s="192" t="s">
        <v>170</v>
      </c>
      <c r="G149" s="193" t="s">
        <v>164</v>
      </c>
      <c r="H149" s="194">
        <v>55.6</v>
      </c>
      <c r="I149" s="195"/>
      <c r="J149" s="196">
        <f>ROUND(I149*H149,0)</f>
        <v>0</v>
      </c>
      <c r="K149" s="197"/>
      <c r="L149" s="37"/>
      <c r="M149" s="198" t="s">
        <v>1</v>
      </c>
      <c r="N149" s="199" t="s">
        <v>40</v>
      </c>
      <c r="O149" s="69"/>
      <c r="P149" s="200">
        <f>O149*H149</f>
        <v>0</v>
      </c>
      <c r="Q149" s="200">
        <v>0</v>
      </c>
      <c r="R149" s="200">
        <f>Q149*H149</f>
        <v>0</v>
      </c>
      <c r="S149" s="200">
        <v>0</v>
      </c>
      <c r="T149" s="201">
        <f>S149*H149</f>
        <v>0</v>
      </c>
      <c r="U149" s="32"/>
      <c r="V149" s="32"/>
      <c r="W149" s="32"/>
      <c r="X149" s="32"/>
      <c r="Y149" s="32"/>
      <c r="Z149" s="32"/>
      <c r="AA149" s="32"/>
      <c r="AB149" s="32"/>
      <c r="AC149" s="32"/>
      <c r="AD149" s="32"/>
      <c r="AE149" s="32"/>
      <c r="AR149" s="202" t="s">
        <v>165</v>
      </c>
      <c r="AT149" s="202" t="s">
        <v>161</v>
      </c>
      <c r="AU149" s="202" t="s">
        <v>83</v>
      </c>
      <c r="AY149" s="15" t="s">
        <v>159</v>
      </c>
      <c r="BE149" s="203">
        <f>IF(N149="základní",J149,0)</f>
        <v>0</v>
      </c>
      <c r="BF149" s="203">
        <f>IF(N149="snížená",J149,0)</f>
        <v>0</v>
      </c>
      <c r="BG149" s="203">
        <f>IF(N149="zákl. přenesená",J149,0)</f>
        <v>0</v>
      </c>
      <c r="BH149" s="203">
        <f>IF(N149="sníž. přenesená",J149,0)</f>
        <v>0</v>
      </c>
      <c r="BI149" s="203">
        <f>IF(N149="nulová",J149,0)</f>
        <v>0</v>
      </c>
      <c r="BJ149" s="15" t="s">
        <v>8</v>
      </c>
      <c r="BK149" s="203">
        <f>ROUND(I149*H149,0)</f>
        <v>0</v>
      </c>
      <c r="BL149" s="15" t="s">
        <v>165</v>
      </c>
      <c r="BM149" s="202" t="s">
        <v>171</v>
      </c>
    </row>
    <row r="150" spans="2:51" s="13" customFormat="1" ht="12">
      <c r="B150" s="204"/>
      <c r="C150" s="205"/>
      <c r="D150" s="206" t="s">
        <v>167</v>
      </c>
      <c r="E150" s="207" t="s">
        <v>1</v>
      </c>
      <c r="F150" s="208" t="s">
        <v>172</v>
      </c>
      <c r="G150" s="205"/>
      <c r="H150" s="209">
        <v>55.6</v>
      </c>
      <c r="I150" s="210"/>
      <c r="J150" s="205"/>
      <c r="K150" s="205"/>
      <c r="L150" s="211"/>
      <c r="M150" s="212"/>
      <c r="N150" s="213"/>
      <c r="O150" s="213"/>
      <c r="P150" s="213"/>
      <c r="Q150" s="213"/>
      <c r="R150" s="213"/>
      <c r="S150" s="213"/>
      <c r="T150" s="214"/>
      <c r="AT150" s="215" t="s">
        <v>167</v>
      </c>
      <c r="AU150" s="215" t="s">
        <v>83</v>
      </c>
      <c r="AV150" s="13" t="s">
        <v>83</v>
      </c>
      <c r="AW150" s="13" t="s">
        <v>31</v>
      </c>
      <c r="AX150" s="13" t="s">
        <v>75</v>
      </c>
      <c r="AY150" s="215" t="s">
        <v>159</v>
      </c>
    </row>
    <row r="151" spans="1:65" s="2" customFormat="1" ht="33" customHeight="1">
      <c r="A151" s="32"/>
      <c r="B151" s="33"/>
      <c r="C151" s="190" t="s">
        <v>173</v>
      </c>
      <c r="D151" s="190" t="s">
        <v>161</v>
      </c>
      <c r="E151" s="191" t="s">
        <v>174</v>
      </c>
      <c r="F151" s="192" t="s">
        <v>175</v>
      </c>
      <c r="G151" s="193" t="s">
        <v>164</v>
      </c>
      <c r="H151" s="194">
        <v>2.736</v>
      </c>
      <c r="I151" s="195"/>
      <c r="J151" s="196">
        <f>ROUND(I151*H151,0)</f>
        <v>0</v>
      </c>
      <c r="K151" s="197"/>
      <c r="L151" s="37"/>
      <c r="M151" s="198" t="s">
        <v>1</v>
      </c>
      <c r="N151" s="199" t="s">
        <v>40</v>
      </c>
      <c r="O151" s="69"/>
      <c r="P151" s="200">
        <f>O151*H151</f>
        <v>0</v>
      </c>
      <c r="Q151" s="200">
        <v>0</v>
      </c>
      <c r="R151" s="200">
        <f>Q151*H151</f>
        <v>0</v>
      </c>
      <c r="S151" s="200">
        <v>0</v>
      </c>
      <c r="T151" s="201">
        <f>S151*H151</f>
        <v>0</v>
      </c>
      <c r="U151" s="32"/>
      <c r="V151" s="32"/>
      <c r="W151" s="32"/>
      <c r="X151" s="32"/>
      <c r="Y151" s="32"/>
      <c r="Z151" s="32"/>
      <c r="AA151" s="32"/>
      <c r="AB151" s="32"/>
      <c r="AC151" s="32"/>
      <c r="AD151" s="32"/>
      <c r="AE151" s="32"/>
      <c r="AR151" s="202" t="s">
        <v>165</v>
      </c>
      <c r="AT151" s="202" t="s">
        <v>161</v>
      </c>
      <c r="AU151" s="202" t="s">
        <v>83</v>
      </c>
      <c r="AY151" s="15" t="s">
        <v>159</v>
      </c>
      <c r="BE151" s="203">
        <f>IF(N151="základní",J151,0)</f>
        <v>0</v>
      </c>
      <c r="BF151" s="203">
        <f>IF(N151="snížená",J151,0)</f>
        <v>0</v>
      </c>
      <c r="BG151" s="203">
        <f>IF(N151="zákl. přenesená",J151,0)</f>
        <v>0</v>
      </c>
      <c r="BH151" s="203">
        <f>IF(N151="sníž. přenesená",J151,0)</f>
        <v>0</v>
      </c>
      <c r="BI151" s="203">
        <f>IF(N151="nulová",J151,0)</f>
        <v>0</v>
      </c>
      <c r="BJ151" s="15" t="s">
        <v>8</v>
      </c>
      <c r="BK151" s="203">
        <f>ROUND(I151*H151,0)</f>
        <v>0</v>
      </c>
      <c r="BL151" s="15" t="s">
        <v>165</v>
      </c>
      <c r="BM151" s="202" t="s">
        <v>176</v>
      </c>
    </row>
    <row r="152" spans="2:51" s="13" customFormat="1" ht="12">
      <c r="B152" s="204"/>
      <c r="C152" s="205"/>
      <c r="D152" s="206" t="s">
        <v>167</v>
      </c>
      <c r="E152" s="207" t="s">
        <v>1</v>
      </c>
      <c r="F152" s="208" t="s">
        <v>177</v>
      </c>
      <c r="G152" s="205"/>
      <c r="H152" s="209">
        <v>2.736</v>
      </c>
      <c r="I152" s="210"/>
      <c r="J152" s="205"/>
      <c r="K152" s="205"/>
      <c r="L152" s="211"/>
      <c r="M152" s="212"/>
      <c r="N152" s="213"/>
      <c r="O152" s="213"/>
      <c r="P152" s="213"/>
      <c r="Q152" s="213"/>
      <c r="R152" s="213"/>
      <c r="S152" s="213"/>
      <c r="T152" s="214"/>
      <c r="AT152" s="215" t="s">
        <v>167</v>
      </c>
      <c r="AU152" s="215" t="s">
        <v>83</v>
      </c>
      <c r="AV152" s="13" t="s">
        <v>83</v>
      </c>
      <c r="AW152" s="13" t="s">
        <v>31</v>
      </c>
      <c r="AX152" s="13" t="s">
        <v>75</v>
      </c>
      <c r="AY152" s="215" t="s">
        <v>159</v>
      </c>
    </row>
    <row r="153" spans="1:65" s="2" customFormat="1" ht="33" customHeight="1">
      <c r="A153" s="32"/>
      <c r="B153" s="33"/>
      <c r="C153" s="190" t="s">
        <v>165</v>
      </c>
      <c r="D153" s="190" t="s">
        <v>161</v>
      </c>
      <c r="E153" s="191" t="s">
        <v>178</v>
      </c>
      <c r="F153" s="192" t="s">
        <v>179</v>
      </c>
      <c r="G153" s="193" t="s">
        <v>164</v>
      </c>
      <c r="H153" s="194">
        <v>6.95</v>
      </c>
      <c r="I153" s="195"/>
      <c r="J153" s="196">
        <f>ROUND(I153*H153,0)</f>
        <v>0</v>
      </c>
      <c r="K153" s="197"/>
      <c r="L153" s="37"/>
      <c r="M153" s="198" t="s">
        <v>1</v>
      </c>
      <c r="N153" s="199" t="s">
        <v>40</v>
      </c>
      <c r="O153" s="69"/>
      <c r="P153" s="200">
        <f>O153*H153</f>
        <v>0</v>
      </c>
      <c r="Q153" s="200">
        <v>0</v>
      </c>
      <c r="R153" s="200">
        <f>Q153*H153</f>
        <v>0</v>
      </c>
      <c r="S153" s="200">
        <v>0</v>
      </c>
      <c r="T153" s="201">
        <f>S153*H153</f>
        <v>0</v>
      </c>
      <c r="U153" s="32"/>
      <c r="V153" s="32"/>
      <c r="W153" s="32"/>
      <c r="X153" s="32"/>
      <c r="Y153" s="32"/>
      <c r="Z153" s="32"/>
      <c r="AA153" s="32"/>
      <c r="AB153" s="32"/>
      <c r="AC153" s="32"/>
      <c r="AD153" s="32"/>
      <c r="AE153" s="32"/>
      <c r="AR153" s="202" t="s">
        <v>165</v>
      </c>
      <c r="AT153" s="202" t="s">
        <v>161</v>
      </c>
      <c r="AU153" s="202" t="s">
        <v>83</v>
      </c>
      <c r="AY153" s="15" t="s">
        <v>159</v>
      </c>
      <c r="BE153" s="203">
        <f>IF(N153="základní",J153,0)</f>
        <v>0</v>
      </c>
      <c r="BF153" s="203">
        <f>IF(N153="snížená",J153,0)</f>
        <v>0</v>
      </c>
      <c r="BG153" s="203">
        <f>IF(N153="zákl. přenesená",J153,0)</f>
        <v>0</v>
      </c>
      <c r="BH153" s="203">
        <f>IF(N153="sníž. přenesená",J153,0)</f>
        <v>0</v>
      </c>
      <c r="BI153" s="203">
        <f>IF(N153="nulová",J153,0)</f>
        <v>0</v>
      </c>
      <c r="BJ153" s="15" t="s">
        <v>8</v>
      </c>
      <c r="BK153" s="203">
        <f>ROUND(I153*H153,0)</f>
        <v>0</v>
      </c>
      <c r="BL153" s="15" t="s">
        <v>165</v>
      </c>
      <c r="BM153" s="202" t="s">
        <v>180</v>
      </c>
    </row>
    <row r="154" spans="2:51" s="13" customFormat="1" ht="12">
      <c r="B154" s="204"/>
      <c r="C154" s="205"/>
      <c r="D154" s="206" t="s">
        <v>167</v>
      </c>
      <c r="E154" s="207" t="s">
        <v>1</v>
      </c>
      <c r="F154" s="208" t="s">
        <v>181</v>
      </c>
      <c r="G154" s="205"/>
      <c r="H154" s="209">
        <v>6.95</v>
      </c>
      <c r="I154" s="210"/>
      <c r="J154" s="205"/>
      <c r="K154" s="205"/>
      <c r="L154" s="211"/>
      <c r="M154" s="212"/>
      <c r="N154" s="213"/>
      <c r="O154" s="213"/>
      <c r="P154" s="213"/>
      <c r="Q154" s="213"/>
      <c r="R154" s="213"/>
      <c r="S154" s="213"/>
      <c r="T154" s="214"/>
      <c r="AT154" s="215" t="s">
        <v>167</v>
      </c>
      <c r="AU154" s="215" t="s">
        <v>83</v>
      </c>
      <c r="AV154" s="13" t="s">
        <v>83</v>
      </c>
      <c r="AW154" s="13" t="s">
        <v>31</v>
      </c>
      <c r="AX154" s="13" t="s">
        <v>75</v>
      </c>
      <c r="AY154" s="215" t="s">
        <v>159</v>
      </c>
    </row>
    <row r="155" spans="1:65" s="2" customFormat="1" ht="33" customHeight="1">
      <c r="A155" s="32"/>
      <c r="B155" s="33"/>
      <c r="C155" s="190" t="s">
        <v>182</v>
      </c>
      <c r="D155" s="190" t="s">
        <v>161</v>
      </c>
      <c r="E155" s="191" t="s">
        <v>183</v>
      </c>
      <c r="F155" s="192" t="s">
        <v>184</v>
      </c>
      <c r="G155" s="193" t="s">
        <v>164</v>
      </c>
      <c r="H155" s="194">
        <v>83.4</v>
      </c>
      <c r="I155" s="195"/>
      <c r="J155" s="196">
        <f>ROUND(I155*H155,0)</f>
        <v>0</v>
      </c>
      <c r="K155" s="197"/>
      <c r="L155" s="37"/>
      <c r="M155" s="198" t="s">
        <v>1</v>
      </c>
      <c r="N155" s="199" t="s">
        <v>40</v>
      </c>
      <c r="O155" s="69"/>
      <c r="P155" s="200">
        <f>O155*H155</f>
        <v>0</v>
      </c>
      <c r="Q155" s="200">
        <v>0</v>
      </c>
      <c r="R155" s="200">
        <f>Q155*H155</f>
        <v>0</v>
      </c>
      <c r="S155" s="200">
        <v>0</v>
      </c>
      <c r="T155" s="201">
        <f>S155*H155</f>
        <v>0</v>
      </c>
      <c r="U155" s="32"/>
      <c r="V155" s="32"/>
      <c r="W155" s="32"/>
      <c r="X155" s="32"/>
      <c r="Y155" s="32"/>
      <c r="Z155" s="32"/>
      <c r="AA155" s="32"/>
      <c r="AB155" s="32"/>
      <c r="AC155" s="32"/>
      <c r="AD155" s="32"/>
      <c r="AE155" s="32"/>
      <c r="AR155" s="202" t="s">
        <v>165</v>
      </c>
      <c r="AT155" s="202" t="s">
        <v>161</v>
      </c>
      <c r="AU155" s="202" t="s">
        <v>83</v>
      </c>
      <c r="AY155" s="15" t="s">
        <v>159</v>
      </c>
      <c r="BE155" s="203">
        <f>IF(N155="základní",J155,0)</f>
        <v>0</v>
      </c>
      <c r="BF155" s="203">
        <f>IF(N155="snížená",J155,0)</f>
        <v>0</v>
      </c>
      <c r="BG155" s="203">
        <f>IF(N155="zákl. přenesená",J155,0)</f>
        <v>0</v>
      </c>
      <c r="BH155" s="203">
        <f>IF(N155="sníž. přenesená",J155,0)</f>
        <v>0</v>
      </c>
      <c r="BI155" s="203">
        <f>IF(N155="nulová",J155,0)</f>
        <v>0</v>
      </c>
      <c r="BJ155" s="15" t="s">
        <v>8</v>
      </c>
      <c r="BK155" s="203">
        <f>ROUND(I155*H155,0)</f>
        <v>0</v>
      </c>
      <c r="BL155" s="15" t="s">
        <v>165</v>
      </c>
      <c r="BM155" s="202" t="s">
        <v>185</v>
      </c>
    </row>
    <row r="156" spans="2:51" s="13" customFormat="1" ht="12">
      <c r="B156" s="204"/>
      <c r="C156" s="205"/>
      <c r="D156" s="206" t="s">
        <v>167</v>
      </c>
      <c r="E156" s="207" t="s">
        <v>1</v>
      </c>
      <c r="F156" s="208" t="s">
        <v>186</v>
      </c>
      <c r="G156" s="205"/>
      <c r="H156" s="209">
        <v>83.4</v>
      </c>
      <c r="I156" s="210"/>
      <c r="J156" s="205"/>
      <c r="K156" s="205"/>
      <c r="L156" s="211"/>
      <c r="M156" s="212"/>
      <c r="N156" s="213"/>
      <c r="O156" s="213"/>
      <c r="P156" s="213"/>
      <c r="Q156" s="213"/>
      <c r="R156" s="213"/>
      <c r="S156" s="213"/>
      <c r="T156" s="214"/>
      <c r="AT156" s="215" t="s">
        <v>167</v>
      </c>
      <c r="AU156" s="215" t="s">
        <v>83</v>
      </c>
      <c r="AV156" s="13" t="s">
        <v>83</v>
      </c>
      <c r="AW156" s="13" t="s">
        <v>31</v>
      </c>
      <c r="AX156" s="13" t="s">
        <v>75</v>
      </c>
      <c r="AY156" s="215" t="s">
        <v>159</v>
      </c>
    </row>
    <row r="157" spans="1:65" s="2" customFormat="1" ht="16.5" customHeight="1">
      <c r="A157" s="32"/>
      <c r="B157" s="33"/>
      <c r="C157" s="190" t="s">
        <v>187</v>
      </c>
      <c r="D157" s="190" t="s">
        <v>161</v>
      </c>
      <c r="E157" s="191" t="s">
        <v>188</v>
      </c>
      <c r="F157" s="192" t="s">
        <v>189</v>
      </c>
      <c r="G157" s="193" t="s">
        <v>164</v>
      </c>
      <c r="H157" s="194">
        <v>6.95</v>
      </c>
      <c r="I157" s="195"/>
      <c r="J157" s="196">
        <f>ROUND(I157*H157,0)</f>
        <v>0</v>
      </c>
      <c r="K157" s="197"/>
      <c r="L157" s="37"/>
      <c r="M157" s="198" t="s">
        <v>1</v>
      </c>
      <c r="N157" s="199" t="s">
        <v>40</v>
      </c>
      <c r="O157" s="69"/>
      <c r="P157" s="200">
        <f>O157*H157</f>
        <v>0</v>
      </c>
      <c r="Q157" s="200">
        <v>0</v>
      </c>
      <c r="R157" s="200">
        <f>Q157*H157</f>
        <v>0</v>
      </c>
      <c r="S157" s="200">
        <v>0</v>
      </c>
      <c r="T157" s="201">
        <f>S157*H157</f>
        <v>0</v>
      </c>
      <c r="U157" s="32"/>
      <c r="V157" s="32"/>
      <c r="W157" s="32"/>
      <c r="X157" s="32"/>
      <c r="Y157" s="32"/>
      <c r="Z157" s="32"/>
      <c r="AA157" s="32"/>
      <c r="AB157" s="32"/>
      <c r="AC157" s="32"/>
      <c r="AD157" s="32"/>
      <c r="AE157" s="32"/>
      <c r="AR157" s="202" t="s">
        <v>165</v>
      </c>
      <c r="AT157" s="202" t="s">
        <v>161</v>
      </c>
      <c r="AU157" s="202" t="s">
        <v>83</v>
      </c>
      <c r="AY157" s="15" t="s">
        <v>159</v>
      </c>
      <c r="BE157" s="203">
        <f>IF(N157="základní",J157,0)</f>
        <v>0</v>
      </c>
      <c r="BF157" s="203">
        <f>IF(N157="snížená",J157,0)</f>
        <v>0</v>
      </c>
      <c r="BG157" s="203">
        <f>IF(N157="zákl. přenesená",J157,0)</f>
        <v>0</v>
      </c>
      <c r="BH157" s="203">
        <f>IF(N157="sníž. přenesená",J157,0)</f>
        <v>0</v>
      </c>
      <c r="BI157" s="203">
        <f>IF(N157="nulová",J157,0)</f>
        <v>0</v>
      </c>
      <c r="BJ157" s="15" t="s">
        <v>8</v>
      </c>
      <c r="BK157" s="203">
        <f>ROUND(I157*H157,0)</f>
        <v>0</v>
      </c>
      <c r="BL157" s="15" t="s">
        <v>165</v>
      </c>
      <c r="BM157" s="202" t="s">
        <v>190</v>
      </c>
    </row>
    <row r="158" spans="1:65" s="2" customFormat="1" ht="33" customHeight="1">
      <c r="A158" s="32"/>
      <c r="B158" s="33"/>
      <c r="C158" s="190" t="s">
        <v>191</v>
      </c>
      <c r="D158" s="190" t="s">
        <v>161</v>
      </c>
      <c r="E158" s="191" t="s">
        <v>192</v>
      </c>
      <c r="F158" s="192" t="s">
        <v>193</v>
      </c>
      <c r="G158" s="193" t="s">
        <v>194</v>
      </c>
      <c r="H158" s="194">
        <v>11.815</v>
      </c>
      <c r="I158" s="195"/>
      <c r="J158" s="196">
        <f>ROUND(I158*H158,0)</f>
        <v>0</v>
      </c>
      <c r="K158" s="197"/>
      <c r="L158" s="37"/>
      <c r="M158" s="198" t="s">
        <v>1</v>
      </c>
      <c r="N158" s="199" t="s">
        <v>40</v>
      </c>
      <c r="O158" s="69"/>
      <c r="P158" s="200">
        <f>O158*H158</f>
        <v>0</v>
      </c>
      <c r="Q158" s="200">
        <v>0</v>
      </c>
      <c r="R158" s="200">
        <f>Q158*H158</f>
        <v>0</v>
      </c>
      <c r="S158" s="200">
        <v>0</v>
      </c>
      <c r="T158" s="201">
        <f>S158*H158</f>
        <v>0</v>
      </c>
      <c r="U158" s="32"/>
      <c r="V158" s="32"/>
      <c r="W158" s="32"/>
      <c r="X158" s="32"/>
      <c r="Y158" s="32"/>
      <c r="Z158" s="32"/>
      <c r="AA158" s="32"/>
      <c r="AB158" s="32"/>
      <c r="AC158" s="32"/>
      <c r="AD158" s="32"/>
      <c r="AE158" s="32"/>
      <c r="AR158" s="202" t="s">
        <v>165</v>
      </c>
      <c r="AT158" s="202" t="s">
        <v>161</v>
      </c>
      <c r="AU158" s="202" t="s">
        <v>83</v>
      </c>
      <c r="AY158" s="15" t="s">
        <v>159</v>
      </c>
      <c r="BE158" s="203">
        <f>IF(N158="základní",J158,0)</f>
        <v>0</v>
      </c>
      <c r="BF158" s="203">
        <f>IF(N158="snížená",J158,0)</f>
        <v>0</v>
      </c>
      <c r="BG158" s="203">
        <f>IF(N158="zákl. přenesená",J158,0)</f>
        <v>0</v>
      </c>
      <c r="BH158" s="203">
        <f>IF(N158="sníž. přenesená",J158,0)</f>
        <v>0</v>
      </c>
      <c r="BI158" s="203">
        <f>IF(N158="nulová",J158,0)</f>
        <v>0</v>
      </c>
      <c r="BJ158" s="15" t="s">
        <v>8</v>
      </c>
      <c r="BK158" s="203">
        <f>ROUND(I158*H158,0)</f>
        <v>0</v>
      </c>
      <c r="BL158" s="15" t="s">
        <v>165</v>
      </c>
      <c r="BM158" s="202" t="s">
        <v>195</v>
      </c>
    </row>
    <row r="159" spans="2:51" s="13" customFormat="1" ht="12">
      <c r="B159" s="204"/>
      <c r="C159" s="205"/>
      <c r="D159" s="206" t="s">
        <v>167</v>
      </c>
      <c r="E159" s="207" t="s">
        <v>1</v>
      </c>
      <c r="F159" s="208" t="s">
        <v>196</v>
      </c>
      <c r="G159" s="205"/>
      <c r="H159" s="209">
        <v>11.815</v>
      </c>
      <c r="I159" s="210"/>
      <c r="J159" s="205"/>
      <c r="K159" s="205"/>
      <c r="L159" s="211"/>
      <c r="M159" s="212"/>
      <c r="N159" s="213"/>
      <c r="O159" s="213"/>
      <c r="P159" s="213"/>
      <c r="Q159" s="213"/>
      <c r="R159" s="213"/>
      <c r="S159" s="213"/>
      <c r="T159" s="214"/>
      <c r="AT159" s="215" t="s">
        <v>167</v>
      </c>
      <c r="AU159" s="215" t="s">
        <v>83</v>
      </c>
      <c r="AV159" s="13" t="s">
        <v>83</v>
      </c>
      <c r="AW159" s="13" t="s">
        <v>31</v>
      </c>
      <c r="AX159" s="13" t="s">
        <v>75</v>
      </c>
      <c r="AY159" s="215" t="s">
        <v>159</v>
      </c>
    </row>
    <row r="160" spans="1:65" s="2" customFormat="1" ht="21.75" customHeight="1">
      <c r="A160" s="32"/>
      <c r="B160" s="33"/>
      <c r="C160" s="190" t="s">
        <v>197</v>
      </c>
      <c r="D160" s="190" t="s">
        <v>161</v>
      </c>
      <c r="E160" s="191" t="s">
        <v>198</v>
      </c>
      <c r="F160" s="192" t="s">
        <v>199</v>
      </c>
      <c r="G160" s="193" t="s">
        <v>164</v>
      </c>
      <c r="H160" s="194">
        <v>20.85</v>
      </c>
      <c r="I160" s="195"/>
      <c r="J160" s="196">
        <f>ROUND(I160*H160,0)</f>
        <v>0</v>
      </c>
      <c r="K160" s="197"/>
      <c r="L160" s="37"/>
      <c r="M160" s="198" t="s">
        <v>1</v>
      </c>
      <c r="N160" s="199" t="s">
        <v>40</v>
      </c>
      <c r="O160" s="69"/>
      <c r="P160" s="200">
        <f>O160*H160</f>
        <v>0</v>
      </c>
      <c r="Q160" s="200">
        <v>0</v>
      </c>
      <c r="R160" s="200">
        <f>Q160*H160</f>
        <v>0</v>
      </c>
      <c r="S160" s="200">
        <v>0</v>
      </c>
      <c r="T160" s="201">
        <f>S160*H160</f>
        <v>0</v>
      </c>
      <c r="U160" s="32"/>
      <c r="V160" s="32"/>
      <c r="W160" s="32"/>
      <c r="X160" s="32"/>
      <c r="Y160" s="32"/>
      <c r="Z160" s="32"/>
      <c r="AA160" s="32"/>
      <c r="AB160" s="32"/>
      <c r="AC160" s="32"/>
      <c r="AD160" s="32"/>
      <c r="AE160" s="32"/>
      <c r="AR160" s="202" t="s">
        <v>165</v>
      </c>
      <c r="AT160" s="202" t="s">
        <v>161</v>
      </c>
      <c r="AU160" s="202" t="s">
        <v>83</v>
      </c>
      <c r="AY160" s="15" t="s">
        <v>159</v>
      </c>
      <c r="BE160" s="203">
        <f>IF(N160="základní",J160,0)</f>
        <v>0</v>
      </c>
      <c r="BF160" s="203">
        <f>IF(N160="snížená",J160,0)</f>
        <v>0</v>
      </c>
      <c r="BG160" s="203">
        <f>IF(N160="zákl. přenesená",J160,0)</f>
        <v>0</v>
      </c>
      <c r="BH160" s="203">
        <f>IF(N160="sníž. přenesená",J160,0)</f>
        <v>0</v>
      </c>
      <c r="BI160" s="203">
        <f>IF(N160="nulová",J160,0)</f>
        <v>0</v>
      </c>
      <c r="BJ160" s="15" t="s">
        <v>8</v>
      </c>
      <c r="BK160" s="203">
        <f>ROUND(I160*H160,0)</f>
        <v>0</v>
      </c>
      <c r="BL160" s="15" t="s">
        <v>165</v>
      </c>
      <c r="BM160" s="202" t="s">
        <v>200</v>
      </c>
    </row>
    <row r="161" spans="2:51" s="13" customFormat="1" ht="12">
      <c r="B161" s="204"/>
      <c r="C161" s="205"/>
      <c r="D161" s="206" t="s">
        <v>167</v>
      </c>
      <c r="E161" s="207" t="s">
        <v>1</v>
      </c>
      <c r="F161" s="208" t="s">
        <v>201</v>
      </c>
      <c r="G161" s="205"/>
      <c r="H161" s="209">
        <v>20.85</v>
      </c>
      <c r="I161" s="210"/>
      <c r="J161" s="205"/>
      <c r="K161" s="205"/>
      <c r="L161" s="211"/>
      <c r="M161" s="212"/>
      <c r="N161" s="213"/>
      <c r="O161" s="213"/>
      <c r="P161" s="213"/>
      <c r="Q161" s="213"/>
      <c r="R161" s="213"/>
      <c r="S161" s="213"/>
      <c r="T161" s="214"/>
      <c r="AT161" s="215" t="s">
        <v>167</v>
      </c>
      <c r="AU161" s="215" t="s">
        <v>83</v>
      </c>
      <c r="AV161" s="13" t="s">
        <v>83</v>
      </c>
      <c r="AW161" s="13" t="s">
        <v>31</v>
      </c>
      <c r="AX161" s="13" t="s">
        <v>75</v>
      </c>
      <c r="AY161" s="215" t="s">
        <v>159</v>
      </c>
    </row>
    <row r="162" spans="1:65" s="2" customFormat="1" ht="21.75" customHeight="1">
      <c r="A162" s="32"/>
      <c r="B162" s="33"/>
      <c r="C162" s="190" t="s">
        <v>202</v>
      </c>
      <c r="D162" s="190" t="s">
        <v>161</v>
      </c>
      <c r="E162" s="191" t="s">
        <v>203</v>
      </c>
      <c r="F162" s="192" t="s">
        <v>204</v>
      </c>
      <c r="G162" s="193" t="s">
        <v>164</v>
      </c>
      <c r="H162" s="194">
        <v>27.8</v>
      </c>
      <c r="I162" s="195"/>
      <c r="J162" s="196">
        <f>ROUND(I162*H162,0)</f>
        <v>0</v>
      </c>
      <c r="K162" s="197"/>
      <c r="L162" s="37"/>
      <c r="M162" s="198" t="s">
        <v>1</v>
      </c>
      <c r="N162" s="199" t="s">
        <v>40</v>
      </c>
      <c r="O162" s="69"/>
      <c r="P162" s="200">
        <f>O162*H162</f>
        <v>0</v>
      </c>
      <c r="Q162" s="200">
        <v>0</v>
      </c>
      <c r="R162" s="200">
        <f>Q162*H162</f>
        <v>0</v>
      </c>
      <c r="S162" s="200">
        <v>0</v>
      </c>
      <c r="T162" s="201">
        <f>S162*H162</f>
        <v>0</v>
      </c>
      <c r="U162" s="32"/>
      <c r="V162" s="32"/>
      <c r="W162" s="32"/>
      <c r="X162" s="32"/>
      <c r="Y162" s="32"/>
      <c r="Z162" s="32"/>
      <c r="AA162" s="32"/>
      <c r="AB162" s="32"/>
      <c r="AC162" s="32"/>
      <c r="AD162" s="32"/>
      <c r="AE162" s="32"/>
      <c r="AR162" s="202" t="s">
        <v>165</v>
      </c>
      <c r="AT162" s="202" t="s">
        <v>161</v>
      </c>
      <c r="AU162" s="202" t="s">
        <v>83</v>
      </c>
      <c r="AY162" s="15" t="s">
        <v>159</v>
      </c>
      <c r="BE162" s="203">
        <f>IF(N162="základní",J162,0)</f>
        <v>0</v>
      </c>
      <c r="BF162" s="203">
        <f>IF(N162="snížená",J162,0)</f>
        <v>0</v>
      </c>
      <c r="BG162" s="203">
        <f>IF(N162="zákl. přenesená",J162,0)</f>
        <v>0</v>
      </c>
      <c r="BH162" s="203">
        <f>IF(N162="sníž. přenesená",J162,0)</f>
        <v>0</v>
      </c>
      <c r="BI162" s="203">
        <f>IF(N162="nulová",J162,0)</f>
        <v>0</v>
      </c>
      <c r="BJ162" s="15" t="s">
        <v>8</v>
      </c>
      <c r="BK162" s="203">
        <f>ROUND(I162*H162,0)</f>
        <v>0</v>
      </c>
      <c r="BL162" s="15" t="s">
        <v>165</v>
      </c>
      <c r="BM162" s="202" t="s">
        <v>205</v>
      </c>
    </row>
    <row r="163" spans="2:51" s="13" customFormat="1" ht="12">
      <c r="B163" s="204"/>
      <c r="C163" s="205"/>
      <c r="D163" s="206" t="s">
        <v>167</v>
      </c>
      <c r="E163" s="207" t="s">
        <v>1</v>
      </c>
      <c r="F163" s="208" t="s">
        <v>206</v>
      </c>
      <c r="G163" s="205"/>
      <c r="H163" s="209">
        <v>27.8</v>
      </c>
      <c r="I163" s="210"/>
      <c r="J163" s="205"/>
      <c r="K163" s="205"/>
      <c r="L163" s="211"/>
      <c r="M163" s="212"/>
      <c r="N163" s="213"/>
      <c r="O163" s="213"/>
      <c r="P163" s="213"/>
      <c r="Q163" s="213"/>
      <c r="R163" s="213"/>
      <c r="S163" s="213"/>
      <c r="T163" s="214"/>
      <c r="AT163" s="215" t="s">
        <v>167</v>
      </c>
      <c r="AU163" s="215" t="s">
        <v>83</v>
      </c>
      <c r="AV163" s="13" t="s">
        <v>83</v>
      </c>
      <c r="AW163" s="13" t="s">
        <v>31</v>
      </c>
      <c r="AX163" s="13" t="s">
        <v>75</v>
      </c>
      <c r="AY163" s="215" t="s">
        <v>159</v>
      </c>
    </row>
    <row r="164" spans="1:65" s="2" customFormat="1" ht="21.75" customHeight="1">
      <c r="A164" s="32"/>
      <c r="B164" s="33"/>
      <c r="C164" s="190" t="s">
        <v>207</v>
      </c>
      <c r="D164" s="190" t="s">
        <v>161</v>
      </c>
      <c r="E164" s="191" t="s">
        <v>208</v>
      </c>
      <c r="F164" s="192" t="s">
        <v>209</v>
      </c>
      <c r="G164" s="193" t="s">
        <v>164</v>
      </c>
      <c r="H164" s="194">
        <v>27.8</v>
      </c>
      <c r="I164" s="195"/>
      <c r="J164" s="196">
        <f>ROUND(I164*H164,0)</f>
        <v>0</v>
      </c>
      <c r="K164" s="197"/>
      <c r="L164" s="37"/>
      <c r="M164" s="198" t="s">
        <v>1</v>
      </c>
      <c r="N164" s="199" t="s">
        <v>40</v>
      </c>
      <c r="O164" s="69"/>
      <c r="P164" s="200">
        <f>O164*H164</f>
        <v>0</v>
      </c>
      <c r="Q164" s="200">
        <v>0</v>
      </c>
      <c r="R164" s="200">
        <f>Q164*H164</f>
        <v>0</v>
      </c>
      <c r="S164" s="200">
        <v>0</v>
      </c>
      <c r="T164" s="201">
        <f>S164*H164</f>
        <v>0</v>
      </c>
      <c r="U164" s="32"/>
      <c r="V164" s="32"/>
      <c r="W164" s="32"/>
      <c r="X164" s="32"/>
      <c r="Y164" s="32"/>
      <c r="Z164" s="32"/>
      <c r="AA164" s="32"/>
      <c r="AB164" s="32"/>
      <c r="AC164" s="32"/>
      <c r="AD164" s="32"/>
      <c r="AE164" s="32"/>
      <c r="AR164" s="202" t="s">
        <v>165</v>
      </c>
      <c r="AT164" s="202" t="s">
        <v>161</v>
      </c>
      <c r="AU164" s="202" t="s">
        <v>83</v>
      </c>
      <c r="AY164" s="15" t="s">
        <v>159</v>
      </c>
      <c r="BE164" s="203">
        <f>IF(N164="základní",J164,0)</f>
        <v>0</v>
      </c>
      <c r="BF164" s="203">
        <f>IF(N164="snížená",J164,0)</f>
        <v>0</v>
      </c>
      <c r="BG164" s="203">
        <f>IF(N164="zákl. přenesená",J164,0)</f>
        <v>0</v>
      </c>
      <c r="BH164" s="203">
        <f>IF(N164="sníž. přenesená",J164,0)</f>
        <v>0</v>
      </c>
      <c r="BI164" s="203">
        <f>IF(N164="nulová",J164,0)</f>
        <v>0</v>
      </c>
      <c r="BJ164" s="15" t="s">
        <v>8</v>
      </c>
      <c r="BK164" s="203">
        <f>ROUND(I164*H164,0)</f>
        <v>0</v>
      </c>
      <c r="BL164" s="15" t="s">
        <v>165</v>
      </c>
      <c r="BM164" s="202" t="s">
        <v>210</v>
      </c>
    </row>
    <row r="165" spans="1:65" s="2" customFormat="1" ht="21.75" customHeight="1">
      <c r="A165" s="32"/>
      <c r="B165" s="33"/>
      <c r="C165" s="190" t="s">
        <v>211</v>
      </c>
      <c r="D165" s="190" t="s">
        <v>161</v>
      </c>
      <c r="E165" s="191" t="s">
        <v>212</v>
      </c>
      <c r="F165" s="192" t="s">
        <v>213</v>
      </c>
      <c r="G165" s="193" t="s">
        <v>214</v>
      </c>
      <c r="H165" s="194">
        <v>390.6</v>
      </c>
      <c r="I165" s="195"/>
      <c r="J165" s="196">
        <f>ROUND(I165*H165,0)</f>
        <v>0</v>
      </c>
      <c r="K165" s="197"/>
      <c r="L165" s="37"/>
      <c r="M165" s="198" t="s">
        <v>1</v>
      </c>
      <c r="N165" s="199" t="s">
        <v>40</v>
      </c>
      <c r="O165" s="69"/>
      <c r="P165" s="200">
        <f>O165*H165</f>
        <v>0</v>
      </c>
      <c r="Q165" s="200">
        <v>0</v>
      </c>
      <c r="R165" s="200">
        <f>Q165*H165</f>
        <v>0</v>
      </c>
      <c r="S165" s="200">
        <v>0</v>
      </c>
      <c r="T165" s="201">
        <f>S165*H165</f>
        <v>0</v>
      </c>
      <c r="U165" s="32"/>
      <c r="V165" s="32"/>
      <c r="W165" s="32"/>
      <c r="X165" s="32"/>
      <c r="Y165" s="32"/>
      <c r="Z165" s="32"/>
      <c r="AA165" s="32"/>
      <c r="AB165" s="32"/>
      <c r="AC165" s="32"/>
      <c r="AD165" s="32"/>
      <c r="AE165" s="32"/>
      <c r="AR165" s="202" t="s">
        <v>165</v>
      </c>
      <c r="AT165" s="202" t="s">
        <v>161</v>
      </c>
      <c r="AU165" s="202" t="s">
        <v>83</v>
      </c>
      <c r="AY165" s="15" t="s">
        <v>159</v>
      </c>
      <c r="BE165" s="203">
        <f>IF(N165="základní",J165,0)</f>
        <v>0</v>
      </c>
      <c r="BF165" s="203">
        <f>IF(N165="snížená",J165,0)</f>
        <v>0</v>
      </c>
      <c r="BG165" s="203">
        <f>IF(N165="zákl. přenesená",J165,0)</f>
        <v>0</v>
      </c>
      <c r="BH165" s="203">
        <f>IF(N165="sníž. přenesená",J165,0)</f>
        <v>0</v>
      </c>
      <c r="BI165" s="203">
        <f>IF(N165="nulová",J165,0)</f>
        <v>0</v>
      </c>
      <c r="BJ165" s="15" t="s">
        <v>8</v>
      </c>
      <c r="BK165" s="203">
        <f>ROUND(I165*H165,0)</f>
        <v>0</v>
      </c>
      <c r="BL165" s="15" t="s">
        <v>165</v>
      </c>
      <c r="BM165" s="202" t="s">
        <v>215</v>
      </c>
    </row>
    <row r="166" spans="2:51" s="13" customFormat="1" ht="12">
      <c r="B166" s="204"/>
      <c r="C166" s="205"/>
      <c r="D166" s="206" t="s">
        <v>167</v>
      </c>
      <c r="E166" s="207" t="s">
        <v>1</v>
      </c>
      <c r="F166" s="208" t="s">
        <v>216</v>
      </c>
      <c r="G166" s="205"/>
      <c r="H166" s="209">
        <v>35</v>
      </c>
      <c r="I166" s="210"/>
      <c r="J166" s="205"/>
      <c r="K166" s="205"/>
      <c r="L166" s="211"/>
      <c r="M166" s="212"/>
      <c r="N166" s="213"/>
      <c r="O166" s="213"/>
      <c r="P166" s="213"/>
      <c r="Q166" s="213"/>
      <c r="R166" s="213"/>
      <c r="S166" s="213"/>
      <c r="T166" s="214"/>
      <c r="AT166" s="215" t="s">
        <v>167</v>
      </c>
      <c r="AU166" s="215" t="s">
        <v>83</v>
      </c>
      <c r="AV166" s="13" t="s">
        <v>83</v>
      </c>
      <c r="AW166" s="13" t="s">
        <v>31</v>
      </c>
      <c r="AX166" s="13" t="s">
        <v>75</v>
      </c>
      <c r="AY166" s="215" t="s">
        <v>159</v>
      </c>
    </row>
    <row r="167" spans="2:51" s="13" customFormat="1" ht="12">
      <c r="B167" s="204"/>
      <c r="C167" s="205"/>
      <c r="D167" s="206" t="s">
        <v>167</v>
      </c>
      <c r="E167" s="207" t="s">
        <v>1</v>
      </c>
      <c r="F167" s="208" t="s">
        <v>217</v>
      </c>
      <c r="G167" s="205"/>
      <c r="H167" s="209">
        <v>155.3</v>
      </c>
      <c r="I167" s="210"/>
      <c r="J167" s="205"/>
      <c r="K167" s="205"/>
      <c r="L167" s="211"/>
      <c r="M167" s="212"/>
      <c r="N167" s="213"/>
      <c r="O167" s="213"/>
      <c r="P167" s="213"/>
      <c r="Q167" s="213"/>
      <c r="R167" s="213"/>
      <c r="S167" s="213"/>
      <c r="T167" s="214"/>
      <c r="AT167" s="215" t="s">
        <v>167</v>
      </c>
      <c r="AU167" s="215" t="s">
        <v>83</v>
      </c>
      <c r="AV167" s="13" t="s">
        <v>83</v>
      </c>
      <c r="AW167" s="13" t="s">
        <v>31</v>
      </c>
      <c r="AX167" s="13" t="s">
        <v>75</v>
      </c>
      <c r="AY167" s="215" t="s">
        <v>159</v>
      </c>
    </row>
    <row r="168" spans="2:51" s="13" customFormat="1" ht="12">
      <c r="B168" s="204"/>
      <c r="C168" s="205"/>
      <c r="D168" s="206" t="s">
        <v>167</v>
      </c>
      <c r="E168" s="207" t="s">
        <v>1</v>
      </c>
      <c r="F168" s="208" t="s">
        <v>218</v>
      </c>
      <c r="G168" s="205"/>
      <c r="H168" s="209">
        <v>32.6</v>
      </c>
      <c r="I168" s="210"/>
      <c r="J168" s="205"/>
      <c r="K168" s="205"/>
      <c r="L168" s="211"/>
      <c r="M168" s="212"/>
      <c r="N168" s="213"/>
      <c r="O168" s="213"/>
      <c r="P168" s="213"/>
      <c r="Q168" s="213"/>
      <c r="R168" s="213"/>
      <c r="S168" s="213"/>
      <c r="T168" s="214"/>
      <c r="AT168" s="215" t="s">
        <v>167</v>
      </c>
      <c r="AU168" s="215" t="s">
        <v>83</v>
      </c>
      <c r="AV168" s="13" t="s">
        <v>83</v>
      </c>
      <c r="AW168" s="13" t="s">
        <v>31</v>
      </c>
      <c r="AX168" s="13" t="s">
        <v>75</v>
      </c>
      <c r="AY168" s="215" t="s">
        <v>159</v>
      </c>
    </row>
    <row r="169" spans="2:51" s="13" customFormat="1" ht="12">
      <c r="B169" s="204"/>
      <c r="C169" s="205"/>
      <c r="D169" s="206" t="s">
        <v>167</v>
      </c>
      <c r="E169" s="207" t="s">
        <v>1</v>
      </c>
      <c r="F169" s="208" t="s">
        <v>219</v>
      </c>
      <c r="G169" s="205"/>
      <c r="H169" s="209">
        <v>105</v>
      </c>
      <c r="I169" s="210"/>
      <c r="J169" s="205"/>
      <c r="K169" s="205"/>
      <c r="L169" s="211"/>
      <c r="M169" s="212"/>
      <c r="N169" s="213"/>
      <c r="O169" s="213"/>
      <c r="P169" s="213"/>
      <c r="Q169" s="213"/>
      <c r="R169" s="213"/>
      <c r="S169" s="213"/>
      <c r="T169" s="214"/>
      <c r="AT169" s="215" t="s">
        <v>167</v>
      </c>
      <c r="AU169" s="215" t="s">
        <v>83</v>
      </c>
      <c r="AV169" s="13" t="s">
        <v>83</v>
      </c>
      <c r="AW169" s="13" t="s">
        <v>31</v>
      </c>
      <c r="AX169" s="13" t="s">
        <v>75</v>
      </c>
      <c r="AY169" s="215" t="s">
        <v>159</v>
      </c>
    </row>
    <row r="170" spans="2:51" s="13" customFormat="1" ht="12">
      <c r="B170" s="204"/>
      <c r="C170" s="205"/>
      <c r="D170" s="206" t="s">
        <v>167</v>
      </c>
      <c r="E170" s="207" t="s">
        <v>1</v>
      </c>
      <c r="F170" s="208" t="s">
        <v>220</v>
      </c>
      <c r="G170" s="205"/>
      <c r="H170" s="209">
        <v>62.7</v>
      </c>
      <c r="I170" s="210"/>
      <c r="J170" s="205"/>
      <c r="K170" s="205"/>
      <c r="L170" s="211"/>
      <c r="M170" s="212"/>
      <c r="N170" s="213"/>
      <c r="O170" s="213"/>
      <c r="P170" s="213"/>
      <c r="Q170" s="213"/>
      <c r="R170" s="213"/>
      <c r="S170" s="213"/>
      <c r="T170" s="214"/>
      <c r="AT170" s="215" t="s">
        <v>167</v>
      </c>
      <c r="AU170" s="215" t="s">
        <v>83</v>
      </c>
      <c r="AV170" s="13" t="s">
        <v>83</v>
      </c>
      <c r="AW170" s="13" t="s">
        <v>31</v>
      </c>
      <c r="AX170" s="13" t="s">
        <v>75</v>
      </c>
      <c r="AY170" s="215" t="s">
        <v>159</v>
      </c>
    </row>
    <row r="171" spans="2:63" s="12" customFormat="1" ht="22.9" customHeight="1">
      <c r="B171" s="174"/>
      <c r="C171" s="175"/>
      <c r="D171" s="176" t="s">
        <v>74</v>
      </c>
      <c r="E171" s="188" t="s">
        <v>83</v>
      </c>
      <c r="F171" s="188" t="s">
        <v>221</v>
      </c>
      <c r="G171" s="175"/>
      <c r="H171" s="175"/>
      <c r="I171" s="178"/>
      <c r="J171" s="189">
        <f>BK171</f>
        <v>0</v>
      </c>
      <c r="K171" s="175"/>
      <c r="L171" s="180"/>
      <c r="M171" s="181"/>
      <c r="N171" s="182"/>
      <c r="O171" s="182"/>
      <c r="P171" s="183">
        <f>SUM(P172:P173)</f>
        <v>0</v>
      </c>
      <c r="Q171" s="182"/>
      <c r="R171" s="183">
        <f>SUM(R172:R173)</f>
        <v>7.00110048</v>
      </c>
      <c r="S171" s="182"/>
      <c r="T171" s="184">
        <f>SUM(T172:T173)</f>
        <v>0</v>
      </c>
      <c r="AR171" s="185" t="s">
        <v>8</v>
      </c>
      <c r="AT171" s="186" t="s">
        <v>74</v>
      </c>
      <c r="AU171" s="186" t="s">
        <v>8</v>
      </c>
      <c r="AY171" s="185" t="s">
        <v>159</v>
      </c>
      <c r="BK171" s="187">
        <f>SUM(BK172:BK173)</f>
        <v>0</v>
      </c>
    </row>
    <row r="172" spans="1:65" s="2" customFormat="1" ht="21.75" customHeight="1">
      <c r="A172" s="32"/>
      <c r="B172" s="33"/>
      <c r="C172" s="190" t="s">
        <v>222</v>
      </c>
      <c r="D172" s="190" t="s">
        <v>161</v>
      </c>
      <c r="E172" s="191" t="s">
        <v>223</v>
      </c>
      <c r="F172" s="192" t="s">
        <v>224</v>
      </c>
      <c r="G172" s="193" t="s">
        <v>164</v>
      </c>
      <c r="H172" s="194">
        <v>2.832</v>
      </c>
      <c r="I172" s="195"/>
      <c r="J172" s="196">
        <f>ROUND(I172*H172,0)</f>
        <v>0</v>
      </c>
      <c r="K172" s="197"/>
      <c r="L172" s="37"/>
      <c r="M172" s="198" t="s">
        <v>1</v>
      </c>
      <c r="N172" s="199" t="s">
        <v>40</v>
      </c>
      <c r="O172" s="69"/>
      <c r="P172" s="200">
        <f>O172*H172</f>
        <v>0</v>
      </c>
      <c r="Q172" s="200">
        <v>2.47214</v>
      </c>
      <c r="R172" s="200">
        <f>Q172*H172</f>
        <v>7.00110048</v>
      </c>
      <c r="S172" s="200">
        <v>0</v>
      </c>
      <c r="T172" s="201">
        <f>S172*H172</f>
        <v>0</v>
      </c>
      <c r="U172" s="32"/>
      <c r="V172" s="32"/>
      <c r="W172" s="32"/>
      <c r="X172" s="32"/>
      <c r="Y172" s="32"/>
      <c r="Z172" s="32"/>
      <c r="AA172" s="32"/>
      <c r="AB172" s="32"/>
      <c r="AC172" s="32"/>
      <c r="AD172" s="32"/>
      <c r="AE172" s="32"/>
      <c r="AR172" s="202" t="s">
        <v>165</v>
      </c>
      <c r="AT172" s="202" t="s">
        <v>161</v>
      </c>
      <c r="AU172" s="202" t="s">
        <v>83</v>
      </c>
      <c r="AY172" s="15" t="s">
        <v>159</v>
      </c>
      <c r="BE172" s="203">
        <f>IF(N172="základní",J172,0)</f>
        <v>0</v>
      </c>
      <c r="BF172" s="203">
        <f>IF(N172="snížená",J172,0)</f>
        <v>0</v>
      </c>
      <c r="BG172" s="203">
        <f>IF(N172="zákl. přenesená",J172,0)</f>
        <v>0</v>
      </c>
      <c r="BH172" s="203">
        <f>IF(N172="sníž. přenesená",J172,0)</f>
        <v>0</v>
      </c>
      <c r="BI172" s="203">
        <f>IF(N172="nulová",J172,0)</f>
        <v>0</v>
      </c>
      <c r="BJ172" s="15" t="s">
        <v>8</v>
      </c>
      <c r="BK172" s="203">
        <f>ROUND(I172*H172,0)</f>
        <v>0</v>
      </c>
      <c r="BL172" s="15" t="s">
        <v>165</v>
      </c>
      <c r="BM172" s="202" t="s">
        <v>225</v>
      </c>
    </row>
    <row r="173" spans="2:51" s="13" customFormat="1" ht="12">
      <c r="B173" s="204"/>
      <c r="C173" s="205"/>
      <c r="D173" s="206" t="s">
        <v>167</v>
      </c>
      <c r="E173" s="207" t="s">
        <v>1</v>
      </c>
      <c r="F173" s="208" t="s">
        <v>226</v>
      </c>
      <c r="G173" s="205"/>
      <c r="H173" s="209">
        <v>2.832</v>
      </c>
      <c r="I173" s="210"/>
      <c r="J173" s="205"/>
      <c r="K173" s="205"/>
      <c r="L173" s="211"/>
      <c r="M173" s="212"/>
      <c r="N173" s="213"/>
      <c r="O173" s="213"/>
      <c r="P173" s="213"/>
      <c r="Q173" s="213"/>
      <c r="R173" s="213"/>
      <c r="S173" s="213"/>
      <c r="T173" s="214"/>
      <c r="AT173" s="215" t="s">
        <v>167</v>
      </c>
      <c r="AU173" s="215" t="s">
        <v>83</v>
      </c>
      <c r="AV173" s="13" t="s">
        <v>83</v>
      </c>
      <c r="AW173" s="13" t="s">
        <v>31</v>
      </c>
      <c r="AX173" s="13" t="s">
        <v>75</v>
      </c>
      <c r="AY173" s="215" t="s">
        <v>159</v>
      </c>
    </row>
    <row r="174" spans="2:63" s="12" customFormat="1" ht="22.9" customHeight="1">
      <c r="B174" s="174"/>
      <c r="C174" s="175"/>
      <c r="D174" s="176" t="s">
        <v>74</v>
      </c>
      <c r="E174" s="188" t="s">
        <v>173</v>
      </c>
      <c r="F174" s="188" t="s">
        <v>227</v>
      </c>
      <c r="G174" s="175"/>
      <c r="H174" s="175"/>
      <c r="I174" s="178"/>
      <c r="J174" s="189">
        <f>BK174</f>
        <v>0</v>
      </c>
      <c r="K174" s="175"/>
      <c r="L174" s="180"/>
      <c r="M174" s="181"/>
      <c r="N174" s="182"/>
      <c r="O174" s="182"/>
      <c r="P174" s="183">
        <f>SUM(P175:P181)</f>
        <v>0</v>
      </c>
      <c r="Q174" s="182"/>
      <c r="R174" s="183">
        <f>SUM(R175:R181)</f>
        <v>4.8002234999999995</v>
      </c>
      <c r="S174" s="182"/>
      <c r="T174" s="184">
        <f>SUM(T175:T181)</f>
        <v>0</v>
      </c>
      <c r="AR174" s="185" t="s">
        <v>8</v>
      </c>
      <c r="AT174" s="186" t="s">
        <v>74</v>
      </c>
      <c r="AU174" s="186" t="s">
        <v>8</v>
      </c>
      <c r="AY174" s="185" t="s">
        <v>159</v>
      </c>
      <c r="BK174" s="187">
        <f>SUM(BK175:BK181)</f>
        <v>0</v>
      </c>
    </row>
    <row r="175" spans="1:65" s="2" customFormat="1" ht="33" customHeight="1">
      <c r="A175" s="32"/>
      <c r="B175" s="33"/>
      <c r="C175" s="190" t="s">
        <v>228</v>
      </c>
      <c r="D175" s="190" t="s">
        <v>161</v>
      </c>
      <c r="E175" s="191" t="s">
        <v>229</v>
      </c>
      <c r="F175" s="192" t="s">
        <v>230</v>
      </c>
      <c r="G175" s="193" t="s">
        <v>214</v>
      </c>
      <c r="H175" s="194">
        <v>10.324</v>
      </c>
      <c r="I175" s="195"/>
      <c r="J175" s="196">
        <f>ROUND(I175*H175,0)</f>
        <v>0</v>
      </c>
      <c r="K175" s="197"/>
      <c r="L175" s="37"/>
      <c r="M175" s="198" t="s">
        <v>1</v>
      </c>
      <c r="N175" s="199" t="s">
        <v>40</v>
      </c>
      <c r="O175" s="69"/>
      <c r="P175" s="200">
        <f>O175*H175</f>
        <v>0</v>
      </c>
      <c r="Q175" s="200">
        <v>0.34662</v>
      </c>
      <c r="R175" s="200">
        <f>Q175*H175</f>
        <v>3.5785048799999997</v>
      </c>
      <c r="S175" s="200">
        <v>0</v>
      </c>
      <c r="T175" s="201">
        <f>S175*H175</f>
        <v>0</v>
      </c>
      <c r="U175" s="32"/>
      <c r="V175" s="32"/>
      <c r="W175" s="32"/>
      <c r="X175" s="32"/>
      <c r="Y175" s="32"/>
      <c r="Z175" s="32"/>
      <c r="AA175" s="32"/>
      <c r="AB175" s="32"/>
      <c r="AC175" s="32"/>
      <c r="AD175" s="32"/>
      <c r="AE175" s="32"/>
      <c r="AR175" s="202" t="s">
        <v>165</v>
      </c>
      <c r="AT175" s="202" t="s">
        <v>161</v>
      </c>
      <c r="AU175" s="202" t="s">
        <v>83</v>
      </c>
      <c r="AY175" s="15" t="s">
        <v>159</v>
      </c>
      <c r="BE175" s="203">
        <f>IF(N175="základní",J175,0)</f>
        <v>0</v>
      </c>
      <c r="BF175" s="203">
        <f>IF(N175="snížená",J175,0)</f>
        <v>0</v>
      </c>
      <c r="BG175" s="203">
        <f>IF(N175="zákl. přenesená",J175,0)</f>
        <v>0</v>
      </c>
      <c r="BH175" s="203">
        <f>IF(N175="sníž. přenesená",J175,0)</f>
        <v>0</v>
      </c>
      <c r="BI175" s="203">
        <f>IF(N175="nulová",J175,0)</f>
        <v>0</v>
      </c>
      <c r="BJ175" s="15" t="s">
        <v>8</v>
      </c>
      <c r="BK175" s="203">
        <f>ROUND(I175*H175,0)</f>
        <v>0</v>
      </c>
      <c r="BL175" s="15" t="s">
        <v>165</v>
      </c>
      <c r="BM175" s="202" t="s">
        <v>231</v>
      </c>
    </row>
    <row r="176" spans="2:51" s="13" customFormat="1" ht="12">
      <c r="B176" s="204"/>
      <c r="C176" s="205"/>
      <c r="D176" s="206" t="s">
        <v>167</v>
      </c>
      <c r="E176" s="207" t="s">
        <v>1</v>
      </c>
      <c r="F176" s="208" t="s">
        <v>232</v>
      </c>
      <c r="G176" s="205"/>
      <c r="H176" s="209">
        <v>10.324</v>
      </c>
      <c r="I176" s="210"/>
      <c r="J176" s="205"/>
      <c r="K176" s="205"/>
      <c r="L176" s="211"/>
      <c r="M176" s="212"/>
      <c r="N176" s="213"/>
      <c r="O176" s="213"/>
      <c r="P176" s="213"/>
      <c r="Q176" s="213"/>
      <c r="R176" s="213"/>
      <c r="S176" s="213"/>
      <c r="T176" s="214"/>
      <c r="AT176" s="215" t="s">
        <v>167</v>
      </c>
      <c r="AU176" s="215" t="s">
        <v>83</v>
      </c>
      <c r="AV176" s="13" t="s">
        <v>83</v>
      </c>
      <c r="AW176" s="13" t="s">
        <v>31</v>
      </c>
      <c r="AX176" s="13" t="s">
        <v>75</v>
      </c>
      <c r="AY176" s="215" t="s">
        <v>159</v>
      </c>
    </row>
    <row r="177" spans="1:65" s="2" customFormat="1" ht="16.5" customHeight="1">
      <c r="A177" s="32"/>
      <c r="B177" s="33"/>
      <c r="C177" s="190" t="s">
        <v>233</v>
      </c>
      <c r="D177" s="190" t="s">
        <v>161</v>
      </c>
      <c r="E177" s="191" t="s">
        <v>234</v>
      </c>
      <c r="F177" s="192" t="s">
        <v>235</v>
      </c>
      <c r="G177" s="193" t="s">
        <v>194</v>
      </c>
      <c r="H177" s="194">
        <v>0.051</v>
      </c>
      <c r="I177" s="195"/>
      <c r="J177" s="196">
        <f>ROUND(I177*H177,0)</f>
        <v>0</v>
      </c>
      <c r="K177" s="197"/>
      <c r="L177" s="37"/>
      <c r="M177" s="198" t="s">
        <v>1</v>
      </c>
      <c r="N177" s="199" t="s">
        <v>40</v>
      </c>
      <c r="O177" s="69"/>
      <c r="P177" s="200">
        <f>O177*H177</f>
        <v>0</v>
      </c>
      <c r="Q177" s="200">
        <v>1.04922</v>
      </c>
      <c r="R177" s="200">
        <f>Q177*H177</f>
        <v>0.05351022</v>
      </c>
      <c r="S177" s="200">
        <v>0</v>
      </c>
      <c r="T177" s="201">
        <f>S177*H177</f>
        <v>0</v>
      </c>
      <c r="U177" s="32"/>
      <c r="V177" s="32"/>
      <c r="W177" s="32"/>
      <c r="X177" s="32"/>
      <c r="Y177" s="32"/>
      <c r="Z177" s="32"/>
      <c r="AA177" s="32"/>
      <c r="AB177" s="32"/>
      <c r="AC177" s="32"/>
      <c r="AD177" s="32"/>
      <c r="AE177" s="32"/>
      <c r="AR177" s="202" t="s">
        <v>165</v>
      </c>
      <c r="AT177" s="202" t="s">
        <v>161</v>
      </c>
      <c r="AU177" s="202" t="s">
        <v>83</v>
      </c>
      <c r="AY177" s="15" t="s">
        <v>159</v>
      </c>
      <c r="BE177" s="203">
        <f>IF(N177="základní",J177,0)</f>
        <v>0</v>
      </c>
      <c r="BF177" s="203">
        <f>IF(N177="snížená",J177,0)</f>
        <v>0</v>
      </c>
      <c r="BG177" s="203">
        <f>IF(N177="zákl. přenesená",J177,0)</f>
        <v>0</v>
      </c>
      <c r="BH177" s="203">
        <f>IF(N177="sníž. přenesená",J177,0)</f>
        <v>0</v>
      </c>
      <c r="BI177" s="203">
        <f>IF(N177="nulová",J177,0)</f>
        <v>0</v>
      </c>
      <c r="BJ177" s="15" t="s">
        <v>8</v>
      </c>
      <c r="BK177" s="203">
        <f>ROUND(I177*H177,0)</f>
        <v>0</v>
      </c>
      <c r="BL177" s="15" t="s">
        <v>165</v>
      </c>
      <c r="BM177" s="202" t="s">
        <v>236</v>
      </c>
    </row>
    <row r="178" spans="2:51" s="13" customFormat="1" ht="22.5">
      <c r="B178" s="204"/>
      <c r="C178" s="205"/>
      <c r="D178" s="206" t="s">
        <v>167</v>
      </c>
      <c r="E178" s="207" t="s">
        <v>1</v>
      </c>
      <c r="F178" s="208" t="s">
        <v>237</v>
      </c>
      <c r="G178" s="205"/>
      <c r="H178" s="209">
        <v>0.051</v>
      </c>
      <c r="I178" s="210"/>
      <c r="J178" s="205"/>
      <c r="K178" s="205"/>
      <c r="L178" s="211"/>
      <c r="M178" s="212"/>
      <c r="N178" s="213"/>
      <c r="O178" s="213"/>
      <c r="P178" s="213"/>
      <c r="Q178" s="213"/>
      <c r="R178" s="213"/>
      <c r="S178" s="213"/>
      <c r="T178" s="214"/>
      <c r="AT178" s="215" t="s">
        <v>167</v>
      </c>
      <c r="AU178" s="215" t="s">
        <v>83</v>
      </c>
      <c r="AV178" s="13" t="s">
        <v>83</v>
      </c>
      <c r="AW178" s="13" t="s">
        <v>31</v>
      </c>
      <c r="AX178" s="13" t="s">
        <v>75</v>
      </c>
      <c r="AY178" s="215" t="s">
        <v>159</v>
      </c>
    </row>
    <row r="179" spans="1:65" s="2" customFormat="1" ht="21.75" customHeight="1">
      <c r="A179" s="32"/>
      <c r="B179" s="33"/>
      <c r="C179" s="190" t="s">
        <v>9</v>
      </c>
      <c r="D179" s="190" t="s">
        <v>161</v>
      </c>
      <c r="E179" s="191" t="s">
        <v>238</v>
      </c>
      <c r="F179" s="192" t="s">
        <v>239</v>
      </c>
      <c r="G179" s="193" t="s">
        <v>214</v>
      </c>
      <c r="H179" s="194">
        <v>4.98</v>
      </c>
      <c r="I179" s="195"/>
      <c r="J179" s="196">
        <f>ROUND(I179*H179,0)</f>
        <v>0</v>
      </c>
      <c r="K179" s="197"/>
      <c r="L179" s="37"/>
      <c r="M179" s="198" t="s">
        <v>1</v>
      </c>
      <c r="N179" s="199" t="s">
        <v>40</v>
      </c>
      <c r="O179" s="69"/>
      <c r="P179" s="200">
        <f>O179*H179</f>
        <v>0</v>
      </c>
      <c r="Q179" s="200">
        <v>0.23458</v>
      </c>
      <c r="R179" s="200">
        <f>Q179*H179</f>
        <v>1.1682084000000001</v>
      </c>
      <c r="S179" s="200">
        <v>0</v>
      </c>
      <c r="T179" s="201">
        <f>S179*H179</f>
        <v>0</v>
      </c>
      <c r="U179" s="32"/>
      <c r="V179" s="32"/>
      <c r="W179" s="32"/>
      <c r="X179" s="32"/>
      <c r="Y179" s="32"/>
      <c r="Z179" s="32"/>
      <c r="AA179" s="32"/>
      <c r="AB179" s="32"/>
      <c r="AC179" s="32"/>
      <c r="AD179" s="32"/>
      <c r="AE179" s="32"/>
      <c r="AR179" s="202" t="s">
        <v>165</v>
      </c>
      <c r="AT179" s="202" t="s">
        <v>161</v>
      </c>
      <c r="AU179" s="202" t="s">
        <v>83</v>
      </c>
      <c r="AY179" s="15" t="s">
        <v>159</v>
      </c>
      <c r="BE179" s="203">
        <f>IF(N179="základní",J179,0)</f>
        <v>0</v>
      </c>
      <c r="BF179" s="203">
        <f>IF(N179="snížená",J179,0)</f>
        <v>0</v>
      </c>
      <c r="BG179" s="203">
        <f>IF(N179="zákl. přenesená",J179,0)</f>
        <v>0</v>
      </c>
      <c r="BH179" s="203">
        <f>IF(N179="sníž. přenesená",J179,0)</f>
        <v>0</v>
      </c>
      <c r="BI179" s="203">
        <f>IF(N179="nulová",J179,0)</f>
        <v>0</v>
      </c>
      <c r="BJ179" s="15" t="s">
        <v>8</v>
      </c>
      <c r="BK179" s="203">
        <f>ROUND(I179*H179,0)</f>
        <v>0</v>
      </c>
      <c r="BL179" s="15" t="s">
        <v>165</v>
      </c>
      <c r="BM179" s="202" t="s">
        <v>240</v>
      </c>
    </row>
    <row r="180" spans="2:51" s="13" customFormat="1" ht="12">
      <c r="B180" s="204"/>
      <c r="C180" s="205"/>
      <c r="D180" s="206" t="s">
        <v>167</v>
      </c>
      <c r="E180" s="207" t="s">
        <v>1</v>
      </c>
      <c r="F180" s="208" t="s">
        <v>241</v>
      </c>
      <c r="G180" s="205"/>
      <c r="H180" s="209">
        <v>3.08</v>
      </c>
      <c r="I180" s="210"/>
      <c r="J180" s="205"/>
      <c r="K180" s="205"/>
      <c r="L180" s="211"/>
      <c r="M180" s="212"/>
      <c r="N180" s="213"/>
      <c r="O180" s="213"/>
      <c r="P180" s="213"/>
      <c r="Q180" s="213"/>
      <c r="R180" s="213"/>
      <c r="S180" s="213"/>
      <c r="T180" s="214"/>
      <c r="AT180" s="215" t="s">
        <v>167</v>
      </c>
      <c r="AU180" s="215" t="s">
        <v>83</v>
      </c>
      <c r="AV180" s="13" t="s">
        <v>83</v>
      </c>
      <c r="AW180" s="13" t="s">
        <v>31</v>
      </c>
      <c r="AX180" s="13" t="s">
        <v>75</v>
      </c>
      <c r="AY180" s="215" t="s">
        <v>159</v>
      </c>
    </row>
    <row r="181" spans="2:51" s="13" customFormat="1" ht="12">
      <c r="B181" s="204"/>
      <c r="C181" s="205"/>
      <c r="D181" s="206" t="s">
        <v>167</v>
      </c>
      <c r="E181" s="207" t="s">
        <v>1</v>
      </c>
      <c r="F181" s="208" t="s">
        <v>242</v>
      </c>
      <c r="G181" s="205"/>
      <c r="H181" s="209">
        <v>1.9</v>
      </c>
      <c r="I181" s="210"/>
      <c r="J181" s="205"/>
      <c r="K181" s="205"/>
      <c r="L181" s="211"/>
      <c r="M181" s="212"/>
      <c r="N181" s="213"/>
      <c r="O181" s="213"/>
      <c r="P181" s="213"/>
      <c r="Q181" s="213"/>
      <c r="R181" s="213"/>
      <c r="S181" s="213"/>
      <c r="T181" s="214"/>
      <c r="AT181" s="215" t="s">
        <v>167</v>
      </c>
      <c r="AU181" s="215" t="s">
        <v>83</v>
      </c>
      <c r="AV181" s="13" t="s">
        <v>83</v>
      </c>
      <c r="AW181" s="13" t="s">
        <v>31</v>
      </c>
      <c r="AX181" s="13" t="s">
        <v>75</v>
      </c>
      <c r="AY181" s="215" t="s">
        <v>159</v>
      </c>
    </row>
    <row r="182" spans="2:63" s="12" customFormat="1" ht="22.9" customHeight="1">
      <c r="B182" s="174"/>
      <c r="C182" s="175"/>
      <c r="D182" s="176" t="s">
        <v>74</v>
      </c>
      <c r="E182" s="188" t="s">
        <v>165</v>
      </c>
      <c r="F182" s="188" t="s">
        <v>243</v>
      </c>
      <c r="G182" s="175"/>
      <c r="H182" s="175"/>
      <c r="I182" s="178"/>
      <c r="J182" s="189">
        <f>BK182</f>
        <v>0</v>
      </c>
      <c r="K182" s="175"/>
      <c r="L182" s="180"/>
      <c r="M182" s="181"/>
      <c r="N182" s="182"/>
      <c r="O182" s="182"/>
      <c r="P182" s="183">
        <f>SUM(P183:P208)</f>
        <v>0</v>
      </c>
      <c r="Q182" s="182"/>
      <c r="R182" s="183">
        <f>SUM(R183:R208)</f>
        <v>5.5723828300000005</v>
      </c>
      <c r="S182" s="182"/>
      <c r="T182" s="184">
        <f>SUM(T183:T208)</f>
        <v>0</v>
      </c>
      <c r="AR182" s="185" t="s">
        <v>8</v>
      </c>
      <c r="AT182" s="186" t="s">
        <v>74</v>
      </c>
      <c r="AU182" s="186" t="s">
        <v>8</v>
      </c>
      <c r="AY182" s="185" t="s">
        <v>159</v>
      </c>
      <c r="BK182" s="187">
        <f>SUM(BK183:BK208)</f>
        <v>0</v>
      </c>
    </row>
    <row r="183" spans="1:65" s="2" customFormat="1" ht="21.75" customHeight="1">
      <c r="A183" s="32"/>
      <c r="B183" s="33"/>
      <c r="C183" s="190" t="s">
        <v>244</v>
      </c>
      <c r="D183" s="190" t="s">
        <v>161</v>
      </c>
      <c r="E183" s="191" t="s">
        <v>245</v>
      </c>
      <c r="F183" s="192" t="s">
        <v>246</v>
      </c>
      <c r="G183" s="193" t="s">
        <v>214</v>
      </c>
      <c r="H183" s="194">
        <v>6.875</v>
      </c>
      <c r="I183" s="195"/>
      <c r="J183" s="196">
        <f>ROUND(I183*H183,0)</f>
        <v>0</v>
      </c>
      <c r="K183" s="197"/>
      <c r="L183" s="37"/>
      <c r="M183" s="198" t="s">
        <v>1</v>
      </c>
      <c r="N183" s="199" t="s">
        <v>40</v>
      </c>
      <c r="O183" s="69"/>
      <c r="P183" s="200">
        <f>O183*H183</f>
        <v>0</v>
      </c>
      <c r="Q183" s="200">
        <v>0.01031</v>
      </c>
      <c r="R183" s="200">
        <f>Q183*H183</f>
        <v>0.07088124999999999</v>
      </c>
      <c r="S183" s="200">
        <v>0</v>
      </c>
      <c r="T183" s="201">
        <f>S183*H183</f>
        <v>0</v>
      </c>
      <c r="U183" s="32"/>
      <c r="V183" s="32"/>
      <c r="W183" s="32"/>
      <c r="X183" s="32"/>
      <c r="Y183" s="32"/>
      <c r="Z183" s="32"/>
      <c r="AA183" s="32"/>
      <c r="AB183" s="32"/>
      <c r="AC183" s="32"/>
      <c r="AD183" s="32"/>
      <c r="AE183" s="32"/>
      <c r="AR183" s="202" t="s">
        <v>165</v>
      </c>
      <c r="AT183" s="202" t="s">
        <v>161</v>
      </c>
      <c r="AU183" s="202" t="s">
        <v>83</v>
      </c>
      <c r="AY183" s="15" t="s">
        <v>159</v>
      </c>
      <c r="BE183" s="203">
        <f>IF(N183="základní",J183,0)</f>
        <v>0</v>
      </c>
      <c r="BF183" s="203">
        <f>IF(N183="snížená",J183,0)</f>
        <v>0</v>
      </c>
      <c r="BG183" s="203">
        <f>IF(N183="zákl. přenesená",J183,0)</f>
        <v>0</v>
      </c>
      <c r="BH183" s="203">
        <f>IF(N183="sníž. přenesená",J183,0)</f>
        <v>0</v>
      </c>
      <c r="BI183" s="203">
        <f>IF(N183="nulová",J183,0)</f>
        <v>0</v>
      </c>
      <c r="BJ183" s="15" t="s">
        <v>8</v>
      </c>
      <c r="BK183" s="203">
        <f>ROUND(I183*H183,0)</f>
        <v>0</v>
      </c>
      <c r="BL183" s="15" t="s">
        <v>165</v>
      </c>
      <c r="BM183" s="202" t="s">
        <v>247</v>
      </c>
    </row>
    <row r="184" spans="2:51" s="13" customFormat="1" ht="12">
      <c r="B184" s="204"/>
      <c r="C184" s="205"/>
      <c r="D184" s="206" t="s">
        <v>167</v>
      </c>
      <c r="E184" s="207" t="s">
        <v>1</v>
      </c>
      <c r="F184" s="208" t="s">
        <v>248</v>
      </c>
      <c r="G184" s="205"/>
      <c r="H184" s="209">
        <v>6.875</v>
      </c>
      <c r="I184" s="210"/>
      <c r="J184" s="205"/>
      <c r="K184" s="205"/>
      <c r="L184" s="211"/>
      <c r="M184" s="212"/>
      <c r="N184" s="213"/>
      <c r="O184" s="213"/>
      <c r="P184" s="213"/>
      <c r="Q184" s="213"/>
      <c r="R184" s="213"/>
      <c r="S184" s="213"/>
      <c r="T184" s="214"/>
      <c r="AT184" s="215" t="s">
        <v>167</v>
      </c>
      <c r="AU184" s="215" t="s">
        <v>83</v>
      </c>
      <c r="AV184" s="13" t="s">
        <v>83</v>
      </c>
      <c r="AW184" s="13" t="s">
        <v>31</v>
      </c>
      <c r="AX184" s="13" t="s">
        <v>75</v>
      </c>
      <c r="AY184" s="215" t="s">
        <v>159</v>
      </c>
    </row>
    <row r="185" spans="1:65" s="2" customFormat="1" ht="16.5" customHeight="1">
      <c r="A185" s="32"/>
      <c r="B185" s="33"/>
      <c r="C185" s="190" t="s">
        <v>249</v>
      </c>
      <c r="D185" s="190" t="s">
        <v>161</v>
      </c>
      <c r="E185" s="191" t="s">
        <v>250</v>
      </c>
      <c r="F185" s="192" t="s">
        <v>251</v>
      </c>
      <c r="G185" s="193" t="s">
        <v>164</v>
      </c>
      <c r="H185" s="194">
        <v>0.285</v>
      </c>
      <c r="I185" s="195"/>
      <c r="J185" s="196">
        <f>ROUND(I185*H185,0)</f>
        <v>0</v>
      </c>
      <c r="K185" s="197"/>
      <c r="L185" s="37"/>
      <c r="M185" s="198" t="s">
        <v>1</v>
      </c>
      <c r="N185" s="199" t="s">
        <v>40</v>
      </c>
      <c r="O185" s="69"/>
      <c r="P185" s="200">
        <f>O185*H185</f>
        <v>0</v>
      </c>
      <c r="Q185" s="200">
        <v>2.4534</v>
      </c>
      <c r="R185" s="200">
        <f>Q185*H185</f>
        <v>0.6992189999999999</v>
      </c>
      <c r="S185" s="200">
        <v>0</v>
      </c>
      <c r="T185" s="201">
        <f>S185*H185</f>
        <v>0</v>
      </c>
      <c r="U185" s="32"/>
      <c r="V185" s="32"/>
      <c r="W185" s="32"/>
      <c r="X185" s="32"/>
      <c r="Y185" s="32"/>
      <c r="Z185" s="32"/>
      <c r="AA185" s="32"/>
      <c r="AB185" s="32"/>
      <c r="AC185" s="32"/>
      <c r="AD185" s="32"/>
      <c r="AE185" s="32"/>
      <c r="AR185" s="202" t="s">
        <v>165</v>
      </c>
      <c r="AT185" s="202" t="s">
        <v>161</v>
      </c>
      <c r="AU185" s="202" t="s">
        <v>83</v>
      </c>
      <c r="AY185" s="15" t="s">
        <v>159</v>
      </c>
      <c r="BE185" s="203">
        <f>IF(N185="základní",J185,0)</f>
        <v>0</v>
      </c>
      <c r="BF185" s="203">
        <f>IF(N185="snížená",J185,0)</f>
        <v>0</v>
      </c>
      <c r="BG185" s="203">
        <f>IF(N185="zákl. přenesená",J185,0)</f>
        <v>0</v>
      </c>
      <c r="BH185" s="203">
        <f>IF(N185="sníž. přenesená",J185,0)</f>
        <v>0</v>
      </c>
      <c r="BI185" s="203">
        <f>IF(N185="nulová",J185,0)</f>
        <v>0</v>
      </c>
      <c r="BJ185" s="15" t="s">
        <v>8</v>
      </c>
      <c r="BK185" s="203">
        <f>ROUND(I185*H185,0)</f>
        <v>0</v>
      </c>
      <c r="BL185" s="15" t="s">
        <v>165</v>
      </c>
      <c r="BM185" s="202" t="s">
        <v>252</v>
      </c>
    </row>
    <row r="186" spans="2:51" s="13" customFormat="1" ht="12">
      <c r="B186" s="204"/>
      <c r="C186" s="205"/>
      <c r="D186" s="206" t="s">
        <v>167</v>
      </c>
      <c r="E186" s="207" t="s">
        <v>1</v>
      </c>
      <c r="F186" s="208" t="s">
        <v>253</v>
      </c>
      <c r="G186" s="205"/>
      <c r="H186" s="209">
        <v>0.285</v>
      </c>
      <c r="I186" s="210"/>
      <c r="J186" s="205"/>
      <c r="K186" s="205"/>
      <c r="L186" s="211"/>
      <c r="M186" s="212"/>
      <c r="N186" s="213"/>
      <c r="O186" s="213"/>
      <c r="P186" s="213"/>
      <c r="Q186" s="213"/>
      <c r="R186" s="213"/>
      <c r="S186" s="213"/>
      <c r="T186" s="214"/>
      <c r="AT186" s="215" t="s">
        <v>167</v>
      </c>
      <c r="AU186" s="215" t="s">
        <v>83</v>
      </c>
      <c r="AV186" s="13" t="s">
        <v>83</v>
      </c>
      <c r="AW186" s="13" t="s">
        <v>31</v>
      </c>
      <c r="AX186" s="13" t="s">
        <v>75</v>
      </c>
      <c r="AY186" s="215" t="s">
        <v>159</v>
      </c>
    </row>
    <row r="187" spans="1:65" s="2" customFormat="1" ht="21.75" customHeight="1">
      <c r="A187" s="32"/>
      <c r="B187" s="33"/>
      <c r="C187" s="190" t="s">
        <v>254</v>
      </c>
      <c r="D187" s="190" t="s">
        <v>161</v>
      </c>
      <c r="E187" s="191" t="s">
        <v>255</v>
      </c>
      <c r="F187" s="192" t="s">
        <v>256</v>
      </c>
      <c r="G187" s="193" t="s">
        <v>194</v>
      </c>
      <c r="H187" s="194">
        <v>0.025</v>
      </c>
      <c r="I187" s="195"/>
      <c r="J187" s="196">
        <f>ROUND(I187*H187,0)</f>
        <v>0</v>
      </c>
      <c r="K187" s="197"/>
      <c r="L187" s="37"/>
      <c r="M187" s="198" t="s">
        <v>1</v>
      </c>
      <c r="N187" s="199" t="s">
        <v>40</v>
      </c>
      <c r="O187" s="69"/>
      <c r="P187" s="200">
        <f>O187*H187</f>
        <v>0</v>
      </c>
      <c r="Q187" s="200">
        <v>1.05291</v>
      </c>
      <c r="R187" s="200">
        <f>Q187*H187</f>
        <v>0.026322750000000002</v>
      </c>
      <c r="S187" s="200">
        <v>0</v>
      </c>
      <c r="T187" s="201">
        <f>S187*H187</f>
        <v>0</v>
      </c>
      <c r="U187" s="32"/>
      <c r="V187" s="32"/>
      <c r="W187" s="32"/>
      <c r="X187" s="32"/>
      <c r="Y187" s="32"/>
      <c r="Z187" s="32"/>
      <c r="AA187" s="32"/>
      <c r="AB187" s="32"/>
      <c r="AC187" s="32"/>
      <c r="AD187" s="32"/>
      <c r="AE187" s="32"/>
      <c r="AR187" s="202" t="s">
        <v>165</v>
      </c>
      <c r="AT187" s="202" t="s">
        <v>161</v>
      </c>
      <c r="AU187" s="202" t="s">
        <v>83</v>
      </c>
      <c r="AY187" s="15" t="s">
        <v>159</v>
      </c>
      <c r="BE187" s="203">
        <f>IF(N187="základní",J187,0)</f>
        <v>0</v>
      </c>
      <c r="BF187" s="203">
        <f>IF(N187="snížená",J187,0)</f>
        <v>0</v>
      </c>
      <c r="BG187" s="203">
        <f>IF(N187="zákl. přenesená",J187,0)</f>
        <v>0</v>
      </c>
      <c r="BH187" s="203">
        <f>IF(N187="sníž. přenesená",J187,0)</f>
        <v>0</v>
      </c>
      <c r="BI187" s="203">
        <f>IF(N187="nulová",J187,0)</f>
        <v>0</v>
      </c>
      <c r="BJ187" s="15" t="s">
        <v>8</v>
      </c>
      <c r="BK187" s="203">
        <f>ROUND(I187*H187,0)</f>
        <v>0</v>
      </c>
      <c r="BL187" s="15" t="s">
        <v>165</v>
      </c>
      <c r="BM187" s="202" t="s">
        <v>257</v>
      </c>
    </row>
    <row r="188" spans="2:51" s="13" customFormat="1" ht="12">
      <c r="B188" s="204"/>
      <c r="C188" s="205"/>
      <c r="D188" s="206" t="s">
        <v>167</v>
      </c>
      <c r="E188" s="207" t="s">
        <v>1</v>
      </c>
      <c r="F188" s="208" t="s">
        <v>258</v>
      </c>
      <c r="G188" s="205"/>
      <c r="H188" s="209">
        <v>0.021</v>
      </c>
      <c r="I188" s="210"/>
      <c r="J188" s="205"/>
      <c r="K188" s="205"/>
      <c r="L188" s="211"/>
      <c r="M188" s="212"/>
      <c r="N188" s="213"/>
      <c r="O188" s="213"/>
      <c r="P188" s="213"/>
      <c r="Q188" s="213"/>
      <c r="R188" s="213"/>
      <c r="S188" s="213"/>
      <c r="T188" s="214"/>
      <c r="AT188" s="215" t="s">
        <v>167</v>
      </c>
      <c r="AU188" s="215" t="s">
        <v>83</v>
      </c>
      <c r="AV188" s="13" t="s">
        <v>83</v>
      </c>
      <c r="AW188" s="13" t="s">
        <v>31</v>
      </c>
      <c r="AX188" s="13" t="s">
        <v>75</v>
      </c>
      <c r="AY188" s="215" t="s">
        <v>159</v>
      </c>
    </row>
    <row r="189" spans="2:51" s="13" customFormat="1" ht="12">
      <c r="B189" s="204"/>
      <c r="C189" s="205"/>
      <c r="D189" s="206" t="s">
        <v>167</v>
      </c>
      <c r="E189" s="207" t="s">
        <v>1</v>
      </c>
      <c r="F189" s="208" t="s">
        <v>259</v>
      </c>
      <c r="G189" s="205"/>
      <c r="H189" s="209">
        <v>0.004</v>
      </c>
      <c r="I189" s="210"/>
      <c r="J189" s="205"/>
      <c r="K189" s="205"/>
      <c r="L189" s="211"/>
      <c r="M189" s="212"/>
      <c r="N189" s="213"/>
      <c r="O189" s="213"/>
      <c r="P189" s="213"/>
      <c r="Q189" s="213"/>
      <c r="R189" s="213"/>
      <c r="S189" s="213"/>
      <c r="T189" s="214"/>
      <c r="AT189" s="215" t="s">
        <v>167</v>
      </c>
      <c r="AU189" s="215" t="s">
        <v>83</v>
      </c>
      <c r="AV189" s="13" t="s">
        <v>83</v>
      </c>
      <c r="AW189" s="13" t="s">
        <v>31</v>
      </c>
      <c r="AX189" s="13" t="s">
        <v>75</v>
      </c>
      <c r="AY189" s="215" t="s">
        <v>159</v>
      </c>
    </row>
    <row r="190" spans="1:65" s="2" customFormat="1" ht="21.75" customHeight="1">
      <c r="A190" s="32"/>
      <c r="B190" s="33"/>
      <c r="C190" s="190" t="s">
        <v>260</v>
      </c>
      <c r="D190" s="190" t="s">
        <v>161</v>
      </c>
      <c r="E190" s="191" t="s">
        <v>261</v>
      </c>
      <c r="F190" s="192" t="s">
        <v>262</v>
      </c>
      <c r="G190" s="193" t="s">
        <v>164</v>
      </c>
      <c r="H190" s="194">
        <v>1.597</v>
      </c>
      <c r="I190" s="195"/>
      <c r="J190" s="196">
        <f>ROUND(I190*H190,0)</f>
        <v>0</v>
      </c>
      <c r="K190" s="197"/>
      <c r="L190" s="37"/>
      <c r="M190" s="198" t="s">
        <v>1</v>
      </c>
      <c r="N190" s="199" t="s">
        <v>40</v>
      </c>
      <c r="O190" s="69"/>
      <c r="P190" s="200">
        <f>O190*H190</f>
        <v>0</v>
      </c>
      <c r="Q190" s="200">
        <v>2.45337</v>
      </c>
      <c r="R190" s="200">
        <f>Q190*H190</f>
        <v>3.91803189</v>
      </c>
      <c r="S190" s="200">
        <v>0</v>
      </c>
      <c r="T190" s="201">
        <f>S190*H190</f>
        <v>0</v>
      </c>
      <c r="U190" s="32"/>
      <c r="V190" s="32"/>
      <c r="W190" s="32"/>
      <c r="X190" s="32"/>
      <c r="Y190" s="32"/>
      <c r="Z190" s="32"/>
      <c r="AA190" s="32"/>
      <c r="AB190" s="32"/>
      <c r="AC190" s="32"/>
      <c r="AD190" s="32"/>
      <c r="AE190" s="32"/>
      <c r="AR190" s="202" t="s">
        <v>165</v>
      </c>
      <c r="AT190" s="202" t="s">
        <v>161</v>
      </c>
      <c r="AU190" s="202" t="s">
        <v>83</v>
      </c>
      <c r="AY190" s="15" t="s">
        <v>159</v>
      </c>
      <c r="BE190" s="203">
        <f>IF(N190="základní",J190,0)</f>
        <v>0</v>
      </c>
      <c r="BF190" s="203">
        <f>IF(N190="snížená",J190,0)</f>
        <v>0</v>
      </c>
      <c r="BG190" s="203">
        <f>IF(N190="zákl. přenesená",J190,0)</f>
        <v>0</v>
      </c>
      <c r="BH190" s="203">
        <f>IF(N190="sníž. přenesená",J190,0)</f>
        <v>0</v>
      </c>
      <c r="BI190" s="203">
        <f>IF(N190="nulová",J190,0)</f>
        <v>0</v>
      </c>
      <c r="BJ190" s="15" t="s">
        <v>8</v>
      </c>
      <c r="BK190" s="203">
        <f>ROUND(I190*H190,0)</f>
        <v>0</v>
      </c>
      <c r="BL190" s="15" t="s">
        <v>165</v>
      </c>
      <c r="BM190" s="202" t="s">
        <v>263</v>
      </c>
    </row>
    <row r="191" spans="2:51" s="13" customFormat="1" ht="12">
      <c r="B191" s="204"/>
      <c r="C191" s="205"/>
      <c r="D191" s="206" t="s">
        <v>167</v>
      </c>
      <c r="E191" s="207" t="s">
        <v>1</v>
      </c>
      <c r="F191" s="208" t="s">
        <v>264</v>
      </c>
      <c r="G191" s="205"/>
      <c r="H191" s="209">
        <v>1.238</v>
      </c>
      <c r="I191" s="210"/>
      <c r="J191" s="205"/>
      <c r="K191" s="205"/>
      <c r="L191" s="211"/>
      <c r="M191" s="212"/>
      <c r="N191" s="213"/>
      <c r="O191" s="213"/>
      <c r="P191" s="213"/>
      <c r="Q191" s="213"/>
      <c r="R191" s="213"/>
      <c r="S191" s="213"/>
      <c r="T191" s="214"/>
      <c r="AT191" s="215" t="s">
        <v>167</v>
      </c>
      <c r="AU191" s="215" t="s">
        <v>83</v>
      </c>
      <c r="AV191" s="13" t="s">
        <v>83</v>
      </c>
      <c r="AW191" s="13" t="s">
        <v>31</v>
      </c>
      <c r="AX191" s="13" t="s">
        <v>75</v>
      </c>
      <c r="AY191" s="215" t="s">
        <v>159</v>
      </c>
    </row>
    <row r="192" spans="2:51" s="13" customFormat="1" ht="12">
      <c r="B192" s="204"/>
      <c r="C192" s="205"/>
      <c r="D192" s="206" t="s">
        <v>167</v>
      </c>
      <c r="E192" s="207" t="s">
        <v>1</v>
      </c>
      <c r="F192" s="208" t="s">
        <v>265</v>
      </c>
      <c r="G192" s="205"/>
      <c r="H192" s="209">
        <v>0.359</v>
      </c>
      <c r="I192" s="210"/>
      <c r="J192" s="205"/>
      <c r="K192" s="205"/>
      <c r="L192" s="211"/>
      <c r="M192" s="212"/>
      <c r="N192" s="213"/>
      <c r="O192" s="213"/>
      <c r="P192" s="213"/>
      <c r="Q192" s="213"/>
      <c r="R192" s="213"/>
      <c r="S192" s="213"/>
      <c r="T192" s="214"/>
      <c r="AT192" s="215" t="s">
        <v>167</v>
      </c>
      <c r="AU192" s="215" t="s">
        <v>83</v>
      </c>
      <c r="AV192" s="13" t="s">
        <v>83</v>
      </c>
      <c r="AW192" s="13" t="s">
        <v>31</v>
      </c>
      <c r="AX192" s="13" t="s">
        <v>75</v>
      </c>
      <c r="AY192" s="215" t="s">
        <v>159</v>
      </c>
    </row>
    <row r="193" spans="1:65" s="2" customFormat="1" ht="21.75" customHeight="1">
      <c r="A193" s="32"/>
      <c r="B193" s="33"/>
      <c r="C193" s="190" t="s">
        <v>266</v>
      </c>
      <c r="D193" s="190" t="s">
        <v>161</v>
      </c>
      <c r="E193" s="191" t="s">
        <v>267</v>
      </c>
      <c r="F193" s="192" t="s">
        <v>268</v>
      </c>
      <c r="G193" s="193" t="s">
        <v>194</v>
      </c>
      <c r="H193" s="194">
        <v>0.034</v>
      </c>
      <c r="I193" s="195"/>
      <c r="J193" s="196">
        <f>ROUND(I193*H193,0)</f>
        <v>0</v>
      </c>
      <c r="K193" s="197"/>
      <c r="L193" s="37"/>
      <c r="M193" s="198" t="s">
        <v>1</v>
      </c>
      <c r="N193" s="199" t="s">
        <v>40</v>
      </c>
      <c r="O193" s="69"/>
      <c r="P193" s="200">
        <f>O193*H193</f>
        <v>0</v>
      </c>
      <c r="Q193" s="200">
        <v>1.06277</v>
      </c>
      <c r="R193" s="200">
        <f>Q193*H193</f>
        <v>0.03613418</v>
      </c>
      <c r="S193" s="200">
        <v>0</v>
      </c>
      <c r="T193" s="201">
        <f>S193*H193</f>
        <v>0</v>
      </c>
      <c r="U193" s="32"/>
      <c r="V193" s="32"/>
      <c r="W193" s="32"/>
      <c r="X193" s="32"/>
      <c r="Y193" s="32"/>
      <c r="Z193" s="32"/>
      <c r="AA193" s="32"/>
      <c r="AB193" s="32"/>
      <c r="AC193" s="32"/>
      <c r="AD193" s="32"/>
      <c r="AE193" s="32"/>
      <c r="AR193" s="202" t="s">
        <v>165</v>
      </c>
      <c r="AT193" s="202" t="s">
        <v>161</v>
      </c>
      <c r="AU193" s="202" t="s">
        <v>83</v>
      </c>
      <c r="AY193" s="15" t="s">
        <v>159</v>
      </c>
      <c r="BE193" s="203">
        <f>IF(N193="základní",J193,0)</f>
        <v>0</v>
      </c>
      <c r="BF193" s="203">
        <f>IF(N193="snížená",J193,0)</f>
        <v>0</v>
      </c>
      <c r="BG193" s="203">
        <f>IF(N193="zákl. přenesená",J193,0)</f>
        <v>0</v>
      </c>
      <c r="BH193" s="203">
        <f>IF(N193="sníž. přenesená",J193,0)</f>
        <v>0</v>
      </c>
      <c r="BI193" s="203">
        <f>IF(N193="nulová",J193,0)</f>
        <v>0</v>
      </c>
      <c r="BJ193" s="15" t="s">
        <v>8</v>
      </c>
      <c r="BK193" s="203">
        <f>ROUND(I193*H193,0)</f>
        <v>0</v>
      </c>
      <c r="BL193" s="15" t="s">
        <v>165</v>
      </c>
      <c r="BM193" s="202" t="s">
        <v>269</v>
      </c>
    </row>
    <row r="194" spans="2:51" s="13" customFormat="1" ht="12">
      <c r="B194" s="204"/>
      <c r="C194" s="205"/>
      <c r="D194" s="206" t="s">
        <v>167</v>
      </c>
      <c r="E194" s="207" t="s">
        <v>1</v>
      </c>
      <c r="F194" s="208" t="s">
        <v>270</v>
      </c>
      <c r="G194" s="205"/>
      <c r="H194" s="209">
        <v>0.034</v>
      </c>
      <c r="I194" s="210"/>
      <c r="J194" s="205"/>
      <c r="K194" s="205"/>
      <c r="L194" s="211"/>
      <c r="M194" s="212"/>
      <c r="N194" s="213"/>
      <c r="O194" s="213"/>
      <c r="P194" s="213"/>
      <c r="Q194" s="213"/>
      <c r="R194" s="213"/>
      <c r="S194" s="213"/>
      <c r="T194" s="214"/>
      <c r="AT194" s="215" t="s">
        <v>167</v>
      </c>
      <c r="AU194" s="215" t="s">
        <v>83</v>
      </c>
      <c r="AV194" s="13" t="s">
        <v>83</v>
      </c>
      <c r="AW194" s="13" t="s">
        <v>31</v>
      </c>
      <c r="AX194" s="13" t="s">
        <v>75</v>
      </c>
      <c r="AY194" s="215" t="s">
        <v>159</v>
      </c>
    </row>
    <row r="195" spans="1:65" s="2" customFormat="1" ht="21.75" customHeight="1">
      <c r="A195" s="32"/>
      <c r="B195" s="33"/>
      <c r="C195" s="190" t="s">
        <v>7</v>
      </c>
      <c r="D195" s="190" t="s">
        <v>161</v>
      </c>
      <c r="E195" s="191" t="s">
        <v>271</v>
      </c>
      <c r="F195" s="192" t="s">
        <v>272</v>
      </c>
      <c r="G195" s="193" t="s">
        <v>214</v>
      </c>
      <c r="H195" s="194">
        <v>4.102</v>
      </c>
      <c r="I195" s="195"/>
      <c r="J195" s="196">
        <f>ROUND(I195*H195,0)</f>
        <v>0</v>
      </c>
      <c r="K195" s="197"/>
      <c r="L195" s="37"/>
      <c r="M195" s="198" t="s">
        <v>1</v>
      </c>
      <c r="N195" s="199" t="s">
        <v>40</v>
      </c>
      <c r="O195" s="69"/>
      <c r="P195" s="200">
        <f>O195*H195</f>
        <v>0</v>
      </c>
      <c r="Q195" s="200">
        <v>0.01288</v>
      </c>
      <c r="R195" s="200">
        <f>Q195*H195</f>
        <v>0.05283376000000001</v>
      </c>
      <c r="S195" s="200">
        <v>0</v>
      </c>
      <c r="T195" s="201">
        <f>S195*H195</f>
        <v>0</v>
      </c>
      <c r="U195" s="32"/>
      <c r="V195" s="32"/>
      <c r="W195" s="32"/>
      <c r="X195" s="32"/>
      <c r="Y195" s="32"/>
      <c r="Z195" s="32"/>
      <c r="AA195" s="32"/>
      <c r="AB195" s="32"/>
      <c r="AC195" s="32"/>
      <c r="AD195" s="32"/>
      <c r="AE195" s="32"/>
      <c r="AR195" s="202" t="s">
        <v>165</v>
      </c>
      <c r="AT195" s="202" t="s">
        <v>161</v>
      </c>
      <c r="AU195" s="202" t="s">
        <v>83</v>
      </c>
      <c r="AY195" s="15" t="s">
        <v>159</v>
      </c>
      <c r="BE195" s="203">
        <f>IF(N195="základní",J195,0)</f>
        <v>0</v>
      </c>
      <c r="BF195" s="203">
        <f>IF(N195="snížená",J195,0)</f>
        <v>0</v>
      </c>
      <c r="BG195" s="203">
        <f>IF(N195="zákl. přenesená",J195,0)</f>
        <v>0</v>
      </c>
      <c r="BH195" s="203">
        <f>IF(N195="sníž. přenesená",J195,0)</f>
        <v>0</v>
      </c>
      <c r="BI195" s="203">
        <f>IF(N195="nulová",J195,0)</f>
        <v>0</v>
      </c>
      <c r="BJ195" s="15" t="s">
        <v>8</v>
      </c>
      <c r="BK195" s="203">
        <f>ROUND(I195*H195,0)</f>
        <v>0</v>
      </c>
      <c r="BL195" s="15" t="s">
        <v>165</v>
      </c>
      <c r="BM195" s="202" t="s">
        <v>273</v>
      </c>
    </row>
    <row r="196" spans="2:51" s="13" customFormat="1" ht="12">
      <c r="B196" s="204"/>
      <c r="C196" s="205"/>
      <c r="D196" s="206" t="s">
        <v>167</v>
      </c>
      <c r="E196" s="207" t="s">
        <v>1</v>
      </c>
      <c r="F196" s="208" t="s">
        <v>274</v>
      </c>
      <c r="G196" s="205"/>
      <c r="H196" s="209">
        <v>0.99</v>
      </c>
      <c r="I196" s="210"/>
      <c r="J196" s="205"/>
      <c r="K196" s="205"/>
      <c r="L196" s="211"/>
      <c r="M196" s="212"/>
      <c r="N196" s="213"/>
      <c r="O196" s="213"/>
      <c r="P196" s="213"/>
      <c r="Q196" s="213"/>
      <c r="R196" s="213"/>
      <c r="S196" s="213"/>
      <c r="T196" s="214"/>
      <c r="AT196" s="215" t="s">
        <v>167</v>
      </c>
      <c r="AU196" s="215" t="s">
        <v>83</v>
      </c>
      <c r="AV196" s="13" t="s">
        <v>83</v>
      </c>
      <c r="AW196" s="13" t="s">
        <v>31</v>
      </c>
      <c r="AX196" s="13" t="s">
        <v>75</v>
      </c>
      <c r="AY196" s="215" t="s">
        <v>159</v>
      </c>
    </row>
    <row r="197" spans="2:51" s="13" customFormat="1" ht="12">
      <c r="B197" s="204"/>
      <c r="C197" s="205"/>
      <c r="D197" s="206" t="s">
        <v>167</v>
      </c>
      <c r="E197" s="207" t="s">
        <v>1</v>
      </c>
      <c r="F197" s="208" t="s">
        <v>275</v>
      </c>
      <c r="G197" s="205"/>
      <c r="H197" s="209">
        <v>3.112</v>
      </c>
      <c r="I197" s="210"/>
      <c r="J197" s="205"/>
      <c r="K197" s="205"/>
      <c r="L197" s="211"/>
      <c r="M197" s="212"/>
      <c r="N197" s="213"/>
      <c r="O197" s="213"/>
      <c r="P197" s="213"/>
      <c r="Q197" s="213"/>
      <c r="R197" s="213"/>
      <c r="S197" s="213"/>
      <c r="T197" s="214"/>
      <c r="AT197" s="215" t="s">
        <v>167</v>
      </c>
      <c r="AU197" s="215" t="s">
        <v>83</v>
      </c>
      <c r="AV197" s="13" t="s">
        <v>83</v>
      </c>
      <c r="AW197" s="13" t="s">
        <v>31</v>
      </c>
      <c r="AX197" s="13" t="s">
        <v>75</v>
      </c>
      <c r="AY197" s="215" t="s">
        <v>159</v>
      </c>
    </row>
    <row r="198" spans="1:65" s="2" customFormat="1" ht="21.75" customHeight="1">
      <c r="A198" s="32"/>
      <c r="B198" s="33"/>
      <c r="C198" s="190" t="s">
        <v>276</v>
      </c>
      <c r="D198" s="190" t="s">
        <v>161</v>
      </c>
      <c r="E198" s="191" t="s">
        <v>277</v>
      </c>
      <c r="F198" s="192" t="s">
        <v>278</v>
      </c>
      <c r="G198" s="193" t="s">
        <v>214</v>
      </c>
      <c r="H198" s="194">
        <v>4.102</v>
      </c>
      <c r="I198" s="195"/>
      <c r="J198" s="196">
        <f>ROUND(I198*H198,0)</f>
        <v>0</v>
      </c>
      <c r="K198" s="197"/>
      <c r="L198" s="37"/>
      <c r="M198" s="198" t="s">
        <v>1</v>
      </c>
      <c r="N198" s="199" t="s">
        <v>40</v>
      </c>
      <c r="O198" s="69"/>
      <c r="P198" s="200">
        <f>O198*H198</f>
        <v>0</v>
      </c>
      <c r="Q198" s="200">
        <v>0</v>
      </c>
      <c r="R198" s="200">
        <f>Q198*H198</f>
        <v>0</v>
      </c>
      <c r="S198" s="200">
        <v>0</v>
      </c>
      <c r="T198" s="201">
        <f>S198*H198</f>
        <v>0</v>
      </c>
      <c r="U198" s="32"/>
      <c r="V198" s="32"/>
      <c r="W198" s="32"/>
      <c r="X198" s="32"/>
      <c r="Y198" s="32"/>
      <c r="Z198" s="32"/>
      <c r="AA198" s="32"/>
      <c r="AB198" s="32"/>
      <c r="AC198" s="32"/>
      <c r="AD198" s="32"/>
      <c r="AE198" s="32"/>
      <c r="AR198" s="202" t="s">
        <v>165</v>
      </c>
      <c r="AT198" s="202" t="s">
        <v>161</v>
      </c>
      <c r="AU198" s="202" t="s">
        <v>83</v>
      </c>
      <c r="AY198" s="15" t="s">
        <v>159</v>
      </c>
      <c r="BE198" s="203">
        <f>IF(N198="základní",J198,0)</f>
        <v>0</v>
      </c>
      <c r="BF198" s="203">
        <f>IF(N198="snížená",J198,0)</f>
        <v>0</v>
      </c>
      <c r="BG198" s="203">
        <f>IF(N198="zákl. přenesená",J198,0)</f>
        <v>0</v>
      </c>
      <c r="BH198" s="203">
        <f>IF(N198="sníž. přenesená",J198,0)</f>
        <v>0</v>
      </c>
      <c r="BI198" s="203">
        <f>IF(N198="nulová",J198,0)</f>
        <v>0</v>
      </c>
      <c r="BJ198" s="15" t="s">
        <v>8</v>
      </c>
      <c r="BK198" s="203">
        <f>ROUND(I198*H198,0)</f>
        <v>0</v>
      </c>
      <c r="BL198" s="15" t="s">
        <v>165</v>
      </c>
      <c r="BM198" s="202" t="s">
        <v>279</v>
      </c>
    </row>
    <row r="199" spans="1:65" s="2" customFormat="1" ht="16.5" customHeight="1">
      <c r="A199" s="32"/>
      <c r="B199" s="33"/>
      <c r="C199" s="190" t="s">
        <v>280</v>
      </c>
      <c r="D199" s="190" t="s">
        <v>161</v>
      </c>
      <c r="E199" s="191" t="s">
        <v>281</v>
      </c>
      <c r="F199" s="192" t="s">
        <v>282</v>
      </c>
      <c r="G199" s="193" t="s">
        <v>283</v>
      </c>
      <c r="H199" s="194">
        <v>151.2</v>
      </c>
      <c r="I199" s="195"/>
      <c r="J199" s="196">
        <f>ROUND(I199*H199,0)</f>
        <v>0</v>
      </c>
      <c r="K199" s="197"/>
      <c r="L199" s="37"/>
      <c r="M199" s="198" t="s">
        <v>1</v>
      </c>
      <c r="N199" s="199" t="s">
        <v>40</v>
      </c>
      <c r="O199" s="69"/>
      <c r="P199" s="200">
        <f>O199*H199</f>
        <v>0</v>
      </c>
      <c r="Q199" s="200">
        <v>0</v>
      </c>
      <c r="R199" s="200">
        <f>Q199*H199</f>
        <v>0</v>
      </c>
      <c r="S199" s="200">
        <v>0</v>
      </c>
      <c r="T199" s="201">
        <f>S199*H199</f>
        <v>0</v>
      </c>
      <c r="U199" s="32"/>
      <c r="V199" s="32"/>
      <c r="W199" s="32"/>
      <c r="X199" s="32"/>
      <c r="Y199" s="32"/>
      <c r="Z199" s="32"/>
      <c r="AA199" s="32"/>
      <c r="AB199" s="32"/>
      <c r="AC199" s="32"/>
      <c r="AD199" s="32"/>
      <c r="AE199" s="32"/>
      <c r="AR199" s="202" t="s">
        <v>165</v>
      </c>
      <c r="AT199" s="202" t="s">
        <v>161</v>
      </c>
      <c r="AU199" s="202" t="s">
        <v>83</v>
      </c>
      <c r="AY199" s="15" t="s">
        <v>159</v>
      </c>
      <c r="BE199" s="203">
        <f>IF(N199="základní",J199,0)</f>
        <v>0</v>
      </c>
      <c r="BF199" s="203">
        <f>IF(N199="snížená",J199,0)</f>
        <v>0</v>
      </c>
      <c r="BG199" s="203">
        <f>IF(N199="zákl. přenesená",J199,0)</f>
        <v>0</v>
      </c>
      <c r="BH199" s="203">
        <f>IF(N199="sníž. přenesená",J199,0)</f>
        <v>0</v>
      </c>
      <c r="BI199" s="203">
        <f>IF(N199="nulová",J199,0)</f>
        <v>0</v>
      </c>
      <c r="BJ199" s="15" t="s">
        <v>8</v>
      </c>
      <c r="BK199" s="203">
        <f>ROUND(I199*H199,0)</f>
        <v>0</v>
      </c>
      <c r="BL199" s="15" t="s">
        <v>165</v>
      </c>
      <c r="BM199" s="202" t="s">
        <v>284</v>
      </c>
    </row>
    <row r="200" spans="2:51" s="13" customFormat="1" ht="12">
      <c r="B200" s="204"/>
      <c r="C200" s="205"/>
      <c r="D200" s="206" t="s">
        <v>167</v>
      </c>
      <c r="E200" s="207" t="s">
        <v>1</v>
      </c>
      <c r="F200" s="208" t="s">
        <v>285</v>
      </c>
      <c r="G200" s="205"/>
      <c r="H200" s="209">
        <v>151.2</v>
      </c>
      <c r="I200" s="210"/>
      <c r="J200" s="205"/>
      <c r="K200" s="205"/>
      <c r="L200" s="211"/>
      <c r="M200" s="212"/>
      <c r="N200" s="213"/>
      <c r="O200" s="213"/>
      <c r="P200" s="213"/>
      <c r="Q200" s="213"/>
      <c r="R200" s="213"/>
      <c r="S200" s="213"/>
      <c r="T200" s="214"/>
      <c r="AT200" s="215" t="s">
        <v>167</v>
      </c>
      <c r="AU200" s="215" t="s">
        <v>83</v>
      </c>
      <c r="AV200" s="13" t="s">
        <v>83</v>
      </c>
      <c r="AW200" s="13" t="s">
        <v>31</v>
      </c>
      <c r="AX200" s="13" t="s">
        <v>75</v>
      </c>
      <c r="AY200" s="215" t="s">
        <v>159</v>
      </c>
    </row>
    <row r="201" spans="1:65" s="2" customFormat="1" ht="21.75" customHeight="1">
      <c r="A201" s="32"/>
      <c r="B201" s="33"/>
      <c r="C201" s="190" t="s">
        <v>286</v>
      </c>
      <c r="D201" s="190" t="s">
        <v>161</v>
      </c>
      <c r="E201" s="191" t="s">
        <v>287</v>
      </c>
      <c r="F201" s="192" t="s">
        <v>288</v>
      </c>
      <c r="G201" s="193" t="s">
        <v>283</v>
      </c>
      <c r="H201" s="194">
        <v>23.577</v>
      </c>
      <c r="I201" s="195"/>
      <c r="J201" s="196">
        <f>ROUND(I201*H201,0)</f>
        <v>0</v>
      </c>
      <c r="K201" s="197"/>
      <c r="L201" s="37"/>
      <c r="M201" s="198" t="s">
        <v>1</v>
      </c>
      <c r="N201" s="199" t="s">
        <v>40</v>
      </c>
      <c r="O201" s="69"/>
      <c r="P201" s="200">
        <f>O201*H201</f>
        <v>0</v>
      </c>
      <c r="Q201" s="200">
        <v>0</v>
      </c>
      <c r="R201" s="200">
        <f>Q201*H201</f>
        <v>0</v>
      </c>
      <c r="S201" s="200">
        <v>0</v>
      </c>
      <c r="T201" s="201">
        <f>S201*H201</f>
        <v>0</v>
      </c>
      <c r="U201" s="32"/>
      <c r="V201" s="32"/>
      <c r="W201" s="32"/>
      <c r="X201" s="32"/>
      <c r="Y201" s="32"/>
      <c r="Z201" s="32"/>
      <c r="AA201" s="32"/>
      <c r="AB201" s="32"/>
      <c r="AC201" s="32"/>
      <c r="AD201" s="32"/>
      <c r="AE201" s="32"/>
      <c r="AR201" s="202" t="s">
        <v>165</v>
      </c>
      <c r="AT201" s="202" t="s">
        <v>161</v>
      </c>
      <c r="AU201" s="202" t="s">
        <v>83</v>
      </c>
      <c r="AY201" s="15" t="s">
        <v>159</v>
      </c>
      <c r="BE201" s="203">
        <f>IF(N201="základní",J201,0)</f>
        <v>0</v>
      </c>
      <c r="BF201" s="203">
        <f>IF(N201="snížená",J201,0)</f>
        <v>0</v>
      </c>
      <c r="BG201" s="203">
        <f>IF(N201="zákl. přenesená",J201,0)</f>
        <v>0</v>
      </c>
      <c r="BH201" s="203">
        <f>IF(N201="sníž. přenesená",J201,0)</f>
        <v>0</v>
      </c>
      <c r="BI201" s="203">
        <f>IF(N201="nulová",J201,0)</f>
        <v>0</v>
      </c>
      <c r="BJ201" s="15" t="s">
        <v>8</v>
      </c>
      <c r="BK201" s="203">
        <f>ROUND(I201*H201,0)</f>
        <v>0</v>
      </c>
      <c r="BL201" s="15" t="s">
        <v>165</v>
      </c>
      <c r="BM201" s="202" t="s">
        <v>289</v>
      </c>
    </row>
    <row r="202" spans="2:51" s="13" customFormat="1" ht="12">
      <c r="B202" s="204"/>
      <c r="C202" s="205"/>
      <c r="D202" s="206" t="s">
        <v>167</v>
      </c>
      <c r="E202" s="207" t="s">
        <v>1</v>
      </c>
      <c r="F202" s="208" t="s">
        <v>290</v>
      </c>
      <c r="G202" s="205"/>
      <c r="H202" s="209">
        <v>23.577</v>
      </c>
      <c r="I202" s="210"/>
      <c r="J202" s="205"/>
      <c r="K202" s="205"/>
      <c r="L202" s="211"/>
      <c r="M202" s="212"/>
      <c r="N202" s="213"/>
      <c r="O202" s="213"/>
      <c r="P202" s="213"/>
      <c r="Q202" s="213"/>
      <c r="R202" s="213"/>
      <c r="S202" s="213"/>
      <c r="T202" s="214"/>
      <c r="AT202" s="215" t="s">
        <v>167</v>
      </c>
      <c r="AU202" s="215" t="s">
        <v>83</v>
      </c>
      <c r="AV202" s="13" t="s">
        <v>83</v>
      </c>
      <c r="AW202" s="13" t="s">
        <v>31</v>
      </c>
      <c r="AX202" s="13" t="s">
        <v>75</v>
      </c>
      <c r="AY202" s="215" t="s">
        <v>159</v>
      </c>
    </row>
    <row r="203" spans="1:65" s="2" customFormat="1" ht="21.75" customHeight="1">
      <c r="A203" s="32"/>
      <c r="B203" s="33"/>
      <c r="C203" s="190" t="s">
        <v>291</v>
      </c>
      <c r="D203" s="190" t="s">
        <v>161</v>
      </c>
      <c r="E203" s="191" t="s">
        <v>292</v>
      </c>
      <c r="F203" s="192" t="s">
        <v>293</v>
      </c>
      <c r="G203" s="193" t="s">
        <v>294</v>
      </c>
      <c r="H203" s="194">
        <v>9.6</v>
      </c>
      <c r="I203" s="195"/>
      <c r="J203" s="196">
        <f>ROUND(I203*H203,0)</f>
        <v>0</v>
      </c>
      <c r="K203" s="197"/>
      <c r="L203" s="37"/>
      <c r="M203" s="198" t="s">
        <v>1</v>
      </c>
      <c r="N203" s="199" t="s">
        <v>40</v>
      </c>
      <c r="O203" s="69"/>
      <c r="P203" s="200">
        <f>O203*H203</f>
        <v>0</v>
      </c>
      <c r="Q203" s="200">
        <v>0.03465</v>
      </c>
      <c r="R203" s="200">
        <f>Q203*H203</f>
        <v>0.33264</v>
      </c>
      <c r="S203" s="200">
        <v>0</v>
      </c>
      <c r="T203" s="201">
        <f>S203*H203</f>
        <v>0</v>
      </c>
      <c r="U203" s="32"/>
      <c r="V203" s="32"/>
      <c r="W203" s="32"/>
      <c r="X203" s="32"/>
      <c r="Y203" s="32"/>
      <c r="Z203" s="32"/>
      <c r="AA203" s="32"/>
      <c r="AB203" s="32"/>
      <c r="AC203" s="32"/>
      <c r="AD203" s="32"/>
      <c r="AE203" s="32"/>
      <c r="AR203" s="202" t="s">
        <v>165</v>
      </c>
      <c r="AT203" s="202" t="s">
        <v>161</v>
      </c>
      <c r="AU203" s="202" t="s">
        <v>83</v>
      </c>
      <c r="AY203" s="15" t="s">
        <v>159</v>
      </c>
      <c r="BE203" s="203">
        <f>IF(N203="základní",J203,0)</f>
        <v>0</v>
      </c>
      <c r="BF203" s="203">
        <f>IF(N203="snížená",J203,0)</f>
        <v>0</v>
      </c>
      <c r="BG203" s="203">
        <f>IF(N203="zákl. přenesená",J203,0)</f>
        <v>0</v>
      </c>
      <c r="BH203" s="203">
        <f>IF(N203="sníž. přenesená",J203,0)</f>
        <v>0</v>
      </c>
      <c r="BI203" s="203">
        <f>IF(N203="nulová",J203,0)</f>
        <v>0</v>
      </c>
      <c r="BJ203" s="15" t="s">
        <v>8</v>
      </c>
      <c r="BK203" s="203">
        <f>ROUND(I203*H203,0)</f>
        <v>0</v>
      </c>
      <c r="BL203" s="15" t="s">
        <v>165</v>
      </c>
      <c r="BM203" s="202" t="s">
        <v>295</v>
      </c>
    </row>
    <row r="204" spans="2:51" s="13" customFormat="1" ht="12">
      <c r="B204" s="204"/>
      <c r="C204" s="205"/>
      <c r="D204" s="206" t="s">
        <v>167</v>
      </c>
      <c r="E204" s="207" t="s">
        <v>1</v>
      </c>
      <c r="F204" s="208" t="s">
        <v>296</v>
      </c>
      <c r="G204" s="205"/>
      <c r="H204" s="209">
        <v>9.6</v>
      </c>
      <c r="I204" s="210"/>
      <c r="J204" s="205"/>
      <c r="K204" s="205"/>
      <c r="L204" s="211"/>
      <c r="M204" s="212"/>
      <c r="N204" s="213"/>
      <c r="O204" s="213"/>
      <c r="P204" s="213"/>
      <c r="Q204" s="213"/>
      <c r="R204" s="213"/>
      <c r="S204" s="213"/>
      <c r="T204" s="214"/>
      <c r="AT204" s="215" t="s">
        <v>167</v>
      </c>
      <c r="AU204" s="215" t="s">
        <v>83</v>
      </c>
      <c r="AV204" s="13" t="s">
        <v>83</v>
      </c>
      <c r="AW204" s="13" t="s">
        <v>31</v>
      </c>
      <c r="AX204" s="13" t="s">
        <v>75</v>
      </c>
      <c r="AY204" s="215" t="s">
        <v>159</v>
      </c>
    </row>
    <row r="205" spans="1:65" s="2" customFormat="1" ht="16.5" customHeight="1">
      <c r="A205" s="32"/>
      <c r="B205" s="33"/>
      <c r="C205" s="216" t="s">
        <v>297</v>
      </c>
      <c r="D205" s="216" t="s">
        <v>298</v>
      </c>
      <c r="E205" s="217" t="s">
        <v>299</v>
      </c>
      <c r="F205" s="218" t="s">
        <v>300</v>
      </c>
      <c r="G205" s="219" t="s">
        <v>301</v>
      </c>
      <c r="H205" s="220">
        <v>8.08</v>
      </c>
      <c r="I205" s="221"/>
      <c r="J205" s="222">
        <f>ROUND(I205*H205,0)</f>
        <v>0</v>
      </c>
      <c r="K205" s="223"/>
      <c r="L205" s="224"/>
      <c r="M205" s="225" t="s">
        <v>1</v>
      </c>
      <c r="N205" s="226" t="s">
        <v>40</v>
      </c>
      <c r="O205" s="69"/>
      <c r="P205" s="200">
        <f>O205*H205</f>
        <v>0</v>
      </c>
      <c r="Q205" s="200">
        <v>0.054</v>
      </c>
      <c r="R205" s="200">
        <f>Q205*H205</f>
        <v>0.43632</v>
      </c>
      <c r="S205" s="200">
        <v>0</v>
      </c>
      <c r="T205" s="201">
        <f>S205*H205</f>
        <v>0</v>
      </c>
      <c r="U205" s="32"/>
      <c r="V205" s="32"/>
      <c r="W205" s="32"/>
      <c r="X205" s="32"/>
      <c r="Y205" s="32"/>
      <c r="Z205" s="32"/>
      <c r="AA205" s="32"/>
      <c r="AB205" s="32"/>
      <c r="AC205" s="32"/>
      <c r="AD205" s="32"/>
      <c r="AE205" s="32"/>
      <c r="AR205" s="202" t="s">
        <v>197</v>
      </c>
      <c r="AT205" s="202" t="s">
        <v>298</v>
      </c>
      <c r="AU205" s="202" t="s">
        <v>83</v>
      </c>
      <c r="AY205" s="15" t="s">
        <v>159</v>
      </c>
      <c r="BE205" s="203">
        <f>IF(N205="základní",J205,0)</f>
        <v>0</v>
      </c>
      <c r="BF205" s="203">
        <f>IF(N205="snížená",J205,0)</f>
        <v>0</v>
      </c>
      <c r="BG205" s="203">
        <f>IF(N205="zákl. přenesená",J205,0)</f>
        <v>0</v>
      </c>
      <c r="BH205" s="203">
        <f>IF(N205="sníž. přenesená",J205,0)</f>
        <v>0</v>
      </c>
      <c r="BI205" s="203">
        <f>IF(N205="nulová",J205,0)</f>
        <v>0</v>
      </c>
      <c r="BJ205" s="15" t="s">
        <v>8</v>
      </c>
      <c r="BK205" s="203">
        <f>ROUND(I205*H205,0)</f>
        <v>0</v>
      </c>
      <c r="BL205" s="15" t="s">
        <v>165</v>
      </c>
      <c r="BM205" s="202" t="s">
        <v>302</v>
      </c>
    </row>
    <row r="206" spans="2:51" s="13" customFormat="1" ht="12">
      <c r="B206" s="204"/>
      <c r="C206" s="205"/>
      <c r="D206" s="206" t="s">
        <v>167</v>
      </c>
      <c r="E206" s="207" t="s">
        <v>1</v>
      </c>
      <c r="F206" s="208" t="s">
        <v>303</v>
      </c>
      <c r="G206" s="205"/>
      <c r="H206" s="209">
        <v>8.08</v>
      </c>
      <c r="I206" s="210"/>
      <c r="J206" s="205"/>
      <c r="K206" s="205"/>
      <c r="L206" s="211"/>
      <c r="M206" s="212"/>
      <c r="N206" s="213"/>
      <c r="O206" s="213"/>
      <c r="P206" s="213"/>
      <c r="Q206" s="213"/>
      <c r="R206" s="213"/>
      <c r="S206" s="213"/>
      <c r="T206" s="214"/>
      <c r="AT206" s="215" t="s">
        <v>167</v>
      </c>
      <c r="AU206" s="215" t="s">
        <v>83</v>
      </c>
      <c r="AV206" s="13" t="s">
        <v>83</v>
      </c>
      <c r="AW206" s="13" t="s">
        <v>31</v>
      </c>
      <c r="AX206" s="13" t="s">
        <v>75</v>
      </c>
      <c r="AY206" s="215" t="s">
        <v>159</v>
      </c>
    </row>
    <row r="207" spans="1:65" s="2" customFormat="1" ht="21.75" customHeight="1">
      <c r="A207" s="32"/>
      <c r="B207" s="33"/>
      <c r="C207" s="190" t="s">
        <v>304</v>
      </c>
      <c r="D207" s="190" t="s">
        <v>161</v>
      </c>
      <c r="E207" s="191" t="s">
        <v>305</v>
      </c>
      <c r="F207" s="192" t="s">
        <v>306</v>
      </c>
      <c r="G207" s="193" t="s">
        <v>164</v>
      </c>
      <c r="H207" s="194">
        <v>6.95</v>
      </c>
      <c r="I207" s="195"/>
      <c r="J207" s="196">
        <f>ROUND(I207*H207,0)</f>
        <v>0</v>
      </c>
      <c r="K207" s="197"/>
      <c r="L207" s="37"/>
      <c r="M207" s="198" t="s">
        <v>1</v>
      </c>
      <c r="N207" s="199" t="s">
        <v>40</v>
      </c>
      <c r="O207" s="69"/>
      <c r="P207" s="200">
        <f>O207*H207</f>
        <v>0</v>
      </c>
      <c r="Q207" s="200">
        <v>0</v>
      </c>
      <c r="R207" s="200">
        <f>Q207*H207</f>
        <v>0</v>
      </c>
      <c r="S207" s="200">
        <v>0</v>
      </c>
      <c r="T207" s="201">
        <f>S207*H207</f>
        <v>0</v>
      </c>
      <c r="U207" s="32"/>
      <c r="V207" s="32"/>
      <c r="W207" s="32"/>
      <c r="X207" s="32"/>
      <c r="Y207" s="32"/>
      <c r="Z207" s="32"/>
      <c r="AA207" s="32"/>
      <c r="AB207" s="32"/>
      <c r="AC207" s="32"/>
      <c r="AD207" s="32"/>
      <c r="AE207" s="32"/>
      <c r="AR207" s="202" t="s">
        <v>165</v>
      </c>
      <c r="AT207" s="202" t="s">
        <v>161</v>
      </c>
      <c r="AU207" s="202" t="s">
        <v>83</v>
      </c>
      <c r="AY207" s="15" t="s">
        <v>159</v>
      </c>
      <c r="BE207" s="203">
        <f>IF(N207="základní",J207,0)</f>
        <v>0</v>
      </c>
      <c r="BF207" s="203">
        <f>IF(N207="snížená",J207,0)</f>
        <v>0</v>
      </c>
      <c r="BG207" s="203">
        <f>IF(N207="zákl. přenesená",J207,0)</f>
        <v>0</v>
      </c>
      <c r="BH207" s="203">
        <f>IF(N207="sníž. přenesená",J207,0)</f>
        <v>0</v>
      </c>
      <c r="BI207" s="203">
        <f>IF(N207="nulová",J207,0)</f>
        <v>0</v>
      </c>
      <c r="BJ207" s="15" t="s">
        <v>8</v>
      </c>
      <c r="BK207" s="203">
        <f>ROUND(I207*H207,0)</f>
        <v>0</v>
      </c>
      <c r="BL207" s="15" t="s">
        <v>165</v>
      </c>
      <c r="BM207" s="202" t="s">
        <v>307</v>
      </c>
    </row>
    <row r="208" spans="2:51" s="13" customFormat="1" ht="12">
      <c r="B208" s="204"/>
      <c r="C208" s="205"/>
      <c r="D208" s="206" t="s">
        <v>167</v>
      </c>
      <c r="E208" s="207" t="s">
        <v>1</v>
      </c>
      <c r="F208" s="208" t="s">
        <v>308</v>
      </c>
      <c r="G208" s="205"/>
      <c r="H208" s="209">
        <v>6.95</v>
      </c>
      <c r="I208" s="210"/>
      <c r="J208" s="205"/>
      <c r="K208" s="205"/>
      <c r="L208" s="211"/>
      <c r="M208" s="212"/>
      <c r="N208" s="213"/>
      <c r="O208" s="213"/>
      <c r="P208" s="213"/>
      <c r="Q208" s="213"/>
      <c r="R208" s="213"/>
      <c r="S208" s="213"/>
      <c r="T208" s="214"/>
      <c r="AT208" s="215" t="s">
        <v>167</v>
      </c>
      <c r="AU208" s="215" t="s">
        <v>83</v>
      </c>
      <c r="AV208" s="13" t="s">
        <v>83</v>
      </c>
      <c r="AW208" s="13" t="s">
        <v>31</v>
      </c>
      <c r="AX208" s="13" t="s">
        <v>75</v>
      </c>
      <c r="AY208" s="215" t="s">
        <v>159</v>
      </c>
    </row>
    <row r="209" spans="2:63" s="12" customFormat="1" ht="22.9" customHeight="1">
      <c r="B209" s="174"/>
      <c r="C209" s="175"/>
      <c r="D209" s="176" t="s">
        <v>74</v>
      </c>
      <c r="E209" s="188" t="s">
        <v>309</v>
      </c>
      <c r="F209" s="188" t="s">
        <v>310</v>
      </c>
      <c r="G209" s="175"/>
      <c r="H209" s="175"/>
      <c r="I209" s="178"/>
      <c r="J209" s="189">
        <f>BK209</f>
        <v>0</v>
      </c>
      <c r="K209" s="175"/>
      <c r="L209" s="180"/>
      <c r="M209" s="181"/>
      <c r="N209" s="182"/>
      <c r="O209" s="182"/>
      <c r="P209" s="183">
        <f>SUM(P210:P212)</f>
        <v>0</v>
      </c>
      <c r="Q209" s="182"/>
      <c r="R209" s="183">
        <f>SUM(R210:R212)</f>
        <v>0</v>
      </c>
      <c r="S209" s="182"/>
      <c r="T209" s="184">
        <f>SUM(T210:T212)</f>
        <v>0</v>
      </c>
      <c r="AR209" s="185" t="s">
        <v>8</v>
      </c>
      <c r="AT209" s="186" t="s">
        <v>74</v>
      </c>
      <c r="AU209" s="186" t="s">
        <v>8</v>
      </c>
      <c r="AY209" s="185" t="s">
        <v>159</v>
      </c>
      <c r="BK209" s="187">
        <f>SUM(BK210:BK212)</f>
        <v>0</v>
      </c>
    </row>
    <row r="210" spans="1:65" s="2" customFormat="1" ht="16.5" customHeight="1">
      <c r="A210" s="32"/>
      <c r="B210" s="33"/>
      <c r="C210" s="190" t="s">
        <v>311</v>
      </c>
      <c r="D210" s="190" t="s">
        <v>161</v>
      </c>
      <c r="E210" s="191" t="s">
        <v>312</v>
      </c>
      <c r="F210" s="192" t="s">
        <v>313</v>
      </c>
      <c r="G210" s="193" t="s">
        <v>314</v>
      </c>
      <c r="H210" s="194">
        <v>1</v>
      </c>
      <c r="I210" s="195"/>
      <c r="J210" s="196">
        <f>ROUND(I210*H210,0)</f>
        <v>0</v>
      </c>
      <c r="K210" s="197"/>
      <c r="L210" s="37"/>
      <c r="M210" s="198" t="s">
        <v>1</v>
      </c>
      <c r="N210" s="199" t="s">
        <v>40</v>
      </c>
      <c r="O210" s="69"/>
      <c r="P210" s="200">
        <f>O210*H210</f>
        <v>0</v>
      </c>
      <c r="Q210" s="200">
        <v>0</v>
      </c>
      <c r="R210" s="200">
        <f>Q210*H210</f>
        <v>0</v>
      </c>
      <c r="S210" s="200">
        <v>0</v>
      </c>
      <c r="T210" s="201">
        <f>S210*H210</f>
        <v>0</v>
      </c>
      <c r="U210" s="32"/>
      <c r="V210" s="32"/>
      <c r="W210" s="32"/>
      <c r="X210" s="32"/>
      <c r="Y210" s="32"/>
      <c r="Z210" s="32"/>
      <c r="AA210" s="32"/>
      <c r="AB210" s="32"/>
      <c r="AC210" s="32"/>
      <c r="AD210" s="32"/>
      <c r="AE210" s="32"/>
      <c r="AR210" s="202" t="s">
        <v>165</v>
      </c>
      <c r="AT210" s="202" t="s">
        <v>161</v>
      </c>
      <c r="AU210" s="202" t="s">
        <v>83</v>
      </c>
      <c r="AY210" s="15" t="s">
        <v>159</v>
      </c>
      <c r="BE210" s="203">
        <f>IF(N210="základní",J210,0)</f>
        <v>0</v>
      </c>
      <c r="BF210" s="203">
        <f>IF(N210="snížená",J210,0)</f>
        <v>0</v>
      </c>
      <c r="BG210" s="203">
        <f>IF(N210="zákl. přenesená",J210,0)</f>
        <v>0</v>
      </c>
      <c r="BH210" s="203">
        <f>IF(N210="sníž. přenesená",J210,0)</f>
        <v>0</v>
      </c>
      <c r="BI210" s="203">
        <f>IF(N210="nulová",J210,0)</f>
        <v>0</v>
      </c>
      <c r="BJ210" s="15" t="s">
        <v>8</v>
      </c>
      <c r="BK210" s="203">
        <f>ROUND(I210*H210,0)</f>
        <v>0</v>
      </c>
      <c r="BL210" s="15" t="s">
        <v>165</v>
      </c>
      <c r="BM210" s="202" t="s">
        <v>315</v>
      </c>
    </row>
    <row r="211" spans="2:51" s="13" customFormat="1" ht="12">
      <c r="B211" s="204"/>
      <c r="C211" s="205"/>
      <c r="D211" s="206" t="s">
        <v>167</v>
      </c>
      <c r="E211" s="207" t="s">
        <v>1</v>
      </c>
      <c r="F211" s="208" t="s">
        <v>316</v>
      </c>
      <c r="G211" s="205"/>
      <c r="H211" s="209">
        <v>1</v>
      </c>
      <c r="I211" s="210"/>
      <c r="J211" s="205"/>
      <c r="K211" s="205"/>
      <c r="L211" s="211"/>
      <c r="M211" s="212"/>
      <c r="N211" s="213"/>
      <c r="O211" s="213"/>
      <c r="P211" s="213"/>
      <c r="Q211" s="213"/>
      <c r="R211" s="213"/>
      <c r="S211" s="213"/>
      <c r="T211" s="214"/>
      <c r="AT211" s="215" t="s">
        <v>167</v>
      </c>
      <c r="AU211" s="215" t="s">
        <v>83</v>
      </c>
      <c r="AV211" s="13" t="s">
        <v>83</v>
      </c>
      <c r="AW211" s="13" t="s">
        <v>31</v>
      </c>
      <c r="AX211" s="13" t="s">
        <v>75</v>
      </c>
      <c r="AY211" s="215" t="s">
        <v>159</v>
      </c>
    </row>
    <row r="212" spans="1:65" s="2" customFormat="1" ht="21.75" customHeight="1">
      <c r="A212" s="32"/>
      <c r="B212" s="33"/>
      <c r="C212" s="190" t="s">
        <v>317</v>
      </c>
      <c r="D212" s="190" t="s">
        <v>161</v>
      </c>
      <c r="E212" s="191" t="s">
        <v>318</v>
      </c>
      <c r="F212" s="192" t="s">
        <v>319</v>
      </c>
      <c r="G212" s="193" t="s">
        <v>314</v>
      </c>
      <c r="H212" s="194">
        <v>1</v>
      </c>
      <c r="I212" s="195"/>
      <c r="J212" s="196">
        <f>ROUND(I212*H212,0)</f>
        <v>0</v>
      </c>
      <c r="K212" s="197"/>
      <c r="L212" s="37"/>
      <c r="M212" s="198" t="s">
        <v>1</v>
      </c>
      <c r="N212" s="199" t="s">
        <v>40</v>
      </c>
      <c r="O212" s="69"/>
      <c r="P212" s="200">
        <f>O212*H212</f>
        <v>0</v>
      </c>
      <c r="Q212" s="200">
        <v>0</v>
      </c>
      <c r="R212" s="200">
        <f>Q212*H212</f>
        <v>0</v>
      </c>
      <c r="S212" s="200">
        <v>0</v>
      </c>
      <c r="T212" s="201">
        <f>S212*H212</f>
        <v>0</v>
      </c>
      <c r="U212" s="32"/>
      <c r="V212" s="32"/>
      <c r="W212" s="32"/>
      <c r="X212" s="32"/>
      <c r="Y212" s="32"/>
      <c r="Z212" s="32"/>
      <c r="AA212" s="32"/>
      <c r="AB212" s="32"/>
      <c r="AC212" s="32"/>
      <c r="AD212" s="32"/>
      <c r="AE212" s="32"/>
      <c r="AR212" s="202" t="s">
        <v>165</v>
      </c>
      <c r="AT212" s="202" t="s">
        <v>161</v>
      </c>
      <c r="AU212" s="202" t="s">
        <v>83</v>
      </c>
      <c r="AY212" s="15" t="s">
        <v>159</v>
      </c>
      <c r="BE212" s="203">
        <f>IF(N212="základní",J212,0)</f>
        <v>0</v>
      </c>
      <c r="BF212" s="203">
        <f>IF(N212="snížená",J212,0)</f>
        <v>0</v>
      </c>
      <c r="BG212" s="203">
        <f>IF(N212="zákl. přenesená",J212,0)</f>
        <v>0</v>
      </c>
      <c r="BH212" s="203">
        <f>IF(N212="sníž. přenesená",J212,0)</f>
        <v>0</v>
      </c>
      <c r="BI212" s="203">
        <f>IF(N212="nulová",J212,0)</f>
        <v>0</v>
      </c>
      <c r="BJ212" s="15" t="s">
        <v>8</v>
      </c>
      <c r="BK212" s="203">
        <f>ROUND(I212*H212,0)</f>
        <v>0</v>
      </c>
      <c r="BL212" s="15" t="s">
        <v>165</v>
      </c>
      <c r="BM212" s="202" t="s">
        <v>320</v>
      </c>
    </row>
    <row r="213" spans="2:63" s="12" customFormat="1" ht="22.9" customHeight="1">
      <c r="B213" s="174"/>
      <c r="C213" s="175"/>
      <c r="D213" s="176" t="s">
        <v>74</v>
      </c>
      <c r="E213" s="188" t="s">
        <v>321</v>
      </c>
      <c r="F213" s="188" t="s">
        <v>322</v>
      </c>
      <c r="G213" s="175"/>
      <c r="H213" s="175"/>
      <c r="I213" s="178"/>
      <c r="J213" s="189">
        <f>BK213</f>
        <v>0</v>
      </c>
      <c r="K213" s="175"/>
      <c r="L213" s="180"/>
      <c r="M213" s="181"/>
      <c r="N213" s="182"/>
      <c r="O213" s="182"/>
      <c r="P213" s="183">
        <f>SUM(P214:P260)</f>
        <v>0</v>
      </c>
      <c r="Q213" s="182"/>
      <c r="R213" s="183">
        <f>SUM(R214:R260)</f>
        <v>70.99012791000001</v>
      </c>
      <c r="S213" s="182"/>
      <c r="T213" s="184">
        <f>SUM(T214:T260)</f>
        <v>0</v>
      </c>
      <c r="AR213" s="185" t="s">
        <v>8</v>
      </c>
      <c r="AT213" s="186" t="s">
        <v>74</v>
      </c>
      <c r="AU213" s="186" t="s">
        <v>8</v>
      </c>
      <c r="AY213" s="185" t="s">
        <v>159</v>
      </c>
      <c r="BK213" s="187">
        <f>SUM(BK214:BK260)</f>
        <v>0</v>
      </c>
    </row>
    <row r="214" spans="1:65" s="2" customFormat="1" ht="21.75" customHeight="1">
      <c r="A214" s="32"/>
      <c r="B214" s="33"/>
      <c r="C214" s="190" t="s">
        <v>323</v>
      </c>
      <c r="D214" s="190" t="s">
        <v>161</v>
      </c>
      <c r="E214" s="191" t="s">
        <v>324</v>
      </c>
      <c r="F214" s="192" t="s">
        <v>325</v>
      </c>
      <c r="G214" s="193" t="s">
        <v>214</v>
      </c>
      <c r="H214" s="194">
        <v>6.875</v>
      </c>
      <c r="I214" s="195"/>
      <c r="J214" s="196">
        <f>ROUND(I214*H214,0)</f>
        <v>0</v>
      </c>
      <c r="K214" s="197"/>
      <c r="L214" s="37"/>
      <c r="M214" s="198" t="s">
        <v>1</v>
      </c>
      <c r="N214" s="199" t="s">
        <v>40</v>
      </c>
      <c r="O214" s="69"/>
      <c r="P214" s="200">
        <f>O214*H214</f>
        <v>0</v>
      </c>
      <c r="Q214" s="200">
        <v>0.00438</v>
      </c>
      <c r="R214" s="200">
        <f>Q214*H214</f>
        <v>0.0301125</v>
      </c>
      <c r="S214" s="200">
        <v>0</v>
      </c>
      <c r="T214" s="201">
        <f>S214*H214</f>
        <v>0</v>
      </c>
      <c r="U214" s="32"/>
      <c r="V214" s="32"/>
      <c r="W214" s="32"/>
      <c r="X214" s="32"/>
      <c r="Y214" s="32"/>
      <c r="Z214" s="32"/>
      <c r="AA214" s="32"/>
      <c r="AB214" s="32"/>
      <c r="AC214" s="32"/>
      <c r="AD214" s="32"/>
      <c r="AE214" s="32"/>
      <c r="AR214" s="202" t="s">
        <v>165</v>
      </c>
      <c r="AT214" s="202" t="s">
        <v>161</v>
      </c>
      <c r="AU214" s="202" t="s">
        <v>83</v>
      </c>
      <c r="AY214" s="15" t="s">
        <v>159</v>
      </c>
      <c r="BE214" s="203">
        <f>IF(N214="základní",J214,0)</f>
        <v>0</v>
      </c>
      <c r="BF214" s="203">
        <f>IF(N214="snížená",J214,0)</f>
        <v>0</v>
      </c>
      <c r="BG214" s="203">
        <f>IF(N214="zákl. přenesená",J214,0)</f>
        <v>0</v>
      </c>
      <c r="BH214" s="203">
        <f>IF(N214="sníž. přenesená",J214,0)</f>
        <v>0</v>
      </c>
      <c r="BI214" s="203">
        <f>IF(N214="nulová",J214,0)</f>
        <v>0</v>
      </c>
      <c r="BJ214" s="15" t="s">
        <v>8</v>
      </c>
      <c r="BK214" s="203">
        <f>ROUND(I214*H214,0)</f>
        <v>0</v>
      </c>
      <c r="BL214" s="15" t="s">
        <v>165</v>
      </c>
      <c r="BM214" s="202" t="s">
        <v>326</v>
      </c>
    </row>
    <row r="215" spans="2:51" s="13" customFormat="1" ht="12">
      <c r="B215" s="204"/>
      <c r="C215" s="205"/>
      <c r="D215" s="206" t="s">
        <v>167</v>
      </c>
      <c r="E215" s="207" t="s">
        <v>1</v>
      </c>
      <c r="F215" s="208" t="s">
        <v>248</v>
      </c>
      <c r="G215" s="205"/>
      <c r="H215" s="209">
        <v>6.875</v>
      </c>
      <c r="I215" s="210"/>
      <c r="J215" s="205"/>
      <c r="K215" s="205"/>
      <c r="L215" s="211"/>
      <c r="M215" s="212"/>
      <c r="N215" s="213"/>
      <c r="O215" s="213"/>
      <c r="P215" s="213"/>
      <c r="Q215" s="213"/>
      <c r="R215" s="213"/>
      <c r="S215" s="213"/>
      <c r="T215" s="214"/>
      <c r="AT215" s="215" t="s">
        <v>167</v>
      </c>
      <c r="AU215" s="215" t="s">
        <v>83</v>
      </c>
      <c r="AV215" s="13" t="s">
        <v>83</v>
      </c>
      <c r="AW215" s="13" t="s">
        <v>31</v>
      </c>
      <c r="AX215" s="13" t="s">
        <v>75</v>
      </c>
      <c r="AY215" s="215" t="s">
        <v>159</v>
      </c>
    </row>
    <row r="216" spans="1:65" s="2" customFormat="1" ht="21.75" customHeight="1">
      <c r="A216" s="32"/>
      <c r="B216" s="33"/>
      <c r="C216" s="190" t="s">
        <v>327</v>
      </c>
      <c r="D216" s="190" t="s">
        <v>161</v>
      </c>
      <c r="E216" s="191" t="s">
        <v>328</v>
      </c>
      <c r="F216" s="192" t="s">
        <v>329</v>
      </c>
      <c r="G216" s="193" t="s">
        <v>214</v>
      </c>
      <c r="H216" s="194">
        <v>6.875</v>
      </c>
      <c r="I216" s="195"/>
      <c r="J216" s="196">
        <f>ROUND(I216*H216,0)</f>
        <v>0</v>
      </c>
      <c r="K216" s="197"/>
      <c r="L216" s="37"/>
      <c r="M216" s="198" t="s">
        <v>1</v>
      </c>
      <c r="N216" s="199" t="s">
        <v>40</v>
      </c>
      <c r="O216" s="69"/>
      <c r="P216" s="200">
        <f>O216*H216</f>
        <v>0</v>
      </c>
      <c r="Q216" s="200">
        <v>0.003</v>
      </c>
      <c r="R216" s="200">
        <f>Q216*H216</f>
        <v>0.020625</v>
      </c>
      <c r="S216" s="200">
        <v>0</v>
      </c>
      <c r="T216" s="201">
        <f>S216*H216</f>
        <v>0</v>
      </c>
      <c r="U216" s="32"/>
      <c r="V216" s="32"/>
      <c r="W216" s="32"/>
      <c r="X216" s="32"/>
      <c r="Y216" s="32"/>
      <c r="Z216" s="32"/>
      <c r="AA216" s="32"/>
      <c r="AB216" s="32"/>
      <c r="AC216" s="32"/>
      <c r="AD216" s="32"/>
      <c r="AE216" s="32"/>
      <c r="AR216" s="202" t="s">
        <v>165</v>
      </c>
      <c r="AT216" s="202" t="s">
        <v>161</v>
      </c>
      <c r="AU216" s="202" t="s">
        <v>83</v>
      </c>
      <c r="AY216" s="15" t="s">
        <v>159</v>
      </c>
      <c r="BE216" s="203">
        <f>IF(N216="základní",J216,0)</f>
        <v>0</v>
      </c>
      <c r="BF216" s="203">
        <f>IF(N216="snížená",J216,0)</f>
        <v>0</v>
      </c>
      <c r="BG216" s="203">
        <f>IF(N216="zákl. přenesená",J216,0)</f>
        <v>0</v>
      </c>
      <c r="BH216" s="203">
        <f>IF(N216="sníž. přenesená",J216,0)</f>
        <v>0</v>
      </c>
      <c r="BI216" s="203">
        <f>IF(N216="nulová",J216,0)</f>
        <v>0</v>
      </c>
      <c r="BJ216" s="15" t="s">
        <v>8</v>
      </c>
      <c r="BK216" s="203">
        <f>ROUND(I216*H216,0)</f>
        <v>0</v>
      </c>
      <c r="BL216" s="15" t="s">
        <v>165</v>
      </c>
      <c r="BM216" s="202" t="s">
        <v>330</v>
      </c>
    </row>
    <row r="217" spans="2:51" s="13" customFormat="1" ht="12">
      <c r="B217" s="204"/>
      <c r="C217" s="205"/>
      <c r="D217" s="206" t="s">
        <v>167</v>
      </c>
      <c r="E217" s="207" t="s">
        <v>1</v>
      </c>
      <c r="F217" s="208" t="s">
        <v>248</v>
      </c>
      <c r="G217" s="205"/>
      <c r="H217" s="209">
        <v>6.875</v>
      </c>
      <c r="I217" s="210"/>
      <c r="J217" s="205"/>
      <c r="K217" s="205"/>
      <c r="L217" s="211"/>
      <c r="M217" s="212"/>
      <c r="N217" s="213"/>
      <c r="O217" s="213"/>
      <c r="P217" s="213"/>
      <c r="Q217" s="213"/>
      <c r="R217" s="213"/>
      <c r="S217" s="213"/>
      <c r="T217" s="214"/>
      <c r="AT217" s="215" t="s">
        <v>167</v>
      </c>
      <c r="AU217" s="215" t="s">
        <v>83</v>
      </c>
      <c r="AV217" s="13" t="s">
        <v>83</v>
      </c>
      <c r="AW217" s="13" t="s">
        <v>31</v>
      </c>
      <c r="AX217" s="13" t="s">
        <v>75</v>
      </c>
      <c r="AY217" s="215" t="s">
        <v>159</v>
      </c>
    </row>
    <row r="218" spans="1:65" s="2" customFormat="1" ht="21.75" customHeight="1">
      <c r="A218" s="32"/>
      <c r="B218" s="33"/>
      <c r="C218" s="190" t="s">
        <v>331</v>
      </c>
      <c r="D218" s="190" t="s">
        <v>161</v>
      </c>
      <c r="E218" s="191" t="s">
        <v>332</v>
      </c>
      <c r="F218" s="192" t="s">
        <v>333</v>
      </c>
      <c r="G218" s="193" t="s">
        <v>214</v>
      </c>
      <c r="H218" s="194">
        <v>224</v>
      </c>
      <c r="I218" s="195"/>
      <c r="J218" s="196">
        <f>ROUND(I218*H218,0)</f>
        <v>0</v>
      </c>
      <c r="K218" s="197"/>
      <c r="L218" s="37"/>
      <c r="M218" s="198" t="s">
        <v>1</v>
      </c>
      <c r="N218" s="199" t="s">
        <v>40</v>
      </c>
      <c r="O218" s="69"/>
      <c r="P218" s="200">
        <f>O218*H218</f>
        <v>0</v>
      </c>
      <c r="Q218" s="200">
        <v>0.01733</v>
      </c>
      <c r="R218" s="200">
        <f>Q218*H218</f>
        <v>3.8819200000000005</v>
      </c>
      <c r="S218" s="200">
        <v>0</v>
      </c>
      <c r="T218" s="201">
        <f>S218*H218</f>
        <v>0</v>
      </c>
      <c r="U218" s="32"/>
      <c r="V218" s="32"/>
      <c r="W218" s="32"/>
      <c r="X218" s="32"/>
      <c r="Y218" s="32"/>
      <c r="Z218" s="32"/>
      <c r="AA218" s="32"/>
      <c r="AB218" s="32"/>
      <c r="AC218" s="32"/>
      <c r="AD218" s="32"/>
      <c r="AE218" s="32"/>
      <c r="AR218" s="202" t="s">
        <v>165</v>
      </c>
      <c r="AT218" s="202" t="s">
        <v>161</v>
      </c>
      <c r="AU218" s="202" t="s">
        <v>83</v>
      </c>
      <c r="AY218" s="15" t="s">
        <v>159</v>
      </c>
      <c r="BE218" s="203">
        <f>IF(N218="základní",J218,0)</f>
        <v>0</v>
      </c>
      <c r="BF218" s="203">
        <f>IF(N218="snížená",J218,0)</f>
        <v>0</v>
      </c>
      <c r="BG218" s="203">
        <f>IF(N218="zákl. přenesená",J218,0)</f>
        <v>0</v>
      </c>
      <c r="BH218" s="203">
        <f>IF(N218="sníž. přenesená",J218,0)</f>
        <v>0</v>
      </c>
      <c r="BI218" s="203">
        <f>IF(N218="nulová",J218,0)</f>
        <v>0</v>
      </c>
      <c r="BJ218" s="15" t="s">
        <v>8</v>
      </c>
      <c r="BK218" s="203">
        <f>ROUND(I218*H218,0)</f>
        <v>0</v>
      </c>
      <c r="BL218" s="15" t="s">
        <v>165</v>
      </c>
      <c r="BM218" s="202" t="s">
        <v>334</v>
      </c>
    </row>
    <row r="219" spans="2:51" s="13" customFormat="1" ht="12">
      <c r="B219" s="204"/>
      <c r="C219" s="205"/>
      <c r="D219" s="206" t="s">
        <v>167</v>
      </c>
      <c r="E219" s="207" t="s">
        <v>1</v>
      </c>
      <c r="F219" s="208" t="s">
        <v>335</v>
      </c>
      <c r="G219" s="205"/>
      <c r="H219" s="209">
        <v>224</v>
      </c>
      <c r="I219" s="210"/>
      <c r="J219" s="205"/>
      <c r="K219" s="205"/>
      <c r="L219" s="211"/>
      <c r="M219" s="212"/>
      <c r="N219" s="213"/>
      <c r="O219" s="213"/>
      <c r="P219" s="213"/>
      <c r="Q219" s="213"/>
      <c r="R219" s="213"/>
      <c r="S219" s="213"/>
      <c r="T219" s="214"/>
      <c r="AT219" s="215" t="s">
        <v>167</v>
      </c>
      <c r="AU219" s="215" t="s">
        <v>83</v>
      </c>
      <c r="AV219" s="13" t="s">
        <v>83</v>
      </c>
      <c r="AW219" s="13" t="s">
        <v>31</v>
      </c>
      <c r="AX219" s="13" t="s">
        <v>75</v>
      </c>
      <c r="AY219" s="215" t="s">
        <v>159</v>
      </c>
    </row>
    <row r="220" spans="1:65" s="2" customFormat="1" ht="16.5" customHeight="1">
      <c r="A220" s="32"/>
      <c r="B220" s="33"/>
      <c r="C220" s="190" t="s">
        <v>336</v>
      </c>
      <c r="D220" s="190" t="s">
        <v>161</v>
      </c>
      <c r="E220" s="191" t="s">
        <v>337</v>
      </c>
      <c r="F220" s="192" t="s">
        <v>338</v>
      </c>
      <c r="G220" s="193" t="s">
        <v>214</v>
      </c>
      <c r="H220" s="194">
        <v>530.85</v>
      </c>
      <c r="I220" s="195"/>
      <c r="J220" s="196">
        <f>ROUND(I220*H220,0)</f>
        <v>0</v>
      </c>
      <c r="K220" s="197"/>
      <c r="L220" s="37"/>
      <c r="M220" s="198" t="s">
        <v>1</v>
      </c>
      <c r="N220" s="199" t="s">
        <v>40</v>
      </c>
      <c r="O220" s="69"/>
      <c r="P220" s="200">
        <f>O220*H220</f>
        <v>0</v>
      </c>
      <c r="Q220" s="200">
        <v>0.00094</v>
      </c>
      <c r="R220" s="200">
        <f>Q220*H220</f>
        <v>0.498999</v>
      </c>
      <c r="S220" s="200">
        <v>0</v>
      </c>
      <c r="T220" s="201">
        <f>S220*H220</f>
        <v>0</v>
      </c>
      <c r="U220" s="32"/>
      <c r="V220" s="32"/>
      <c r="W220" s="32"/>
      <c r="X220" s="32"/>
      <c r="Y220" s="32"/>
      <c r="Z220" s="32"/>
      <c r="AA220" s="32"/>
      <c r="AB220" s="32"/>
      <c r="AC220" s="32"/>
      <c r="AD220" s="32"/>
      <c r="AE220" s="32"/>
      <c r="AR220" s="202" t="s">
        <v>165</v>
      </c>
      <c r="AT220" s="202" t="s">
        <v>161</v>
      </c>
      <c r="AU220" s="202" t="s">
        <v>83</v>
      </c>
      <c r="AY220" s="15" t="s">
        <v>159</v>
      </c>
      <c r="BE220" s="203">
        <f>IF(N220="základní",J220,0)</f>
        <v>0</v>
      </c>
      <c r="BF220" s="203">
        <f>IF(N220="snížená",J220,0)</f>
        <v>0</v>
      </c>
      <c r="BG220" s="203">
        <f>IF(N220="zákl. přenesená",J220,0)</f>
        <v>0</v>
      </c>
      <c r="BH220" s="203">
        <f>IF(N220="sníž. přenesená",J220,0)</f>
        <v>0</v>
      </c>
      <c r="BI220" s="203">
        <f>IF(N220="nulová",J220,0)</f>
        <v>0</v>
      </c>
      <c r="BJ220" s="15" t="s">
        <v>8</v>
      </c>
      <c r="BK220" s="203">
        <f>ROUND(I220*H220,0)</f>
        <v>0</v>
      </c>
      <c r="BL220" s="15" t="s">
        <v>165</v>
      </c>
      <c r="BM220" s="202" t="s">
        <v>339</v>
      </c>
    </row>
    <row r="221" spans="2:51" s="13" customFormat="1" ht="12">
      <c r="B221" s="204"/>
      <c r="C221" s="205"/>
      <c r="D221" s="206" t="s">
        <v>167</v>
      </c>
      <c r="E221" s="207" t="s">
        <v>1</v>
      </c>
      <c r="F221" s="208" t="s">
        <v>340</v>
      </c>
      <c r="G221" s="205"/>
      <c r="H221" s="209">
        <v>42.4</v>
      </c>
      <c r="I221" s="210"/>
      <c r="J221" s="205"/>
      <c r="K221" s="205"/>
      <c r="L221" s="211"/>
      <c r="M221" s="212"/>
      <c r="N221" s="213"/>
      <c r="O221" s="213"/>
      <c r="P221" s="213"/>
      <c r="Q221" s="213"/>
      <c r="R221" s="213"/>
      <c r="S221" s="213"/>
      <c r="T221" s="214"/>
      <c r="AT221" s="215" t="s">
        <v>167</v>
      </c>
      <c r="AU221" s="215" t="s">
        <v>83</v>
      </c>
      <c r="AV221" s="13" t="s">
        <v>83</v>
      </c>
      <c r="AW221" s="13" t="s">
        <v>31</v>
      </c>
      <c r="AX221" s="13" t="s">
        <v>75</v>
      </c>
      <c r="AY221" s="215" t="s">
        <v>159</v>
      </c>
    </row>
    <row r="222" spans="2:51" s="13" customFormat="1" ht="12">
      <c r="B222" s="204"/>
      <c r="C222" s="205"/>
      <c r="D222" s="206" t="s">
        <v>167</v>
      </c>
      <c r="E222" s="207" t="s">
        <v>1</v>
      </c>
      <c r="F222" s="208" t="s">
        <v>341</v>
      </c>
      <c r="G222" s="205"/>
      <c r="H222" s="209">
        <v>202.7</v>
      </c>
      <c r="I222" s="210"/>
      <c r="J222" s="205"/>
      <c r="K222" s="205"/>
      <c r="L222" s="211"/>
      <c r="M222" s="212"/>
      <c r="N222" s="213"/>
      <c r="O222" s="213"/>
      <c r="P222" s="213"/>
      <c r="Q222" s="213"/>
      <c r="R222" s="213"/>
      <c r="S222" s="213"/>
      <c r="T222" s="214"/>
      <c r="AT222" s="215" t="s">
        <v>167</v>
      </c>
      <c r="AU222" s="215" t="s">
        <v>83</v>
      </c>
      <c r="AV222" s="13" t="s">
        <v>83</v>
      </c>
      <c r="AW222" s="13" t="s">
        <v>31</v>
      </c>
      <c r="AX222" s="13" t="s">
        <v>75</v>
      </c>
      <c r="AY222" s="215" t="s">
        <v>159</v>
      </c>
    </row>
    <row r="223" spans="2:51" s="13" customFormat="1" ht="12">
      <c r="B223" s="204"/>
      <c r="C223" s="205"/>
      <c r="D223" s="206" t="s">
        <v>167</v>
      </c>
      <c r="E223" s="207" t="s">
        <v>1</v>
      </c>
      <c r="F223" s="208" t="s">
        <v>342</v>
      </c>
      <c r="G223" s="205"/>
      <c r="H223" s="209">
        <v>285.75</v>
      </c>
      <c r="I223" s="210"/>
      <c r="J223" s="205"/>
      <c r="K223" s="205"/>
      <c r="L223" s="211"/>
      <c r="M223" s="212"/>
      <c r="N223" s="213"/>
      <c r="O223" s="213"/>
      <c r="P223" s="213"/>
      <c r="Q223" s="213"/>
      <c r="R223" s="213"/>
      <c r="S223" s="213"/>
      <c r="T223" s="214"/>
      <c r="AT223" s="215" t="s">
        <v>167</v>
      </c>
      <c r="AU223" s="215" t="s">
        <v>83</v>
      </c>
      <c r="AV223" s="13" t="s">
        <v>83</v>
      </c>
      <c r="AW223" s="13" t="s">
        <v>31</v>
      </c>
      <c r="AX223" s="13" t="s">
        <v>75</v>
      </c>
      <c r="AY223" s="215" t="s">
        <v>159</v>
      </c>
    </row>
    <row r="224" spans="1:65" s="2" customFormat="1" ht="21.75" customHeight="1">
      <c r="A224" s="32"/>
      <c r="B224" s="33"/>
      <c r="C224" s="190" t="s">
        <v>343</v>
      </c>
      <c r="D224" s="190" t="s">
        <v>161</v>
      </c>
      <c r="E224" s="191" t="s">
        <v>344</v>
      </c>
      <c r="F224" s="192" t="s">
        <v>345</v>
      </c>
      <c r="G224" s="193" t="s">
        <v>214</v>
      </c>
      <c r="H224" s="194">
        <v>530.85</v>
      </c>
      <c r="I224" s="195"/>
      <c r="J224" s="196">
        <f>ROUND(I224*H224,0)</f>
        <v>0</v>
      </c>
      <c r="K224" s="197"/>
      <c r="L224" s="37"/>
      <c r="M224" s="198" t="s">
        <v>1</v>
      </c>
      <c r="N224" s="199" t="s">
        <v>40</v>
      </c>
      <c r="O224" s="69"/>
      <c r="P224" s="200">
        <f>O224*H224</f>
        <v>0</v>
      </c>
      <c r="Q224" s="200">
        <v>0.01733</v>
      </c>
      <c r="R224" s="200">
        <f>Q224*H224</f>
        <v>9.199630500000001</v>
      </c>
      <c r="S224" s="200">
        <v>0</v>
      </c>
      <c r="T224" s="201">
        <f>S224*H224</f>
        <v>0</v>
      </c>
      <c r="U224" s="32"/>
      <c r="V224" s="32"/>
      <c r="W224" s="32"/>
      <c r="X224" s="32"/>
      <c r="Y224" s="32"/>
      <c r="Z224" s="32"/>
      <c r="AA224" s="32"/>
      <c r="AB224" s="32"/>
      <c r="AC224" s="32"/>
      <c r="AD224" s="32"/>
      <c r="AE224" s="32"/>
      <c r="AR224" s="202" t="s">
        <v>165</v>
      </c>
      <c r="AT224" s="202" t="s">
        <v>161</v>
      </c>
      <c r="AU224" s="202" t="s">
        <v>83</v>
      </c>
      <c r="AY224" s="15" t="s">
        <v>159</v>
      </c>
      <c r="BE224" s="203">
        <f>IF(N224="základní",J224,0)</f>
        <v>0</v>
      </c>
      <c r="BF224" s="203">
        <f>IF(N224="snížená",J224,0)</f>
        <v>0</v>
      </c>
      <c r="BG224" s="203">
        <f>IF(N224="zákl. přenesená",J224,0)</f>
        <v>0</v>
      </c>
      <c r="BH224" s="203">
        <f>IF(N224="sníž. přenesená",J224,0)</f>
        <v>0</v>
      </c>
      <c r="BI224" s="203">
        <f>IF(N224="nulová",J224,0)</f>
        <v>0</v>
      </c>
      <c r="BJ224" s="15" t="s">
        <v>8</v>
      </c>
      <c r="BK224" s="203">
        <f>ROUND(I224*H224,0)</f>
        <v>0</v>
      </c>
      <c r="BL224" s="15" t="s">
        <v>165</v>
      </c>
      <c r="BM224" s="202" t="s">
        <v>346</v>
      </c>
    </row>
    <row r="225" spans="2:51" s="13" customFormat="1" ht="12">
      <c r="B225" s="204"/>
      <c r="C225" s="205"/>
      <c r="D225" s="206" t="s">
        <v>167</v>
      </c>
      <c r="E225" s="207" t="s">
        <v>1</v>
      </c>
      <c r="F225" s="208" t="s">
        <v>340</v>
      </c>
      <c r="G225" s="205"/>
      <c r="H225" s="209">
        <v>42.4</v>
      </c>
      <c r="I225" s="210"/>
      <c r="J225" s="205"/>
      <c r="K225" s="205"/>
      <c r="L225" s="211"/>
      <c r="M225" s="212"/>
      <c r="N225" s="213"/>
      <c r="O225" s="213"/>
      <c r="P225" s="213"/>
      <c r="Q225" s="213"/>
      <c r="R225" s="213"/>
      <c r="S225" s="213"/>
      <c r="T225" s="214"/>
      <c r="AT225" s="215" t="s">
        <v>167</v>
      </c>
      <c r="AU225" s="215" t="s">
        <v>83</v>
      </c>
      <c r="AV225" s="13" t="s">
        <v>83</v>
      </c>
      <c r="AW225" s="13" t="s">
        <v>31</v>
      </c>
      <c r="AX225" s="13" t="s">
        <v>75</v>
      </c>
      <c r="AY225" s="215" t="s">
        <v>159</v>
      </c>
    </row>
    <row r="226" spans="2:51" s="13" customFormat="1" ht="12">
      <c r="B226" s="204"/>
      <c r="C226" s="205"/>
      <c r="D226" s="206" t="s">
        <v>167</v>
      </c>
      <c r="E226" s="207" t="s">
        <v>1</v>
      </c>
      <c r="F226" s="208" t="s">
        <v>341</v>
      </c>
      <c r="G226" s="205"/>
      <c r="H226" s="209">
        <v>202.7</v>
      </c>
      <c r="I226" s="210"/>
      <c r="J226" s="205"/>
      <c r="K226" s="205"/>
      <c r="L226" s="211"/>
      <c r="M226" s="212"/>
      <c r="N226" s="213"/>
      <c r="O226" s="213"/>
      <c r="P226" s="213"/>
      <c r="Q226" s="213"/>
      <c r="R226" s="213"/>
      <c r="S226" s="213"/>
      <c r="T226" s="214"/>
      <c r="AT226" s="215" t="s">
        <v>167</v>
      </c>
      <c r="AU226" s="215" t="s">
        <v>83</v>
      </c>
      <c r="AV226" s="13" t="s">
        <v>83</v>
      </c>
      <c r="AW226" s="13" t="s">
        <v>31</v>
      </c>
      <c r="AX226" s="13" t="s">
        <v>75</v>
      </c>
      <c r="AY226" s="215" t="s">
        <v>159</v>
      </c>
    </row>
    <row r="227" spans="2:51" s="13" customFormat="1" ht="12">
      <c r="B227" s="204"/>
      <c r="C227" s="205"/>
      <c r="D227" s="206" t="s">
        <v>167</v>
      </c>
      <c r="E227" s="207" t="s">
        <v>1</v>
      </c>
      <c r="F227" s="208" t="s">
        <v>342</v>
      </c>
      <c r="G227" s="205"/>
      <c r="H227" s="209">
        <v>285.75</v>
      </c>
      <c r="I227" s="210"/>
      <c r="J227" s="205"/>
      <c r="K227" s="205"/>
      <c r="L227" s="211"/>
      <c r="M227" s="212"/>
      <c r="N227" s="213"/>
      <c r="O227" s="213"/>
      <c r="P227" s="213"/>
      <c r="Q227" s="213"/>
      <c r="R227" s="213"/>
      <c r="S227" s="213"/>
      <c r="T227" s="214"/>
      <c r="AT227" s="215" t="s">
        <v>167</v>
      </c>
      <c r="AU227" s="215" t="s">
        <v>83</v>
      </c>
      <c r="AV227" s="13" t="s">
        <v>83</v>
      </c>
      <c r="AW227" s="13" t="s">
        <v>31</v>
      </c>
      <c r="AX227" s="13" t="s">
        <v>75</v>
      </c>
      <c r="AY227" s="215" t="s">
        <v>159</v>
      </c>
    </row>
    <row r="228" spans="1:65" s="2" customFormat="1" ht="21.75" customHeight="1">
      <c r="A228" s="32"/>
      <c r="B228" s="33"/>
      <c r="C228" s="190" t="s">
        <v>347</v>
      </c>
      <c r="D228" s="190" t="s">
        <v>161</v>
      </c>
      <c r="E228" s="191" t="s">
        <v>348</v>
      </c>
      <c r="F228" s="192" t="s">
        <v>349</v>
      </c>
      <c r="G228" s="193" t="s">
        <v>214</v>
      </c>
      <c r="H228" s="194">
        <v>1509.7</v>
      </c>
      <c r="I228" s="195"/>
      <c r="J228" s="196">
        <f>ROUND(I228*H228,0)</f>
        <v>0</v>
      </c>
      <c r="K228" s="197"/>
      <c r="L228" s="37"/>
      <c r="M228" s="198" t="s">
        <v>1</v>
      </c>
      <c r="N228" s="199" t="s">
        <v>40</v>
      </c>
      <c r="O228" s="69"/>
      <c r="P228" s="200">
        <f>O228*H228</f>
        <v>0</v>
      </c>
      <c r="Q228" s="200">
        <v>0.00735</v>
      </c>
      <c r="R228" s="200">
        <f>Q228*H228</f>
        <v>11.096295</v>
      </c>
      <c r="S228" s="200">
        <v>0</v>
      </c>
      <c r="T228" s="201">
        <f>S228*H228</f>
        <v>0</v>
      </c>
      <c r="U228" s="32"/>
      <c r="V228" s="32"/>
      <c r="W228" s="32"/>
      <c r="X228" s="32"/>
      <c r="Y228" s="32"/>
      <c r="Z228" s="32"/>
      <c r="AA228" s="32"/>
      <c r="AB228" s="32"/>
      <c r="AC228" s="32"/>
      <c r="AD228" s="32"/>
      <c r="AE228" s="32"/>
      <c r="AR228" s="202" t="s">
        <v>165</v>
      </c>
      <c r="AT228" s="202" t="s">
        <v>161</v>
      </c>
      <c r="AU228" s="202" t="s">
        <v>83</v>
      </c>
      <c r="AY228" s="15" t="s">
        <v>159</v>
      </c>
      <c r="BE228" s="203">
        <f>IF(N228="základní",J228,0)</f>
        <v>0</v>
      </c>
      <c r="BF228" s="203">
        <f>IF(N228="snížená",J228,0)</f>
        <v>0</v>
      </c>
      <c r="BG228" s="203">
        <f>IF(N228="zákl. přenesená",J228,0)</f>
        <v>0</v>
      </c>
      <c r="BH228" s="203">
        <f>IF(N228="sníž. přenesená",J228,0)</f>
        <v>0</v>
      </c>
      <c r="BI228" s="203">
        <f>IF(N228="nulová",J228,0)</f>
        <v>0</v>
      </c>
      <c r="BJ228" s="15" t="s">
        <v>8</v>
      </c>
      <c r="BK228" s="203">
        <f>ROUND(I228*H228,0)</f>
        <v>0</v>
      </c>
      <c r="BL228" s="15" t="s">
        <v>165</v>
      </c>
      <c r="BM228" s="202" t="s">
        <v>350</v>
      </c>
    </row>
    <row r="229" spans="2:51" s="13" customFormat="1" ht="12">
      <c r="B229" s="204"/>
      <c r="C229" s="205"/>
      <c r="D229" s="206" t="s">
        <v>167</v>
      </c>
      <c r="E229" s="207" t="s">
        <v>1</v>
      </c>
      <c r="F229" s="208" t="s">
        <v>351</v>
      </c>
      <c r="G229" s="205"/>
      <c r="H229" s="209">
        <v>1509.7</v>
      </c>
      <c r="I229" s="210"/>
      <c r="J229" s="205"/>
      <c r="K229" s="205"/>
      <c r="L229" s="211"/>
      <c r="M229" s="212"/>
      <c r="N229" s="213"/>
      <c r="O229" s="213"/>
      <c r="P229" s="213"/>
      <c r="Q229" s="213"/>
      <c r="R229" s="213"/>
      <c r="S229" s="213"/>
      <c r="T229" s="214"/>
      <c r="AT229" s="215" t="s">
        <v>167</v>
      </c>
      <c r="AU229" s="215" t="s">
        <v>83</v>
      </c>
      <c r="AV229" s="13" t="s">
        <v>83</v>
      </c>
      <c r="AW229" s="13" t="s">
        <v>31</v>
      </c>
      <c r="AX229" s="13" t="s">
        <v>75</v>
      </c>
      <c r="AY229" s="215" t="s">
        <v>159</v>
      </c>
    </row>
    <row r="230" spans="1:65" s="2" customFormat="1" ht="21.75" customHeight="1">
      <c r="A230" s="32"/>
      <c r="B230" s="33"/>
      <c r="C230" s="190" t="s">
        <v>352</v>
      </c>
      <c r="D230" s="190" t="s">
        <v>161</v>
      </c>
      <c r="E230" s="191" t="s">
        <v>353</v>
      </c>
      <c r="F230" s="192" t="s">
        <v>354</v>
      </c>
      <c r="G230" s="193" t="s">
        <v>214</v>
      </c>
      <c r="H230" s="194">
        <v>6.875</v>
      </c>
      <c r="I230" s="195"/>
      <c r="J230" s="196">
        <f>ROUND(I230*H230,0)</f>
        <v>0</v>
      </c>
      <c r="K230" s="197"/>
      <c r="L230" s="37"/>
      <c r="M230" s="198" t="s">
        <v>1</v>
      </c>
      <c r="N230" s="199" t="s">
        <v>40</v>
      </c>
      <c r="O230" s="69"/>
      <c r="P230" s="200">
        <f>O230*H230</f>
        <v>0</v>
      </c>
      <c r="Q230" s="200">
        <v>0.01733</v>
      </c>
      <c r="R230" s="200">
        <f>Q230*H230</f>
        <v>0.11914375</v>
      </c>
      <c r="S230" s="200">
        <v>0</v>
      </c>
      <c r="T230" s="201">
        <f>S230*H230</f>
        <v>0</v>
      </c>
      <c r="U230" s="32"/>
      <c r="V230" s="32"/>
      <c r="W230" s="32"/>
      <c r="X230" s="32"/>
      <c r="Y230" s="32"/>
      <c r="Z230" s="32"/>
      <c r="AA230" s="32"/>
      <c r="AB230" s="32"/>
      <c r="AC230" s="32"/>
      <c r="AD230" s="32"/>
      <c r="AE230" s="32"/>
      <c r="AR230" s="202" t="s">
        <v>165</v>
      </c>
      <c r="AT230" s="202" t="s">
        <v>161</v>
      </c>
      <c r="AU230" s="202" t="s">
        <v>83</v>
      </c>
      <c r="AY230" s="15" t="s">
        <v>159</v>
      </c>
      <c r="BE230" s="203">
        <f>IF(N230="základní",J230,0)</f>
        <v>0</v>
      </c>
      <c r="BF230" s="203">
        <f>IF(N230="snížená",J230,0)</f>
        <v>0</v>
      </c>
      <c r="BG230" s="203">
        <f>IF(N230="zákl. přenesená",J230,0)</f>
        <v>0</v>
      </c>
      <c r="BH230" s="203">
        <f>IF(N230="sníž. přenesená",J230,0)</f>
        <v>0</v>
      </c>
      <c r="BI230" s="203">
        <f>IF(N230="nulová",J230,0)</f>
        <v>0</v>
      </c>
      <c r="BJ230" s="15" t="s">
        <v>8</v>
      </c>
      <c r="BK230" s="203">
        <f>ROUND(I230*H230,0)</f>
        <v>0</v>
      </c>
      <c r="BL230" s="15" t="s">
        <v>165</v>
      </c>
      <c r="BM230" s="202" t="s">
        <v>355</v>
      </c>
    </row>
    <row r="231" spans="2:51" s="13" customFormat="1" ht="12">
      <c r="B231" s="204"/>
      <c r="C231" s="205"/>
      <c r="D231" s="206" t="s">
        <v>167</v>
      </c>
      <c r="E231" s="207" t="s">
        <v>1</v>
      </c>
      <c r="F231" s="208" t="s">
        <v>248</v>
      </c>
      <c r="G231" s="205"/>
      <c r="H231" s="209">
        <v>6.875</v>
      </c>
      <c r="I231" s="210"/>
      <c r="J231" s="205"/>
      <c r="K231" s="205"/>
      <c r="L231" s="211"/>
      <c r="M231" s="212"/>
      <c r="N231" s="213"/>
      <c r="O231" s="213"/>
      <c r="P231" s="213"/>
      <c r="Q231" s="213"/>
      <c r="R231" s="213"/>
      <c r="S231" s="213"/>
      <c r="T231" s="214"/>
      <c r="AT231" s="215" t="s">
        <v>167</v>
      </c>
      <c r="AU231" s="215" t="s">
        <v>83</v>
      </c>
      <c r="AV231" s="13" t="s">
        <v>83</v>
      </c>
      <c r="AW231" s="13" t="s">
        <v>31</v>
      </c>
      <c r="AX231" s="13" t="s">
        <v>75</v>
      </c>
      <c r="AY231" s="215" t="s">
        <v>159</v>
      </c>
    </row>
    <row r="232" spans="1:65" s="2" customFormat="1" ht="21.75" customHeight="1">
      <c r="A232" s="32"/>
      <c r="B232" s="33"/>
      <c r="C232" s="190" t="s">
        <v>356</v>
      </c>
      <c r="D232" s="190" t="s">
        <v>161</v>
      </c>
      <c r="E232" s="191" t="s">
        <v>357</v>
      </c>
      <c r="F232" s="192" t="s">
        <v>358</v>
      </c>
      <c r="G232" s="193" t="s">
        <v>214</v>
      </c>
      <c r="H232" s="194">
        <v>62.632</v>
      </c>
      <c r="I232" s="195"/>
      <c r="J232" s="196">
        <f>ROUND(I232*H232,0)</f>
        <v>0</v>
      </c>
      <c r="K232" s="197"/>
      <c r="L232" s="37"/>
      <c r="M232" s="198" t="s">
        <v>1</v>
      </c>
      <c r="N232" s="199" t="s">
        <v>40</v>
      </c>
      <c r="O232" s="69"/>
      <c r="P232" s="200">
        <f>O232*H232</f>
        <v>0</v>
      </c>
      <c r="Q232" s="200">
        <v>0.00438</v>
      </c>
      <c r="R232" s="200">
        <f>Q232*H232</f>
        <v>0.27432816</v>
      </c>
      <c r="S232" s="200">
        <v>0</v>
      </c>
      <c r="T232" s="201">
        <f>S232*H232</f>
        <v>0</v>
      </c>
      <c r="U232" s="32"/>
      <c r="V232" s="32"/>
      <c r="W232" s="32"/>
      <c r="X232" s="32"/>
      <c r="Y232" s="32"/>
      <c r="Z232" s="32"/>
      <c r="AA232" s="32"/>
      <c r="AB232" s="32"/>
      <c r="AC232" s="32"/>
      <c r="AD232" s="32"/>
      <c r="AE232" s="32"/>
      <c r="AR232" s="202" t="s">
        <v>165</v>
      </c>
      <c r="AT232" s="202" t="s">
        <v>161</v>
      </c>
      <c r="AU232" s="202" t="s">
        <v>83</v>
      </c>
      <c r="AY232" s="15" t="s">
        <v>159</v>
      </c>
      <c r="BE232" s="203">
        <f>IF(N232="základní",J232,0)</f>
        <v>0</v>
      </c>
      <c r="BF232" s="203">
        <f>IF(N232="snížená",J232,0)</f>
        <v>0</v>
      </c>
      <c r="BG232" s="203">
        <f>IF(N232="zákl. přenesená",J232,0)</f>
        <v>0</v>
      </c>
      <c r="BH232" s="203">
        <f>IF(N232="sníž. přenesená",J232,0)</f>
        <v>0</v>
      </c>
      <c r="BI232" s="203">
        <f>IF(N232="nulová",J232,0)</f>
        <v>0</v>
      </c>
      <c r="BJ232" s="15" t="s">
        <v>8</v>
      </c>
      <c r="BK232" s="203">
        <f>ROUND(I232*H232,0)</f>
        <v>0</v>
      </c>
      <c r="BL232" s="15" t="s">
        <v>165</v>
      </c>
      <c r="BM232" s="202" t="s">
        <v>359</v>
      </c>
    </row>
    <row r="233" spans="2:51" s="13" customFormat="1" ht="12">
      <c r="B233" s="204"/>
      <c r="C233" s="205"/>
      <c r="D233" s="206" t="s">
        <v>167</v>
      </c>
      <c r="E233" s="207" t="s">
        <v>1</v>
      </c>
      <c r="F233" s="208" t="s">
        <v>360</v>
      </c>
      <c r="G233" s="205"/>
      <c r="H233" s="209">
        <v>20.648</v>
      </c>
      <c r="I233" s="210"/>
      <c r="J233" s="205"/>
      <c r="K233" s="205"/>
      <c r="L233" s="211"/>
      <c r="M233" s="212"/>
      <c r="N233" s="213"/>
      <c r="O233" s="213"/>
      <c r="P233" s="213"/>
      <c r="Q233" s="213"/>
      <c r="R233" s="213"/>
      <c r="S233" s="213"/>
      <c r="T233" s="214"/>
      <c r="AT233" s="215" t="s">
        <v>167</v>
      </c>
      <c r="AU233" s="215" t="s">
        <v>83</v>
      </c>
      <c r="AV233" s="13" t="s">
        <v>83</v>
      </c>
      <c r="AW233" s="13" t="s">
        <v>31</v>
      </c>
      <c r="AX233" s="13" t="s">
        <v>75</v>
      </c>
      <c r="AY233" s="215" t="s">
        <v>159</v>
      </c>
    </row>
    <row r="234" spans="2:51" s="13" customFormat="1" ht="12">
      <c r="B234" s="204"/>
      <c r="C234" s="205"/>
      <c r="D234" s="206" t="s">
        <v>167</v>
      </c>
      <c r="E234" s="207" t="s">
        <v>1</v>
      </c>
      <c r="F234" s="208" t="s">
        <v>361</v>
      </c>
      <c r="G234" s="205"/>
      <c r="H234" s="209">
        <v>41.984</v>
      </c>
      <c r="I234" s="210"/>
      <c r="J234" s="205"/>
      <c r="K234" s="205"/>
      <c r="L234" s="211"/>
      <c r="M234" s="212"/>
      <c r="N234" s="213"/>
      <c r="O234" s="213"/>
      <c r="P234" s="213"/>
      <c r="Q234" s="213"/>
      <c r="R234" s="213"/>
      <c r="S234" s="213"/>
      <c r="T234" s="214"/>
      <c r="AT234" s="215" t="s">
        <v>167</v>
      </c>
      <c r="AU234" s="215" t="s">
        <v>83</v>
      </c>
      <c r="AV234" s="13" t="s">
        <v>83</v>
      </c>
      <c r="AW234" s="13" t="s">
        <v>31</v>
      </c>
      <c r="AX234" s="13" t="s">
        <v>75</v>
      </c>
      <c r="AY234" s="215" t="s">
        <v>159</v>
      </c>
    </row>
    <row r="235" spans="1:65" s="2" customFormat="1" ht="21.75" customHeight="1">
      <c r="A235" s="32"/>
      <c r="B235" s="33"/>
      <c r="C235" s="190" t="s">
        <v>362</v>
      </c>
      <c r="D235" s="190" t="s">
        <v>161</v>
      </c>
      <c r="E235" s="191" t="s">
        <v>363</v>
      </c>
      <c r="F235" s="192" t="s">
        <v>364</v>
      </c>
      <c r="G235" s="193" t="s">
        <v>214</v>
      </c>
      <c r="H235" s="194">
        <v>129.984</v>
      </c>
      <c r="I235" s="195"/>
      <c r="J235" s="196">
        <f>ROUND(I235*H235,0)</f>
        <v>0</v>
      </c>
      <c r="K235" s="197"/>
      <c r="L235" s="37"/>
      <c r="M235" s="198" t="s">
        <v>1</v>
      </c>
      <c r="N235" s="199" t="s">
        <v>40</v>
      </c>
      <c r="O235" s="69"/>
      <c r="P235" s="200">
        <f>O235*H235</f>
        <v>0</v>
      </c>
      <c r="Q235" s="200">
        <v>0.003</v>
      </c>
      <c r="R235" s="200">
        <f>Q235*H235</f>
        <v>0.389952</v>
      </c>
      <c r="S235" s="200">
        <v>0</v>
      </c>
      <c r="T235" s="201">
        <f>S235*H235</f>
        <v>0</v>
      </c>
      <c r="U235" s="32"/>
      <c r="V235" s="32"/>
      <c r="W235" s="32"/>
      <c r="X235" s="32"/>
      <c r="Y235" s="32"/>
      <c r="Z235" s="32"/>
      <c r="AA235" s="32"/>
      <c r="AB235" s="32"/>
      <c r="AC235" s="32"/>
      <c r="AD235" s="32"/>
      <c r="AE235" s="32"/>
      <c r="AR235" s="202" t="s">
        <v>165</v>
      </c>
      <c r="AT235" s="202" t="s">
        <v>161</v>
      </c>
      <c r="AU235" s="202" t="s">
        <v>83</v>
      </c>
      <c r="AY235" s="15" t="s">
        <v>159</v>
      </c>
      <c r="BE235" s="203">
        <f>IF(N235="základní",J235,0)</f>
        <v>0</v>
      </c>
      <c r="BF235" s="203">
        <f>IF(N235="snížená",J235,0)</f>
        <v>0</v>
      </c>
      <c r="BG235" s="203">
        <f>IF(N235="zákl. přenesená",J235,0)</f>
        <v>0</v>
      </c>
      <c r="BH235" s="203">
        <f>IF(N235="sníž. přenesená",J235,0)</f>
        <v>0</v>
      </c>
      <c r="BI235" s="203">
        <f>IF(N235="nulová",J235,0)</f>
        <v>0</v>
      </c>
      <c r="BJ235" s="15" t="s">
        <v>8</v>
      </c>
      <c r="BK235" s="203">
        <f>ROUND(I235*H235,0)</f>
        <v>0</v>
      </c>
      <c r="BL235" s="15" t="s">
        <v>165</v>
      </c>
      <c r="BM235" s="202" t="s">
        <v>365</v>
      </c>
    </row>
    <row r="236" spans="2:51" s="13" customFormat="1" ht="12">
      <c r="B236" s="204"/>
      <c r="C236" s="205"/>
      <c r="D236" s="206" t="s">
        <v>167</v>
      </c>
      <c r="E236" s="207" t="s">
        <v>1</v>
      </c>
      <c r="F236" s="208" t="s">
        <v>366</v>
      </c>
      <c r="G236" s="205"/>
      <c r="H236" s="209">
        <v>88</v>
      </c>
      <c r="I236" s="210"/>
      <c r="J236" s="205"/>
      <c r="K236" s="205"/>
      <c r="L236" s="211"/>
      <c r="M236" s="212"/>
      <c r="N236" s="213"/>
      <c r="O236" s="213"/>
      <c r="P236" s="213"/>
      <c r="Q236" s="213"/>
      <c r="R236" s="213"/>
      <c r="S236" s="213"/>
      <c r="T236" s="214"/>
      <c r="AT236" s="215" t="s">
        <v>167</v>
      </c>
      <c r="AU236" s="215" t="s">
        <v>83</v>
      </c>
      <c r="AV236" s="13" t="s">
        <v>83</v>
      </c>
      <c r="AW236" s="13" t="s">
        <v>31</v>
      </c>
      <c r="AX236" s="13" t="s">
        <v>75</v>
      </c>
      <c r="AY236" s="215" t="s">
        <v>159</v>
      </c>
    </row>
    <row r="237" spans="2:51" s="13" customFormat="1" ht="12">
      <c r="B237" s="204"/>
      <c r="C237" s="205"/>
      <c r="D237" s="206" t="s">
        <v>167</v>
      </c>
      <c r="E237" s="207" t="s">
        <v>1</v>
      </c>
      <c r="F237" s="208" t="s">
        <v>361</v>
      </c>
      <c r="G237" s="205"/>
      <c r="H237" s="209">
        <v>41.984</v>
      </c>
      <c r="I237" s="210"/>
      <c r="J237" s="205"/>
      <c r="K237" s="205"/>
      <c r="L237" s="211"/>
      <c r="M237" s="212"/>
      <c r="N237" s="213"/>
      <c r="O237" s="213"/>
      <c r="P237" s="213"/>
      <c r="Q237" s="213"/>
      <c r="R237" s="213"/>
      <c r="S237" s="213"/>
      <c r="T237" s="214"/>
      <c r="AT237" s="215" t="s">
        <v>167</v>
      </c>
      <c r="AU237" s="215" t="s">
        <v>83</v>
      </c>
      <c r="AV237" s="13" t="s">
        <v>83</v>
      </c>
      <c r="AW237" s="13" t="s">
        <v>31</v>
      </c>
      <c r="AX237" s="13" t="s">
        <v>75</v>
      </c>
      <c r="AY237" s="215" t="s">
        <v>159</v>
      </c>
    </row>
    <row r="238" spans="1:65" s="2" customFormat="1" ht="21.75" customHeight="1">
      <c r="A238" s="32"/>
      <c r="B238" s="33"/>
      <c r="C238" s="190" t="s">
        <v>367</v>
      </c>
      <c r="D238" s="190" t="s">
        <v>161</v>
      </c>
      <c r="E238" s="191" t="s">
        <v>368</v>
      </c>
      <c r="F238" s="192" t="s">
        <v>369</v>
      </c>
      <c r="G238" s="193" t="s">
        <v>214</v>
      </c>
      <c r="H238" s="194">
        <v>589</v>
      </c>
      <c r="I238" s="195"/>
      <c r="J238" s="196">
        <f>ROUND(I238*H238,0)</f>
        <v>0</v>
      </c>
      <c r="K238" s="197"/>
      <c r="L238" s="37"/>
      <c r="M238" s="198" t="s">
        <v>1</v>
      </c>
      <c r="N238" s="199" t="s">
        <v>40</v>
      </c>
      <c r="O238" s="69"/>
      <c r="P238" s="200">
        <f>O238*H238</f>
        <v>0</v>
      </c>
      <c r="Q238" s="200">
        <v>0.01733</v>
      </c>
      <c r="R238" s="200">
        <f>Q238*H238</f>
        <v>10.207370000000001</v>
      </c>
      <c r="S238" s="200">
        <v>0</v>
      </c>
      <c r="T238" s="201">
        <f>S238*H238</f>
        <v>0</v>
      </c>
      <c r="U238" s="32"/>
      <c r="V238" s="32"/>
      <c r="W238" s="32"/>
      <c r="X238" s="32"/>
      <c r="Y238" s="32"/>
      <c r="Z238" s="32"/>
      <c r="AA238" s="32"/>
      <c r="AB238" s="32"/>
      <c r="AC238" s="32"/>
      <c r="AD238" s="32"/>
      <c r="AE238" s="32"/>
      <c r="AR238" s="202" t="s">
        <v>165</v>
      </c>
      <c r="AT238" s="202" t="s">
        <v>161</v>
      </c>
      <c r="AU238" s="202" t="s">
        <v>83</v>
      </c>
      <c r="AY238" s="15" t="s">
        <v>159</v>
      </c>
      <c r="BE238" s="203">
        <f>IF(N238="základní",J238,0)</f>
        <v>0</v>
      </c>
      <c r="BF238" s="203">
        <f>IF(N238="snížená",J238,0)</f>
        <v>0</v>
      </c>
      <c r="BG238" s="203">
        <f>IF(N238="zákl. přenesená",J238,0)</f>
        <v>0</v>
      </c>
      <c r="BH238" s="203">
        <f>IF(N238="sníž. přenesená",J238,0)</f>
        <v>0</v>
      </c>
      <c r="BI238" s="203">
        <f>IF(N238="nulová",J238,0)</f>
        <v>0</v>
      </c>
      <c r="BJ238" s="15" t="s">
        <v>8</v>
      </c>
      <c r="BK238" s="203">
        <f>ROUND(I238*H238,0)</f>
        <v>0</v>
      </c>
      <c r="BL238" s="15" t="s">
        <v>165</v>
      </c>
      <c r="BM238" s="202" t="s">
        <v>370</v>
      </c>
    </row>
    <row r="239" spans="2:51" s="13" customFormat="1" ht="12">
      <c r="B239" s="204"/>
      <c r="C239" s="205"/>
      <c r="D239" s="206" t="s">
        <v>167</v>
      </c>
      <c r="E239" s="207" t="s">
        <v>1</v>
      </c>
      <c r="F239" s="208" t="s">
        <v>371</v>
      </c>
      <c r="G239" s="205"/>
      <c r="H239" s="209">
        <v>119.2</v>
      </c>
      <c r="I239" s="210"/>
      <c r="J239" s="205"/>
      <c r="K239" s="205"/>
      <c r="L239" s="211"/>
      <c r="M239" s="212"/>
      <c r="N239" s="213"/>
      <c r="O239" s="213"/>
      <c r="P239" s="213"/>
      <c r="Q239" s="213"/>
      <c r="R239" s="213"/>
      <c r="S239" s="213"/>
      <c r="T239" s="214"/>
      <c r="AT239" s="215" t="s">
        <v>167</v>
      </c>
      <c r="AU239" s="215" t="s">
        <v>83</v>
      </c>
      <c r="AV239" s="13" t="s">
        <v>83</v>
      </c>
      <c r="AW239" s="13" t="s">
        <v>31</v>
      </c>
      <c r="AX239" s="13" t="s">
        <v>75</v>
      </c>
      <c r="AY239" s="215" t="s">
        <v>159</v>
      </c>
    </row>
    <row r="240" spans="2:51" s="13" customFormat="1" ht="12">
      <c r="B240" s="204"/>
      <c r="C240" s="205"/>
      <c r="D240" s="206" t="s">
        <v>167</v>
      </c>
      <c r="E240" s="207" t="s">
        <v>1</v>
      </c>
      <c r="F240" s="208" t="s">
        <v>372</v>
      </c>
      <c r="G240" s="205"/>
      <c r="H240" s="209">
        <v>424</v>
      </c>
      <c r="I240" s="210"/>
      <c r="J240" s="205"/>
      <c r="K240" s="205"/>
      <c r="L240" s="211"/>
      <c r="M240" s="212"/>
      <c r="N240" s="213"/>
      <c r="O240" s="213"/>
      <c r="P240" s="213"/>
      <c r="Q240" s="213"/>
      <c r="R240" s="213"/>
      <c r="S240" s="213"/>
      <c r="T240" s="214"/>
      <c r="AT240" s="215" t="s">
        <v>167</v>
      </c>
      <c r="AU240" s="215" t="s">
        <v>83</v>
      </c>
      <c r="AV240" s="13" t="s">
        <v>83</v>
      </c>
      <c r="AW240" s="13" t="s">
        <v>31</v>
      </c>
      <c r="AX240" s="13" t="s">
        <v>75</v>
      </c>
      <c r="AY240" s="215" t="s">
        <v>159</v>
      </c>
    </row>
    <row r="241" spans="2:51" s="13" customFormat="1" ht="12">
      <c r="B241" s="204"/>
      <c r="C241" s="205"/>
      <c r="D241" s="206" t="s">
        <v>167</v>
      </c>
      <c r="E241" s="207" t="s">
        <v>1</v>
      </c>
      <c r="F241" s="208" t="s">
        <v>373</v>
      </c>
      <c r="G241" s="205"/>
      <c r="H241" s="209">
        <v>45.8</v>
      </c>
      <c r="I241" s="210"/>
      <c r="J241" s="205"/>
      <c r="K241" s="205"/>
      <c r="L241" s="211"/>
      <c r="M241" s="212"/>
      <c r="N241" s="213"/>
      <c r="O241" s="213"/>
      <c r="P241" s="213"/>
      <c r="Q241" s="213"/>
      <c r="R241" s="213"/>
      <c r="S241" s="213"/>
      <c r="T241" s="214"/>
      <c r="AT241" s="215" t="s">
        <v>167</v>
      </c>
      <c r="AU241" s="215" t="s">
        <v>83</v>
      </c>
      <c r="AV241" s="13" t="s">
        <v>83</v>
      </c>
      <c r="AW241" s="13" t="s">
        <v>31</v>
      </c>
      <c r="AX241" s="13" t="s">
        <v>75</v>
      </c>
      <c r="AY241" s="215" t="s">
        <v>159</v>
      </c>
    </row>
    <row r="242" spans="1:65" s="2" customFormat="1" ht="21.75" customHeight="1">
      <c r="A242" s="32"/>
      <c r="B242" s="33"/>
      <c r="C242" s="190" t="s">
        <v>374</v>
      </c>
      <c r="D242" s="190" t="s">
        <v>161</v>
      </c>
      <c r="E242" s="191" t="s">
        <v>375</v>
      </c>
      <c r="F242" s="192" t="s">
        <v>376</v>
      </c>
      <c r="G242" s="193" t="s">
        <v>214</v>
      </c>
      <c r="H242" s="194">
        <v>910.4</v>
      </c>
      <c r="I242" s="195"/>
      <c r="J242" s="196">
        <f>ROUND(I242*H242,0)</f>
        <v>0</v>
      </c>
      <c r="K242" s="197"/>
      <c r="L242" s="37"/>
      <c r="M242" s="198" t="s">
        <v>1</v>
      </c>
      <c r="N242" s="199" t="s">
        <v>40</v>
      </c>
      <c r="O242" s="69"/>
      <c r="P242" s="200">
        <f>O242*H242</f>
        <v>0</v>
      </c>
      <c r="Q242" s="200">
        <v>0.00735</v>
      </c>
      <c r="R242" s="200">
        <f>Q242*H242</f>
        <v>6.69144</v>
      </c>
      <c r="S242" s="200">
        <v>0</v>
      </c>
      <c r="T242" s="201">
        <f>S242*H242</f>
        <v>0</v>
      </c>
      <c r="U242" s="32"/>
      <c r="V242" s="32"/>
      <c r="W242" s="32"/>
      <c r="X242" s="32"/>
      <c r="Y242" s="32"/>
      <c r="Z242" s="32"/>
      <c r="AA242" s="32"/>
      <c r="AB242" s="32"/>
      <c r="AC242" s="32"/>
      <c r="AD242" s="32"/>
      <c r="AE242" s="32"/>
      <c r="AR242" s="202" t="s">
        <v>165</v>
      </c>
      <c r="AT242" s="202" t="s">
        <v>161</v>
      </c>
      <c r="AU242" s="202" t="s">
        <v>83</v>
      </c>
      <c r="AY242" s="15" t="s">
        <v>159</v>
      </c>
      <c r="BE242" s="203">
        <f>IF(N242="základní",J242,0)</f>
        <v>0</v>
      </c>
      <c r="BF242" s="203">
        <f>IF(N242="snížená",J242,0)</f>
        <v>0</v>
      </c>
      <c r="BG242" s="203">
        <f>IF(N242="zákl. přenesená",J242,0)</f>
        <v>0</v>
      </c>
      <c r="BH242" s="203">
        <f>IF(N242="sníž. přenesená",J242,0)</f>
        <v>0</v>
      </c>
      <c r="BI242" s="203">
        <f>IF(N242="nulová",J242,0)</f>
        <v>0</v>
      </c>
      <c r="BJ242" s="15" t="s">
        <v>8</v>
      </c>
      <c r="BK242" s="203">
        <f>ROUND(I242*H242,0)</f>
        <v>0</v>
      </c>
      <c r="BL242" s="15" t="s">
        <v>165</v>
      </c>
      <c r="BM242" s="202" t="s">
        <v>377</v>
      </c>
    </row>
    <row r="243" spans="2:51" s="13" customFormat="1" ht="12">
      <c r="B243" s="204"/>
      <c r="C243" s="205"/>
      <c r="D243" s="206" t="s">
        <v>167</v>
      </c>
      <c r="E243" s="207" t="s">
        <v>1</v>
      </c>
      <c r="F243" s="208" t="s">
        <v>378</v>
      </c>
      <c r="G243" s="205"/>
      <c r="H243" s="209">
        <v>62.4</v>
      </c>
      <c r="I243" s="210"/>
      <c r="J243" s="205"/>
      <c r="K243" s="205"/>
      <c r="L243" s="211"/>
      <c r="M243" s="212"/>
      <c r="N243" s="213"/>
      <c r="O243" s="213"/>
      <c r="P243" s="213"/>
      <c r="Q243" s="213"/>
      <c r="R243" s="213"/>
      <c r="S243" s="213"/>
      <c r="T243" s="214"/>
      <c r="AT243" s="215" t="s">
        <v>167</v>
      </c>
      <c r="AU243" s="215" t="s">
        <v>83</v>
      </c>
      <c r="AV243" s="13" t="s">
        <v>83</v>
      </c>
      <c r="AW243" s="13" t="s">
        <v>31</v>
      </c>
      <c r="AX243" s="13" t="s">
        <v>75</v>
      </c>
      <c r="AY243" s="215" t="s">
        <v>159</v>
      </c>
    </row>
    <row r="244" spans="2:51" s="13" customFormat="1" ht="12">
      <c r="B244" s="204"/>
      <c r="C244" s="205"/>
      <c r="D244" s="206" t="s">
        <v>167</v>
      </c>
      <c r="E244" s="207" t="s">
        <v>1</v>
      </c>
      <c r="F244" s="208" t="s">
        <v>379</v>
      </c>
      <c r="G244" s="205"/>
      <c r="H244" s="209">
        <v>848</v>
      </c>
      <c r="I244" s="210"/>
      <c r="J244" s="205"/>
      <c r="K244" s="205"/>
      <c r="L244" s="211"/>
      <c r="M244" s="212"/>
      <c r="N244" s="213"/>
      <c r="O244" s="213"/>
      <c r="P244" s="213"/>
      <c r="Q244" s="213"/>
      <c r="R244" s="213"/>
      <c r="S244" s="213"/>
      <c r="T244" s="214"/>
      <c r="AT244" s="215" t="s">
        <v>167</v>
      </c>
      <c r="AU244" s="215" t="s">
        <v>83</v>
      </c>
      <c r="AV244" s="13" t="s">
        <v>83</v>
      </c>
      <c r="AW244" s="13" t="s">
        <v>31</v>
      </c>
      <c r="AX244" s="13" t="s">
        <v>75</v>
      </c>
      <c r="AY244" s="215" t="s">
        <v>159</v>
      </c>
    </row>
    <row r="245" spans="1:65" s="2" customFormat="1" ht="21.75" customHeight="1">
      <c r="A245" s="32"/>
      <c r="B245" s="33"/>
      <c r="C245" s="190" t="s">
        <v>380</v>
      </c>
      <c r="D245" s="190" t="s">
        <v>161</v>
      </c>
      <c r="E245" s="191" t="s">
        <v>381</v>
      </c>
      <c r="F245" s="192" t="s">
        <v>382</v>
      </c>
      <c r="G245" s="193" t="s">
        <v>214</v>
      </c>
      <c r="H245" s="194">
        <v>940.5</v>
      </c>
      <c r="I245" s="195"/>
      <c r="J245" s="196">
        <f>ROUND(I245*H245,0)</f>
        <v>0</v>
      </c>
      <c r="K245" s="197"/>
      <c r="L245" s="37"/>
      <c r="M245" s="198" t="s">
        <v>1</v>
      </c>
      <c r="N245" s="199" t="s">
        <v>40</v>
      </c>
      <c r="O245" s="69"/>
      <c r="P245" s="200">
        <f>O245*H245</f>
        <v>0</v>
      </c>
      <c r="Q245" s="200">
        <v>0.017</v>
      </c>
      <c r="R245" s="200">
        <f>Q245*H245</f>
        <v>15.988500000000002</v>
      </c>
      <c r="S245" s="200">
        <v>0</v>
      </c>
      <c r="T245" s="201">
        <f>S245*H245</f>
        <v>0</v>
      </c>
      <c r="U245" s="32"/>
      <c r="V245" s="32"/>
      <c r="W245" s="32"/>
      <c r="X245" s="32"/>
      <c r="Y245" s="32"/>
      <c r="Z245" s="32"/>
      <c r="AA245" s="32"/>
      <c r="AB245" s="32"/>
      <c r="AC245" s="32"/>
      <c r="AD245" s="32"/>
      <c r="AE245" s="32"/>
      <c r="AR245" s="202" t="s">
        <v>165</v>
      </c>
      <c r="AT245" s="202" t="s">
        <v>161</v>
      </c>
      <c r="AU245" s="202" t="s">
        <v>83</v>
      </c>
      <c r="AY245" s="15" t="s">
        <v>159</v>
      </c>
      <c r="BE245" s="203">
        <f>IF(N245="základní",J245,0)</f>
        <v>0</v>
      </c>
      <c r="BF245" s="203">
        <f>IF(N245="snížená",J245,0)</f>
        <v>0</v>
      </c>
      <c r="BG245" s="203">
        <f>IF(N245="zákl. přenesená",J245,0)</f>
        <v>0</v>
      </c>
      <c r="BH245" s="203">
        <f>IF(N245="sníž. přenesená",J245,0)</f>
        <v>0</v>
      </c>
      <c r="BI245" s="203">
        <f>IF(N245="nulová",J245,0)</f>
        <v>0</v>
      </c>
      <c r="BJ245" s="15" t="s">
        <v>8</v>
      </c>
      <c r="BK245" s="203">
        <f>ROUND(I245*H245,0)</f>
        <v>0</v>
      </c>
      <c r="BL245" s="15" t="s">
        <v>165</v>
      </c>
      <c r="BM245" s="202" t="s">
        <v>383</v>
      </c>
    </row>
    <row r="246" spans="2:51" s="13" customFormat="1" ht="12">
      <c r="B246" s="204"/>
      <c r="C246" s="205"/>
      <c r="D246" s="206" t="s">
        <v>167</v>
      </c>
      <c r="E246" s="207" t="s">
        <v>1</v>
      </c>
      <c r="F246" s="208" t="s">
        <v>384</v>
      </c>
      <c r="G246" s="205"/>
      <c r="H246" s="209">
        <v>39</v>
      </c>
      <c r="I246" s="210"/>
      <c r="J246" s="205"/>
      <c r="K246" s="205"/>
      <c r="L246" s="211"/>
      <c r="M246" s="212"/>
      <c r="N246" s="213"/>
      <c r="O246" s="213"/>
      <c r="P246" s="213"/>
      <c r="Q246" s="213"/>
      <c r="R246" s="213"/>
      <c r="S246" s="213"/>
      <c r="T246" s="214"/>
      <c r="AT246" s="215" t="s">
        <v>167</v>
      </c>
      <c r="AU246" s="215" t="s">
        <v>83</v>
      </c>
      <c r="AV246" s="13" t="s">
        <v>83</v>
      </c>
      <c r="AW246" s="13" t="s">
        <v>31</v>
      </c>
      <c r="AX246" s="13" t="s">
        <v>75</v>
      </c>
      <c r="AY246" s="215" t="s">
        <v>159</v>
      </c>
    </row>
    <row r="247" spans="2:51" s="13" customFormat="1" ht="12">
      <c r="B247" s="204"/>
      <c r="C247" s="205"/>
      <c r="D247" s="206" t="s">
        <v>167</v>
      </c>
      <c r="E247" s="207" t="s">
        <v>1</v>
      </c>
      <c r="F247" s="208" t="s">
        <v>385</v>
      </c>
      <c r="G247" s="205"/>
      <c r="H247" s="209">
        <v>443.5</v>
      </c>
      <c r="I247" s="210"/>
      <c r="J247" s="205"/>
      <c r="K247" s="205"/>
      <c r="L247" s="211"/>
      <c r="M247" s="212"/>
      <c r="N247" s="213"/>
      <c r="O247" s="213"/>
      <c r="P247" s="213"/>
      <c r="Q247" s="213"/>
      <c r="R247" s="213"/>
      <c r="S247" s="213"/>
      <c r="T247" s="214"/>
      <c r="AT247" s="215" t="s">
        <v>167</v>
      </c>
      <c r="AU247" s="215" t="s">
        <v>83</v>
      </c>
      <c r="AV247" s="13" t="s">
        <v>83</v>
      </c>
      <c r="AW247" s="13" t="s">
        <v>31</v>
      </c>
      <c r="AX247" s="13" t="s">
        <v>75</v>
      </c>
      <c r="AY247" s="215" t="s">
        <v>159</v>
      </c>
    </row>
    <row r="248" spans="2:51" s="13" customFormat="1" ht="12">
      <c r="B248" s="204"/>
      <c r="C248" s="205"/>
      <c r="D248" s="206" t="s">
        <v>167</v>
      </c>
      <c r="E248" s="207" t="s">
        <v>1</v>
      </c>
      <c r="F248" s="208" t="s">
        <v>386</v>
      </c>
      <c r="G248" s="205"/>
      <c r="H248" s="209">
        <v>458</v>
      </c>
      <c r="I248" s="210"/>
      <c r="J248" s="205"/>
      <c r="K248" s="205"/>
      <c r="L248" s="211"/>
      <c r="M248" s="212"/>
      <c r="N248" s="213"/>
      <c r="O248" s="213"/>
      <c r="P248" s="213"/>
      <c r="Q248" s="213"/>
      <c r="R248" s="213"/>
      <c r="S248" s="213"/>
      <c r="T248" s="214"/>
      <c r="AT248" s="215" t="s">
        <v>167</v>
      </c>
      <c r="AU248" s="215" t="s">
        <v>83</v>
      </c>
      <c r="AV248" s="13" t="s">
        <v>83</v>
      </c>
      <c r="AW248" s="13" t="s">
        <v>31</v>
      </c>
      <c r="AX248" s="13" t="s">
        <v>75</v>
      </c>
      <c r="AY248" s="215" t="s">
        <v>159</v>
      </c>
    </row>
    <row r="249" spans="1:65" s="2" customFormat="1" ht="21.75" customHeight="1">
      <c r="A249" s="32"/>
      <c r="B249" s="33"/>
      <c r="C249" s="190" t="s">
        <v>387</v>
      </c>
      <c r="D249" s="190" t="s">
        <v>161</v>
      </c>
      <c r="E249" s="191" t="s">
        <v>388</v>
      </c>
      <c r="F249" s="192" t="s">
        <v>389</v>
      </c>
      <c r="G249" s="193" t="s">
        <v>214</v>
      </c>
      <c r="H249" s="194">
        <v>350</v>
      </c>
      <c r="I249" s="195"/>
      <c r="J249" s="196">
        <f>ROUND(I249*H249,0)</f>
        <v>0</v>
      </c>
      <c r="K249" s="197"/>
      <c r="L249" s="37"/>
      <c r="M249" s="198" t="s">
        <v>1</v>
      </c>
      <c r="N249" s="199" t="s">
        <v>40</v>
      </c>
      <c r="O249" s="69"/>
      <c r="P249" s="200">
        <f>O249*H249</f>
        <v>0</v>
      </c>
      <c r="Q249" s="200">
        <v>0.0345</v>
      </c>
      <c r="R249" s="200">
        <f>Q249*H249</f>
        <v>12.075000000000001</v>
      </c>
      <c r="S249" s="200">
        <v>0</v>
      </c>
      <c r="T249" s="201">
        <f>S249*H249</f>
        <v>0</v>
      </c>
      <c r="U249" s="32"/>
      <c r="V249" s="32"/>
      <c r="W249" s="32"/>
      <c r="X249" s="32"/>
      <c r="Y249" s="32"/>
      <c r="Z249" s="32"/>
      <c r="AA249" s="32"/>
      <c r="AB249" s="32"/>
      <c r="AC249" s="32"/>
      <c r="AD249" s="32"/>
      <c r="AE249" s="32"/>
      <c r="AR249" s="202" t="s">
        <v>165</v>
      </c>
      <c r="AT249" s="202" t="s">
        <v>161</v>
      </c>
      <c r="AU249" s="202" t="s">
        <v>83</v>
      </c>
      <c r="AY249" s="15" t="s">
        <v>159</v>
      </c>
      <c r="BE249" s="203">
        <f>IF(N249="základní",J249,0)</f>
        <v>0</v>
      </c>
      <c r="BF249" s="203">
        <f>IF(N249="snížená",J249,0)</f>
        <v>0</v>
      </c>
      <c r="BG249" s="203">
        <f>IF(N249="zákl. přenesená",J249,0)</f>
        <v>0</v>
      </c>
      <c r="BH249" s="203">
        <f>IF(N249="sníž. přenesená",J249,0)</f>
        <v>0</v>
      </c>
      <c r="BI249" s="203">
        <f>IF(N249="nulová",J249,0)</f>
        <v>0</v>
      </c>
      <c r="BJ249" s="15" t="s">
        <v>8</v>
      </c>
      <c r="BK249" s="203">
        <f>ROUND(I249*H249,0)</f>
        <v>0</v>
      </c>
      <c r="BL249" s="15" t="s">
        <v>165</v>
      </c>
      <c r="BM249" s="202" t="s">
        <v>390</v>
      </c>
    </row>
    <row r="250" spans="2:51" s="13" customFormat="1" ht="12">
      <c r="B250" s="204"/>
      <c r="C250" s="205"/>
      <c r="D250" s="206" t="s">
        <v>167</v>
      </c>
      <c r="E250" s="207" t="s">
        <v>1</v>
      </c>
      <c r="F250" s="208" t="s">
        <v>391</v>
      </c>
      <c r="G250" s="205"/>
      <c r="H250" s="209">
        <v>350</v>
      </c>
      <c r="I250" s="210"/>
      <c r="J250" s="205"/>
      <c r="K250" s="205"/>
      <c r="L250" s="211"/>
      <c r="M250" s="212"/>
      <c r="N250" s="213"/>
      <c r="O250" s="213"/>
      <c r="P250" s="213"/>
      <c r="Q250" s="213"/>
      <c r="R250" s="213"/>
      <c r="S250" s="213"/>
      <c r="T250" s="214"/>
      <c r="AT250" s="215" t="s">
        <v>167</v>
      </c>
      <c r="AU250" s="215" t="s">
        <v>83</v>
      </c>
      <c r="AV250" s="13" t="s">
        <v>83</v>
      </c>
      <c r="AW250" s="13" t="s">
        <v>31</v>
      </c>
      <c r="AX250" s="13" t="s">
        <v>75</v>
      </c>
      <c r="AY250" s="215" t="s">
        <v>159</v>
      </c>
    </row>
    <row r="251" spans="1:65" s="2" customFormat="1" ht="16.5" customHeight="1">
      <c r="A251" s="32"/>
      <c r="B251" s="33"/>
      <c r="C251" s="190" t="s">
        <v>392</v>
      </c>
      <c r="D251" s="190" t="s">
        <v>161</v>
      </c>
      <c r="E251" s="191" t="s">
        <v>393</v>
      </c>
      <c r="F251" s="192" t="s">
        <v>394</v>
      </c>
      <c r="G251" s="193" t="s">
        <v>294</v>
      </c>
      <c r="H251" s="194">
        <v>25.79</v>
      </c>
      <c r="I251" s="195"/>
      <c r="J251" s="196">
        <f>ROUND(I251*H251,0)</f>
        <v>0</v>
      </c>
      <c r="K251" s="197"/>
      <c r="L251" s="37"/>
      <c r="M251" s="198" t="s">
        <v>1</v>
      </c>
      <c r="N251" s="199" t="s">
        <v>40</v>
      </c>
      <c r="O251" s="69"/>
      <c r="P251" s="200">
        <f>O251*H251</f>
        <v>0</v>
      </c>
      <c r="Q251" s="200">
        <v>0.0068</v>
      </c>
      <c r="R251" s="200">
        <f>Q251*H251</f>
        <v>0.17537199999999997</v>
      </c>
      <c r="S251" s="200">
        <v>0</v>
      </c>
      <c r="T251" s="201">
        <f>S251*H251</f>
        <v>0</v>
      </c>
      <c r="U251" s="32"/>
      <c r="V251" s="32"/>
      <c r="W251" s="32"/>
      <c r="X251" s="32"/>
      <c r="Y251" s="32"/>
      <c r="Z251" s="32"/>
      <c r="AA251" s="32"/>
      <c r="AB251" s="32"/>
      <c r="AC251" s="32"/>
      <c r="AD251" s="32"/>
      <c r="AE251" s="32"/>
      <c r="AR251" s="202" t="s">
        <v>165</v>
      </c>
      <c r="AT251" s="202" t="s">
        <v>161</v>
      </c>
      <c r="AU251" s="202" t="s">
        <v>83</v>
      </c>
      <c r="AY251" s="15" t="s">
        <v>159</v>
      </c>
      <c r="BE251" s="203">
        <f>IF(N251="základní",J251,0)</f>
        <v>0</v>
      </c>
      <c r="BF251" s="203">
        <f>IF(N251="snížená",J251,0)</f>
        <v>0</v>
      </c>
      <c r="BG251" s="203">
        <f>IF(N251="zákl. přenesená",J251,0)</f>
        <v>0</v>
      </c>
      <c r="BH251" s="203">
        <f>IF(N251="sníž. přenesená",J251,0)</f>
        <v>0</v>
      </c>
      <c r="BI251" s="203">
        <f>IF(N251="nulová",J251,0)</f>
        <v>0</v>
      </c>
      <c r="BJ251" s="15" t="s">
        <v>8</v>
      </c>
      <c r="BK251" s="203">
        <f>ROUND(I251*H251,0)</f>
        <v>0</v>
      </c>
      <c r="BL251" s="15" t="s">
        <v>165</v>
      </c>
      <c r="BM251" s="202" t="s">
        <v>395</v>
      </c>
    </row>
    <row r="252" spans="2:51" s="13" customFormat="1" ht="12">
      <c r="B252" s="204"/>
      <c r="C252" s="205"/>
      <c r="D252" s="206" t="s">
        <v>167</v>
      </c>
      <c r="E252" s="207" t="s">
        <v>1</v>
      </c>
      <c r="F252" s="208" t="s">
        <v>396</v>
      </c>
      <c r="G252" s="205"/>
      <c r="H252" s="209">
        <v>25.79</v>
      </c>
      <c r="I252" s="210"/>
      <c r="J252" s="205"/>
      <c r="K252" s="205"/>
      <c r="L252" s="211"/>
      <c r="M252" s="212"/>
      <c r="N252" s="213"/>
      <c r="O252" s="213"/>
      <c r="P252" s="213"/>
      <c r="Q252" s="213"/>
      <c r="R252" s="213"/>
      <c r="S252" s="213"/>
      <c r="T252" s="214"/>
      <c r="AT252" s="215" t="s">
        <v>167</v>
      </c>
      <c r="AU252" s="215" t="s">
        <v>83</v>
      </c>
      <c r="AV252" s="13" t="s">
        <v>83</v>
      </c>
      <c r="AW252" s="13" t="s">
        <v>31</v>
      </c>
      <c r="AX252" s="13" t="s">
        <v>75</v>
      </c>
      <c r="AY252" s="215" t="s">
        <v>159</v>
      </c>
    </row>
    <row r="253" spans="1:65" s="2" customFormat="1" ht="21.75" customHeight="1">
      <c r="A253" s="32"/>
      <c r="B253" s="33"/>
      <c r="C253" s="190" t="s">
        <v>397</v>
      </c>
      <c r="D253" s="190" t="s">
        <v>161</v>
      </c>
      <c r="E253" s="191" t="s">
        <v>398</v>
      </c>
      <c r="F253" s="192" t="s">
        <v>399</v>
      </c>
      <c r="G253" s="193" t="s">
        <v>214</v>
      </c>
      <c r="H253" s="194">
        <v>134.2</v>
      </c>
      <c r="I253" s="195"/>
      <c r="J253" s="196">
        <f>ROUND(I253*H253,0)</f>
        <v>0</v>
      </c>
      <c r="K253" s="197"/>
      <c r="L253" s="37"/>
      <c r="M253" s="198" t="s">
        <v>1</v>
      </c>
      <c r="N253" s="199" t="s">
        <v>40</v>
      </c>
      <c r="O253" s="69"/>
      <c r="P253" s="200">
        <f>O253*H253</f>
        <v>0</v>
      </c>
      <c r="Q253" s="200">
        <v>0</v>
      </c>
      <c r="R253" s="200">
        <f>Q253*H253</f>
        <v>0</v>
      </c>
      <c r="S253" s="200">
        <v>0</v>
      </c>
      <c r="T253" s="201">
        <f>S253*H253</f>
        <v>0</v>
      </c>
      <c r="U253" s="32"/>
      <c r="V253" s="32"/>
      <c r="W253" s="32"/>
      <c r="X253" s="32"/>
      <c r="Y253" s="32"/>
      <c r="Z253" s="32"/>
      <c r="AA253" s="32"/>
      <c r="AB253" s="32"/>
      <c r="AC253" s="32"/>
      <c r="AD253" s="32"/>
      <c r="AE253" s="32"/>
      <c r="AR253" s="202" t="s">
        <v>165</v>
      </c>
      <c r="AT253" s="202" t="s">
        <v>161</v>
      </c>
      <c r="AU253" s="202" t="s">
        <v>83</v>
      </c>
      <c r="AY253" s="15" t="s">
        <v>159</v>
      </c>
      <c r="BE253" s="203">
        <f>IF(N253="základní",J253,0)</f>
        <v>0</v>
      </c>
      <c r="BF253" s="203">
        <f>IF(N253="snížená",J253,0)</f>
        <v>0</v>
      </c>
      <c r="BG253" s="203">
        <f>IF(N253="zákl. přenesená",J253,0)</f>
        <v>0</v>
      </c>
      <c r="BH253" s="203">
        <f>IF(N253="sníž. přenesená",J253,0)</f>
        <v>0</v>
      </c>
      <c r="BI253" s="203">
        <f>IF(N253="nulová",J253,0)</f>
        <v>0</v>
      </c>
      <c r="BJ253" s="15" t="s">
        <v>8</v>
      </c>
      <c r="BK253" s="203">
        <f>ROUND(I253*H253,0)</f>
        <v>0</v>
      </c>
      <c r="BL253" s="15" t="s">
        <v>165</v>
      </c>
      <c r="BM253" s="202" t="s">
        <v>400</v>
      </c>
    </row>
    <row r="254" spans="2:51" s="13" customFormat="1" ht="12">
      <c r="B254" s="204"/>
      <c r="C254" s="205"/>
      <c r="D254" s="206" t="s">
        <v>167</v>
      </c>
      <c r="E254" s="207" t="s">
        <v>1</v>
      </c>
      <c r="F254" s="208" t="s">
        <v>401</v>
      </c>
      <c r="G254" s="205"/>
      <c r="H254" s="209">
        <v>46.2</v>
      </c>
      <c r="I254" s="210"/>
      <c r="J254" s="205"/>
      <c r="K254" s="205"/>
      <c r="L254" s="211"/>
      <c r="M254" s="212"/>
      <c r="N254" s="213"/>
      <c r="O254" s="213"/>
      <c r="P254" s="213"/>
      <c r="Q254" s="213"/>
      <c r="R254" s="213"/>
      <c r="S254" s="213"/>
      <c r="T254" s="214"/>
      <c r="AT254" s="215" t="s">
        <v>167</v>
      </c>
      <c r="AU254" s="215" t="s">
        <v>83</v>
      </c>
      <c r="AV254" s="13" t="s">
        <v>83</v>
      </c>
      <c r="AW254" s="13" t="s">
        <v>31</v>
      </c>
      <c r="AX254" s="13" t="s">
        <v>75</v>
      </c>
      <c r="AY254" s="215" t="s">
        <v>159</v>
      </c>
    </row>
    <row r="255" spans="2:51" s="13" customFormat="1" ht="12">
      <c r="B255" s="204"/>
      <c r="C255" s="205"/>
      <c r="D255" s="206" t="s">
        <v>167</v>
      </c>
      <c r="E255" s="207" t="s">
        <v>1</v>
      </c>
      <c r="F255" s="208" t="s">
        <v>402</v>
      </c>
      <c r="G255" s="205"/>
      <c r="H255" s="209">
        <v>88</v>
      </c>
      <c r="I255" s="210"/>
      <c r="J255" s="205"/>
      <c r="K255" s="205"/>
      <c r="L255" s="211"/>
      <c r="M255" s="212"/>
      <c r="N255" s="213"/>
      <c r="O255" s="213"/>
      <c r="P255" s="213"/>
      <c r="Q255" s="213"/>
      <c r="R255" s="213"/>
      <c r="S255" s="213"/>
      <c r="T255" s="214"/>
      <c r="AT255" s="215" t="s">
        <v>167</v>
      </c>
      <c r="AU255" s="215" t="s">
        <v>83</v>
      </c>
      <c r="AV255" s="13" t="s">
        <v>83</v>
      </c>
      <c r="AW255" s="13" t="s">
        <v>31</v>
      </c>
      <c r="AX255" s="13" t="s">
        <v>75</v>
      </c>
      <c r="AY255" s="215" t="s">
        <v>159</v>
      </c>
    </row>
    <row r="256" spans="1:65" s="2" customFormat="1" ht="16.5" customHeight="1">
      <c r="A256" s="32"/>
      <c r="B256" s="33"/>
      <c r="C256" s="190" t="s">
        <v>403</v>
      </c>
      <c r="D256" s="190" t="s">
        <v>161</v>
      </c>
      <c r="E256" s="191" t="s">
        <v>404</v>
      </c>
      <c r="F256" s="192" t="s">
        <v>405</v>
      </c>
      <c r="G256" s="193" t="s">
        <v>214</v>
      </c>
      <c r="H256" s="194">
        <v>300</v>
      </c>
      <c r="I256" s="195"/>
      <c r="J256" s="196">
        <f>ROUND(I256*H256,0)</f>
        <v>0</v>
      </c>
      <c r="K256" s="197"/>
      <c r="L256" s="37"/>
      <c r="M256" s="198" t="s">
        <v>1</v>
      </c>
      <c r="N256" s="199" t="s">
        <v>40</v>
      </c>
      <c r="O256" s="69"/>
      <c r="P256" s="200">
        <f>O256*H256</f>
        <v>0</v>
      </c>
      <c r="Q256" s="200">
        <v>0</v>
      </c>
      <c r="R256" s="200">
        <f>Q256*H256</f>
        <v>0</v>
      </c>
      <c r="S256" s="200">
        <v>0</v>
      </c>
      <c r="T256" s="201">
        <f>S256*H256</f>
        <v>0</v>
      </c>
      <c r="U256" s="32"/>
      <c r="V256" s="32"/>
      <c r="W256" s="32"/>
      <c r="X256" s="32"/>
      <c r="Y256" s="32"/>
      <c r="Z256" s="32"/>
      <c r="AA256" s="32"/>
      <c r="AB256" s="32"/>
      <c r="AC256" s="32"/>
      <c r="AD256" s="32"/>
      <c r="AE256" s="32"/>
      <c r="AR256" s="202" t="s">
        <v>165</v>
      </c>
      <c r="AT256" s="202" t="s">
        <v>161</v>
      </c>
      <c r="AU256" s="202" t="s">
        <v>83</v>
      </c>
      <c r="AY256" s="15" t="s">
        <v>159</v>
      </c>
      <c r="BE256" s="203">
        <f>IF(N256="základní",J256,0)</f>
        <v>0</v>
      </c>
      <c r="BF256" s="203">
        <f>IF(N256="snížená",J256,0)</f>
        <v>0</v>
      </c>
      <c r="BG256" s="203">
        <f>IF(N256="zákl. přenesená",J256,0)</f>
        <v>0</v>
      </c>
      <c r="BH256" s="203">
        <f>IF(N256="sníž. přenesená",J256,0)</f>
        <v>0</v>
      </c>
      <c r="BI256" s="203">
        <f>IF(N256="nulová",J256,0)</f>
        <v>0</v>
      </c>
      <c r="BJ256" s="15" t="s">
        <v>8</v>
      </c>
      <c r="BK256" s="203">
        <f>ROUND(I256*H256,0)</f>
        <v>0</v>
      </c>
      <c r="BL256" s="15" t="s">
        <v>165</v>
      </c>
      <c r="BM256" s="202" t="s">
        <v>406</v>
      </c>
    </row>
    <row r="257" spans="1:65" s="2" customFormat="1" ht="21.75" customHeight="1">
      <c r="A257" s="32"/>
      <c r="B257" s="33"/>
      <c r="C257" s="190" t="s">
        <v>407</v>
      </c>
      <c r="D257" s="190" t="s">
        <v>161</v>
      </c>
      <c r="E257" s="191" t="s">
        <v>408</v>
      </c>
      <c r="F257" s="192" t="s">
        <v>409</v>
      </c>
      <c r="G257" s="193" t="s">
        <v>214</v>
      </c>
      <c r="H257" s="194">
        <v>500</v>
      </c>
      <c r="I257" s="195"/>
      <c r="J257" s="196">
        <f>ROUND(I257*H257,0)</f>
        <v>0</v>
      </c>
      <c r="K257" s="197"/>
      <c r="L257" s="37"/>
      <c r="M257" s="198" t="s">
        <v>1</v>
      </c>
      <c r="N257" s="199" t="s">
        <v>40</v>
      </c>
      <c r="O257" s="69"/>
      <c r="P257" s="200">
        <f>O257*H257</f>
        <v>0</v>
      </c>
      <c r="Q257" s="200">
        <v>0</v>
      </c>
      <c r="R257" s="200">
        <f>Q257*H257</f>
        <v>0</v>
      </c>
      <c r="S257" s="200">
        <v>0</v>
      </c>
      <c r="T257" s="201">
        <f>S257*H257</f>
        <v>0</v>
      </c>
      <c r="U257" s="32"/>
      <c r="V257" s="32"/>
      <c r="W257" s="32"/>
      <c r="X257" s="32"/>
      <c r="Y257" s="32"/>
      <c r="Z257" s="32"/>
      <c r="AA257" s="32"/>
      <c r="AB257" s="32"/>
      <c r="AC257" s="32"/>
      <c r="AD257" s="32"/>
      <c r="AE257" s="32"/>
      <c r="AR257" s="202" t="s">
        <v>165</v>
      </c>
      <c r="AT257" s="202" t="s">
        <v>161</v>
      </c>
      <c r="AU257" s="202" t="s">
        <v>83</v>
      </c>
      <c r="AY257" s="15" t="s">
        <v>159</v>
      </c>
      <c r="BE257" s="203">
        <f>IF(N257="základní",J257,0)</f>
        <v>0</v>
      </c>
      <c r="BF257" s="203">
        <f>IF(N257="snížená",J257,0)</f>
        <v>0</v>
      </c>
      <c r="BG257" s="203">
        <f>IF(N257="zákl. přenesená",J257,0)</f>
        <v>0</v>
      </c>
      <c r="BH257" s="203">
        <f>IF(N257="sníž. přenesená",J257,0)</f>
        <v>0</v>
      </c>
      <c r="BI257" s="203">
        <f>IF(N257="nulová",J257,0)</f>
        <v>0</v>
      </c>
      <c r="BJ257" s="15" t="s">
        <v>8</v>
      </c>
      <c r="BK257" s="203">
        <f>ROUND(I257*H257,0)</f>
        <v>0</v>
      </c>
      <c r="BL257" s="15" t="s">
        <v>165</v>
      </c>
      <c r="BM257" s="202" t="s">
        <v>410</v>
      </c>
    </row>
    <row r="258" spans="1:65" s="2" customFormat="1" ht="21.75" customHeight="1">
      <c r="A258" s="32"/>
      <c r="B258" s="33"/>
      <c r="C258" s="190" t="s">
        <v>411</v>
      </c>
      <c r="D258" s="190" t="s">
        <v>161</v>
      </c>
      <c r="E258" s="191" t="s">
        <v>412</v>
      </c>
      <c r="F258" s="192" t="s">
        <v>413</v>
      </c>
      <c r="G258" s="193" t="s">
        <v>214</v>
      </c>
      <c r="H258" s="194">
        <v>106.7</v>
      </c>
      <c r="I258" s="195"/>
      <c r="J258" s="196">
        <f>ROUND(I258*H258,0)</f>
        <v>0</v>
      </c>
      <c r="K258" s="197"/>
      <c r="L258" s="37"/>
      <c r="M258" s="198" t="s">
        <v>1</v>
      </c>
      <c r="N258" s="199" t="s">
        <v>40</v>
      </c>
      <c r="O258" s="69"/>
      <c r="P258" s="200">
        <f>O258*H258</f>
        <v>0</v>
      </c>
      <c r="Q258" s="200">
        <v>0.0032</v>
      </c>
      <c r="R258" s="200">
        <f>Q258*H258</f>
        <v>0.34144</v>
      </c>
      <c r="S258" s="200">
        <v>0</v>
      </c>
      <c r="T258" s="201">
        <f>S258*H258</f>
        <v>0</v>
      </c>
      <c r="U258" s="32"/>
      <c r="V258" s="32"/>
      <c r="W258" s="32"/>
      <c r="X258" s="32"/>
      <c r="Y258" s="32"/>
      <c r="Z258" s="32"/>
      <c r="AA258" s="32"/>
      <c r="AB258" s="32"/>
      <c r="AC258" s="32"/>
      <c r="AD258" s="32"/>
      <c r="AE258" s="32"/>
      <c r="AR258" s="202" t="s">
        <v>165</v>
      </c>
      <c r="AT258" s="202" t="s">
        <v>161</v>
      </c>
      <c r="AU258" s="202" t="s">
        <v>83</v>
      </c>
      <c r="AY258" s="15" t="s">
        <v>159</v>
      </c>
      <c r="BE258" s="203">
        <f>IF(N258="základní",J258,0)</f>
        <v>0</v>
      </c>
      <c r="BF258" s="203">
        <f>IF(N258="snížená",J258,0)</f>
        <v>0</v>
      </c>
      <c r="BG258" s="203">
        <f>IF(N258="zákl. přenesená",J258,0)</f>
        <v>0</v>
      </c>
      <c r="BH258" s="203">
        <f>IF(N258="sníž. přenesená",J258,0)</f>
        <v>0</v>
      </c>
      <c r="BI258" s="203">
        <f>IF(N258="nulová",J258,0)</f>
        <v>0</v>
      </c>
      <c r="BJ258" s="15" t="s">
        <v>8</v>
      </c>
      <c r="BK258" s="203">
        <f>ROUND(I258*H258,0)</f>
        <v>0</v>
      </c>
      <c r="BL258" s="15" t="s">
        <v>165</v>
      </c>
      <c r="BM258" s="202" t="s">
        <v>414</v>
      </c>
    </row>
    <row r="259" spans="2:51" s="13" customFormat="1" ht="12">
      <c r="B259" s="204"/>
      <c r="C259" s="205"/>
      <c r="D259" s="206" t="s">
        <v>167</v>
      </c>
      <c r="E259" s="207" t="s">
        <v>1</v>
      </c>
      <c r="F259" s="208" t="s">
        <v>415</v>
      </c>
      <c r="G259" s="205"/>
      <c r="H259" s="209">
        <v>18.7</v>
      </c>
      <c r="I259" s="210"/>
      <c r="J259" s="205"/>
      <c r="K259" s="205"/>
      <c r="L259" s="211"/>
      <c r="M259" s="212"/>
      <c r="N259" s="213"/>
      <c r="O259" s="213"/>
      <c r="P259" s="213"/>
      <c r="Q259" s="213"/>
      <c r="R259" s="213"/>
      <c r="S259" s="213"/>
      <c r="T259" s="214"/>
      <c r="AT259" s="215" t="s">
        <v>167</v>
      </c>
      <c r="AU259" s="215" t="s">
        <v>83</v>
      </c>
      <c r="AV259" s="13" t="s">
        <v>83</v>
      </c>
      <c r="AW259" s="13" t="s">
        <v>31</v>
      </c>
      <c r="AX259" s="13" t="s">
        <v>75</v>
      </c>
      <c r="AY259" s="215" t="s">
        <v>159</v>
      </c>
    </row>
    <row r="260" spans="2:51" s="13" customFormat="1" ht="12">
      <c r="B260" s="204"/>
      <c r="C260" s="205"/>
      <c r="D260" s="206" t="s">
        <v>167</v>
      </c>
      <c r="E260" s="207" t="s">
        <v>1</v>
      </c>
      <c r="F260" s="208" t="s">
        <v>402</v>
      </c>
      <c r="G260" s="205"/>
      <c r="H260" s="209">
        <v>88</v>
      </c>
      <c r="I260" s="210"/>
      <c r="J260" s="205"/>
      <c r="K260" s="205"/>
      <c r="L260" s="211"/>
      <c r="M260" s="212"/>
      <c r="N260" s="213"/>
      <c r="O260" s="213"/>
      <c r="P260" s="213"/>
      <c r="Q260" s="213"/>
      <c r="R260" s="213"/>
      <c r="S260" s="213"/>
      <c r="T260" s="214"/>
      <c r="AT260" s="215" t="s">
        <v>167</v>
      </c>
      <c r="AU260" s="215" t="s">
        <v>83</v>
      </c>
      <c r="AV260" s="13" t="s">
        <v>83</v>
      </c>
      <c r="AW260" s="13" t="s">
        <v>31</v>
      </c>
      <c r="AX260" s="13" t="s">
        <v>75</v>
      </c>
      <c r="AY260" s="215" t="s">
        <v>159</v>
      </c>
    </row>
    <row r="261" spans="2:63" s="12" customFormat="1" ht="22.9" customHeight="1">
      <c r="B261" s="174"/>
      <c r="C261" s="175"/>
      <c r="D261" s="176" t="s">
        <v>74</v>
      </c>
      <c r="E261" s="188" t="s">
        <v>416</v>
      </c>
      <c r="F261" s="188" t="s">
        <v>417</v>
      </c>
      <c r="G261" s="175"/>
      <c r="H261" s="175"/>
      <c r="I261" s="178"/>
      <c r="J261" s="189">
        <f>BK261</f>
        <v>0</v>
      </c>
      <c r="K261" s="175"/>
      <c r="L261" s="180"/>
      <c r="M261" s="181"/>
      <c r="N261" s="182"/>
      <c r="O261" s="182"/>
      <c r="P261" s="183">
        <f>SUM(P262:P282)</f>
        <v>0</v>
      </c>
      <c r="Q261" s="182"/>
      <c r="R261" s="183">
        <f>SUM(R262:R282)</f>
        <v>112.346799</v>
      </c>
      <c r="S261" s="182"/>
      <c r="T261" s="184">
        <f>SUM(T262:T282)</f>
        <v>0</v>
      </c>
      <c r="AR261" s="185" t="s">
        <v>8</v>
      </c>
      <c r="AT261" s="186" t="s">
        <v>74</v>
      </c>
      <c r="AU261" s="186" t="s">
        <v>8</v>
      </c>
      <c r="AY261" s="185" t="s">
        <v>159</v>
      </c>
      <c r="BK261" s="187">
        <f>SUM(BK262:BK282)</f>
        <v>0</v>
      </c>
    </row>
    <row r="262" spans="1:65" s="2" customFormat="1" ht="21.75" customHeight="1">
      <c r="A262" s="32"/>
      <c r="B262" s="33"/>
      <c r="C262" s="190" t="s">
        <v>418</v>
      </c>
      <c r="D262" s="190" t="s">
        <v>161</v>
      </c>
      <c r="E262" s="191" t="s">
        <v>419</v>
      </c>
      <c r="F262" s="192" t="s">
        <v>420</v>
      </c>
      <c r="G262" s="193" t="s">
        <v>214</v>
      </c>
      <c r="H262" s="194">
        <v>130.3</v>
      </c>
      <c r="I262" s="195"/>
      <c r="J262" s="196">
        <f>ROUND(I262*H262,0)</f>
        <v>0</v>
      </c>
      <c r="K262" s="197"/>
      <c r="L262" s="37"/>
      <c r="M262" s="198" t="s">
        <v>1</v>
      </c>
      <c r="N262" s="199" t="s">
        <v>40</v>
      </c>
      <c r="O262" s="69"/>
      <c r="P262" s="200">
        <f>O262*H262</f>
        <v>0</v>
      </c>
      <c r="Q262" s="200">
        <v>0.192</v>
      </c>
      <c r="R262" s="200">
        <f>Q262*H262</f>
        <v>25.0176</v>
      </c>
      <c r="S262" s="200">
        <v>0</v>
      </c>
      <c r="T262" s="201">
        <f>S262*H262</f>
        <v>0</v>
      </c>
      <c r="U262" s="32"/>
      <c r="V262" s="32"/>
      <c r="W262" s="32"/>
      <c r="X262" s="32"/>
      <c r="Y262" s="32"/>
      <c r="Z262" s="32"/>
      <c r="AA262" s="32"/>
      <c r="AB262" s="32"/>
      <c r="AC262" s="32"/>
      <c r="AD262" s="32"/>
      <c r="AE262" s="32"/>
      <c r="AR262" s="202" t="s">
        <v>165</v>
      </c>
      <c r="AT262" s="202" t="s">
        <v>161</v>
      </c>
      <c r="AU262" s="202" t="s">
        <v>83</v>
      </c>
      <c r="AY262" s="15" t="s">
        <v>159</v>
      </c>
      <c r="BE262" s="203">
        <f>IF(N262="základní",J262,0)</f>
        <v>0</v>
      </c>
      <c r="BF262" s="203">
        <f>IF(N262="snížená",J262,0)</f>
        <v>0</v>
      </c>
      <c r="BG262" s="203">
        <f>IF(N262="zákl. přenesená",J262,0)</f>
        <v>0</v>
      </c>
      <c r="BH262" s="203">
        <f>IF(N262="sníž. přenesená",J262,0)</f>
        <v>0</v>
      </c>
      <c r="BI262" s="203">
        <f>IF(N262="nulová",J262,0)</f>
        <v>0</v>
      </c>
      <c r="BJ262" s="15" t="s">
        <v>8</v>
      </c>
      <c r="BK262" s="203">
        <f>ROUND(I262*H262,0)</f>
        <v>0</v>
      </c>
      <c r="BL262" s="15" t="s">
        <v>165</v>
      </c>
      <c r="BM262" s="202" t="s">
        <v>421</v>
      </c>
    </row>
    <row r="263" spans="2:51" s="13" customFormat="1" ht="12">
      <c r="B263" s="204"/>
      <c r="C263" s="205"/>
      <c r="D263" s="206" t="s">
        <v>167</v>
      </c>
      <c r="E263" s="207" t="s">
        <v>1</v>
      </c>
      <c r="F263" s="208" t="s">
        <v>216</v>
      </c>
      <c r="G263" s="205"/>
      <c r="H263" s="209">
        <v>35</v>
      </c>
      <c r="I263" s="210"/>
      <c r="J263" s="205"/>
      <c r="K263" s="205"/>
      <c r="L263" s="211"/>
      <c r="M263" s="212"/>
      <c r="N263" s="213"/>
      <c r="O263" s="213"/>
      <c r="P263" s="213"/>
      <c r="Q263" s="213"/>
      <c r="R263" s="213"/>
      <c r="S263" s="213"/>
      <c r="T263" s="214"/>
      <c r="AT263" s="215" t="s">
        <v>167</v>
      </c>
      <c r="AU263" s="215" t="s">
        <v>83</v>
      </c>
      <c r="AV263" s="13" t="s">
        <v>83</v>
      </c>
      <c r="AW263" s="13" t="s">
        <v>31</v>
      </c>
      <c r="AX263" s="13" t="s">
        <v>75</v>
      </c>
      <c r="AY263" s="215" t="s">
        <v>159</v>
      </c>
    </row>
    <row r="264" spans="2:51" s="13" customFormat="1" ht="12">
      <c r="B264" s="204"/>
      <c r="C264" s="205"/>
      <c r="D264" s="206" t="s">
        <v>167</v>
      </c>
      <c r="E264" s="207" t="s">
        <v>1</v>
      </c>
      <c r="F264" s="208" t="s">
        <v>218</v>
      </c>
      <c r="G264" s="205"/>
      <c r="H264" s="209">
        <v>32.6</v>
      </c>
      <c r="I264" s="210"/>
      <c r="J264" s="205"/>
      <c r="K264" s="205"/>
      <c r="L264" s="211"/>
      <c r="M264" s="212"/>
      <c r="N264" s="213"/>
      <c r="O264" s="213"/>
      <c r="P264" s="213"/>
      <c r="Q264" s="213"/>
      <c r="R264" s="213"/>
      <c r="S264" s="213"/>
      <c r="T264" s="214"/>
      <c r="AT264" s="215" t="s">
        <v>167</v>
      </c>
      <c r="AU264" s="215" t="s">
        <v>83</v>
      </c>
      <c r="AV264" s="13" t="s">
        <v>83</v>
      </c>
      <c r="AW264" s="13" t="s">
        <v>31</v>
      </c>
      <c r="AX264" s="13" t="s">
        <v>75</v>
      </c>
      <c r="AY264" s="215" t="s">
        <v>159</v>
      </c>
    </row>
    <row r="265" spans="2:51" s="13" customFormat="1" ht="12">
      <c r="B265" s="204"/>
      <c r="C265" s="205"/>
      <c r="D265" s="206" t="s">
        <v>167</v>
      </c>
      <c r="E265" s="207" t="s">
        <v>1</v>
      </c>
      <c r="F265" s="208" t="s">
        <v>220</v>
      </c>
      <c r="G265" s="205"/>
      <c r="H265" s="209">
        <v>62.7</v>
      </c>
      <c r="I265" s="210"/>
      <c r="J265" s="205"/>
      <c r="K265" s="205"/>
      <c r="L265" s="211"/>
      <c r="M265" s="212"/>
      <c r="N265" s="213"/>
      <c r="O265" s="213"/>
      <c r="P265" s="213"/>
      <c r="Q265" s="213"/>
      <c r="R265" s="213"/>
      <c r="S265" s="213"/>
      <c r="T265" s="214"/>
      <c r="AT265" s="215" t="s">
        <v>167</v>
      </c>
      <c r="AU265" s="215" t="s">
        <v>83</v>
      </c>
      <c r="AV265" s="13" t="s">
        <v>83</v>
      </c>
      <c r="AW265" s="13" t="s">
        <v>31</v>
      </c>
      <c r="AX265" s="13" t="s">
        <v>75</v>
      </c>
      <c r="AY265" s="215" t="s">
        <v>159</v>
      </c>
    </row>
    <row r="266" spans="1:65" s="2" customFormat="1" ht="21.75" customHeight="1">
      <c r="A266" s="32"/>
      <c r="B266" s="33"/>
      <c r="C266" s="190" t="s">
        <v>422</v>
      </c>
      <c r="D266" s="190" t="s">
        <v>161</v>
      </c>
      <c r="E266" s="191" t="s">
        <v>423</v>
      </c>
      <c r="F266" s="192" t="s">
        <v>424</v>
      </c>
      <c r="G266" s="193" t="s">
        <v>164</v>
      </c>
      <c r="H266" s="194">
        <v>10.5</v>
      </c>
      <c r="I266" s="195"/>
      <c r="J266" s="196">
        <f>ROUND(I266*H266,0)</f>
        <v>0</v>
      </c>
      <c r="K266" s="197"/>
      <c r="L266" s="37"/>
      <c r="M266" s="198" t="s">
        <v>1</v>
      </c>
      <c r="N266" s="199" t="s">
        <v>40</v>
      </c>
      <c r="O266" s="69"/>
      <c r="P266" s="200">
        <f>O266*H266</f>
        <v>0</v>
      </c>
      <c r="Q266" s="200">
        <v>2.25634</v>
      </c>
      <c r="R266" s="200">
        <f>Q266*H266</f>
        <v>23.69157</v>
      </c>
      <c r="S266" s="200">
        <v>0</v>
      </c>
      <c r="T266" s="201">
        <f>S266*H266</f>
        <v>0</v>
      </c>
      <c r="U266" s="32"/>
      <c r="V266" s="32"/>
      <c r="W266" s="32"/>
      <c r="X266" s="32"/>
      <c r="Y266" s="32"/>
      <c r="Z266" s="32"/>
      <c r="AA266" s="32"/>
      <c r="AB266" s="32"/>
      <c r="AC266" s="32"/>
      <c r="AD266" s="32"/>
      <c r="AE266" s="32"/>
      <c r="AR266" s="202" t="s">
        <v>165</v>
      </c>
      <c r="AT266" s="202" t="s">
        <v>161</v>
      </c>
      <c r="AU266" s="202" t="s">
        <v>83</v>
      </c>
      <c r="AY266" s="15" t="s">
        <v>159</v>
      </c>
      <c r="BE266" s="203">
        <f>IF(N266="základní",J266,0)</f>
        <v>0</v>
      </c>
      <c r="BF266" s="203">
        <f>IF(N266="snížená",J266,0)</f>
        <v>0</v>
      </c>
      <c r="BG266" s="203">
        <f>IF(N266="zákl. přenesená",J266,0)</f>
        <v>0</v>
      </c>
      <c r="BH266" s="203">
        <f>IF(N266="sníž. přenesená",J266,0)</f>
        <v>0</v>
      </c>
      <c r="BI266" s="203">
        <f>IF(N266="nulová",J266,0)</f>
        <v>0</v>
      </c>
      <c r="BJ266" s="15" t="s">
        <v>8</v>
      </c>
      <c r="BK266" s="203">
        <f>ROUND(I266*H266,0)</f>
        <v>0</v>
      </c>
      <c r="BL266" s="15" t="s">
        <v>165</v>
      </c>
      <c r="BM266" s="202" t="s">
        <v>425</v>
      </c>
    </row>
    <row r="267" spans="2:51" s="13" customFormat="1" ht="12">
      <c r="B267" s="204"/>
      <c r="C267" s="205"/>
      <c r="D267" s="206" t="s">
        <v>167</v>
      </c>
      <c r="E267" s="207" t="s">
        <v>1</v>
      </c>
      <c r="F267" s="208" t="s">
        <v>426</v>
      </c>
      <c r="G267" s="205"/>
      <c r="H267" s="209">
        <v>10.5</v>
      </c>
      <c r="I267" s="210"/>
      <c r="J267" s="205"/>
      <c r="K267" s="205"/>
      <c r="L267" s="211"/>
      <c r="M267" s="212"/>
      <c r="N267" s="213"/>
      <c r="O267" s="213"/>
      <c r="P267" s="213"/>
      <c r="Q267" s="213"/>
      <c r="R267" s="213"/>
      <c r="S267" s="213"/>
      <c r="T267" s="214"/>
      <c r="AT267" s="215" t="s">
        <v>167</v>
      </c>
      <c r="AU267" s="215" t="s">
        <v>83</v>
      </c>
      <c r="AV267" s="13" t="s">
        <v>83</v>
      </c>
      <c r="AW267" s="13" t="s">
        <v>31</v>
      </c>
      <c r="AX267" s="13" t="s">
        <v>75</v>
      </c>
      <c r="AY267" s="215" t="s">
        <v>159</v>
      </c>
    </row>
    <row r="268" spans="1:65" s="2" customFormat="1" ht="21.75" customHeight="1">
      <c r="A268" s="32"/>
      <c r="B268" s="33"/>
      <c r="C268" s="190" t="s">
        <v>427</v>
      </c>
      <c r="D268" s="190" t="s">
        <v>161</v>
      </c>
      <c r="E268" s="191" t="s">
        <v>428</v>
      </c>
      <c r="F268" s="192" t="s">
        <v>429</v>
      </c>
      <c r="G268" s="193" t="s">
        <v>164</v>
      </c>
      <c r="H268" s="194">
        <v>10.5</v>
      </c>
      <c r="I268" s="195"/>
      <c r="J268" s="196">
        <f>ROUND(I268*H268,0)</f>
        <v>0</v>
      </c>
      <c r="K268" s="197"/>
      <c r="L268" s="37"/>
      <c r="M268" s="198" t="s">
        <v>1</v>
      </c>
      <c r="N268" s="199" t="s">
        <v>40</v>
      </c>
      <c r="O268" s="69"/>
      <c r="P268" s="200">
        <f>O268*H268</f>
        <v>0</v>
      </c>
      <c r="Q268" s="200">
        <v>0</v>
      </c>
      <c r="R268" s="200">
        <f>Q268*H268</f>
        <v>0</v>
      </c>
      <c r="S268" s="200">
        <v>0</v>
      </c>
      <c r="T268" s="201">
        <f>S268*H268</f>
        <v>0</v>
      </c>
      <c r="U268" s="32"/>
      <c r="V268" s="32"/>
      <c r="W268" s="32"/>
      <c r="X268" s="32"/>
      <c r="Y268" s="32"/>
      <c r="Z268" s="32"/>
      <c r="AA268" s="32"/>
      <c r="AB268" s="32"/>
      <c r="AC268" s="32"/>
      <c r="AD268" s="32"/>
      <c r="AE268" s="32"/>
      <c r="AR268" s="202" t="s">
        <v>165</v>
      </c>
      <c r="AT268" s="202" t="s">
        <v>161</v>
      </c>
      <c r="AU268" s="202" t="s">
        <v>83</v>
      </c>
      <c r="AY268" s="15" t="s">
        <v>159</v>
      </c>
      <c r="BE268" s="203">
        <f>IF(N268="základní",J268,0)</f>
        <v>0</v>
      </c>
      <c r="BF268" s="203">
        <f>IF(N268="snížená",J268,0)</f>
        <v>0</v>
      </c>
      <c r="BG268" s="203">
        <f>IF(N268="zákl. přenesená",J268,0)</f>
        <v>0</v>
      </c>
      <c r="BH268" s="203">
        <f>IF(N268="sníž. přenesená",J268,0)</f>
        <v>0</v>
      </c>
      <c r="BI268" s="203">
        <f>IF(N268="nulová",J268,0)</f>
        <v>0</v>
      </c>
      <c r="BJ268" s="15" t="s">
        <v>8</v>
      </c>
      <c r="BK268" s="203">
        <f>ROUND(I268*H268,0)</f>
        <v>0</v>
      </c>
      <c r="BL268" s="15" t="s">
        <v>165</v>
      </c>
      <c r="BM268" s="202" t="s">
        <v>430</v>
      </c>
    </row>
    <row r="269" spans="2:51" s="13" customFormat="1" ht="12">
      <c r="B269" s="204"/>
      <c r="C269" s="205"/>
      <c r="D269" s="206" t="s">
        <v>167</v>
      </c>
      <c r="E269" s="207" t="s">
        <v>1</v>
      </c>
      <c r="F269" s="208" t="s">
        <v>426</v>
      </c>
      <c r="G269" s="205"/>
      <c r="H269" s="209">
        <v>10.5</v>
      </c>
      <c r="I269" s="210"/>
      <c r="J269" s="205"/>
      <c r="K269" s="205"/>
      <c r="L269" s="211"/>
      <c r="M269" s="212"/>
      <c r="N269" s="213"/>
      <c r="O269" s="213"/>
      <c r="P269" s="213"/>
      <c r="Q269" s="213"/>
      <c r="R269" s="213"/>
      <c r="S269" s="213"/>
      <c r="T269" s="214"/>
      <c r="AT269" s="215" t="s">
        <v>167</v>
      </c>
      <c r="AU269" s="215" t="s">
        <v>83</v>
      </c>
      <c r="AV269" s="13" t="s">
        <v>83</v>
      </c>
      <c r="AW269" s="13" t="s">
        <v>31</v>
      </c>
      <c r="AX269" s="13" t="s">
        <v>75</v>
      </c>
      <c r="AY269" s="215" t="s">
        <v>159</v>
      </c>
    </row>
    <row r="270" spans="1:65" s="2" customFormat="1" ht="21.75" customHeight="1">
      <c r="A270" s="32"/>
      <c r="B270" s="33"/>
      <c r="C270" s="190" t="s">
        <v>431</v>
      </c>
      <c r="D270" s="190" t="s">
        <v>161</v>
      </c>
      <c r="E270" s="191" t="s">
        <v>432</v>
      </c>
      <c r="F270" s="192" t="s">
        <v>433</v>
      </c>
      <c r="G270" s="193" t="s">
        <v>164</v>
      </c>
      <c r="H270" s="194">
        <v>10.5</v>
      </c>
      <c r="I270" s="195"/>
      <c r="J270" s="196">
        <f>ROUND(I270*H270,0)</f>
        <v>0</v>
      </c>
      <c r="K270" s="197"/>
      <c r="L270" s="37"/>
      <c r="M270" s="198" t="s">
        <v>1</v>
      </c>
      <c r="N270" s="199" t="s">
        <v>40</v>
      </c>
      <c r="O270" s="69"/>
      <c r="P270" s="200">
        <f>O270*H270</f>
        <v>0</v>
      </c>
      <c r="Q270" s="200">
        <v>0</v>
      </c>
      <c r="R270" s="200">
        <f>Q270*H270</f>
        <v>0</v>
      </c>
      <c r="S270" s="200">
        <v>0</v>
      </c>
      <c r="T270" s="201">
        <f>S270*H270</f>
        <v>0</v>
      </c>
      <c r="U270" s="32"/>
      <c r="V270" s="32"/>
      <c r="W270" s="32"/>
      <c r="X270" s="32"/>
      <c r="Y270" s="32"/>
      <c r="Z270" s="32"/>
      <c r="AA270" s="32"/>
      <c r="AB270" s="32"/>
      <c r="AC270" s="32"/>
      <c r="AD270" s="32"/>
      <c r="AE270" s="32"/>
      <c r="AR270" s="202" t="s">
        <v>165</v>
      </c>
      <c r="AT270" s="202" t="s">
        <v>161</v>
      </c>
      <c r="AU270" s="202" t="s">
        <v>83</v>
      </c>
      <c r="AY270" s="15" t="s">
        <v>159</v>
      </c>
      <c r="BE270" s="203">
        <f>IF(N270="základní",J270,0)</f>
        <v>0</v>
      </c>
      <c r="BF270" s="203">
        <f>IF(N270="snížená",J270,0)</f>
        <v>0</v>
      </c>
      <c r="BG270" s="203">
        <f>IF(N270="zákl. přenesená",J270,0)</f>
        <v>0</v>
      </c>
      <c r="BH270" s="203">
        <f>IF(N270="sníž. přenesená",J270,0)</f>
        <v>0</v>
      </c>
      <c r="BI270" s="203">
        <f>IF(N270="nulová",J270,0)</f>
        <v>0</v>
      </c>
      <c r="BJ270" s="15" t="s">
        <v>8</v>
      </c>
      <c r="BK270" s="203">
        <f>ROUND(I270*H270,0)</f>
        <v>0</v>
      </c>
      <c r="BL270" s="15" t="s">
        <v>165</v>
      </c>
      <c r="BM270" s="202" t="s">
        <v>434</v>
      </c>
    </row>
    <row r="271" spans="2:51" s="13" customFormat="1" ht="12">
      <c r="B271" s="204"/>
      <c r="C271" s="205"/>
      <c r="D271" s="206" t="s">
        <v>167</v>
      </c>
      <c r="E271" s="207" t="s">
        <v>1</v>
      </c>
      <c r="F271" s="208" t="s">
        <v>435</v>
      </c>
      <c r="G271" s="205"/>
      <c r="H271" s="209">
        <v>10.5</v>
      </c>
      <c r="I271" s="210"/>
      <c r="J271" s="205"/>
      <c r="K271" s="205"/>
      <c r="L271" s="211"/>
      <c r="M271" s="212"/>
      <c r="N271" s="213"/>
      <c r="O271" s="213"/>
      <c r="P271" s="213"/>
      <c r="Q271" s="213"/>
      <c r="R271" s="213"/>
      <c r="S271" s="213"/>
      <c r="T271" s="214"/>
      <c r="AT271" s="215" t="s">
        <v>167</v>
      </c>
      <c r="AU271" s="215" t="s">
        <v>83</v>
      </c>
      <c r="AV271" s="13" t="s">
        <v>83</v>
      </c>
      <c r="AW271" s="13" t="s">
        <v>31</v>
      </c>
      <c r="AX271" s="13" t="s">
        <v>75</v>
      </c>
      <c r="AY271" s="215" t="s">
        <v>159</v>
      </c>
    </row>
    <row r="272" spans="1:65" s="2" customFormat="1" ht="16.5" customHeight="1">
      <c r="A272" s="32"/>
      <c r="B272" s="33"/>
      <c r="C272" s="190" t="s">
        <v>436</v>
      </c>
      <c r="D272" s="190" t="s">
        <v>161</v>
      </c>
      <c r="E272" s="191" t="s">
        <v>437</v>
      </c>
      <c r="F272" s="192" t="s">
        <v>438</v>
      </c>
      <c r="G272" s="193" t="s">
        <v>214</v>
      </c>
      <c r="H272" s="194">
        <v>235.3</v>
      </c>
      <c r="I272" s="195"/>
      <c r="J272" s="196">
        <f>ROUND(I272*H272,0)</f>
        <v>0</v>
      </c>
      <c r="K272" s="197"/>
      <c r="L272" s="37"/>
      <c r="M272" s="198" t="s">
        <v>1</v>
      </c>
      <c r="N272" s="199" t="s">
        <v>40</v>
      </c>
      <c r="O272" s="69"/>
      <c r="P272" s="200">
        <f>O272*H272</f>
        <v>0</v>
      </c>
      <c r="Q272" s="200">
        <v>0.00033</v>
      </c>
      <c r="R272" s="200">
        <f>Q272*H272</f>
        <v>0.07764900000000001</v>
      </c>
      <c r="S272" s="200">
        <v>0</v>
      </c>
      <c r="T272" s="201">
        <f>S272*H272</f>
        <v>0</v>
      </c>
      <c r="U272" s="32"/>
      <c r="V272" s="32"/>
      <c r="W272" s="32"/>
      <c r="X272" s="32"/>
      <c r="Y272" s="32"/>
      <c r="Z272" s="32"/>
      <c r="AA272" s="32"/>
      <c r="AB272" s="32"/>
      <c r="AC272" s="32"/>
      <c r="AD272" s="32"/>
      <c r="AE272" s="32"/>
      <c r="AR272" s="202" t="s">
        <v>165</v>
      </c>
      <c r="AT272" s="202" t="s">
        <v>161</v>
      </c>
      <c r="AU272" s="202" t="s">
        <v>83</v>
      </c>
      <c r="AY272" s="15" t="s">
        <v>159</v>
      </c>
      <c r="BE272" s="203">
        <f>IF(N272="základní",J272,0)</f>
        <v>0</v>
      </c>
      <c r="BF272" s="203">
        <f>IF(N272="snížená",J272,0)</f>
        <v>0</v>
      </c>
      <c r="BG272" s="203">
        <f>IF(N272="zákl. přenesená",J272,0)</f>
        <v>0</v>
      </c>
      <c r="BH272" s="203">
        <f>IF(N272="sníž. přenesená",J272,0)</f>
        <v>0</v>
      </c>
      <c r="BI272" s="203">
        <f>IF(N272="nulová",J272,0)</f>
        <v>0</v>
      </c>
      <c r="BJ272" s="15" t="s">
        <v>8</v>
      </c>
      <c r="BK272" s="203">
        <f>ROUND(I272*H272,0)</f>
        <v>0</v>
      </c>
      <c r="BL272" s="15" t="s">
        <v>165</v>
      </c>
      <c r="BM272" s="202" t="s">
        <v>439</v>
      </c>
    </row>
    <row r="273" spans="2:51" s="13" customFormat="1" ht="12">
      <c r="B273" s="204"/>
      <c r="C273" s="205"/>
      <c r="D273" s="206" t="s">
        <v>167</v>
      </c>
      <c r="E273" s="207" t="s">
        <v>1</v>
      </c>
      <c r="F273" s="208" t="s">
        <v>440</v>
      </c>
      <c r="G273" s="205"/>
      <c r="H273" s="209">
        <v>35</v>
      </c>
      <c r="I273" s="210"/>
      <c r="J273" s="205"/>
      <c r="K273" s="205"/>
      <c r="L273" s="211"/>
      <c r="M273" s="212"/>
      <c r="N273" s="213"/>
      <c r="O273" s="213"/>
      <c r="P273" s="213"/>
      <c r="Q273" s="213"/>
      <c r="R273" s="213"/>
      <c r="S273" s="213"/>
      <c r="T273" s="214"/>
      <c r="AT273" s="215" t="s">
        <v>167</v>
      </c>
      <c r="AU273" s="215" t="s">
        <v>83</v>
      </c>
      <c r="AV273" s="13" t="s">
        <v>83</v>
      </c>
      <c r="AW273" s="13" t="s">
        <v>31</v>
      </c>
      <c r="AX273" s="13" t="s">
        <v>75</v>
      </c>
      <c r="AY273" s="215" t="s">
        <v>159</v>
      </c>
    </row>
    <row r="274" spans="2:51" s="13" customFormat="1" ht="12">
      <c r="B274" s="204"/>
      <c r="C274" s="205"/>
      <c r="D274" s="206" t="s">
        <v>167</v>
      </c>
      <c r="E274" s="207" t="s">
        <v>1</v>
      </c>
      <c r="F274" s="208" t="s">
        <v>218</v>
      </c>
      <c r="G274" s="205"/>
      <c r="H274" s="209">
        <v>32.6</v>
      </c>
      <c r="I274" s="210"/>
      <c r="J274" s="205"/>
      <c r="K274" s="205"/>
      <c r="L274" s="211"/>
      <c r="M274" s="212"/>
      <c r="N274" s="213"/>
      <c r="O274" s="213"/>
      <c r="P274" s="213"/>
      <c r="Q274" s="213"/>
      <c r="R274" s="213"/>
      <c r="S274" s="213"/>
      <c r="T274" s="214"/>
      <c r="AT274" s="215" t="s">
        <v>167</v>
      </c>
      <c r="AU274" s="215" t="s">
        <v>83</v>
      </c>
      <c r="AV274" s="13" t="s">
        <v>83</v>
      </c>
      <c r="AW274" s="13" t="s">
        <v>31</v>
      </c>
      <c r="AX274" s="13" t="s">
        <v>75</v>
      </c>
      <c r="AY274" s="215" t="s">
        <v>159</v>
      </c>
    </row>
    <row r="275" spans="2:51" s="13" customFormat="1" ht="12">
      <c r="B275" s="204"/>
      <c r="C275" s="205"/>
      <c r="D275" s="206" t="s">
        <v>167</v>
      </c>
      <c r="E275" s="207" t="s">
        <v>1</v>
      </c>
      <c r="F275" s="208" t="s">
        <v>219</v>
      </c>
      <c r="G275" s="205"/>
      <c r="H275" s="209">
        <v>105</v>
      </c>
      <c r="I275" s="210"/>
      <c r="J275" s="205"/>
      <c r="K275" s="205"/>
      <c r="L275" s="211"/>
      <c r="M275" s="212"/>
      <c r="N275" s="213"/>
      <c r="O275" s="213"/>
      <c r="P275" s="213"/>
      <c r="Q275" s="213"/>
      <c r="R275" s="213"/>
      <c r="S275" s="213"/>
      <c r="T275" s="214"/>
      <c r="AT275" s="215" t="s">
        <v>167</v>
      </c>
      <c r="AU275" s="215" t="s">
        <v>83</v>
      </c>
      <c r="AV275" s="13" t="s">
        <v>83</v>
      </c>
      <c r="AW275" s="13" t="s">
        <v>31</v>
      </c>
      <c r="AX275" s="13" t="s">
        <v>75</v>
      </c>
      <c r="AY275" s="215" t="s">
        <v>159</v>
      </c>
    </row>
    <row r="276" spans="2:51" s="13" customFormat="1" ht="12">
      <c r="B276" s="204"/>
      <c r="C276" s="205"/>
      <c r="D276" s="206" t="s">
        <v>167</v>
      </c>
      <c r="E276" s="207" t="s">
        <v>1</v>
      </c>
      <c r="F276" s="208" t="s">
        <v>220</v>
      </c>
      <c r="G276" s="205"/>
      <c r="H276" s="209">
        <v>62.7</v>
      </c>
      <c r="I276" s="210"/>
      <c r="J276" s="205"/>
      <c r="K276" s="205"/>
      <c r="L276" s="211"/>
      <c r="M276" s="212"/>
      <c r="N276" s="213"/>
      <c r="O276" s="213"/>
      <c r="P276" s="213"/>
      <c r="Q276" s="213"/>
      <c r="R276" s="213"/>
      <c r="S276" s="213"/>
      <c r="T276" s="214"/>
      <c r="AT276" s="215" t="s">
        <v>167</v>
      </c>
      <c r="AU276" s="215" t="s">
        <v>83</v>
      </c>
      <c r="AV276" s="13" t="s">
        <v>83</v>
      </c>
      <c r="AW276" s="13" t="s">
        <v>31</v>
      </c>
      <c r="AX276" s="13" t="s">
        <v>75</v>
      </c>
      <c r="AY276" s="215" t="s">
        <v>159</v>
      </c>
    </row>
    <row r="277" spans="1:65" s="2" customFormat="1" ht="21.75" customHeight="1">
      <c r="A277" s="32"/>
      <c r="B277" s="33"/>
      <c r="C277" s="190" t="s">
        <v>441</v>
      </c>
      <c r="D277" s="190" t="s">
        <v>161</v>
      </c>
      <c r="E277" s="191" t="s">
        <v>442</v>
      </c>
      <c r="F277" s="192" t="s">
        <v>443</v>
      </c>
      <c r="G277" s="193" t="s">
        <v>164</v>
      </c>
      <c r="H277" s="194">
        <v>32.101</v>
      </c>
      <c r="I277" s="195"/>
      <c r="J277" s="196">
        <f>ROUND(I277*H277,0)</f>
        <v>0</v>
      </c>
      <c r="K277" s="197"/>
      <c r="L277" s="37"/>
      <c r="M277" s="198" t="s">
        <v>1</v>
      </c>
      <c r="N277" s="199" t="s">
        <v>40</v>
      </c>
      <c r="O277" s="69"/>
      <c r="P277" s="200">
        <f>O277*H277</f>
        <v>0</v>
      </c>
      <c r="Q277" s="200">
        <v>1.98</v>
      </c>
      <c r="R277" s="200">
        <f>Q277*H277</f>
        <v>63.559979999999996</v>
      </c>
      <c r="S277" s="200">
        <v>0</v>
      </c>
      <c r="T277" s="201">
        <f>S277*H277</f>
        <v>0</v>
      </c>
      <c r="U277" s="32"/>
      <c r="V277" s="32"/>
      <c r="W277" s="32"/>
      <c r="X277" s="32"/>
      <c r="Y277" s="32"/>
      <c r="Z277" s="32"/>
      <c r="AA277" s="32"/>
      <c r="AB277" s="32"/>
      <c r="AC277" s="32"/>
      <c r="AD277" s="32"/>
      <c r="AE277" s="32"/>
      <c r="AR277" s="202" t="s">
        <v>165</v>
      </c>
      <c r="AT277" s="202" t="s">
        <v>161</v>
      </c>
      <c r="AU277" s="202" t="s">
        <v>83</v>
      </c>
      <c r="AY277" s="15" t="s">
        <v>159</v>
      </c>
      <c r="BE277" s="203">
        <f>IF(N277="základní",J277,0)</f>
        <v>0</v>
      </c>
      <c r="BF277" s="203">
        <f>IF(N277="snížená",J277,0)</f>
        <v>0</v>
      </c>
      <c r="BG277" s="203">
        <f>IF(N277="zákl. přenesená",J277,0)</f>
        <v>0</v>
      </c>
      <c r="BH277" s="203">
        <f>IF(N277="sníž. přenesená",J277,0)</f>
        <v>0</v>
      </c>
      <c r="BI277" s="203">
        <f>IF(N277="nulová",J277,0)</f>
        <v>0</v>
      </c>
      <c r="BJ277" s="15" t="s">
        <v>8</v>
      </c>
      <c r="BK277" s="203">
        <f>ROUND(I277*H277,0)</f>
        <v>0</v>
      </c>
      <c r="BL277" s="15" t="s">
        <v>165</v>
      </c>
      <c r="BM277" s="202" t="s">
        <v>444</v>
      </c>
    </row>
    <row r="278" spans="2:51" s="13" customFormat="1" ht="12">
      <c r="B278" s="204"/>
      <c r="C278" s="205"/>
      <c r="D278" s="206" t="s">
        <v>167</v>
      </c>
      <c r="E278" s="207" t="s">
        <v>1</v>
      </c>
      <c r="F278" s="208" t="s">
        <v>445</v>
      </c>
      <c r="G278" s="205"/>
      <c r="H278" s="209">
        <v>1.715</v>
      </c>
      <c r="I278" s="210"/>
      <c r="J278" s="205"/>
      <c r="K278" s="205"/>
      <c r="L278" s="211"/>
      <c r="M278" s="212"/>
      <c r="N278" s="213"/>
      <c r="O278" s="213"/>
      <c r="P278" s="213"/>
      <c r="Q278" s="213"/>
      <c r="R278" s="213"/>
      <c r="S278" s="213"/>
      <c r="T278" s="214"/>
      <c r="AT278" s="215" t="s">
        <v>167</v>
      </c>
      <c r="AU278" s="215" t="s">
        <v>83</v>
      </c>
      <c r="AV278" s="13" t="s">
        <v>83</v>
      </c>
      <c r="AW278" s="13" t="s">
        <v>31</v>
      </c>
      <c r="AX278" s="13" t="s">
        <v>75</v>
      </c>
      <c r="AY278" s="215" t="s">
        <v>159</v>
      </c>
    </row>
    <row r="279" spans="2:51" s="13" customFormat="1" ht="12">
      <c r="B279" s="204"/>
      <c r="C279" s="205"/>
      <c r="D279" s="206" t="s">
        <v>167</v>
      </c>
      <c r="E279" s="207" t="s">
        <v>1</v>
      </c>
      <c r="F279" s="208" t="s">
        <v>446</v>
      </c>
      <c r="G279" s="205"/>
      <c r="H279" s="209">
        <v>24.578</v>
      </c>
      <c r="I279" s="210"/>
      <c r="J279" s="205"/>
      <c r="K279" s="205"/>
      <c r="L279" s="211"/>
      <c r="M279" s="212"/>
      <c r="N279" s="213"/>
      <c r="O279" s="213"/>
      <c r="P279" s="213"/>
      <c r="Q279" s="213"/>
      <c r="R279" s="213"/>
      <c r="S279" s="213"/>
      <c r="T279" s="214"/>
      <c r="AT279" s="215" t="s">
        <v>167</v>
      </c>
      <c r="AU279" s="215" t="s">
        <v>83</v>
      </c>
      <c r="AV279" s="13" t="s">
        <v>83</v>
      </c>
      <c r="AW279" s="13" t="s">
        <v>31</v>
      </c>
      <c r="AX279" s="13" t="s">
        <v>75</v>
      </c>
      <c r="AY279" s="215" t="s">
        <v>159</v>
      </c>
    </row>
    <row r="280" spans="2:51" s="13" customFormat="1" ht="12">
      <c r="B280" s="204"/>
      <c r="C280" s="205"/>
      <c r="D280" s="206" t="s">
        <v>167</v>
      </c>
      <c r="E280" s="207" t="s">
        <v>1</v>
      </c>
      <c r="F280" s="208" t="s">
        <v>447</v>
      </c>
      <c r="G280" s="205"/>
      <c r="H280" s="209">
        <v>0.945</v>
      </c>
      <c r="I280" s="210"/>
      <c r="J280" s="205"/>
      <c r="K280" s="205"/>
      <c r="L280" s="211"/>
      <c r="M280" s="212"/>
      <c r="N280" s="213"/>
      <c r="O280" s="213"/>
      <c r="P280" s="213"/>
      <c r="Q280" s="213"/>
      <c r="R280" s="213"/>
      <c r="S280" s="213"/>
      <c r="T280" s="214"/>
      <c r="AT280" s="215" t="s">
        <v>167</v>
      </c>
      <c r="AU280" s="215" t="s">
        <v>83</v>
      </c>
      <c r="AV280" s="13" t="s">
        <v>83</v>
      </c>
      <c r="AW280" s="13" t="s">
        <v>31</v>
      </c>
      <c r="AX280" s="13" t="s">
        <v>75</v>
      </c>
      <c r="AY280" s="215" t="s">
        <v>159</v>
      </c>
    </row>
    <row r="281" spans="2:51" s="13" customFormat="1" ht="12">
      <c r="B281" s="204"/>
      <c r="C281" s="205"/>
      <c r="D281" s="206" t="s">
        <v>167</v>
      </c>
      <c r="E281" s="207" t="s">
        <v>1</v>
      </c>
      <c r="F281" s="208" t="s">
        <v>448</v>
      </c>
      <c r="G281" s="205"/>
      <c r="H281" s="209">
        <v>3.045</v>
      </c>
      <c r="I281" s="210"/>
      <c r="J281" s="205"/>
      <c r="K281" s="205"/>
      <c r="L281" s="211"/>
      <c r="M281" s="212"/>
      <c r="N281" s="213"/>
      <c r="O281" s="213"/>
      <c r="P281" s="213"/>
      <c r="Q281" s="213"/>
      <c r="R281" s="213"/>
      <c r="S281" s="213"/>
      <c r="T281" s="214"/>
      <c r="AT281" s="215" t="s">
        <v>167</v>
      </c>
      <c r="AU281" s="215" t="s">
        <v>83</v>
      </c>
      <c r="AV281" s="13" t="s">
        <v>83</v>
      </c>
      <c r="AW281" s="13" t="s">
        <v>31</v>
      </c>
      <c r="AX281" s="13" t="s">
        <v>75</v>
      </c>
      <c r="AY281" s="215" t="s">
        <v>159</v>
      </c>
    </row>
    <row r="282" spans="2:51" s="13" customFormat="1" ht="12">
      <c r="B282" s="204"/>
      <c r="C282" s="205"/>
      <c r="D282" s="206" t="s">
        <v>167</v>
      </c>
      <c r="E282" s="207" t="s">
        <v>1</v>
      </c>
      <c r="F282" s="208" t="s">
        <v>449</v>
      </c>
      <c r="G282" s="205"/>
      <c r="H282" s="209">
        <v>1.818</v>
      </c>
      <c r="I282" s="210"/>
      <c r="J282" s="205"/>
      <c r="K282" s="205"/>
      <c r="L282" s="211"/>
      <c r="M282" s="212"/>
      <c r="N282" s="213"/>
      <c r="O282" s="213"/>
      <c r="P282" s="213"/>
      <c r="Q282" s="213"/>
      <c r="R282" s="213"/>
      <c r="S282" s="213"/>
      <c r="T282" s="214"/>
      <c r="AT282" s="215" t="s">
        <v>167</v>
      </c>
      <c r="AU282" s="215" t="s">
        <v>83</v>
      </c>
      <c r="AV282" s="13" t="s">
        <v>83</v>
      </c>
      <c r="AW282" s="13" t="s">
        <v>31</v>
      </c>
      <c r="AX282" s="13" t="s">
        <v>75</v>
      </c>
      <c r="AY282" s="215" t="s">
        <v>159</v>
      </c>
    </row>
    <row r="283" spans="2:63" s="12" customFormat="1" ht="22.9" customHeight="1">
      <c r="B283" s="174"/>
      <c r="C283" s="175"/>
      <c r="D283" s="176" t="s">
        <v>74</v>
      </c>
      <c r="E283" s="188" t="s">
        <v>202</v>
      </c>
      <c r="F283" s="188" t="s">
        <v>450</v>
      </c>
      <c r="G283" s="175"/>
      <c r="H283" s="175"/>
      <c r="I283" s="178"/>
      <c r="J283" s="189">
        <f>BK283</f>
        <v>0</v>
      </c>
      <c r="K283" s="175"/>
      <c r="L283" s="180"/>
      <c r="M283" s="181"/>
      <c r="N283" s="182"/>
      <c r="O283" s="182"/>
      <c r="P283" s="183">
        <f>SUM(P284:P312)</f>
        <v>0</v>
      </c>
      <c r="Q283" s="182"/>
      <c r="R283" s="183">
        <f>SUM(R284:R312)</f>
        <v>9.60088875</v>
      </c>
      <c r="S283" s="182"/>
      <c r="T283" s="184">
        <f>SUM(T284:T312)</f>
        <v>15.512160000000002</v>
      </c>
      <c r="AR283" s="185" t="s">
        <v>8</v>
      </c>
      <c r="AT283" s="186" t="s">
        <v>74</v>
      </c>
      <c r="AU283" s="186" t="s">
        <v>8</v>
      </c>
      <c r="AY283" s="185" t="s">
        <v>159</v>
      </c>
      <c r="BK283" s="187">
        <f>SUM(BK284:BK312)</f>
        <v>0</v>
      </c>
    </row>
    <row r="284" spans="1:65" s="2" customFormat="1" ht="21.75" customHeight="1">
      <c r="A284" s="32"/>
      <c r="B284" s="33"/>
      <c r="C284" s="190" t="s">
        <v>451</v>
      </c>
      <c r="D284" s="190" t="s">
        <v>161</v>
      </c>
      <c r="E284" s="191" t="s">
        <v>452</v>
      </c>
      <c r="F284" s="192" t="s">
        <v>453</v>
      </c>
      <c r="G284" s="193" t="s">
        <v>214</v>
      </c>
      <c r="H284" s="194">
        <v>745.3</v>
      </c>
      <c r="I284" s="195"/>
      <c r="J284" s="196">
        <f>ROUND(I284*H284,0)</f>
        <v>0</v>
      </c>
      <c r="K284" s="197"/>
      <c r="L284" s="37"/>
      <c r="M284" s="198" t="s">
        <v>1</v>
      </c>
      <c r="N284" s="199" t="s">
        <v>40</v>
      </c>
      <c r="O284" s="69"/>
      <c r="P284" s="200">
        <f>O284*H284</f>
        <v>0</v>
      </c>
      <c r="Q284" s="200">
        <v>4E-05</v>
      </c>
      <c r="R284" s="200">
        <f>Q284*H284</f>
        <v>0.029812</v>
      </c>
      <c r="S284" s="200">
        <v>0</v>
      </c>
      <c r="T284" s="201">
        <f>S284*H284</f>
        <v>0</v>
      </c>
      <c r="U284" s="32"/>
      <c r="V284" s="32"/>
      <c r="W284" s="32"/>
      <c r="X284" s="32"/>
      <c r="Y284" s="32"/>
      <c r="Z284" s="32"/>
      <c r="AA284" s="32"/>
      <c r="AB284" s="32"/>
      <c r="AC284" s="32"/>
      <c r="AD284" s="32"/>
      <c r="AE284" s="32"/>
      <c r="AR284" s="202" t="s">
        <v>165</v>
      </c>
      <c r="AT284" s="202" t="s">
        <v>161</v>
      </c>
      <c r="AU284" s="202" t="s">
        <v>83</v>
      </c>
      <c r="AY284" s="15" t="s">
        <v>159</v>
      </c>
      <c r="BE284" s="203">
        <f>IF(N284="základní",J284,0)</f>
        <v>0</v>
      </c>
      <c r="BF284" s="203">
        <f>IF(N284="snížená",J284,0)</f>
        <v>0</v>
      </c>
      <c r="BG284" s="203">
        <f>IF(N284="zákl. přenesená",J284,0)</f>
        <v>0</v>
      </c>
      <c r="BH284" s="203">
        <f>IF(N284="sníž. přenesená",J284,0)</f>
        <v>0</v>
      </c>
      <c r="BI284" s="203">
        <f>IF(N284="nulová",J284,0)</f>
        <v>0</v>
      </c>
      <c r="BJ284" s="15" t="s">
        <v>8</v>
      </c>
      <c r="BK284" s="203">
        <f>ROUND(I284*H284,0)</f>
        <v>0</v>
      </c>
      <c r="BL284" s="15" t="s">
        <v>165</v>
      </c>
      <c r="BM284" s="202" t="s">
        <v>454</v>
      </c>
    </row>
    <row r="285" spans="2:51" s="13" customFormat="1" ht="12">
      <c r="B285" s="204"/>
      <c r="C285" s="205"/>
      <c r="D285" s="206" t="s">
        <v>167</v>
      </c>
      <c r="E285" s="207" t="s">
        <v>1</v>
      </c>
      <c r="F285" s="208" t="s">
        <v>455</v>
      </c>
      <c r="G285" s="205"/>
      <c r="H285" s="209">
        <v>334.6</v>
      </c>
      <c r="I285" s="210"/>
      <c r="J285" s="205"/>
      <c r="K285" s="205"/>
      <c r="L285" s="211"/>
      <c r="M285" s="212"/>
      <c r="N285" s="213"/>
      <c r="O285" s="213"/>
      <c r="P285" s="213"/>
      <c r="Q285" s="213"/>
      <c r="R285" s="213"/>
      <c r="S285" s="213"/>
      <c r="T285" s="214"/>
      <c r="AT285" s="215" t="s">
        <v>167</v>
      </c>
      <c r="AU285" s="215" t="s">
        <v>83</v>
      </c>
      <c r="AV285" s="13" t="s">
        <v>83</v>
      </c>
      <c r="AW285" s="13" t="s">
        <v>31</v>
      </c>
      <c r="AX285" s="13" t="s">
        <v>75</v>
      </c>
      <c r="AY285" s="215" t="s">
        <v>159</v>
      </c>
    </row>
    <row r="286" spans="2:51" s="13" customFormat="1" ht="12">
      <c r="B286" s="204"/>
      <c r="C286" s="205"/>
      <c r="D286" s="206" t="s">
        <v>167</v>
      </c>
      <c r="E286" s="207" t="s">
        <v>1</v>
      </c>
      <c r="F286" s="208" t="s">
        <v>456</v>
      </c>
      <c r="G286" s="205"/>
      <c r="H286" s="209">
        <v>238.7</v>
      </c>
      <c r="I286" s="210"/>
      <c r="J286" s="205"/>
      <c r="K286" s="205"/>
      <c r="L286" s="211"/>
      <c r="M286" s="212"/>
      <c r="N286" s="213"/>
      <c r="O286" s="213"/>
      <c r="P286" s="213"/>
      <c r="Q286" s="213"/>
      <c r="R286" s="213"/>
      <c r="S286" s="213"/>
      <c r="T286" s="214"/>
      <c r="AT286" s="215" t="s">
        <v>167</v>
      </c>
      <c r="AU286" s="215" t="s">
        <v>83</v>
      </c>
      <c r="AV286" s="13" t="s">
        <v>83</v>
      </c>
      <c r="AW286" s="13" t="s">
        <v>31</v>
      </c>
      <c r="AX286" s="13" t="s">
        <v>75</v>
      </c>
      <c r="AY286" s="215" t="s">
        <v>159</v>
      </c>
    </row>
    <row r="287" spans="2:51" s="13" customFormat="1" ht="12">
      <c r="B287" s="204"/>
      <c r="C287" s="205"/>
      <c r="D287" s="206" t="s">
        <v>167</v>
      </c>
      <c r="E287" s="207" t="s">
        <v>1</v>
      </c>
      <c r="F287" s="208" t="s">
        <v>457</v>
      </c>
      <c r="G287" s="205"/>
      <c r="H287" s="209">
        <v>91.4</v>
      </c>
      <c r="I287" s="210"/>
      <c r="J287" s="205"/>
      <c r="K287" s="205"/>
      <c r="L287" s="211"/>
      <c r="M287" s="212"/>
      <c r="N287" s="213"/>
      <c r="O287" s="213"/>
      <c r="P287" s="213"/>
      <c r="Q287" s="213"/>
      <c r="R287" s="213"/>
      <c r="S287" s="213"/>
      <c r="T287" s="214"/>
      <c r="AT287" s="215" t="s">
        <v>167</v>
      </c>
      <c r="AU287" s="215" t="s">
        <v>83</v>
      </c>
      <c r="AV287" s="13" t="s">
        <v>83</v>
      </c>
      <c r="AW287" s="13" t="s">
        <v>31</v>
      </c>
      <c r="AX287" s="13" t="s">
        <v>75</v>
      </c>
      <c r="AY287" s="215" t="s">
        <v>159</v>
      </c>
    </row>
    <row r="288" spans="2:51" s="13" customFormat="1" ht="12">
      <c r="B288" s="204"/>
      <c r="C288" s="205"/>
      <c r="D288" s="206" t="s">
        <v>167</v>
      </c>
      <c r="E288" s="207" t="s">
        <v>1</v>
      </c>
      <c r="F288" s="208" t="s">
        <v>458</v>
      </c>
      <c r="G288" s="205"/>
      <c r="H288" s="209">
        <v>80.6</v>
      </c>
      <c r="I288" s="210"/>
      <c r="J288" s="205"/>
      <c r="K288" s="205"/>
      <c r="L288" s="211"/>
      <c r="M288" s="212"/>
      <c r="N288" s="213"/>
      <c r="O288" s="213"/>
      <c r="P288" s="213"/>
      <c r="Q288" s="213"/>
      <c r="R288" s="213"/>
      <c r="S288" s="213"/>
      <c r="T288" s="214"/>
      <c r="AT288" s="215" t="s">
        <v>167</v>
      </c>
      <c r="AU288" s="215" t="s">
        <v>83</v>
      </c>
      <c r="AV288" s="13" t="s">
        <v>83</v>
      </c>
      <c r="AW288" s="13" t="s">
        <v>31</v>
      </c>
      <c r="AX288" s="13" t="s">
        <v>75</v>
      </c>
      <c r="AY288" s="215" t="s">
        <v>159</v>
      </c>
    </row>
    <row r="289" spans="1:65" s="2" customFormat="1" ht="16.5" customHeight="1">
      <c r="A289" s="32"/>
      <c r="B289" s="33"/>
      <c r="C289" s="190" t="s">
        <v>459</v>
      </c>
      <c r="D289" s="190" t="s">
        <v>161</v>
      </c>
      <c r="E289" s="191" t="s">
        <v>460</v>
      </c>
      <c r="F289" s="192" t="s">
        <v>461</v>
      </c>
      <c r="G289" s="193" t="s">
        <v>214</v>
      </c>
      <c r="H289" s="194">
        <v>137.1</v>
      </c>
      <c r="I289" s="195"/>
      <c r="J289" s="196">
        <f>ROUND(I289*H289,0)</f>
        <v>0</v>
      </c>
      <c r="K289" s="197"/>
      <c r="L289" s="37"/>
      <c r="M289" s="198" t="s">
        <v>1</v>
      </c>
      <c r="N289" s="199" t="s">
        <v>40</v>
      </c>
      <c r="O289" s="69"/>
      <c r="P289" s="200">
        <f>O289*H289</f>
        <v>0</v>
      </c>
      <c r="Q289" s="200">
        <v>0</v>
      </c>
      <c r="R289" s="200">
        <f>Q289*H289</f>
        <v>0</v>
      </c>
      <c r="S289" s="200">
        <v>0</v>
      </c>
      <c r="T289" s="201">
        <f>S289*H289</f>
        <v>0</v>
      </c>
      <c r="U289" s="32"/>
      <c r="V289" s="32"/>
      <c r="W289" s="32"/>
      <c r="X289" s="32"/>
      <c r="Y289" s="32"/>
      <c r="Z289" s="32"/>
      <c r="AA289" s="32"/>
      <c r="AB289" s="32"/>
      <c r="AC289" s="32"/>
      <c r="AD289" s="32"/>
      <c r="AE289" s="32"/>
      <c r="AR289" s="202" t="s">
        <v>165</v>
      </c>
      <c r="AT289" s="202" t="s">
        <v>161</v>
      </c>
      <c r="AU289" s="202" t="s">
        <v>83</v>
      </c>
      <c r="AY289" s="15" t="s">
        <v>159</v>
      </c>
      <c r="BE289" s="203">
        <f>IF(N289="základní",J289,0)</f>
        <v>0</v>
      </c>
      <c r="BF289" s="203">
        <f>IF(N289="snížená",J289,0)</f>
        <v>0</v>
      </c>
      <c r="BG289" s="203">
        <f>IF(N289="zákl. přenesená",J289,0)</f>
        <v>0</v>
      </c>
      <c r="BH289" s="203">
        <f>IF(N289="sníž. přenesená",J289,0)</f>
        <v>0</v>
      </c>
      <c r="BI289" s="203">
        <f>IF(N289="nulová",J289,0)</f>
        <v>0</v>
      </c>
      <c r="BJ289" s="15" t="s">
        <v>8</v>
      </c>
      <c r="BK289" s="203">
        <f>ROUND(I289*H289,0)</f>
        <v>0</v>
      </c>
      <c r="BL289" s="15" t="s">
        <v>165</v>
      </c>
      <c r="BM289" s="202" t="s">
        <v>462</v>
      </c>
    </row>
    <row r="290" spans="2:51" s="13" customFormat="1" ht="12">
      <c r="B290" s="204"/>
      <c r="C290" s="205"/>
      <c r="D290" s="206" t="s">
        <v>167</v>
      </c>
      <c r="E290" s="207" t="s">
        <v>1</v>
      </c>
      <c r="F290" s="208" t="s">
        <v>463</v>
      </c>
      <c r="G290" s="205"/>
      <c r="H290" s="209">
        <v>137.1</v>
      </c>
      <c r="I290" s="210"/>
      <c r="J290" s="205"/>
      <c r="K290" s="205"/>
      <c r="L290" s="211"/>
      <c r="M290" s="212"/>
      <c r="N290" s="213"/>
      <c r="O290" s="213"/>
      <c r="P290" s="213"/>
      <c r="Q290" s="213"/>
      <c r="R290" s="213"/>
      <c r="S290" s="213"/>
      <c r="T290" s="214"/>
      <c r="AT290" s="215" t="s">
        <v>167</v>
      </c>
      <c r="AU290" s="215" t="s">
        <v>83</v>
      </c>
      <c r="AV290" s="13" t="s">
        <v>83</v>
      </c>
      <c r="AW290" s="13" t="s">
        <v>31</v>
      </c>
      <c r="AX290" s="13" t="s">
        <v>75</v>
      </c>
      <c r="AY290" s="215" t="s">
        <v>159</v>
      </c>
    </row>
    <row r="291" spans="1:65" s="2" customFormat="1" ht="21.75" customHeight="1">
      <c r="A291" s="32"/>
      <c r="B291" s="33"/>
      <c r="C291" s="190" t="s">
        <v>464</v>
      </c>
      <c r="D291" s="190" t="s">
        <v>161</v>
      </c>
      <c r="E291" s="191" t="s">
        <v>465</v>
      </c>
      <c r="F291" s="192" t="s">
        <v>466</v>
      </c>
      <c r="G291" s="193" t="s">
        <v>301</v>
      </c>
      <c r="H291" s="194">
        <v>8</v>
      </c>
      <c r="I291" s="195"/>
      <c r="J291" s="196">
        <f>ROUND(I291*H291,0)</f>
        <v>0</v>
      </c>
      <c r="K291" s="197"/>
      <c r="L291" s="37"/>
      <c r="M291" s="198" t="s">
        <v>1</v>
      </c>
      <c r="N291" s="199" t="s">
        <v>40</v>
      </c>
      <c r="O291" s="69"/>
      <c r="P291" s="200">
        <f>O291*H291</f>
        <v>0</v>
      </c>
      <c r="Q291" s="200">
        <v>1E-05</v>
      </c>
      <c r="R291" s="200">
        <f>Q291*H291</f>
        <v>8E-05</v>
      </c>
      <c r="S291" s="200">
        <v>0</v>
      </c>
      <c r="T291" s="201">
        <f>S291*H291</f>
        <v>0</v>
      </c>
      <c r="U291" s="32"/>
      <c r="V291" s="32"/>
      <c r="W291" s="32"/>
      <c r="X291" s="32"/>
      <c r="Y291" s="32"/>
      <c r="Z291" s="32"/>
      <c r="AA291" s="32"/>
      <c r="AB291" s="32"/>
      <c r="AC291" s="32"/>
      <c r="AD291" s="32"/>
      <c r="AE291" s="32"/>
      <c r="AR291" s="202" t="s">
        <v>165</v>
      </c>
      <c r="AT291" s="202" t="s">
        <v>161</v>
      </c>
      <c r="AU291" s="202" t="s">
        <v>83</v>
      </c>
      <c r="AY291" s="15" t="s">
        <v>159</v>
      </c>
      <c r="BE291" s="203">
        <f>IF(N291="základní",J291,0)</f>
        <v>0</v>
      </c>
      <c r="BF291" s="203">
        <f>IF(N291="snížená",J291,0)</f>
        <v>0</v>
      </c>
      <c r="BG291" s="203">
        <f>IF(N291="zákl. přenesená",J291,0)</f>
        <v>0</v>
      </c>
      <c r="BH291" s="203">
        <f>IF(N291="sníž. přenesená",J291,0)</f>
        <v>0</v>
      </c>
      <c r="BI291" s="203">
        <f>IF(N291="nulová",J291,0)</f>
        <v>0</v>
      </c>
      <c r="BJ291" s="15" t="s">
        <v>8</v>
      </c>
      <c r="BK291" s="203">
        <f>ROUND(I291*H291,0)</f>
        <v>0</v>
      </c>
      <c r="BL291" s="15" t="s">
        <v>165</v>
      </c>
      <c r="BM291" s="202" t="s">
        <v>467</v>
      </c>
    </row>
    <row r="292" spans="2:51" s="13" customFormat="1" ht="12">
      <c r="B292" s="204"/>
      <c r="C292" s="205"/>
      <c r="D292" s="206" t="s">
        <v>167</v>
      </c>
      <c r="E292" s="207" t="s">
        <v>1</v>
      </c>
      <c r="F292" s="208" t="s">
        <v>468</v>
      </c>
      <c r="G292" s="205"/>
      <c r="H292" s="209">
        <v>8</v>
      </c>
      <c r="I292" s="210"/>
      <c r="J292" s="205"/>
      <c r="K292" s="205"/>
      <c r="L292" s="211"/>
      <c r="M292" s="212"/>
      <c r="N292" s="213"/>
      <c r="O292" s="213"/>
      <c r="P292" s="213"/>
      <c r="Q292" s="213"/>
      <c r="R292" s="213"/>
      <c r="S292" s="213"/>
      <c r="T292" s="214"/>
      <c r="AT292" s="215" t="s">
        <v>167</v>
      </c>
      <c r="AU292" s="215" t="s">
        <v>83</v>
      </c>
      <c r="AV292" s="13" t="s">
        <v>83</v>
      </c>
      <c r="AW292" s="13" t="s">
        <v>31</v>
      </c>
      <c r="AX292" s="13" t="s">
        <v>75</v>
      </c>
      <c r="AY292" s="215" t="s">
        <v>159</v>
      </c>
    </row>
    <row r="293" spans="1:65" s="2" customFormat="1" ht="16.5" customHeight="1">
      <c r="A293" s="32"/>
      <c r="B293" s="33"/>
      <c r="C293" s="216" t="s">
        <v>469</v>
      </c>
      <c r="D293" s="216" t="s">
        <v>298</v>
      </c>
      <c r="E293" s="217" t="s">
        <v>470</v>
      </c>
      <c r="F293" s="218" t="s">
        <v>471</v>
      </c>
      <c r="G293" s="219" t="s">
        <v>294</v>
      </c>
      <c r="H293" s="220">
        <v>1.32</v>
      </c>
      <c r="I293" s="221"/>
      <c r="J293" s="222">
        <f>ROUND(I293*H293,0)</f>
        <v>0</v>
      </c>
      <c r="K293" s="223"/>
      <c r="L293" s="224"/>
      <c r="M293" s="225" t="s">
        <v>1</v>
      </c>
      <c r="N293" s="226" t="s">
        <v>40</v>
      </c>
      <c r="O293" s="69"/>
      <c r="P293" s="200">
        <f>O293*H293</f>
        <v>0</v>
      </c>
      <c r="Q293" s="200">
        <v>0.00078</v>
      </c>
      <c r="R293" s="200">
        <f>Q293*H293</f>
        <v>0.0010296</v>
      </c>
      <c r="S293" s="200">
        <v>0</v>
      </c>
      <c r="T293" s="201">
        <f>S293*H293</f>
        <v>0</v>
      </c>
      <c r="U293" s="32"/>
      <c r="V293" s="32"/>
      <c r="W293" s="32"/>
      <c r="X293" s="32"/>
      <c r="Y293" s="32"/>
      <c r="Z293" s="32"/>
      <c r="AA293" s="32"/>
      <c r="AB293" s="32"/>
      <c r="AC293" s="32"/>
      <c r="AD293" s="32"/>
      <c r="AE293" s="32"/>
      <c r="AR293" s="202" t="s">
        <v>197</v>
      </c>
      <c r="AT293" s="202" t="s">
        <v>298</v>
      </c>
      <c r="AU293" s="202" t="s">
        <v>83</v>
      </c>
      <c r="AY293" s="15" t="s">
        <v>159</v>
      </c>
      <c r="BE293" s="203">
        <f>IF(N293="základní",J293,0)</f>
        <v>0</v>
      </c>
      <c r="BF293" s="203">
        <f>IF(N293="snížená",J293,0)</f>
        <v>0</v>
      </c>
      <c r="BG293" s="203">
        <f>IF(N293="zákl. přenesená",J293,0)</f>
        <v>0</v>
      </c>
      <c r="BH293" s="203">
        <f>IF(N293="sníž. přenesená",J293,0)</f>
        <v>0</v>
      </c>
      <c r="BI293" s="203">
        <f>IF(N293="nulová",J293,0)</f>
        <v>0</v>
      </c>
      <c r="BJ293" s="15" t="s">
        <v>8</v>
      </c>
      <c r="BK293" s="203">
        <f>ROUND(I293*H293,0)</f>
        <v>0</v>
      </c>
      <c r="BL293" s="15" t="s">
        <v>165</v>
      </c>
      <c r="BM293" s="202" t="s">
        <v>472</v>
      </c>
    </row>
    <row r="294" spans="2:51" s="13" customFormat="1" ht="12">
      <c r="B294" s="204"/>
      <c r="C294" s="205"/>
      <c r="D294" s="206" t="s">
        <v>167</v>
      </c>
      <c r="E294" s="207" t="s">
        <v>1</v>
      </c>
      <c r="F294" s="208" t="s">
        <v>473</v>
      </c>
      <c r="G294" s="205"/>
      <c r="H294" s="209">
        <v>1.32</v>
      </c>
      <c r="I294" s="210"/>
      <c r="J294" s="205"/>
      <c r="K294" s="205"/>
      <c r="L294" s="211"/>
      <c r="M294" s="212"/>
      <c r="N294" s="213"/>
      <c r="O294" s="213"/>
      <c r="P294" s="213"/>
      <c r="Q294" s="213"/>
      <c r="R294" s="213"/>
      <c r="S294" s="213"/>
      <c r="T294" s="214"/>
      <c r="AT294" s="215" t="s">
        <v>167</v>
      </c>
      <c r="AU294" s="215" t="s">
        <v>83</v>
      </c>
      <c r="AV294" s="13" t="s">
        <v>83</v>
      </c>
      <c r="AW294" s="13" t="s">
        <v>31</v>
      </c>
      <c r="AX294" s="13" t="s">
        <v>75</v>
      </c>
      <c r="AY294" s="215" t="s">
        <v>159</v>
      </c>
    </row>
    <row r="295" spans="1:65" s="2" customFormat="1" ht="16.5" customHeight="1">
      <c r="A295" s="32"/>
      <c r="B295" s="33"/>
      <c r="C295" s="216" t="s">
        <v>474</v>
      </c>
      <c r="D295" s="216" t="s">
        <v>298</v>
      </c>
      <c r="E295" s="217" t="s">
        <v>475</v>
      </c>
      <c r="F295" s="218" t="s">
        <v>476</v>
      </c>
      <c r="G295" s="219" t="s">
        <v>477</v>
      </c>
      <c r="H295" s="220">
        <v>0.08</v>
      </c>
      <c r="I295" s="221"/>
      <c r="J295" s="222">
        <f>ROUND(I295*H295,0)</f>
        <v>0</v>
      </c>
      <c r="K295" s="223"/>
      <c r="L295" s="224"/>
      <c r="M295" s="225" t="s">
        <v>1</v>
      </c>
      <c r="N295" s="226" t="s">
        <v>40</v>
      </c>
      <c r="O295" s="69"/>
      <c r="P295" s="200">
        <f>O295*H295</f>
        <v>0</v>
      </c>
      <c r="Q295" s="200">
        <v>0.00173</v>
      </c>
      <c r="R295" s="200">
        <f>Q295*H295</f>
        <v>0.0001384</v>
      </c>
      <c r="S295" s="200">
        <v>0</v>
      </c>
      <c r="T295" s="201">
        <f>S295*H295</f>
        <v>0</v>
      </c>
      <c r="U295" s="32"/>
      <c r="V295" s="32"/>
      <c r="W295" s="32"/>
      <c r="X295" s="32"/>
      <c r="Y295" s="32"/>
      <c r="Z295" s="32"/>
      <c r="AA295" s="32"/>
      <c r="AB295" s="32"/>
      <c r="AC295" s="32"/>
      <c r="AD295" s="32"/>
      <c r="AE295" s="32"/>
      <c r="AR295" s="202" t="s">
        <v>197</v>
      </c>
      <c r="AT295" s="202" t="s">
        <v>298</v>
      </c>
      <c r="AU295" s="202" t="s">
        <v>83</v>
      </c>
      <c r="AY295" s="15" t="s">
        <v>159</v>
      </c>
      <c r="BE295" s="203">
        <f>IF(N295="základní",J295,0)</f>
        <v>0</v>
      </c>
      <c r="BF295" s="203">
        <f>IF(N295="snížená",J295,0)</f>
        <v>0</v>
      </c>
      <c r="BG295" s="203">
        <f>IF(N295="zákl. přenesená",J295,0)</f>
        <v>0</v>
      </c>
      <c r="BH295" s="203">
        <f>IF(N295="sníž. přenesená",J295,0)</f>
        <v>0</v>
      </c>
      <c r="BI295" s="203">
        <f>IF(N295="nulová",J295,0)</f>
        <v>0</v>
      </c>
      <c r="BJ295" s="15" t="s">
        <v>8</v>
      </c>
      <c r="BK295" s="203">
        <f>ROUND(I295*H295,0)</f>
        <v>0</v>
      </c>
      <c r="BL295" s="15" t="s">
        <v>165</v>
      </c>
      <c r="BM295" s="202" t="s">
        <v>478</v>
      </c>
    </row>
    <row r="296" spans="1:65" s="2" customFormat="1" ht="21.75" customHeight="1">
      <c r="A296" s="32"/>
      <c r="B296" s="33"/>
      <c r="C296" s="190" t="s">
        <v>479</v>
      </c>
      <c r="D296" s="190" t="s">
        <v>161</v>
      </c>
      <c r="E296" s="191" t="s">
        <v>480</v>
      </c>
      <c r="F296" s="192" t="s">
        <v>481</v>
      </c>
      <c r="G296" s="193" t="s">
        <v>482</v>
      </c>
      <c r="H296" s="194">
        <v>600</v>
      </c>
      <c r="I296" s="195"/>
      <c r="J296" s="196">
        <f>ROUND(I296*H296,0)</f>
        <v>0</v>
      </c>
      <c r="K296" s="197"/>
      <c r="L296" s="37"/>
      <c r="M296" s="198" t="s">
        <v>1</v>
      </c>
      <c r="N296" s="199" t="s">
        <v>40</v>
      </c>
      <c r="O296" s="69"/>
      <c r="P296" s="200">
        <f>O296*H296</f>
        <v>0</v>
      </c>
      <c r="Q296" s="200">
        <v>0</v>
      </c>
      <c r="R296" s="200">
        <f>Q296*H296</f>
        <v>0</v>
      </c>
      <c r="S296" s="200">
        <v>0</v>
      </c>
      <c r="T296" s="201">
        <f>S296*H296</f>
        <v>0</v>
      </c>
      <c r="U296" s="32"/>
      <c r="V296" s="32"/>
      <c r="W296" s="32"/>
      <c r="X296" s="32"/>
      <c r="Y296" s="32"/>
      <c r="Z296" s="32"/>
      <c r="AA296" s="32"/>
      <c r="AB296" s="32"/>
      <c r="AC296" s="32"/>
      <c r="AD296" s="32"/>
      <c r="AE296" s="32"/>
      <c r="AR296" s="202" t="s">
        <v>165</v>
      </c>
      <c r="AT296" s="202" t="s">
        <v>161</v>
      </c>
      <c r="AU296" s="202" t="s">
        <v>83</v>
      </c>
      <c r="AY296" s="15" t="s">
        <v>159</v>
      </c>
      <c r="BE296" s="203">
        <f>IF(N296="základní",J296,0)</f>
        <v>0</v>
      </c>
      <c r="BF296" s="203">
        <f>IF(N296="snížená",J296,0)</f>
        <v>0</v>
      </c>
      <c r="BG296" s="203">
        <f>IF(N296="zákl. přenesená",J296,0)</f>
        <v>0</v>
      </c>
      <c r="BH296" s="203">
        <f>IF(N296="sníž. přenesená",J296,0)</f>
        <v>0</v>
      </c>
      <c r="BI296" s="203">
        <f>IF(N296="nulová",J296,0)</f>
        <v>0</v>
      </c>
      <c r="BJ296" s="15" t="s">
        <v>8</v>
      </c>
      <c r="BK296" s="203">
        <f>ROUND(I296*H296,0)</f>
        <v>0</v>
      </c>
      <c r="BL296" s="15" t="s">
        <v>165</v>
      </c>
      <c r="BM296" s="202" t="s">
        <v>483</v>
      </c>
    </row>
    <row r="297" spans="1:65" s="2" customFormat="1" ht="21.75" customHeight="1">
      <c r="A297" s="32"/>
      <c r="B297" s="33"/>
      <c r="C297" s="190" t="s">
        <v>484</v>
      </c>
      <c r="D297" s="190" t="s">
        <v>161</v>
      </c>
      <c r="E297" s="191" t="s">
        <v>485</v>
      </c>
      <c r="F297" s="192" t="s">
        <v>486</v>
      </c>
      <c r="G297" s="193" t="s">
        <v>214</v>
      </c>
      <c r="H297" s="194">
        <v>2.73</v>
      </c>
      <c r="I297" s="195"/>
      <c r="J297" s="196">
        <f>ROUND(I297*H297,0)</f>
        <v>0</v>
      </c>
      <c r="K297" s="197"/>
      <c r="L297" s="37"/>
      <c r="M297" s="198" t="s">
        <v>1</v>
      </c>
      <c r="N297" s="199" t="s">
        <v>40</v>
      </c>
      <c r="O297" s="69"/>
      <c r="P297" s="200">
        <f>O297*H297</f>
        <v>0</v>
      </c>
      <c r="Q297" s="200">
        <v>0</v>
      </c>
      <c r="R297" s="200">
        <f>Q297*H297</f>
        <v>0</v>
      </c>
      <c r="S297" s="200">
        <v>0.257</v>
      </c>
      <c r="T297" s="201">
        <f>S297*H297</f>
        <v>0.7016100000000001</v>
      </c>
      <c r="U297" s="32"/>
      <c r="V297" s="32"/>
      <c r="W297" s="32"/>
      <c r="X297" s="32"/>
      <c r="Y297" s="32"/>
      <c r="Z297" s="32"/>
      <c r="AA297" s="32"/>
      <c r="AB297" s="32"/>
      <c r="AC297" s="32"/>
      <c r="AD297" s="32"/>
      <c r="AE297" s="32"/>
      <c r="AR297" s="202" t="s">
        <v>165</v>
      </c>
      <c r="AT297" s="202" t="s">
        <v>161</v>
      </c>
      <c r="AU297" s="202" t="s">
        <v>83</v>
      </c>
      <c r="AY297" s="15" t="s">
        <v>159</v>
      </c>
      <c r="BE297" s="203">
        <f>IF(N297="základní",J297,0)</f>
        <v>0</v>
      </c>
      <c r="BF297" s="203">
        <f>IF(N297="snížená",J297,0)</f>
        <v>0</v>
      </c>
      <c r="BG297" s="203">
        <f>IF(N297="zákl. přenesená",J297,0)</f>
        <v>0</v>
      </c>
      <c r="BH297" s="203">
        <f>IF(N297="sníž. přenesená",J297,0)</f>
        <v>0</v>
      </c>
      <c r="BI297" s="203">
        <f>IF(N297="nulová",J297,0)</f>
        <v>0</v>
      </c>
      <c r="BJ297" s="15" t="s">
        <v>8</v>
      </c>
      <c r="BK297" s="203">
        <f>ROUND(I297*H297,0)</f>
        <v>0</v>
      </c>
      <c r="BL297" s="15" t="s">
        <v>165</v>
      </c>
      <c r="BM297" s="202" t="s">
        <v>487</v>
      </c>
    </row>
    <row r="298" spans="2:51" s="13" customFormat="1" ht="12">
      <c r="B298" s="204"/>
      <c r="C298" s="205"/>
      <c r="D298" s="206" t="s">
        <v>167</v>
      </c>
      <c r="E298" s="207" t="s">
        <v>1</v>
      </c>
      <c r="F298" s="208" t="s">
        <v>488</v>
      </c>
      <c r="G298" s="205"/>
      <c r="H298" s="209">
        <v>2.73</v>
      </c>
      <c r="I298" s="210"/>
      <c r="J298" s="205"/>
      <c r="K298" s="205"/>
      <c r="L298" s="211"/>
      <c r="M298" s="212"/>
      <c r="N298" s="213"/>
      <c r="O298" s="213"/>
      <c r="P298" s="213"/>
      <c r="Q298" s="213"/>
      <c r="R298" s="213"/>
      <c r="S298" s="213"/>
      <c r="T298" s="214"/>
      <c r="AT298" s="215" t="s">
        <v>167</v>
      </c>
      <c r="AU298" s="215" t="s">
        <v>83</v>
      </c>
      <c r="AV298" s="13" t="s">
        <v>83</v>
      </c>
      <c r="AW298" s="13" t="s">
        <v>31</v>
      </c>
      <c r="AX298" s="13" t="s">
        <v>75</v>
      </c>
      <c r="AY298" s="215" t="s">
        <v>159</v>
      </c>
    </row>
    <row r="299" spans="1:65" s="2" customFormat="1" ht="33" customHeight="1">
      <c r="A299" s="32"/>
      <c r="B299" s="33"/>
      <c r="C299" s="190" t="s">
        <v>321</v>
      </c>
      <c r="D299" s="190" t="s">
        <v>161</v>
      </c>
      <c r="E299" s="191" t="s">
        <v>489</v>
      </c>
      <c r="F299" s="192" t="s">
        <v>490</v>
      </c>
      <c r="G299" s="193" t="s">
        <v>294</v>
      </c>
      <c r="H299" s="194">
        <v>7.8</v>
      </c>
      <c r="I299" s="195"/>
      <c r="J299" s="196">
        <f>ROUND(I299*H299,0)</f>
        <v>0</v>
      </c>
      <c r="K299" s="197"/>
      <c r="L299" s="37"/>
      <c r="M299" s="198" t="s">
        <v>1</v>
      </c>
      <c r="N299" s="199" t="s">
        <v>40</v>
      </c>
      <c r="O299" s="69"/>
      <c r="P299" s="200">
        <f>O299*H299</f>
        <v>0</v>
      </c>
      <c r="Q299" s="200">
        <v>0</v>
      </c>
      <c r="R299" s="200">
        <f>Q299*H299</f>
        <v>0</v>
      </c>
      <c r="S299" s="200">
        <v>0.016</v>
      </c>
      <c r="T299" s="201">
        <f>S299*H299</f>
        <v>0.1248</v>
      </c>
      <c r="U299" s="32"/>
      <c r="V299" s="32"/>
      <c r="W299" s="32"/>
      <c r="X299" s="32"/>
      <c r="Y299" s="32"/>
      <c r="Z299" s="32"/>
      <c r="AA299" s="32"/>
      <c r="AB299" s="32"/>
      <c r="AC299" s="32"/>
      <c r="AD299" s="32"/>
      <c r="AE299" s="32"/>
      <c r="AR299" s="202" t="s">
        <v>165</v>
      </c>
      <c r="AT299" s="202" t="s">
        <v>161</v>
      </c>
      <c r="AU299" s="202" t="s">
        <v>83</v>
      </c>
      <c r="AY299" s="15" t="s">
        <v>159</v>
      </c>
      <c r="BE299" s="203">
        <f>IF(N299="základní",J299,0)</f>
        <v>0</v>
      </c>
      <c r="BF299" s="203">
        <f>IF(N299="snížená",J299,0)</f>
        <v>0</v>
      </c>
      <c r="BG299" s="203">
        <f>IF(N299="zákl. přenesená",J299,0)</f>
        <v>0</v>
      </c>
      <c r="BH299" s="203">
        <f>IF(N299="sníž. přenesená",J299,0)</f>
        <v>0</v>
      </c>
      <c r="BI299" s="203">
        <f>IF(N299="nulová",J299,0)</f>
        <v>0</v>
      </c>
      <c r="BJ299" s="15" t="s">
        <v>8</v>
      </c>
      <c r="BK299" s="203">
        <f>ROUND(I299*H299,0)</f>
        <v>0</v>
      </c>
      <c r="BL299" s="15" t="s">
        <v>165</v>
      </c>
      <c r="BM299" s="202" t="s">
        <v>491</v>
      </c>
    </row>
    <row r="300" spans="2:51" s="13" customFormat="1" ht="12">
      <c r="B300" s="204"/>
      <c r="C300" s="205"/>
      <c r="D300" s="206" t="s">
        <v>167</v>
      </c>
      <c r="E300" s="207" t="s">
        <v>1</v>
      </c>
      <c r="F300" s="208" t="s">
        <v>492</v>
      </c>
      <c r="G300" s="205"/>
      <c r="H300" s="209">
        <v>7.8</v>
      </c>
      <c r="I300" s="210"/>
      <c r="J300" s="205"/>
      <c r="K300" s="205"/>
      <c r="L300" s="211"/>
      <c r="M300" s="212"/>
      <c r="N300" s="213"/>
      <c r="O300" s="213"/>
      <c r="P300" s="213"/>
      <c r="Q300" s="213"/>
      <c r="R300" s="213"/>
      <c r="S300" s="213"/>
      <c r="T300" s="214"/>
      <c r="AT300" s="215" t="s">
        <v>167</v>
      </c>
      <c r="AU300" s="215" t="s">
        <v>83</v>
      </c>
      <c r="AV300" s="13" t="s">
        <v>83</v>
      </c>
      <c r="AW300" s="13" t="s">
        <v>31</v>
      </c>
      <c r="AX300" s="13" t="s">
        <v>75</v>
      </c>
      <c r="AY300" s="215" t="s">
        <v>159</v>
      </c>
    </row>
    <row r="301" spans="1:65" s="2" customFormat="1" ht="21.75" customHeight="1">
      <c r="A301" s="32"/>
      <c r="B301" s="33"/>
      <c r="C301" s="190" t="s">
        <v>493</v>
      </c>
      <c r="D301" s="190" t="s">
        <v>161</v>
      </c>
      <c r="E301" s="191" t="s">
        <v>494</v>
      </c>
      <c r="F301" s="192" t="s">
        <v>495</v>
      </c>
      <c r="G301" s="193" t="s">
        <v>294</v>
      </c>
      <c r="H301" s="194">
        <v>3.8</v>
      </c>
      <c r="I301" s="195"/>
      <c r="J301" s="196">
        <f>ROUND(I301*H301,0)</f>
        <v>0</v>
      </c>
      <c r="K301" s="197"/>
      <c r="L301" s="37"/>
      <c r="M301" s="198" t="s">
        <v>1</v>
      </c>
      <c r="N301" s="199" t="s">
        <v>40</v>
      </c>
      <c r="O301" s="69"/>
      <c r="P301" s="200">
        <f>O301*H301</f>
        <v>0</v>
      </c>
      <c r="Q301" s="200">
        <v>0.02474</v>
      </c>
      <c r="R301" s="200">
        <f>Q301*H301</f>
        <v>0.094012</v>
      </c>
      <c r="S301" s="200">
        <v>0</v>
      </c>
      <c r="T301" s="201">
        <f>S301*H301</f>
        <v>0</v>
      </c>
      <c r="U301" s="32"/>
      <c r="V301" s="32"/>
      <c r="W301" s="32"/>
      <c r="X301" s="32"/>
      <c r="Y301" s="32"/>
      <c r="Z301" s="32"/>
      <c r="AA301" s="32"/>
      <c r="AB301" s="32"/>
      <c r="AC301" s="32"/>
      <c r="AD301" s="32"/>
      <c r="AE301" s="32"/>
      <c r="AR301" s="202" t="s">
        <v>165</v>
      </c>
      <c r="AT301" s="202" t="s">
        <v>161</v>
      </c>
      <c r="AU301" s="202" t="s">
        <v>83</v>
      </c>
      <c r="AY301" s="15" t="s">
        <v>159</v>
      </c>
      <c r="BE301" s="203">
        <f>IF(N301="základní",J301,0)</f>
        <v>0</v>
      </c>
      <c r="BF301" s="203">
        <f>IF(N301="snížená",J301,0)</f>
        <v>0</v>
      </c>
      <c r="BG301" s="203">
        <f>IF(N301="zákl. přenesená",J301,0)</f>
        <v>0</v>
      </c>
      <c r="BH301" s="203">
        <f>IF(N301="sníž. přenesená",J301,0)</f>
        <v>0</v>
      </c>
      <c r="BI301" s="203">
        <f>IF(N301="nulová",J301,0)</f>
        <v>0</v>
      </c>
      <c r="BJ301" s="15" t="s">
        <v>8</v>
      </c>
      <c r="BK301" s="203">
        <f>ROUND(I301*H301,0)</f>
        <v>0</v>
      </c>
      <c r="BL301" s="15" t="s">
        <v>165</v>
      </c>
      <c r="BM301" s="202" t="s">
        <v>496</v>
      </c>
    </row>
    <row r="302" spans="1:65" s="2" customFormat="1" ht="33" customHeight="1">
      <c r="A302" s="32"/>
      <c r="B302" s="33"/>
      <c r="C302" s="190" t="s">
        <v>416</v>
      </c>
      <c r="D302" s="190" t="s">
        <v>161</v>
      </c>
      <c r="E302" s="191" t="s">
        <v>497</v>
      </c>
      <c r="F302" s="192" t="s">
        <v>498</v>
      </c>
      <c r="G302" s="193" t="s">
        <v>294</v>
      </c>
      <c r="H302" s="194">
        <v>3.8</v>
      </c>
      <c r="I302" s="195"/>
      <c r="J302" s="196">
        <f>ROUND(I302*H302,0)</f>
        <v>0</v>
      </c>
      <c r="K302" s="197"/>
      <c r="L302" s="37"/>
      <c r="M302" s="198" t="s">
        <v>1</v>
      </c>
      <c r="N302" s="199" t="s">
        <v>40</v>
      </c>
      <c r="O302" s="69"/>
      <c r="P302" s="200">
        <f>O302*H302</f>
        <v>0</v>
      </c>
      <c r="Q302" s="200">
        <v>0.00517</v>
      </c>
      <c r="R302" s="200">
        <f>Q302*H302</f>
        <v>0.019646</v>
      </c>
      <c r="S302" s="200">
        <v>0</v>
      </c>
      <c r="T302" s="201">
        <f>S302*H302</f>
        <v>0</v>
      </c>
      <c r="U302" s="32"/>
      <c r="V302" s="32"/>
      <c r="W302" s="32"/>
      <c r="X302" s="32"/>
      <c r="Y302" s="32"/>
      <c r="Z302" s="32"/>
      <c r="AA302" s="32"/>
      <c r="AB302" s="32"/>
      <c r="AC302" s="32"/>
      <c r="AD302" s="32"/>
      <c r="AE302" s="32"/>
      <c r="AR302" s="202" t="s">
        <v>165</v>
      </c>
      <c r="AT302" s="202" t="s">
        <v>161</v>
      </c>
      <c r="AU302" s="202" t="s">
        <v>83</v>
      </c>
      <c r="AY302" s="15" t="s">
        <v>159</v>
      </c>
      <c r="BE302" s="203">
        <f>IF(N302="základní",J302,0)</f>
        <v>0</v>
      </c>
      <c r="BF302" s="203">
        <f>IF(N302="snížená",J302,0)</f>
        <v>0</v>
      </c>
      <c r="BG302" s="203">
        <f>IF(N302="zákl. přenesená",J302,0)</f>
        <v>0</v>
      </c>
      <c r="BH302" s="203">
        <f>IF(N302="sníž. přenesená",J302,0)</f>
        <v>0</v>
      </c>
      <c r="BI302" s="203">
        <f>IF(N302="nulová",J302,0)</f>
        <v>0</v>
      </c>
      <c r="BJ302" s="15" t="s">
        <v>8</v>
      </c>
      <c r="BK302" s="203">
        <f>ROUND(I302*H302,0)</f>
        <v>0</v>
      </c>
      <c r="BL302" s="15" t="s">
        <v>165</v>
      </c>
      <c r="BM302" s="202" t="s">
        <v>499</v>
      </c>
    </row>
    <row r="303" spans="1:65" s="2" customFormat="1" ht="21.75" customHeight="1">
      <c r="A303" s="32"/>
      <c r="B303" s="33"/>
      <c r="C303" s="190" t="s">
        <v>309</v>
      </c>
      <c r="D303" s="190" t="s">
        <v>161</v>
      </c>
      <c r="E303" s="191" t="s">
        <v>500</v>
      </c>
      <c r="F303" s="192" t="s">
        <v>501</v>
      </c>
      <c r="G303" s="193" t="s">
        <v>294</v>
      </c>
      <c r="H303" s="194">
        <v>29.7</v>
      </c>
      <c r="I303" s="195"/>
      <c r="J303" s="196">
        <f>ROUND(I303*H303,0)</f>
        <v>0</v>
      </c>
      <c r="K303" s="197"/>
      <c r="L303" s="37"/>
      <c r="M303" s="198" t="s">
        <v>1</v>
      </c>
      <c r="N303" s="199" t="s">
        <v>40</v>
      </c>
      <c r="O303" s="69"/>
      <c r="P303" s="200">
        <f>O303*H303</f>
        <v>0</v>
      </c>
      <c r="Q303" s="200">
        <v>0</v>
      </c>
      <c r="R303" s="200">
        <f>Q303*H303</f>
        <v>0</v>
      </c>
      <c r="S303" s="200">
        <v>0</v>
      </c>
      <c r="T303" s="201">
        <f>S303*H303</f>
        <v>0</v>
      </c>
      <c r="U303" s="32"/>
      <c r="V303" s="32"/>
      <c r="W303" s="32"/>
      <c r="X303" s="32"/>
      <c r="Y303" s="32"/>
      <c r="Z303" s="32"/>
      <c r="AA303" s="32"/>
      <c r="AB303" s="32"/>
      <c r="AC303" s="32"/>
      <c r="AD303" s="32"/>
      <c r="AE303" s="32"/>
      <c r="AR303" s="202" t="s">
        <v>165</v>
      </c>
      <c r="AT303" s="202" t="s">
        <v>161</v>
      </c>
      <c r="AU303" s="202" t="s">
        <v>83</v>
      </c>
      <c r="AY303" s="15" t="s">
        <v>159</v>
      </c>
      <c r="BE303" s="203">
        <f>IF(N303="základní",J303,0)</f>
        <v>0</v>
      </c>
      <c r="BF303" s="203">
        <f>IF(N303="snížená",J303,0)</f>
        <v>0</v>
      </c>
      <c r="BG303" s="203">
        <f>IF(N303="zákl. přenesená",J303,0)</f>
        <v>0</v>
      </c>
      <c r="BH303" s="203">
        <f>IF(N303="sníž. přenesená",J303,0)</f>
        <v>0</v>
      </c>
      <c r="BI303" s="203">
        <f>IF(N303="nulová",J303,0)</f>
        <v>0</v>
      </c>
      <c r="BJ303" s="15" t="s">
        <v>8</v>
      </c>
      <c r="BK303" s="203">
        <f>ROUND(I303*H303,0)</f>
        <v>0</v>
      </c>
      <c r="BL303" s="15" t="s">
        <v>165</v>
      </c>
      <c r="BM303" s="202" t="s">
        <v>502</v>
      </c>
    </row>
    <row r="304" spans="2:51" s="13" customFormat="1" ht="12">
      <c r="B304" s="204"/>
      <c r="C304" s="205"/>
      <c r="D304" s="206" t="s">
        <v>167</v>
      </c>
      <c r="E304" s="207" t="s">
        <v>1</v>
      </c>
      <c r="F304" s="208" t="s">
        <v>503</v>
      </c>
      <c r="G304" s="205"/>
      <c r="H304" s="209">
        <v>29.7</v>
      </c>
      <c r="I304" s="210"/>
      <c r="J304" s="205"/>
      <c r="K304" s="205"/>
      <c r="L304" s="211"/>
      <c r="M304" s="212"/>
      <c r="N304" s="213"/>
      <c r="O304" s="213"/>
      <c r="P304" s="213"/>
      <c r="Q304" s="213"/>
      <c r="R304" s="213"/>
      <c r="S304" s="213"/>
      <c r="T304" s="214"/>
      <c r="AT304" s="215" t="s">
        <v>167</v>
      </c>
      <c r="AU304" s="215" t="s">
        <v>83</v>
      </c>
      <c r="AV304" s="13" t="s">
        <v>83</v>
      </c>
      <c r="AW304" s="13" t="s">
        <v>31</v>
      </c>
      <c r="AX304" s="13" t="s">
        <v>75</v>
      </c>
      <c r="AY304" s="215" t="s">
        <v>159</v>
      </c>
    </row>
    <row r="305" spans="1:65" s="2" customFormat="1" ht="21.75" customHeight="1">
      <c r="A305" s="32"/>
      <c r="B305" s="33"/>
      <c r="C305" s="190" t="s">
        <v>504</v>
      </c>
      <c r="D305" s="190" t="s">
        <v>161</v>
      </c>
      <c r="E305" s="191" t="s">
        <v>505</v>
      </c>
      <c r="F305" s="192" t="s">
        <v>506</v>
      </c>
      <c r="G305" s="193" t="s">
        <v>164</v>
      </c>
      <c r="H305" s="194">
        <v>7.525</v>
      </c>
      <c r="I305" s="195"/>
      <c r="J305" s="196">
        <f>ROUND(I305*H305,0)</f>
        <v>0</v>
      </c>
      <c r="K305" s="197"/>
      <c r="L305" s="37"/>
      <c r="M305" s="198" t="s">
        <v>1</v>
      </c>
      <c r="N305" s="199" t="s">
        <v>40</v>
      </c>
      <c r="O305" s="69"/>
      <c r="P305" s="200">
        <f>O305*H305</f>
        <v>0</v>
      </c>
      <c r="Q305" s="200">
        <v>0.50375</v>
      </c>
      <c r="R305" s="200">
        <f>Q305*H305</f>
        <v>3.7907187500000004</v>
      </c>
      <c r="S305" s="200">
        <v>1.95</v>
      </c>
      <c r="T305" s="201">
        <f>S305*H305</f>
        <v>14.67375</v>
      </c>
      <c r="U305" s="32"/>
      <c r="V305" s="32"/>
      <c r="W305" s="32"/>
      <c r="X305" s="32"/>
      <c r="Y305" s="32"/>
      <c r="Z305" s="32"/>
      <c r="AA305" s="32"/>
      <c r="AB305" s="32"/>
      <c r="AC305" s="32"/>
      <c r="AD305" s="32"/>
      <c r="AE305" s="32"/>
      <c r="AR305" s="202" t="s">
        <v>165</v>
      </c>
      <c r="AT305" s="202" t="s">
        <v>161</v>
      </c>
      <c r="AU305" s="202" t="s">
        <v>83</v>
      </c>
      <c r="AY305" s="15" t="s">
        <v>159</v>
      </c>
      <c r="BE305" s="203">
        <f>IF(N305="základní",J305,0)</f>
        <v>0</v>
      </c>
      <c r="BF305" s="203">
        <f>IF(N305="snížená",J305,0)</f>
        <v>0</v>
      </c>
      <c r="BG305" s="203">
        <f>IF(N305="zákl. přenesená",J305,0)</f>
        <v>0</v>
      </c>
      <c r="BH305" s="203">
        <f>IF(N305="sníž. přenesená",J305,0)</f>
        <v>0</v>
      </c>
      <c r="BI305" s="203">
        <f>IF(N305="nulová",J305,0)</f>
        <v>0</v>
      </c>
      <c r="BJ305" s="15" t="s">
        <v>8</v>
      </c>
      <c r="BK305" s="203">
        <f>ROUND(I305*H305,0)</f>
        <v>0</v>
      </c>
      <c r="BL305" s="15" t="s">
        <v>165</v>
      </c>
      <c r="BM305" s="202" t="s">
        <v>507</v>
      </c>
    </row>
    <row r="306" spans="2:51" s="13" customFormat="1" ht="22.5">
      <c r="B306" s="204"/>
      <c r="C306" s="205"/>
      <c r="D306" s="206" t="s">
        <v>167</v>
      </c>
      <c r="E306" s="207" t="s">
        <v>1</v>
      </c>
      <c r="F306" s="208" t="s">
        <v>508</v>
      </c>
      <c r="G306" s="205"/>
      <c r="H306" s="209">
        <v>7.525</v>
      </c>
      <c r="I306" s="210"/>
      <c r="J306" s="205"/>
      <c r="K306" s="205"/>
      <c r="L306" s="211"/>
      <c r="M306" s="212"/>
      <c r="N306" s="213"/>
      <c r="O306" s="213"/>
      <c r="P306" s="213"/>
      <c r="Q306" s="213"/>
      <c r="R306" s="213"/>
      <c r="S306" s="213"/>
      <c r="T306" s="214"/>
      <c r="AT306" s="215" t="s">
        <v>167</v>
      </c>
      <c r="AU306" s="215" t="s">
        <v>83</v>
      </c>
      <c r="AV306" s="13" t="s">
        <v>83</v>
      </c>
      <c r="AW306" s="13" t="s">
        <v>31</v>
      </c>
      <c r="AX306" s="13" t="s">
        <v>75</v>
      </c>
      <c r="AY306" s="215" t="s">
        <v>159</v>
      </c>
    </row>
    <row r="307" spans="1:65" s="2" customFormat="1" ht="16.5" customHeight="1">
      <c r="A307" s="32"/>
      <c r="B307" s="33"/>
      <c r="C307" s="216" t="s">
        <v>509</v>
      </c>
      <c r="D307" s="216" t="s">
        <v>298</v>
      </c>
      <c r="E307" s="217" t="s">
        <v>510</v>
      </c>
      <c r="F307" s="218" t="s">
        <v>511</v>
      </c>
      <c r="G307" s="219" t="s">
        <v>301</v>
      </c>
      <c r="H307" s="220">
        <v>1287</v>
      </c>
      <c r="I307" s="221"/>
      <c r="J307" s="222">
        <f>ROUND(I307*H307,0)</f>
        <v>0</v>
      </c>
      <c r="K307" s="223"/>
      <c r="L307" s="224"/>
      <c r="M307" s="225" t="s">
        <v>1</v>
      </c>
      <c r="N307" s="226" t="s">
        <v>40</v>
      </c>
      <c r="O307" s="69"/>
      <c r="P307" s="200">
        <f>O307*H307</f>
        <v>0</v>
      </c>
      <c r="Q307" s="200">
        <v>0.0041</v>
      </c>
      <c r="R307" s="200">
        <f>Q307*H307</f>
        <v>5.276700000000001</v>
      </c>
      <c r="S307" s="200">
        <v>0</v>
      </c>
      <c r="T307" s="201">
        <f>S307*H307</f>
        <v>0</v>
      </c>
      <c r="U307" s="32"/>
      <c r="V307" s="32"/>
      <c r="W307" s="32"/>
      <c r="X307" s="32"/>
      <c r="Y307" s="32"/>
      <c r="Z307" s="32"/>
      <c r="AA307" s="32"/>
      <c r="AB307" s="32"/>
      <c r="AC307" s="32"/>
      <c r="AD307" s="32"/>
      <c r="AE307" s="32"/>
      <c r="AR307" s="202" t="s">
        <v>197</v>
      </c>
      <c r="AT307" s="202" t="s">
        <v>298</v>
      </c>
      <c r="AU307" s="202" t="s">
        <v>83</v>
      </c>
      <c r="AY307" s="15" t="s">
        <v>159</v>
      </c>
      <c r="BE307" s="203">
        <f>IF(N307="základní",J307,0)</f>
        <v>0</v>
      </c>
      <c r="BF307" s="203">
        <f>IF(N307="snížená",J307,0)</f>
        <v>0</v>
      </c>
      <c r="BG307" s="203">
        <f>IF(N307="zákl. přenesená",J307,0)</f>
        <v>0</v>
      </c>
      <c r="BH307" s="203">
        <f>IF(N307="sníž. přenesená",J307,0)</f>
        <v>0</v>
      </c>
      <c r="BI307" s="203">
        <f>IF(N307="nulová",J307,0)</f>
        <v>0</v>
      </c>
      <c r="BJ307" s="15" t="s">
        <v>8</v>
      </c>
      <c r="BK307" s="203">
        <f>ROUND(I307*H307,0)</f>
        <v>0</v>
      </c>
      <c r="BL307" s="15" t="s">
        <v>165</v>
      </c>
      <c r="BM307" s="202" t="s">
        <v>512</v>
      </c>
    </row>
    <row r="308" spans="2:51" s="13" customFormat="1" ht="12">
      <c r="B308" s="204"/>
      <c r="C308" s="205"/>
      <c r="D308" s="206" t="s">
        <v>167</v>
      </c>
      <c r="E308" s="207" t="s">
        <v>1</v>
      </c>
      <c r="F308" s="208" t="s">
        <v>513</v>
      </c>
      <c r="G308" s="205"/>
      <c r="H308" s="209">
        <v>1287</v>
      </c>
      <c r="I308" s="210"/>
      <c r="J308" s="205"/>
      <c r="K308" s="205"/>
      <c r="L308" s="211"/>
      <c r="M308" s="212"/>
      <c r="N308" s="213"/>
      <c r="O308" s="213"/>
      <c r="P308" s="213"/>
      <c r="Q308" s="213"/>
      <c r="R308" s="213"/>
      <c r="S308" s="213"/>
      <c r="T308" s="214"/>
      <c r="AT308" s="215" t="s">
        <v>167</v>
      </c>
      <c r="AU308" s="215" t="s">
        <v>83</v>
      </c>
      <c r="AV308" s="13" t="s">
        <v>83</v>
      </c>
      <c r="AW308" s="13" t="s">
        <v>31</v>
      </c>
      <c r="AX308" s="13" t="s">
        <v>75</v>
      </c>
      <c r="AY308" s="215" t="s">
        <v>159</v>
      </c>
    </row>
    <row r="309" spans="1:65" s="2" customFormat="1" ht="21.75" customHeight="1">
      <c r="A309" s="32"/>
      <c r="B309" s="33"/>
      <c r="C309" s="190" t="s">
        <v>514</v>
      </c>
      <c r="D309" s="190" t="s">
        <v>161</v>
      </c>
      <c r="E309" s="191" t="s">
        <v>515</v>
      </c>
      <c r="F309" s="192" t="s">
        <v>516</v>
      </c>
      <c r="G309" s="193" t="s">
        <v>294</v>
      </c>
      <c r="H309" s="194">
        <v>132</v>
      </c>
      <c r="I309" s="195"/>
      <c r="J309" s="196">
        <f>ROUND(I309*H309,0)</f>
        <v>0</v>
      </c>
      <c r="K309" s="197"/>
      <c r="L309" s="37"/>
      <c r="M309" s="198" t="s">
        <v>1</v>
      </c>
      <c r="N309" s="199" t="s">
        <v>40</v>
      </c>
      <c r="O309" s="69"/>
      <c r="P309" s="200">
        <f>O309*H309</f>
        <v>0</v>
      </c>
      <c r="Q309" s="200">
        <v>0.00033</v>
      </c>
      <c r="R309" s="200">
        <f>Q309*H309</f>
        <v>0.04356</v>
      </c>
      <c r="S309" s="200">
        <v>0</v>
      </c>
      <c r="T309" s="201">
        <f>S309*H309</f>
        <v>0</v>
      </c>
      <c r="U309" s="32"/>
      <c r="V309" s="32"/>
      <c r="W309" s="32"/>
      <c r="X309" s="32"/>
      <c r="Y309" s="32"/>
      <c r="Z309" s="32"/>
      <c r="AA309" s="32"/>
      <c r="AB309" s="32"/>
      <c r="AC309" s="32"/>
      <c r="AD309" s="32"/>
      <c r="AE309" s="32"/>
      <c r="AR309" s="202" t="s">
        <v>165</v>
      </c>
      <c r="AT309" s="202" t="s">
        <v>161</v>
      </c>
      <c r="AU309" s="202" t="s">
        <v>83</v>
      </c>
      <c r="AY309" s="15" t="s">
        <v>159</v>
      </c>
      <c r="BE309" s="203">
        <f>IF(N309="základní",J309,0)</f>
        <v>0</v>
      </c>
      <c r="BF309" s="203">
        <f>IF(N309="snížená",J309,0)</f>
        <v>0</v>
      </c>
      <c r="BG309" s="203">
        <f>IF(N309="zákl. přenesená",J309,0)</f>
        <v>0</v>
      </c>
      <c r="BH309" s="203">
        <f>IF(N309="sníž. přenesená",J309,0)</f>
        <v>0</v>
      </c>
      <c r="BI309" s="203">
        <f>IF(N309="nulová",J309,0)</f>
        <v>0</v>
      </c>
      <c r="BJ309" s="15" t="s">
        <v>8</v>
      </c>
      <c r="BK309" s="203">
        <f>ROUND(I309*H309,0)</f>
        <v>0</v>
      </c>
      <c r="BL309" s="15" t="s">
        <v>165</v>
      </c>
      <c r="BM309" s="202" t="s">
        <v>517</v>
      </c>
    </row>
    <row r="310" spans="2:51" s="13" customFormat="1" ht="12">
      <c r="B310" s="204"/>
      <c r="C310" s="205"/>
      <c r="D310" s="206" t="s">
        <v>167</v>
      </c>
      <c r="E310" s="207" t="s">
        <v>1</v>
      </c>
      <c r="F310" s="208" t="s">
        <v>518</v>
      </c>
      <c r="G310" s="205"/>
      <c r="H310" s="209">
        <v>132</v>
      </c>
      <c r="I310" s="210"/>
      <c r="J310" s="205"/>
      <c r="K310" s="205"/>
      <c r="L310" s="211"/>
      <c r="M310" s="212"/>
      <c r="N310" s="213"/>
      <c r="O310" s="213"/>
      <c r="P310" s="213"/>
      <c r="Q310" s="213"/>
      <c r="R310" s="213"/>
      <c r="S310" s="213"/>
      <c r="T310" s="214"/>
      <c r="AT310" s="215" t="s">
        <v>167</v>
      </c>
      <c r="AU310" s="215" t="s">
        <v>83</v>
      </c>
      <c r="AV310" s="13" t="s">
        <v>83</v>
      </c>
      <c r="AW310" s="13" t="s">
        <v>31</v>
      </c>
      <c r="AX310" s="13" t="s">
        <v>75</v>
      </c>
      <c r="AY310" s="215" t="s">
        <v>159</v>
      </c>
    </row>
    <row r="311" spans="1:65" s="2" customFormat="1" ht="21.75" customHeight="1">
      <c r="A311" s="32"/>
      <c r="B311" s="33"/>
      <c r="C311" s="190" t="s">
        <v>519</v>
      </c>
      <c r="D311" s="190" t="s">
        <v>161</v>
      </c>
      <c r="E311" s="191" t="s">
        <v>520</v>
      </c>
      <c r="F311" s="192" t="s">
        <v>521</v>
      </c>
      <c r="G311" s="193" t="s">
        <v>294</v>
      </c>
      <c r="H311" s="194">
        <v>12</v>
      </c>
      <c r="I311" s="195"/>
      <c r="J311" s="196">
        <f>ROUND(I311*H311,0)</f>
        <v>0</v>
      </c>
      <c r="K311" s="197"/>
      <c r="L311" s="37"/>
      <c r="M311" s="198" t="s">
        <v>1</v>
      </c>
      <c r="N311" s="199" t="s">
        <v>40</v>
      </c>
      <c r="O311" s="69"/>
      <c r="P311" s="200">
        <f>O311*H311</f>
        <v>0</v>
      </c>
      <c r="Q311" s="200">
        <v>0.00065</v>
      </c>
      <c r="R311" s="200">
        <f>Q311*H311</f>
        <v>0.0078</v>
      </c>
      <c r="S311" s="200">
        <v>0.001</v>
      </c>
      <c r="T311" s="201">
        <f>S311*H311</f>
        <v>0.012</v>
      </c>
      <c r="U311" s="32"/>
      <c r="V311" s="32"/>
      <c r="W311" s="32"/>
      <c r="X311" s="32"/>
      <c r="Y311" s="32"/>
      <c r="Z311" s="32"/>
      <c r="AA311" s="32"/>
      <c r="AB311" s="32"/>
      <c r="AC311" s="32"/>
      <c r="AD311" s="32"/>
      <c r="AE311" s="32"/>
      <c r="AR311" s="202" t="s">
        <v>165</v>
      </c>
      <c r="AT311" s="202" t="s">
        <v>161</v>
      </c>
      <c r="AU311" s="202" t="s">
        <v>83</v>
      </c>
      <c r="AY311" s="15" t="s">
        <v>159</v>
      </c>
      <c r="BE311" s="203">
        <f>IF(N311="základní",J311,0)</f>
        <v>0</v>
      </c>
      <c r="BF311" s="203">
        <f>IF(N311="snížená",J311,0)</f>
        <v>0</v>
      </c>
      <c r="BG311" s="203">
        <f>IF(N311="zákl. přenesená",J311,0)</f>
        <v>0</v>
      </c>
      <c r="BH311" s="203">
        <f>IF(N311="sníž. přenesená",J311,0)</f>
        <v>0</v>
      </c>
      <c r="BI311" s="203">
        <f>IF(N311="nulová",J311,0)</f>
        <v>0</v>
      </c>
      <c r="BJ311" s="15" t="s">
        <v>8</v>
      </c>
      <c r="BK311" s="203">
        <f>ROUND(I311*H311,0)</f>
        <v>0</v>
      </c>
      <c r="BL311" s="15" t="s">
        <v>165</v>
      </c>
      <c r="BM311" s="202" t="s">
        <v>522</v>
      </c>
    </row>
    <row r="312" spans="1:65" s="2" customFormat="1" ht="33" customHeight="1">
      <c r="A312" s="32"/>
      <c r="B312" s="33"/>
      <c r="C312" s="190" t="s">
        <v>523</v>
      </c>
      <c r="D312" s="190" t="s">
        <v>161</v>
      </c>
      <c r="E312" s="191" t="s">
        <v>524</v>
      </c>
      <c r="F312" s="192" t="s">
        <v>525</v>
      </c>
      <c r="G312" s="193" t="s">
        <v>294</v>
      </c>
      <c r="H312" s="194">
        <v>29.7</v>
      </c>
      <c r="I312" s="195"/>
      <c r="J312" s="196">
        <f>ROUND(I312*H312,0)</f>
        <v>0</v>
      </c>
      <c r="K312" s="197"/>
      <c r="L312" s="37"/>
      <c r="M312" s="198" t="s">
        <v>1</v>
      </c>
      <c r="N312" s="199" t="s">
        <v>40</v>
      </c>
      <c r="O312" s="69"/>
      <c r="P312" s="200">
        <f>O312*H312</f>
        <v>0</v>
      </c>
      <c r="Q312" s="200">
        <v>0.01136</v>
      </c>
      <c r="R312" s="200">
        <f>Q312*H312</f>
        <v>0.337392</v>
      </c>
      <c r="S312" s="200">
        <v>0</v>
      </c>
      <c r="T312" s="201">
        <f>S312*H312</f>
        <v>0</v>
      </c>
      <c r="U312" s="32"/>
      <c r="V312" s="32"/>
      <c r="W312" s="32"/>
      <c r="X312" s="32"/>
      <c r="Y312" s="32"/>
      <c r="Z312" s="32"/>
      <c r="AA312" s="32"/>
      <c r="AB312" s="32"/>
      <c r="AC312" s="32"/>
      <c r="AD312" s="32"/>
      <c r="AE312" s="32"/>
      <c r="AR312" s="202" t="s">
        <v>165</v>
      </c>
      <c r="AT312" s="202" t="s">
        <v>161</v>
      </c>
      <c r="AU312" s="202" t="s">
        <v>83</v>
      </c>
      <c r="AY312" s="15" t="s">
        <v>159</v>
      </c>
      <c r="BE312" s="203">
        <f>IF(N312="základní",J312,0)</f>
        <v>0</v>
      </c>
      <c r="BF312" s="203">
        <f>IF(N312="snížená",J312,0)</f>
        <v>0</v>
      </c>
      <c r="BG312" s="203">
        <f>IF(N312="zákl. přenesená",J312,0)</f>
        <v>0</v>
      </c>
      <c r="BH312" s="203">
        <f>IF(N312="sníž. přenesená",J312,0)</f>
        <v>0</v>
      </c>
      <c r="BI312" s="203">
        <f>IF(N312="nulová",J312,0)</f>
        <v>0</v>
      </c>
      <c r="BJ312" s="15" t="s">
        <v>8</v>
      </c>
      <c r="BK312" s="203">
        <f>ROUND(I312*H312,0)</f>
        <v>0</v>
      </c>
      <c r="BL312" s="15" t="s">
        <v>165</v>
      </c>
      <c r="BM312" s="202" t="s">
        <v>526</v>
      </c>
    </row>
    <row r="313" spans="2:63" s="12" customFormat="1" ht="22.9" customHeight="1">
      <c r="B313" s="174"/>
      <c r="C313" s="175"/>
      <c r="D313" s="176" t="s">
        <v>74</v>
      </c>
      <c r="E313" s="188" t="s">
        <v>527</v>
      </c>
      <c r="F313" s="188" t="s">
        <v>528</v>
      </c>
      <c r="G313" s="175"/>
      <c r="H313" s="175"/>
      <c r="I313" s="178"/>
      <c r="J313" s="189">
        <f>BK313</f>
        <v>0</v>
      </c>
      <c r="K313" s="175"/>
      <c r="L313" s="180"/>
      <c r="M313" s="181"/>
      <c r="N313" s="182"/>
      <c r="O313" s="182"/>
      <c r="P313" s="183">
        <f>SUM(P314:P336)</f>
        <v>0</v>
      </c>
      <c r="Q313" s="182"/>
      <c r="R313" s="183">
        <f>SUM(R314:R336)</f>
        <v>0.05259799999999999</v>
      </c>
      <c r="S313" s="182"/>
      <c r="T313" s="184">
        <f>SUM(T314:T336)</f>
        <v>0</v>
      </c>
      <c r="AR313" s="185" t="s">
        <v>8</v>
      </c>
      <c r="AT313" s="186" t="s">
        <v>74</v>
      </c>
      <c r="AU313" s="186" t="s">
        <v>8</v>
      </c>
      <c r="AY313" s="185" t="s">
        <v>159</v>
      </c>
      <c r="BK313" s="187">
        <f>SUM(BK314:BK336)</f>
        <v>0</v>
      </c>
    </row>
    <row r="314" spans="1:65" s="2" customFormat="1" ht="33" customHeight="1">
      <c r="A314" s="32"/>
      <c r="B314" s="33"/>
      <c r="C314" s="190" t="s">
        <v>529</v>
      </c>
      <c r="D314" s="190" t="s">
        <v>161</v>
      </c>
      <c r="E314" s="191" t="s">
        <v>530</v>
      </c>
      <c r="F314" s="192" t="s">
        <v>531</v>
      </c>
      <c r="G314" s="193" t="s">
        <v>214</v>
      </c>
      <c r="H314" s="194">
        <v>751.05</v>
      </c>
      <c r="I314" s="195"/>
      <c r="J314" s="196">
        <f>ROUND(I314*H314,0)</f>
        <v>0</v>
      </c>
      <c r="K314" s="197"/>
      <c r="L314" s="37"/>
      <c r="M314" s="198" t="s">
        <v>1</v>
      </c>
      <c r="N314" s="199" t="s">
        <v>40</v>
      </c>
      <c r="O314" s="69"/>
      <c r="P314" s="200">
        <f>O314*H314</f>
        <v>0</v>
      </c>
      <c r="Q314" s="200">
        <v>0</v>
      </c>
      <c r="R314" s="200">
        <f>Q314*H314</f>
        <v>0</v>
      </c>
      <c r="S314" s="200">
        <v>0</v>
      </c>
      <c r="T314" s="201">
        <f>S314*H314</f>
        <v>0</v>
      </c>
      <c r="U314" s="32"/>
      <c r="V314" s="32"/>
      <c r="W314" s="32"/>
      <c r="X314" s="32"/>
      <c r="Y314" s="32"/>
      <c r="Z314" s="32"/>
      <c r="AA314" s="32"/>
      <c r="AB314" s="32"/>
      <c r="AC314" s="32"/>
      <c r="AD314" s="32"/>
      <c r="AE314" s="32"/>
      <c r="AR314" s="202" t="s">
        <v>165</v>
      </c>
      <c r="AT314" s="202" t="s">
        <v>161</v>
      </c>
      <c r="AU314" s="202" t="s">
        <v>83</v>
      </c>
      <c r="AY314" s="15" t="s">
        <v>159</v>
      </c>
      <c r="BE314" s="203">
        <f>IF(N314="základní",J314,0)</f>
        <v>0</v>
      </c>
      <c r="BF314" s="203">
        <f>IF(N314="snížená",J314,0)</f>
        <v>0</v>
      </c>
      <c r="BG314" s="203">
        <f>IF(N314="zákl. přenesená",J314,0)</f>
        <v>0</v>
      </c>
      <c r="BH314" s="203">
        <f>IF(N314="sníž. přenesená",J314,0)</f>
        <v>0</v>
      </c>
      <c r="BI314" s="203">
        <f>IF(N314="nulová",J314,0)</f>
        <v>0</v>
      </c>
      <c r="BJ314" s="15" t="s">
        <v>8</v>
      </c>
      <c r="BK314" s="203">
        <f>ROUND(I314*H314,0)</f>
        <v>0</v>
      </c>
      <c r="BL314" s="15" t="s">
        <v>165</v>
      </c>
      <c r="BM314" s="202" t="s">
        <v>532</v>
      </c>
    </row>
    <row r="315" spans="2:51" s="13" customFormat="1" ht="12">
      <c r="B315" s="204"/>
      <c r="C315" s="205"/>
      <c r="D315" s="206" t="s">
        <v>167</v>
      </c>
      <c r="E315" s="207" t="s">
        <v>1</v>
      </c>
      <c r="F315" s="208" t="s">
        <v>533</v>
      </c>
      <c r="G315" s="205"/>
      <c r="H315" s="209">
        <v>451.05</v>
      </c>
      <c r="I315" s="210"/>
      <c r="J315" s="205"/>
      <c r="K315" s="205"/>
      <c r="L315" s="211"/>
      <c r="M315" s="212"/>
      <c r="N315" s="213"/>
      <c r="O315" s="213"/>
      <c r="P315" s="213"/>
      <c r="Q315" s="213"/>
      <c r="R315" s="213"/>
      <c r="S315" s="213"/>
      <c r="T315" s="214"/>
      <c r="AT315" s="215" t="s">
        <v>167</v>
      </c>
      <c r="AU315" s="215" t="s">
        <v>83</v>
      </c>
      <c r="AV315" s="13" t="s">
        <v>83</v>
      </c>
      <c r="AW315" s="13" t="s">
        <v>31</v>
      </c>
      <c r="AX315" s="13" t="s">
        <v>75</v>
      </c>
      <c r="AY315" s="215" t="s">
        <v>159</v>
      </c>
    </row>
    <row r="316" spans="2:51" s="13" customFormat="1" ht="12">
      <c r="B316" s="204"/>
      <c r="C316" s="205"/>
      <c r="D316" s="206" t="s">
        <v>167</v>
      </c>
      <c r="E316" s="207" t="s">
        <v>1</v>
      </c>
      <c r="F316" s="208" t="s">
        <v>534</v>
      </c>
      <c r="G316" s="205"/>
      <c r="H316" s="209">
        <v>300</v>
      </c>
      <c r="I316" s="210"/>
      <c r="J316" s="205"/>
      <c r="K316" s="205"/>
      <c r="L316" s="211"/>
      <c r="M316" s="212"/>
      <c r="N316" s="213"/>
      <c r="O316" s="213"/>
      <c r="P316" s="213"/>
      <c r="Q316" s="213"/>
      <c r="R316" s="213"/>
      <c r="S316" s="213"/>
      <c r="T316" s="214"/>
      <c r="AT316" s="215" t="s">
        <v>167</v>
      </c>
      <c r="AU316" s="215" t="s">
        <v>83</v>
      </c>
      <c r="AV316" s="13" t="s">
        <v>83</v>
      </c>
      <c r="AW316" s="13" t="s">
        <v>31</v>
      </c>
      <c r="AX316" s="13" t="s">
        <v>75</v>
      </c>
      <c r="AY316" s="215" t="s">
        <v>159</v>
      </c>
    </row>
    <row r="317" spans="1:65" s="2" customFormat="1" ht="33" customHeight="1">
      <c r="A317" s="32"/>
      <c r="B317" s="33"/>
      <c r="C317" s="190" t="s">
        <v>535</v>
      </c>
      <c r="D317" s="190" t="s">
        <v>161</v>
      </c>
      <c r="E317" s="191" t="s">
        <v>536</v>
      </c>
      <c r="F317" s="192" t="s">
        <v>537</v>
      </c>
      <c r="G317" s="193" t="s">
        <v>214</v>
      </c>
      <c r="H317" s="194">
        <v>36814.05</v>
      </c>
      <c r="I317" s="195"/>
      <c r="J317" s="196">
        <f>ROUND(I317*H317,0)</f>
        <v>0</v>
      </c>
      <c r="K317" s="197"/>
      <c r="L317" s="37"/>
      <c r="M317" s="198" t="s">
        <v>1</v>
      </c>
      <c r="N317" s="199" t="s">
        <v>40</v>
      </c>
      <c r="O317" s="69"/>
      <c r="P317" s="200">
        <f>O317*H317</f>
        <v>0</v>
      </c>
      <c r="Q317" s="200">
        <v>0</v>
      </c>
      <c r="R317" s="200">
        <f>Q317*H317</f>
        <v>0</v>
      </c>
      <c r="S317" s="200">
        <v>0</v>
      </c>
      <c r="T317" s="201">
        <f>S317*H317</f>
        <v>0</v>
      </c>
      <c r="U317" s="32"/>
      <c r="V317" s="32"/>
      <c r="W317" s="32"/>
      <c r="X317" s="32"/>
      <c r="Y317" s="32"/>
      <c r="Z317" s="32"/>
      <c r="AA317" s="32"/>
      <c r="AB317" s="32"/>
      <c r="AC317" s="32"/>
      <c r="AD317" s="32"/>
      <c r="AE317" s="32"/>
      <c r="AR317" s="202" t="s">
        <v>165</v>
      </c>
      <c r="AT317" s="202" t="s">
        <v>161</v>
      </c>
      <c r="AU317" s="202" t="s">
        <v>83</v>
      </c>
      <c r="AY317" s="15" t="s">
        <v>159</v>
      </c>
      <c r="BE317" s="203">
        <f>IF(N317="základní",J317,0)</f>
        <v>0</v>
      </c>
      <c r="BF317" s="203">
        <f>IF(N317="snížená",J317,0)</f>
        <v>0</v>
      </c>
      <c r="BG317" s="203">
        <f>IF(N317="zákl. přenesená",J317,0)</f>
        <v>0</v>
      </c>
      <c r="BH317" s="203">
        <f>IF(N317="sníž. přenesená",J317,0)</f>
        <v>0</v>
      </c>
      <c r="BI317" s="203">
        <f>IF(N317="nulová",J317,0)</f>
        <v>0</v>
      </c>
      <c r="BJ317" s="15" t="s">
        <v>8</v>
      </c>
      <c r="BK317" s="203">
        <f>ROUND(I317*H317,0)</f>
        <v>0</v>
      </c>
      <c r="BL317" s="15" t="s">
        <v>165</v>
      </c>
      <c r="BM317" s="202" t="s">
        <v>538</v>
      </c>
    </row>
    <row r="318" spans="2:51" s="13" customFormat="1" ht="12">
      <c r="B318" s="204"/>
      <c r="C318" s="205"/>
      <c r="D318" s="206" t="s">
        <v>167</v>
      </c>
      <c r="E318" s="207" t="s">
        <v>1</v>
      </c>
      <c r="F318" s="208" t="s">
        <v>539</v>
      </c>
      <c r="G318" s="205"/>
      <c r="H318" s="209">
        <v>27514.05</v>
      </c>
      <c r="I318" s="210"/>
      <c r="J318" s="205"/>
      <c r="K318" s="205"/>
      <c r="L318" s="211"/>
      <c r="M318" s="212"/>
      <c r="N318" s="213"/>
      <c r="O318" s="213"/>
      <c r="P318" s="213"/>
      <c r="Q318" s="213"/>
      <c r="R318" s="213"/>
      <c r="S318" s="213"/>
      <c r="T318" s="214"/>
      <c r="AT318" s="215" t="s">
        <v>167</v>
      </c>
      <c r="AU318" s="215" t="s">
        <v>83</v>
      </c>
      <c r="AV318" s="13" t="s">
        <v>83</v>
      </c>
      <c r="AW318" s="13" t="s">
        <v>31</v>
      </c>
      <c r="AX318" s="13" t="s">
        <v>75</v>
      </c>
      <c r="AY318" s="215" t="s">
        <v>159</v>
      </c>
    </row>
    <row r="319" spans="2:51" s="13" customFormat="1" ht="12">
      <c r="B319" s="204"/>
      <c r="C319" s="205"/>
      <c r="D319" s="206" t="s">
        <v>167</v>
      </c>
      <c r="E319" s="207" t="s">
        <v>1</v>
      </c>
      <c r="F319" s="208" t="s">
        <v>540</v>
      </c>
      <c r="G319" s="205"/>
      <c r="H319" s="209">
        <v>9300</v>
      </c>
      <c r="I319" s="210"/>
      <c r="J319" s="205"/>
      <c r="K319" s="205"/>
      <c r="L319" s="211"/>
      <c r="M319" s="212"/>
      <c r="N319" s="213"/>
      <c r="O319" s="213"/>
      <c r="P319" s="213"/>
      <c r="Q319" s="213"/>
      <c r="R319" s="213"/>
      <c r="S319" s="213"/>
      <c r="T319" s="214"/>
      <c r="AT319" s="215" t="s">
        <v>167</v>
      </c>
      <c r="AU319" s="215" t="s">
        <v>83</v>
      </c>
      <c r="AV319" s="13" t="s">
        <v>83</v>
      </c>
      <c r="AW319" s="13" t="s">
        <v>31</v>
      </c>
      <c r="AX319" s="13" t="s">
        <v>75</v>
      </c>
      <c r="AY319" s="215" t="s">
        <v>159</v>
      </c>
    </row>
    <row r="320" spans="1:65" s="2" customFormat="1" ht="33" customHeight="1">
      <c r="A320" s="32"/>
      <c r="B320" s="33"/>
      <c r="C320" s="190" t="s">
        <v>541</v>
      </c>
      <c r="D320" s="190" t="s">
        <v>161</v>
      </c>
      <c r="E320" s="191" t="s">
        <v>542</v>
      </c>
      <c r="F320" s="192" t="s">
        <v>543</v>
      </c>
      <c r="G320" s="193" t="s">
        <v>214</v>
      </c>
      <c r="H320" s="194">
        <v>751.05</v>
      </c>
      <c r="I320" s="195"/>
      <c r="J320" s="196">
        <f>ROUND(I320*H320,0)</f>
        <v>0</v>
      </c>
      <c r="K320" s="197"/>
      <c r="L320" s="37"/>
      <c r="M320" s="198" t="s">
        <v>1</v>
      </c>
      <c r="N320" s="199" t="s">
        <v>40</v>
      </c>
      <c r="O320" s="69"/>
      <c r="P320" s="200">
        <f>O320*H320</f>
        <v>0</v>
      </c>
      <c r="Q320" s="200">
        <v>0</v>
      </c>
      <c r="R320" s="200">
        <f>Q320*H320</f>
        <v>0</v>
      </c>
      <c r="S320" s="200">
        <v>0</v>
      </c>
      <c r="T320" s="201">
        <f>S320*H320</f>
        <v>0</v>
      </c>
      <c r="U320" s="32"/>
      <c r="V320" s="32"/>
      <c r="W320" s="32"/>
      <c r="X320" s="32"/>
      <c r="Y320" s="32"/>
      <c r="Z320" s="32"/>
      <c r="AA320" s="32"/>
      <c r="AB320" s="32"/>
      <c r="AC320" s="32"/>
      <c r="AD320" s="32"/>
      <c r="AE320" s="32"/>
      <c r="AR320" s="202" t="s">
        <v>165</v>
      </c>
      <c r="AT320" s="202" t="s">
        <v>161</v>
      </c>
      <c r="AU320" s="202" t="s">
        <v>83</v>
      </c>
      <c r="AY320" s="15" t="s">
        <v>159</v>
      </c>
      <c r="BE320" s="203">
        <f>IF(N320="základní",J320,0)</f>
        <v>0</v>
      </c>
      <c r="BF320" s="203">
        <f>IF(N320="snížená",J320,0)</f>
        <v>0</v>
      </c>
      <c r="BG320" s="203">
        <f>IF(N320="zákl. přenesená",J320,0)</f>
        <v>0</v>
      </c>
      <c r="BH320" s="203">
        <f>IF(N320="sníž. přenesená",J320,0)</f>
        <v>0</v>
      </c>
      <c r="BI320" s="203">
        <f>IF(N320="nulová",J320,0)</f>
        <v>0</v>
      </c>
      <c r="BJ320" s="15" t="s">
        <v>8</v>
      </c>
      <c r="BK320" s="203">
        <f>ROUND(I320*H320,0)</f>
        <v>0</v>
      </c>
      <c r="BL320" s="15" t="s">
        <v>165</v>
      </c>
      <c r="BM320" s="202" t="s">
        <v>544</v>
      </c>
    </row>
    <row r="321" spans="1:65" s="2" customFormat="1" ht="21.75" customHeight="1">
      <c r="A321" s="32"/>
      <c r="B321" s="33"/>
      <c r="C321" s="190" t="s">
        <v>545</v>
      </c>
      <c r="D321" s="190" t="s">
        <v>161</v>
      </c>
      <c r="E321" s="191" t="s">
        <v>546</v>
      </c>
      <c r="F321" s="192" t="s">
        <v>547</v>
      </c>
      <c r="G321" s="193" t="s">
        <v>301</v>
      </c>
      <c r="H321" s="194">
        <v>2</v>
      </c>
      <c r="I321" s="195"/>
      <c r="J321" s="196">
        <f>ROUND(I321*H321,0)</f>
        <v>0</v>
      </c>
      <c r="K321" s="197"/>
      <c r="L321" s="37"/>
      <c r="M321" s="198" t="s">
        <v>1</v>
      </c>
      <c r="N321" s="199" t="s">
        <v>40</v>
      </c>
      <c r="O321" s="69"/>
      <c r="P321" s="200">
        <f>O321*H321</f>
        <v>0</v>
      </c>
      <c r="Q321" s="200">
        <v>0</v>
      </c>
      <c r="R321" s="200">
        <f>Q321*H321</f>
        <v>0</v>
      </c>
      <c r="S321" s="200">
        <v>0</v>
      </c>
      <c r="T321" s="201">
        <f>S321*H321</f>
        <v>0</v>
      </c>
      <c r="U321" s="32"/>
      <c r="V321" s="32"/>
      <c r="W321" s="32"/>
      <c r="X321" s="32"/>
      <c r="Y321" s="32"/>
      <c r="Z321" s="32"/>
      <c r="AA321" s="32"/>
      <c r="AB321" s="32"/>
      <c r="AC321" s="32"/>
      <c r="AD321" s="32"/>
      <c r="AE321" s="32"/>
      <c r="AR321" s="202" t="s">
        <v>165</v>
      </c>
      <c r="AT321" s="202" t="s">
        <v>161</v>
      </c>
      <c r="AU321" s="202" t="s">
        <v>83</v>
      </c>
      <c r="AY321" s="15" t="s">
        <v>159</v>
      </c>
      <c r="BE321" s="203">
        <f>IF(N321="základní",J321,0)</f>
        <v>0</v>
      </c>
      <c r="BF321" s="203">
        <f>IF(N321="snížená",J321,0)</f>
        <v>0</v>
      </c>
      <c r="BG321" s="203">
        <f>IF(N321="zákl. přenesená",J321,0)</f>
        <v>0</v>
      </c>
      <c r="BH321" s="203">
        <f>IF(N321="sníž. přenesená",J321,0)</f>
        <v>0</v>
      </c>
      <c r="BI321" s="203">
        <f>IF(N321="nulová",J321,0)</f>
        <v>0</v>
      </c>
      <c r="BJ321" s="15" t="s">
        <v>8</v>
      </c>
      <c r="BK321" s="203">
        <f>ROUND(I321*H321,0)</f>
        <v>0</v>
      </c>
      <c r="BL321" s="15" t="s">
        <v>165</v>
      </c>
      <c r="BM321" s="202" t="s">
        <v>548</v>
      </c>
    </row>
    <row r="322" spans="1:65" s="2" customFormat="1" ht="21.75" customHeight="1">
      <c r="A322" s="32"/>
      <c r="B322" s="33"/>
      <c r="C322" s="190" t="s">
        <v>549</v>
      </c>
      <c r="D322" s="190" t="s">
        <v>161</v>
      </c>
      <c r="E322" s="191" t="s">
        <v>550</v>
      </c>
      <c r="F322" s="192" t="s">
        <v>551</v>
      </c>
      <c r="G322" s="193" t="s">
        <v>301</v>
      </c>
      <c r="H322" s="194">
        <v>122</v>
      </c>
      <c r="I322" s="195"/>
      <c r="J322" s="196">
        <f>ROUND(I322*H322,0)</f>
        <v>0</v>
      </c>
      <c r="K322" s="197"/>
      <c r="L322" s="37"/>
      <c r="M322" s="198" t="s">
        <v>1</v>
      </c>
      <c r="N322" s="199" t="s">
        <v>40</v>
      </c>
      <c r="O322" s="69"/>
      <c r="P322" s="200">
        <f>O322*H322</f>
        <v>0</v>
      </c>
      <c r="Q322" s="200">
        <v>0</v>
      </c>
      <c r="R322" s="200">
        <f>Q322*H322</f>
        <v>0</v>
      </c>
      <c r="S322" s="200">
        <v>0</v>
      </c>
      <c r="T322" s="201">
        <f>S322*H322</f>
        <v>0</v>
      </c>
      <c r="U322" s="32"/>
      <c r="V322" s="32"/>
      <c r="W322" s="32"/>
      <c r="X322" s="32"/>
      <c r="Y322" s="32"/>
      <c r="Z322" s="32"/>
      <c r="AA322" s="32"/>
      <c r="AB322" s="32"/>
      <c r="AC322" s="32"/>
      <c r="AD322" s="32"/>
      <c r="AE322" s="32"/>
      <c r="AR322" s="202" t="s">
        <v>165</v>
      </c>
      <c r="AT322" s="202" t="s">
        <v>161</v>
      </c>
      <c r="AU322" s="202" t="s">
        <v>83</v>
      </c>
      <c r="AY322" s="15" t="s">
        <v>159</v>
      </c>
      <c r="BE322" s="203">
        <f>IF(N322="základní",J322,0)</f>
        <v>0</v>
      </c>
      <c r="BF322" s="203">
        <f>IF(N322="snížená",J322,0)</f>
        <v>0</v>
      </c>
      <c r="BG322" s="203">
        <f>IF(N322="zákl. přenesená",J322,0)</f>
        <v>0</v>
      </c>
      <c r="BH322" s="203">
        <f>IF(N322="sníž. přenesená",J322,0)</f>
        <v>0</v>
      </c>
      <c r="BI322" s="203">
        <f>IF(N322="nulová",J322,0)</f>
        <v>0</v>
      </c>
      <c r="BJ322" s="15" t="s">
        <v>8</v>
      </c>
      <c r="BK322" s="203">
        <f>ROUND(I322*H322,0)</f>
        <v>0</v>
      </c>
      <c r="BL322" s="15" t="s">
        <v>165</v>
      </c>
      <c r="BM322" s="202" t="s">
        <v>552</v>
      </c>
    </row>
    <row r="323" spans="1:65" s="2" customFormat="1" ht="21.75" customHeight="1">
      <c r="A323" s="32"/>
      <c r="B323" s="33"/>
      <c r="C323" s="190" t="s">
        <v>553</v>
      </c>
      <c r="D323" s="190" t="s">
        <v>161</v>
      </c>
      <c r="E323" s="191" t="s">
        <v>554</v>
      </c>
      <c r="F323" s="192" t="s">
        <v>555</v>
      </c>
      <c r="G323" s="193" t="s">
        <v>301</v>
      </c>
      <c r="H323" s="194">
        <v>2</v>
      </c>
      <c r="I323" s="195"/>
      <c r="J323" s="196">
        <f>ROUND(I323*H323,0)</f>
        <v>0</v>
      </c>
      <c r="K323" s="197"/>
      <c r="L323" s="37"/>
      <c r="M323" s="198" t="s">
        <v>1</v>
      </c>
      <c r="N323" s="199" t="s">
        <v>40</v>
      </c>
      <c r="O323" s="69"/>
      <c r="P323" s="200">
        <f>O323*H323</f>
        <v>0</v>
      </c>
      <c r="Q323" s="200">
        <v>0</v>
      </c>
      <c r="R323" s="200">
        <f>Q323*H323</f>
        <v>0</v>
      </c>
      <c r="S323" s="200">
        <v>0</v>
      </c>
      <c r="T323" s="201">
        <f>S323*H323</f>
        <v>0</v>
      </c>
      <c r="U323" s="32"/>
      <c r="V323" s="32"/>
      <c r="W323" s="32"/>
      <c r="X323" s="32"/>
      <c r="Y323" s="32"/>
      <c r="Z323" s="32"/>
      <c r="AA323" s="32"/>
      <c r="AB323" s="32"/>
      <c r="AC323" s="32"/>
      <c r="AD323" s="32"/>
      <c r="AE323" s="32"/>
      <c r="AR323" s="202" t="s">
        <v>165</v>
      </c>
      <c r="AT323" s="202" t="s">
        <v>161</v>
      </c>
      <c r="AU323" s="202" t="s">
        <v>83</v>
      </c>
      <c r="AY323" s="15" t="s">
        <v>159</v>
      </c>
      <c r="BE323" s="203">
        <f>IF(N323="základní",J323,0)</f>
        <v>0</v>
      </c>
      <c r="BF323" s="203">
        <f>IF(N323="snížená",J323,0)</f>
        <v>0</v>
      </c>
      <c r="BG323" s="203">
        <f>IF(N323="zákl. přenesená",J323,0)</f>
        <v>0</v>
      </c>
      <c r="BH323" s="203">
        <f>IF(N323="sníž. přenesená",J323,0)</f>
        <v>0</v>
      </c>
      <c r="BI323" s="203">
        <f>IF(N323="nulová",J323,0)</f>
        <v>0</v>
      </c>
      <c r="BJ323" s="15" t="s">
        <v>8</v>
      </c>
      <c r="BK323" s="203">
        <f>ROUND(I323*H323,0)</f>
        <v>0</v>
      </c>
      <c r="BL323" s="15" t="s">
        <v>165</v>
      </c>
      <c r="BM323" s="202" t="s">
        <v>556</v>
      </c>
    </row>
    <row r="324" spans="1:65" s="2" customFormat="1" ht="33" customHeight="1">
      <c r="A324" s="32"/>
      <c r="B324" s="33"/>
      <c r="C324" s="190" t="s">
        <v>557</v>
      </c>
      <c r="D324" s="190" t="s">
        <v>161</v>
      </c>
      <c r="E324" s="191" t="s">
        <v>558</v>
      </c>
      <c r="F324" s="192" t="s">
        <v>559</v>
      </c>
      <c r="G324" s="193" t="s">
        <v>214</v>
      </c>
      <c r="H324" s="194">
        <v>74.6</v>
      </c>
      <c r="I324" s="195"/>
      <c r="J324" s="196">
        <f>ROUND(I324*H324,0)</f>
        <v>0</v>
      </c>
      <c r="K324" s="197"/>
      <c r="L324" s="37"/>
      <c r="M324" s="198" t="s">
        <v>1</v>
      </c>
      <c r="N324" s="199" t="s">
        <v>40</v>
      </c>
      <c r="O324" s="69"/>
      <c r="P324" s="200">
        <f>O324*H324</f>
        <v>0</v>
      </c>
      <c r="Q324" s="200">
        <v>0.00013</v>
      </c>
      <c r="R324" s="200">
        <f>Q324*H324</f>
        <v>0.009697999999999998</v>
      </c>
      <c r="S324" s="200">
        <v>0</v>
      </c>
      <c r="T324" s="201">
        <f>S324*H324</f>
        <v>0</v>
      </c>
      <c r="U324" s="32"/>
      <c r="V324" s="32"/>
      <c r="W324" s="32"/>
      <c r="X324" s="32"/>
      <c r="Y324" s="32"/>
      <c r="Z324" s="32"/>
      <c r="AA324" s="32"/>
      <c r="AB324" s="32"/>
      <c r="AC324" s="32"/>
      <c r="AD324" s="32"/>
      <c r="AE324" s="32"/>
      <c r="AR324" s="202" t="s">
        <v>165</v>
      </c>
      <c r="AT324" s="202" t="s">
        <v>161</v>
      </c>
      <c r="AU324" s="202" t="s">
        <v>83</v>
      </c>
      <c r="AY324" s="15" t="s">
        <v>159</v>
      </c>
      <c r="BE324" s="203">
        <f>IF(N324="základní",J324,0)</f>
        <v>0</v>
      </c>
      <c r="BF324" s="203">
        <f>IF(N324="snížená",J324,0)</f>
        <v>0</v>
      </c>
      <c r="BG324" s="203">
        <f>IF(N324="zákl. přenesená",J324,0)</f>
        <v>0</v>
      </c>
      <c r="BH324" s="203">
        <f>IF(N324="sníž. přenesená",J324,0)</f>
        <v>0</v>
      </c>
      <c r="BI324" s="203">
        <f>IF(N324="nulová",J324,0)</f>
        <v>0</v>
      </c>
      <c r="BJ324" s="15" t="s">
        <v>8</v>
      </c>
      <c r="BK324" s="203">
        <f>ROUND(I324*H324,0)</f>
        <v>0</v>
      </c>
      <c r="BL324" s="15" t="s">
        <v>165</v>
      </c>
      <c r="BM324" s="202" t="s">
        <v>560</v>
      </c>
    </row>
    <row r="325" spans="2:51" s="13" customFormat="1" ht="12">
      <c r="B325" s="204"/>
      <c r="C325" s="205"/>
      <c r="D325" s="206" t="s">
        <v>167</v>
      </c>
      <c r="E325" s="207" t="s">
        <v>1</v>
      </c>
      <c r="F325" s="208" t="s">
        <v>561</v>
      </c>
      <c r="G325" s="205"/>
      <c r="H325" s="209">
        <v>74.6</v>
      </c>
      <c r="I325" s="210"/>
      <c r="J325" s="205"/>
      <c r="K325" s="205"/>
      <c r="L325" s="211"/>
      <c r="M325" s="212"/>
      <c r="N325" s="213"/>
      <c r="O325" s="213"/>
      <c r="P325" s="213"/>
      <c r="Q325" s="213"/>
      <c r="R325" s="213"/>
      <c r="S325" s="213"/>
      <c r="T325" s="214"/>
      <c r="AT325" s="215" t="s">
        <v>167</v>
      </c>
      <c r="AU325" s="215" t="s">
        <v>83</v>
      </c>
      <c r="AV325" s="13" t="s">
        <v>83</v>
      </c>
      <c r="AW325" s="13" t="s">
        <v>31</v>
      </c>
      <c r="AX325" s="13" t="s">
        <v>75</v>
      </c>
      <c r="AY325" s="215" t="s">
        <v>159</v>
      </c>
    </row>
    <row r="326" spans="1:65" s="2" customFormat="1" ht="21.75" customHeight="1">
      <c r="A326" s="32"/>
      <c r="B326" s="33"/>
      <c r="C326" s="190" t="s">
        <v>562</v>
      </c>
      <c r="D326" s="190" t="s">
        <v>161</v>
      </c>
      <c r="E326" s="191" t="s">
        <v>563</v>
      </c>
      <c r="F326" s="192" t="s">
        <v>564</v>
      </c>
      <c r="G326" s="193" t="s">
        <v>301</v>
      </c>
      <c r="H326" s="194">
        <v>2</v>
      </c>
      <c r="I326" s="195"/>
      <c r="J326" s="196">
        <f>ROUND(I326*H326,0)</f>
        <v>0</v>
      </c>
      <c r="K326" s="197"/>
      <c r="L326" s="37"/>
      <c r="M326" s="198" t="s">
        <v>1</v>
      </c>
      <c r="N326" s="199" t="s">
        <v>40</v>
      </c>
      <c r="O326" s="69"/>
      <c r="P326" s="200">
        <f>O326*H326</f>
        <v>0</v>
      </c>
      <c r="Q326" s="200">
        <v>0</v>
      </c>
      <c r="R326" s="200">
        <f>Q326*H326</f>
        <v>0</v>
      </c>
      <c r="S326" s="200">
        <v>0</v>
      </c>
      <c r="T326" s="201">
        <f>S326*H326</f>
        <v>0</v>
      </c>
      <c r="U326" s="32"/>
      <c r="V326" s="32"/>
      <c r="W326" s="32"/>
      <c r="X326" s="32"/>
      <c r="Y326" s="32"/>
      <c r="Z326" s="32"/>
      <c r="AA326" s="32"/>
      <c r="AB326" s="32"/>
      <c r="AC326" s="32"/>
      <c r="AD326" s="32"/>
      <c r="AE326" s="32"/>
      <c r="AR326" s="202" t="s">
        <v>165</v>
      </c>
      <c r="AT326" s="202" t="s">
        <v>161</v>
      </c>
      <c r="AU326" s="202" t="s">
        <v>83</v>
      </c>
      <c r="AY326" s="15" t="s">
        <v>159</v>
      </c>
      <c r="BE326" s="203">
        <f>IF(N326="základní",J326,0)</f>
        <v>0</v>
      </c>
      <c r="BF326" s="203">
        <f>IF(N326="snížená",J326,0)</f>
        <v>0</v>
      </c>
      <c r="BG326" s="203">
        <f>IF(N326="zákl. přenesená",J326,0)</f>
        <v>0</v>
      </c>
      <c r="BH326" s="203">
        <f>IF(N326="sníž. přenesená",J326,0)</f>
        <v>0</v>
      </c>
      <c r="BI326" s="203">
        <f>IF(N326="nulová",J326,0)</f>
        <v>0</v>
      </c>
      <c r="BJ326" s="15" t="s">
        <v>8</v>
      </c>
      <c r="BK326" s="203">
        <f>ROUND(I326*H326,0)</f>
        <v>0</v>
      </c>
      <c r="BL326" s="15" t="s">
        <v>165</v>
      </c>
      <c r="BM326" s="202" t="s">
        <v>565</v>
      </c>
    </row>
    <row r="327" spans="1:65" s="2" customFormat="1" ht="21.75" customHeight="1">
      <c r="A327" s="32"/>
      <c r="B327" s="33"/>
      <c r="C327" s="190" t="s">
        <v>566</v>
      </c>
      <c r="D327" s="190" t="s">
        <v>161</v>
      </c>
      <c r="E327" s="191" t="s">
        <v>567</v>
      </c>
      <c r="F327" s="192" t="s">
        <v>568</v>
      </c>
      <c r="G327" s="193" t="s">
        <v>301</v>
      </c>
      <c r="H327" s="194">
        <v>122</v>
      </c>
      <c r="I327" s="195"/>
      <c r="J327" s="196">
        <f>ROUND(I327*H327,0)</f>
        <v>0</v>
      </c>
      <c r="K327" s="197"/>
      <c r="L327" s="37"/>
      <c r="M327" s="198" t="s">
        <v>1</v>
      </c>
      <c r="N327" s="199" t="s">
        <v>40</v>
      </c>
      <c r="O327" s="69"/>
      <c r="P327" s="200">
        <f>O327*H327</f>
        <v>0</v>
      </c>
      <c r="Q327" s="200">
        <v>0</v>
      </c>
      <c r="R327" s="200">
        <f>Q327*H327</f>
        <v>0</v>
      </c>
      <c r="S327" s="200">
        <v>0</v>
      </c>
      <c r="T327" s="201">
        <f>S327*H327</f>
        <v>0</v>
      </c>
      <c r="U327" s="32"/>
      <c r="V327" s="32"/>
      <c r="W327" s="32"/>
      <c r="X327" s="32"/>
      <c r="Y327" s="32"/>
      <c r="Z327" s="32"/>
      <c r="AA327" s="32"/>
      <c r="AB327" s="32"/>
      <c r="AC327" s="32"/>
      <c r="AD327" s="32"/>
      <c r="AE327" s="32"/>
      <c r="AR327" s="202" t="s">
        <v>165</v>
      </c>
      <c r="AT327" s="202" t="s">
        <v>161</v>
      </c>
      <c r="AU327" s="202" t="s">
        <v>83</v>
      </c>
      <c r="AY327" s="15" t="s">
        <v>159</v>
      </c>
      <c r="BE327" s="203">
        <f>IF(N327="základní",J327,0)</f>
        <v>0</v>
      </c>
      <c r="BF327" s="203">
        <f>IF(N327="snížená",J327,0)</f>
        <v>0</v>
      </c>
      <c r="BG327" s="203">
        <f>IF(N327="zákl. přenesená",J327,0)</f>
        <v>0</v>
      </c>
      <c r="BH327" s="203">
        <f>IF(N327="sníž. přenesená",J327,0)</f>
        <v>0</v>
      </c>
      <c r="BI327" s="203">
        <f>IF(N327="nulová",J327,0)</f>
        <v>0</v>
      </c>
      <c r="BJ327" s="15" t="s">
        <v>8</v>
      </c>
      <c r="BK327" s="203">
        <f>ROUND(I327*H327,0)</f>
        <v>0</v>
      </c>
      <c r="BL327" s="15" t="s">
        <v>165</v>
      </c>
      <c r="BM327" s="202" t="s">
        <v>569</v>
      </c>
    </row>
    <row r="328" spans="2:51" s="13" customFormat="1" ht="12">
      <c r="B328" s="204"/>
      <c r="C328" s="205"/>
      <c r="D328" s="206" t="s">
        <v>167</v>
      </c>
      <c r="E328" s="207" t="s">
        <v>1</v>
      </c>
      <c r="F328" s="208" t="s">
        <v>570</v>
      </c>
      <c r="G328" s="205"/>
      <c r="H328" s="209">
        <v>122</v>
      </c>
      <c r="I328" s="210"/>
      <c r="J328" s="205"/>
      <c r="K328" s="205"/>
      <c r="L328" s="211"/>
      <c r="M328" s="212"/>
      <c r="N328" s="213"/>
      <c r="O328" s="213"/>
      <c r="P328" s="213"/>
      <c r="Q328" s="213"/>
      <c r="R328" s="213"/>
      <c r="S328" s="213"/>
      <c r="T328" s="214"/>
      <c r="AT328" s="215" t="s">
        <v>167</v>
      </c>
      <c r="AU328" s="215" t="s">
        <v>83</v>
      </c>
      <c r="AV328" s="13" t="s">
        <v>83</v>
      </c>
      <c r="AW328" s="13" t="s">
        <v>31</v>
      </c>
      <c r="AX328" s="13" t="s">
        <v>75</v>
      </c>
      <c r="AY328" s="215" t="s">
        <v>159</v>
      </c>
    </row>
    <row r="329" spans="1:65" s="2" customFormat="1" ht="21.75" customHeight="1">
      <c r="A329" s="32"/>
      <c r="B329" s="33"/>
      <c r="C329" s="190" t="s">
        <v>571</v>
      </c>
      <c r="D329" s="190" t="s">
        <v>161</v>
      </c>
      <c r="E329" s="191" t="s">
        <v>572</v>
      </c>
      <c r="F329" s="192" t="s">
        <v>573</v>
      </c>
      <c r="G329" s="193" t="s">
        <v>301</v>
      </c>
      <c r="H329" s="194">
        <v>2</v>
      </c>
      <c r="I329" s="195"/>
      <c r="J329" s="196">
        <f>ROUND(I329*H329,0)</f>
        <v>0</v>
      </c>
      <c r="K329" s="197"/>
      <c r="L329" s="37"/>
      <c r="M329" s="198" t="s">
        <v>1</v>
      </c>
      <c r="N329" s="199" t="s">
        <v>40</v>
      </c>
      <c r="O329" s="69"/>
      <c r="P329" s="200">
        <f>O329*H329</f>
        <v>0</v>
      </c>
      <c r="Q329" s="200">
        <v>0</v>
      </c>
      <c r="R329" s="200">
        <f>Q329*H329</f>
        <v>0</v>
      </c>
      <c r="S329" s="200">
        <v>0</v>
      </c>
      <c r="T329" s="201">
        <f>S329*H329</f>
        <v>0</v>
      </c>
      <c r="U329" s="32"/>
      <c r="V329" s="32"/>
      <c r="W329" s="32"/>
      <c r="X329" s="32"/>
      <c r="Y329" s="32"/>
      <c r="Z329" s="32"/>
      <c r="AA329" s="32"/>
      <c r="AB329" s="32"/>
      <c r="AC329" s="32"/>
      <c r="AD329" s="32"/>
      <c r="AE329" s="32"/>
      <c r="AR329" s="202" t="s">
        <v>165</v>
      </c>
      <c r="AT329" s="202" t="s">
        <v>161</v>
      </c>
      <c r="AU329" s="202" t="s">
        <v>83</v>
      </c>
      <c r="AY329" s="15" t="s">
        <v>159</v>
      </c>
      <c r="BE329" s="203">
        <f>IF(N329="základní",J329,0)</f>
        <v>0</v>
      </c>
      <c r="BF329" s="203">
        <f>IF(N329="snížená",J329,0)</f>
        <v>0</v>
      </c>
      <c r="BG329" s="203">
        <f>IF(N329="zákl. přenesená",J329,0)</f>
        <v>0</v>
      </c>
      <c r="BH329" s="203">
        <f>IF(N329="sníž. přenesená",J329,0)</f>
        <v>0</v>
      </c>
      <c r="BI329" s="203">
        <f>IF(N329="nulová",J329,0)</f>
        <v>0</v>
      </c>
      <c r="BJ329" s="15" t="s">
        <v>8</v>
      </c>
      <c r="BK329" s="203">
        <f>ROUND(I329*H329,0)</f>
        <v>0</v>
      </c>
      <c r="BL329" s="15" t="s">
        <v>165</v>
      </c>
      <c r="BM329" s="202" t="s">
        <v>574</v>
      </c>
    </row>
    <row r="330" spans="1:65" s="2" customFormat="1" ht="33" customHeight="1">
      <c r="A330" s="32"/>
      <c r="B330" s="33"/>
      <c r="C330" s="190" t="s">
        <v>575</v>
      </c>
      <c r="D330" s="190" t="s">
        <v>161</v>
      </c>
      <c r="E330" s="191" t="s">
        <v>558</v>
      </c>
      <c r="F330" s="192" t="s">
        <v>559</v>
      </c>
      <c r="G330" s="193" t="s">
        <v>214</v>
      </c>
      <c r="H330" s="194">
        <v>330</v>
      </c>
      <c r="I330" s="195"/>
      <c r="J330" s="196">
        <f>ROUND(I330*H330,0)</f>
        <v>0</v>
      </c>
      <c r="K330" s="197"/>
      <c r="L330" s="37"/>
      <c r="M330" s="198" t="s">
        <v>1</v>
      </c>
      <c r="N330" s="199" t="s">
        <v>40</v>
      </c>
      <c r="O330" s="69"/>
      <c r="P330" s="200">
        <f>O330*H330</f>
        <v>0</v>
      </c>
      <c r="Q330" s="200">
        <v>0.00013</v>
      </c>
      <c r="R330" s="200">
        <f>Q330*H330</f>
        <v>0.042899999999999994</v>
      </c>
      <c r="S330" s="200">
        <v>0</v>
      </c>
      <c r="T330" s="201">
        <f>S330*H330</f>
        <v>0</v>
      </c>
      <c r="U330" s="32"/>
      <c r="V330" s="32"/>
      <c r="W330" s="32"/>
      <c r="X330" s="32"/>
      <c r="Y330" s="32"/>
      <c r="Z330" s="32"/>
      <c r="AA330" s="32"/>
      <c r="AB330" s="32"/>
      <c r="AC330" s="32"/>
      <c r="AD330" s="32"/>
      <c r="AE330" s="32"/>
      <c r="AR330" s="202" t="s">
        <v>165</v>
      </c>
      <c r="AT330" s="202" t="s">
        <v>161</v>
      </c>
      <c r="AU330" s="202" t="s">
        <v>83</v>
      </c>
      <c r="AY330" s="15" t="s">
        <v>159</v>
      </c>
      <c r="BE330" s="203">
        <f>IF(N330="základní",J330,0)</f>
        <v>0</v>
      </c>
      <c r="BF330" s="203">
        <f>IF(N330="snížená",J330,0)</f>
        <v>0</v>
      </c>
      <c r="BG330" s="203">
        <f>IF(N330="zákl. přenesená",J330,0)</f>
        <v>0</v>
      </c>
      <c r="BH330" s="203">
        <f>IF(N330="sníž. přenesená",J330,0)</f>
        <v>0</v>
      </c>
      <c r="BI330" s="203">
        <f>IF(N330="nulová",J330,0)</f>
        <v>0</v>
      </c>
      <c r="BJ330" s="15" t="s">
        <v>8</v>
      </c>
      <c r="BK330" s="203">
        <f>ROUND(I330*H330,0)</f>
        <v>0</v>
      </c>
      <c r="BL330" s="15" t="s">
        <v>165</v>
      </c>
      <c r="BM330" s="202" t="s">
        <v>576</v>
      </c>
    </row>
    <row r="331" spans="2:51" s="13" customFormat="1" ht="33.75">
      <c r="B331" s="204"/>
      <c r="C331" s="205"/>
      <c r="D331" s="206" t="s">
        <v>167</v>
      </c>
      <c r="E331" s="207" t="s">
        <v>1</v>
      </c>
      <c r="F331" s="208" t="s">
        <v>577</v>
      </c>
      <c r="G331" s="205"/>
      <c r="H331" s="209">
        <v>330</v>
      </c>
      <c r="I331" s="210"/>
      <c r="J331" s="205"/>
      <c r="K331" s="205"/>
      <c r="L331" s="211"/>
      <c r="M331" s="212"/>
      <c r="N331" s="213"/>
      <c r="O331" s="213"/>
      <c r="P331" s="213"/>
      <c r="Q331" s="213"/>
      <c r="R331" s="213"/>
      <c r="S331" s="213"/>
      <c r="T331" s="214"/>
      <c r="AT331" s="215" t="s">
        <v>167</v>
      </c>
      <c r="AU331" s="215" t="s">
        <v>83</v>
      </c>
      <c r="AV331" s="13" t="s">
        <v>83</v>
      </c>
      <c r="AW331" s="13" t="s">
        <v>31</v>
      </c>
      <c r="AX331" s="13" t="s">
        <v>75</v>
      </c>
      <c r="AY331" s="215" t="s">
        <v>159</v>
      </c>
    </row>
    <row r="332" spans="1:65" s="2" customFormat="1" ht="21.75" customHeight="1">
      <c r="A332" s="32"/>
      <c r="B332" s="33"/>
      <c r="C332" s="190" t="s">
        <v>578</v>
      </c>
      <c r="D332" s="190" t="s">
        <v>161</v>
      </c>
      <c r="E332" s="191" t="s">
        <v>579</v>
      </c>
      <c r="F332" s="192" t="s">
        <v>580</v>
      </c>
      <c r="G332" s="193" t="s">
        <v>581</v>
      </c>
      <c r="H332" s="194">
        <v>2</v>
      </c>
      <c r="I332" s="195"/>
      <c r="J332" s="196">
        <f>ROUND(I332*H332,0)</f>
        <v>0</v>
      </c>
      <c r="K332" s="197"/>
      <c r="L332" s="37"/>
      <c r="M332" s="198" t="s">
        <v>1</v>
      </c>
      <c r="N332" s="199" t="s">
        <v>40</v>
      </c>
      <c r="O332" s="69"/>
      <c r="P332" s="200">
        <f>O332*H332</f>
        <v>0</v>
      </c>
      <c r="Q332" s="200">
        <v>0</v>
      </c>
      <c r="R332" s="200">
        <f>Q332*H332</f>
        <v>0</v>
      </c>
      <c r="S332" s="200">
        <v>0</v>
      </c>
      <c r="T332" s="201">
        <f>S332*H332</f>
        <v>0</v>
      </c>
      <c r="U332" s="32"/>
      <c r="V332" s="32"/>
      <c r="W332" s="32"/>
      <c r="X332" s="32"/>
      <c r="Y332" s="32"/>
      <c r="Z332" s="32"/>
      <c r="AA332" s="32"/>
      <c r="AB332" s="32"/>
      <c r="AC332" s="32"/>
      <c r="AD332" s="32"/>
      <c r="AE332" s="32"/>
      <c r="AR332" s="202" t="s">
        <v>165</v>
      </c>
      <c r="AT332" s="202" t="s">
        <v>161</v>
      </c>
      <c r="AU332" s="202" t="s">
        <v>83</v>
      </c>
      <c r="AY332" s="15" t="s">
        <v>159</v>
      </c>
      <c r="BE332" s="203">
        <f>IF(N332="základní",J332,0)</f>
        <v>0</v>
      </c>
      <c r="BF332" s="203">
        <f>IF(N332="snížená",J332,0)</f>
        <v>0</v>
      </c>
      <c r="BG332" s="203">
        <f>IF(N332="zákl. přenesená",J332,0)</f>
        <v>0</v>
      </c>
      <c r="BH332" s="203">
        <f>IF(N332="sníž. přenesená",J332,0)</f>
        <v>0</v>
      </c>
      <c r="BI332" s="203">
        <f>IF(N332="nulová",J332,0)</f>
        <v>0</v>
      </c>
      <c r="BJ332" s="15" t="s">
        <v>8</v>
      </c>
      <c r="BK332" s="203">
        <f>ROUND(I332*H332,0)</f>
        <v>0</v>
      </c>
      <c r="BL332" s="15" t="s">
        <v>165</v>
      </c>
      <c r="BM332" s="202" t="s">
        <v>582</v>
      </c>
    </row>
    <row r="333" spans="2:51" s="13" customFormat="1" ht="12">
      <c r="B333" s="204"/>
      <c r="C333" s="205"/>
      <c r="D333" s="206" t="s">
        <v>167</v>
      </c>
      <c r="E333" s="207" t="s">
        <v>1</v>
      </c>
      <c r="F333" s="208" t="s">
        <v>583</v>
      </c>
      <c r="G333" s="205"/>
      <c r="H333" s="209">
        <v>2</v>
      </c>
      <c r="I333" s="210"/>
      <c r="J333" s="205"/>
      <c r="K333" s="205"/>
      <c r="L333" s="211"/>
      <c r="M333" s="212"/>
      <c r="N333" s="213"/>
      <c r="O333" s="213"/>
      <c r="P333" s="213"/>
      <c r="Q333" s="213"/>
      <c r="R333" s="213"/>
      <c r="S333" s="213"/>
      <c r="T333" s="214"/>
      <c r="AT333" s="215" t="s">
        <v>167</v>
      </c>
      <c r="AU333" s="215" t="s">
        <v>83</v>
      </c>
      <c r="AV333" s="13" t="s">
        <v>83</v>
      </c>
      <c r="AW333" s="13" t="s">
        <v>31</v>
      </c>
      <c r="AX333" s="13" t="s">
        <v>75</v>
      </c>
      <c r="AY333" s="215" t="s">
        <v>159</v>
      </c>
    </row>
    <row r="334" spans="1:65" s="2" customFormat="1" ht="21.75" customHeight="1">
      <c r="A334" s="32"/>
      <c r="B334" s="33"/>
      <c r="C334" s="190" t="s">
        <v>584</v>
      </c>
      <c r="D334" s="190" t="s">
        <v>161</v>
      </c>
      <c r="E334" s="191" t="s">
        <v>585</v>
      </c>
      <c r="F334" s="192" t="s">
        <v>586</v>
      </c>
      <c r="G334" s="193" t="s">
        <v>581</v>
      </c>
      <c r="H334" s="194">
        <v>60</v>
      </c>
      <c r="I334" s="195"/>
      <c r="J334" s="196">
        <f>ROUND(I334*H334,0)</f>
        <v>0</v>
      </c>
      <c r="K334" s="197"/>
      <c r="L334" s="37"/>
      <c r="M334" s="198" t="s">
        <v>1</v>
      </c>
      <c r="N334" s="199" t="s">
        <v>40</v>
      </c>
      <c r="O334" s="69"/>
      <c r="P334" s="200">
        <f>O334*H334</f>
        <v>0</v>
      </c>
      <c r="Q334" s="200">
        <v>0</v>
      </c>
      <c r="R334" s="200">
        <f>Q334*H334</f>
        <v>0</v>
      </c>
      <c r="S334" s="200">
        <v>0</v>
      </c>
      <c r="T334" s="201">
        <f>S334*H334</f>
        <v>0</v>
      </c>
      <c r="U334" s="32"/>
      <c r="V334" s="32"/>
      <c r="W334" s="32"/>
      <c r="X334" s="32"/>
      <c r="Y334" s="32"/>
      <c r="Z334" s="32"/>
      <c r="AA334" s="32"/>
      <c r="AB334" s="32"/>
      <c r="AC334" s="32"/>
      <c r="AD334" s="32"/>
      <c r="AE334" s="32"/>
      <c r="AR334" s="202" t="s">
        <v>165</v>
      </c>
      <c r="AT334" s="202" t="s">
        <v>161</v>
      </c>
      <c r="AU334" s="202" t="s">
        <v>83</v>
      </c>
      <c r="AY334" s="15" t="s">
        <v>159</v>
      </c>
      <c r="BE334" s="203">
        <f>IF(N334="základní",J334,0)</f>
        <v>0</v>
      </c>
      <c r="BF334" s="203">
        <f>IF(N334="snížená",J334,0)</f>
        <v>0</v>
      </c>
      <c r="BG334" s="203">
        <f>IF(N334="zákl. přenesená",J334,0)</f>
        <v>0</v>
      </c>
      <c r="BH334" s="203">
        <f>IF(N334="sníž. přenesená",J334,0)</f>
        <v>0</v>
      </c>
      <c r="BI334" s="203">
        <f>IF(N334="nulová",J334,0)</f>
        <v>0</v>
      </c>
      <c r="BJ334" s="15" t="s">
        <v>8</v>
      </c>
      <c r="BK334" s="203">
        <f>ROUND(I334*H334,0)</f>
        <v>0</v>
      </c>
      <c r="BL334" s="15" t="s">
        <v>165</v>
      </c>
      <c r="BM334" s="202" t="s">
        <v>587</v>
      </c>
    </row>
    <row r="335" spans="2:51" s="13" customFormat="1" ht="12">
      <c r="B335" s="204"/>
      <c r="C335" s="205"/>
      <c r="D335" s="206" t="s">
        <v>167</v>
      </c>
      <c r="E335" s="207" t="s">
        <v>1</v>
      </c>
      <c r="F335" s="208" t="s">
        <v>588</v>
      </c>
      <c r="G335" s="205"/>
      <c r="H335" s="209">
        <v>60</v>
      </c>
      <c r="I335" s="210"/>
      <c r="J335" s="205"/>
      <c r="K335" s="205"/>
      <c r="L335" s="211"/>
      <c r="M335" s="212"/>
      <c r="N335" s="213"/>
      <c r="O335" s="213"/>
      <c r="P335" s="213"/>
      <c r="Q335" s="213"/>
      <c r="R335" s="213"/>
      <c r="S335" s="213"/>
      <c r="T335" s="214"/>
      <c r="AT335" s="215" t="s">
        <v>167</v>
      </c>
      <c r="AU335" s="215" t="s">
        <v>83</v>
      </c>
      <c r="AV335" s="13" t="s">
        <v>83</v>
      </c>
      <c r="AW335" s="13" t="s">
        <v>31</v>
      </c>
      <c r="AX335" s="13" t="s">
        <v>75</v>
      </c>
      <c r="AY335" s="215" t="s">
        <v>159</v>
      </c>
    </row>
    <row r="336" spans="1:65" s="2" customFormat="1" ht="21.75" customHeight="1">
      <c r="A336" s="32"/>
      <c r="B336" s="33"/>
      <c r="C336" s="190" t="s">
        <v>589</v>
      </c>
      <c r="D336" s="190" t="s">
        <v>161</v>
      </c>
      <c r="E336" s="191" t="s">
        <v>590</v>
      </c>
      <c r="F336" s="192" t="s">
        <v>591</v>
      </c>
      <c r="G336" s="193" t="s">
        <v>581</v>
      </c>
      <c r="H336" s="194">
        <v>2</v>
      </c>
      <c r="I336" s="195"/>
      <c r="J336" s="196">
        <f>ROUND(I336*H336,0)</f>
        <v>0</v>
      </c>
      <c r="K336" s="197"/>
      <c r="L336" s="37"/>
      <c r="M336" s="198" t="s">
        <v>1</v>
      </c>
      <c r="N336" s="199" t="s">
        <v>40</v>
      </c>
      <c r="O336" s="69"/>
      <c r="P336" s="200">
        <f>O336*H336</f>
        <v>0</v>
      </c>
      <c r="Q336" s="200">
        <v>0</v>
      </c>
      <c r="R336" s="200">
        <f>Q336*H336</f>
        <v>0</v>
      </c>
      <c r="S336" s="200">
        <v>0</v>
      </c>
      <c r="T336" s="201">
        <f>S336*H336</f>
        <v>0</v>
      </c>
      <c r="U336" s="32"/>
      <c r="V336" s="32"/>
      <c r="W336" s="32"/>
      <c r="X336" s="32"/>
      <c r="Y336" s="32"/>
      <c r="Z336" s="32"/>
      <c r="AA336" s="32"/>
      <c r="AB336" s="32"/>
      <c r="AC336" s="32"/>
      <c r="AD336" s="32"/>
      <c r="AE336" s="32"/>
      <c r="AR336" s="202" t="s">
        <v>165</v>
      </c>
      <c r="AT336" s="202" t="s">
        <v>161</v>
      </c>
      <c r="AU336" s="202" t="s">
        <v>83</v>
      </c>
      <c r="AY336" s="15" t="s">
        <v>159</v>
      </c>
      <c r="BE336" s="203">
        <f>IF(N336="základní",J336,0)</f>
        <v>0</v>
      </c>
      <c r="BF336" s="203">
        <f>IF(N336="snížená",J336,0)</f>
        <v>0</v>
      </c>
      <c r="BG336" s="203">
        <f>IF(N336="zákl. přenesená",J336,0)</f>
        <v>0</v>
      </c>
      <c r="BH336" s="203">
        <f>IF(N336="sníž. přenesená",J336,0)</f>
        <v>0</v>
      </c>
      <c r="BI336" s="203">
        <f>IF(N336="nulová",J336,0)</f>
        <v>0</v>
      </c>
      <c r="BJ336" s="15" t="s">
        <v>8</v>
      </c>
      <c r="BK336" s="203">
        <f>ROUND(I336*H336,0)</f>
        <v>0</v>
      </c>
      <c r="BL336" s="15" t="s">
        <v>165</v>
      </c>
      <c r="BM336" s="202" t="s">
        <v>592</v>
      </c>
    </row>
    <row r="337" spans="2:63" s="12" customFormat="1" ht="22.9" customHeight="1">
      <c r="B337" s="174"/>
      <c r="C337" s="175"/>
      <c r="D337" s="176" t="s">
        <v>74</v>
      </c>
      <c r="E337" s="188" t="s">
        <v>593</v>
      </c>
      <c r="F337" s="188" t="s">
        <v>594</v>
      </c>
      <c r="G337" s="175"/>
      <c r="H337" s="175"/>
      <c r="I337" s="178"/>
      <c r="J337" s="189">
        <f>BK337</f>
        <v>0</v>
      </c>
      <c r="K337" s="175"/>
      <c r="L337" s="180"/>
      <c r="M337" s="181"/>
      <c r="N337" s="182"/>
      <c r="O337" s="182"/>
      <c r="P337" s="183">
        <f>SUM(P338:P353)</f>
        <v>0</v>
      </c>
      <c r="Q337" s="182"/>
      <c r="R337" s="183">
        <f>SUM(R338:R353)</f>
        <v>0</v>
      </c>
      <c r="S337" s="182"/>
      <c r="T337" s="184">
        <f>SUM(T338:T353)</f>
        <v>101.01060000000001</v>
      </c>
      <c r="AR337" s="185" t="s">
        <v>8</v>
      </c>
      <c r="AT337" s="186" t="s">
        <v>74</v>
      </c>
      <c r="AU337" s="186" t="s">
        <v>8</v>
      </c>
      <c r="AY337" s="185" t="s">
        <v>159</v>
      </c>
      <c r="BK337" s="187">
        <f>SUM(BK338:BK353)</f>
        <v>0</v>
      </c>
    </row>
    <row r="338" spans="1:65" s="2" customFormat="1" ht="21.75" customHeight="1">
      <c r="A338" s="32"/>
      <c r="B338" s="33"/>
      <c r="C338" s="190" t="s">
        <v>595</v>
      </c>
      <c r="D338" s="190" t="s">
        <v>161</v>
      </c>
      <c r="E338" s="191" t="s">
        <v>596</v>
      </c>
      <c r="F338" s="192" t="s">
        <v>597</v>
      </c>
      <c r="G338" s="193" t="s">
        <v>214</v>
      </c>
      <c r="H338" s="194">
        <v>62.7</v>
      </c>
      <c r="I338" s="195"/>
      <c r="J338" s="196">
        <f>ROUND(I338*H338,0)</f>
        <v>0</v>
      </c>
      <c r="K338" s="197"/>
      <c r="L338" s="37"/>
      <c r="M338" s="198" t="s">
        <v>1</v>
      </c>
      <c r="N338" s="199" t="s">
        <v>40</v>
      </c>
      <c r="O338" s="69"/>
      <c r="P338" s="200">
        <f>O338*H338</f>
        <v>0</v>
      </c>
      <c r="Q338" s="200">
        <v>0</v>
      </c>
      <c r="R338" s="200">
        <f>Q338*H338</f>
        <v>0</v>
      </c>
      <c r="S338" s="200">
        <v>0.122</v>
      </c>
      <c r="T338" s="201">
        <f>S338*H338</f>
        <v>7.6494</v>
      </c>
      <c r="U338" s="32"/>
      <c r="V338" s="32"/>
      <c r="W338" s="32"/>
      <c r="X338" s="32"/>
      <c r="Y338" s="32"/>
      <c r="Z338" s="32"/>
      <c r="AA338" s="32"/>
      <c r="AB338" s="32"/>
      <c r="AC338" s="32"/>
      <c r="AD338" s="32"/>
      <c r="AE338" s="32"/>
      <c r="AR338" s="202" t="s">
        <v>165</v>
      </c>
      <c r="AT338" s="202" t="s">
        <v>161</v>
      </c>
      <c r="AU338" s="202" t="s">
        <v>83</v>
      </c>
      <c r="AY338" s="15" t="s">
        <v>159</v>
      </c>
      <c r="BE338" s="203">
        <f>IF(N338="základní",J338,0)</f>
        <v>0</v>
      </c>
      <c r="BF338" s="203">
        <f>IF(N338="snížená",J338,0)</f>
        <v>0</v>
      </c>
      <c r="BG338" s="203">
        <f>IF(N338="zákl. přenesená",J338,0)</f>
        <v>0</v>
      </c>
      <c r="BH338" s="203">
        <f>IF(N338="sníž. přenesená",J338,0)</f>
        <v>0</v>
      </c>
      <c r="BI338" s="203">
        <f>IF(N338="nulová",J338,0)</f>
        <v>0</v>
      </c>
      <c r="BJ338" s="15" t="s">
        <v>8</v>
      </c>
      <c r="BK338" s="203">
        <f>ROUND(I338*H338,0)</f>
        <v>0</v>
      </c>
      <c r="BL338" s="15" t="s">
        <v>165</v>
      </c>
      <c r="BM338" s="202" t="s">
        <v>598</v>
      </c>
    </row>
    <row r="339" spans="2:51" s="13" customFormat="1" ht="12">
      <c r="B339" s="204"/>
      <c r="C339" s="205"/>
      <c r="D339" s="206" t="s">
        <v>167</v>
      </c>
      <c r="E339" s="207" t="s">
        <v>1</v>
      </c>
      <c r="F339" s="208" t="s">
        <v>220</v>
      </c>
      <c r="G339" s="205"/>
      <c r="H339" s="209">
        <v>62.7</v>
      </c>
      <c r="I339" s="210"/>
      <c r="J339" s="205"/>
      <c r="K339" s="205"/>
      <c r="L339" s="211"/>
      <c r="M339" s="212"/>
      <c r="N339" s="213"/>
      <c r="O339" s="213"/>
      <c r="P339" s="213"/>
      <c r="Q339" s="213"/>
      <c r="R339" s="213"/>
      <c r="S339" s="213"/>
      <c r="T339" s="214"/>
      <c r="AT339" s="215" t="s">
        <v>167</v>
      </c>
      <c r="AU339" s="215" t="s">
        <v>83</v>
      </c>
      <c r="AV339" s="13" t="s">
        <v>83</v>
      </c>
      <c r="AW339" s="13" t="s">
        <v>31</v>
      </c>
      <c r="AX339" s="13" t="s">
        <v>75</v>
      </c>
      <c r="AY339" s="215" t="s">
        <v>159</v>
      </c>
    </row>
    <row r="340" spans="1:65" s="2" customFormat="1" ht="21.75" customHeight="1">
      <c r="A340" s="32"/>
      <c r="B340" s="33"/>
      <c r="C340" s="190" t="s">
        <v>599</v>
      </c>
      <c r="D340" s="190" t="s">
        <v>161</v>
      </c>
      <c r="E340" s="191" t="s">
        <v>600</v>
      </c>
      <c r="F340" s="192" t="s">
        <v>601</v>
      </c>
      <c r="G340" s="193" t="s">
        <v>214</v>
      </c>
      <c r="H340" s="194">
        <v>62.7</v>
      </c>
      <c r="I340" s="195"/>
      <c r="J340" s="196">
        <f>ROUND(I340*H340,0)</f>
        <v>0</v>
      </c>
      <c r="K340" s="197"/>
      <c r="L340" s="37"/>
      <c r="M340" s="198" t="s">
        <v>1</v>
      </c>
      <c r="N340" s="199" t="s">
        <v>40</v>
      </c>
      <c r="O340" s="69"/>
      <c r="P340" s="200">
        <f>O340*H340</f>
        <v>0</v>
      </c>
      <c r="Q340" s="200">
        <v>0</v>
      </c>
      <c r="R340" s="200">
        <f>Q340*H340</f>
        <v>0</v>
      </c>
      <c r="S340" s="200">
        <v>0</v>
      </c>
      <c r="T340" s="201">
        <f>S340*H340</f>
        <v>0</v>
      </c>
      <c r="U340" s="32"/>
      <c r="V340" s="32"/>
      <c r="W340" s="32"/>
      <c r="X340" s="32"/>
      <c r="Y340" s="32"/>
      <c r="Z340" s="32"/>
      <c r="AA340" s="32"/>
      <c r="AB340" s="32"/>
      <c r="AC340" s="32"/>
      <c r="AD340" s="32"/>
      <c r="AE340" s="32"/>
      <c r="AR340" s="202" t="s">
        <v>165</v>
      </c>
      <c r="AT340" s="202" t="s">
        <v>161</v>
      </c>
      <c r="AU340" s="202" t="s">
        <v>83</v>
      </c>
      <c r="AY340" s="15" t="s">
        <v>159</v>
      </c>
      <c r="BE340" s="203">
        <f>IF(N340="základní",J340,0)</f>
        <v>0</v>
      </c>
      <c r="BF340" s="203">
        <f>IF(N340="snížená",J340,0)</f>
        <v>0</v>
      </c>
      <c r="BG340" s="203">
        <f>IF(N340="zákl. přenesená",J340,0)</f>
        <v>0</v>
      </c>
      <c r="BH340" s="203">
        <f>IF(N340="sníž. přenesená",J340,0)</f>
        <v>0</v>
      </c>
      <c r="BI340" s="203">
        <f>IF(N340="nulová",J340,0)</f>
        <v>0</v>
      </c>
      <c r="BJ340" s="15" t="s">
        <v>8</v>
      </c>
      <c r="BK340" s="203">
        <f>ROUND(I340*H340,0)</f>
        <v>0</v>
      </c>
      <c r="BL340" s="15" t="s">
        <v>165</v>
      </c>
      <c r="BM340" s="202" t="s">
        <v>602</v>
      </c>
    </row>
    <row r="341" spans="1:65" s="2" customFormat="1" ht="33" customHeight="1">
      <c r="A341" s="32"/>
      <c r="B341" s="33"/>
      <c r="C341" s="190" t="s">
        <v>603</v>
      </c>
      <c r="D341" s="190" t="s">
        <v>161</v>
      </c>
      <c r="E341" s="191" t="s">
        <v>604</v>
      </c>
      <c r="F341" s="192" t="s">
        <v>605</v>
      </c>
      <c r="G341" s="193" t="s">
        <v>164</v>
      </c>
      <c r="H341" s="194">
        <v>8.63</v>
      </c>
      <c r="I341" s="195"/>
      <c r="J341" s="196">
        <f>ROUND(I341*H341,0)</f>
        <v>0</v>
      </c>
      <c r="K341" s="197"/>
      <c r="L341" s="37"/>
      <c r="M341" s="198" t="s">
        <v>1</v>
      </c>
      <c r="N341" s="199" t="s">
        <v>40</v>
      </c>
      <c r="O341" s="69"/>
      <c r="P341" s="200">
        <f>O341*H341</f>
        <v>0</v>
      </c>
      <c r="Q341" s="200">
        <v>0</v>
      </c>
      <c r="R341" s="200">
        <f>Q341*H341</f>
        <v>0</v>
      </c>
      <c r="S341" s="200">
        <v>2.2</v>
      </c>
      <c r="T341" s="201">
        <f>S341*H341</f>
        <v>18.986000000000004</v>
      </c>
      <c r="U341" s="32"/>
      <c r="V341" s="32"/>
      <c r="W341" s="32"/>
      <c r="X341" s="32"/>
      <c r="Y341" s="32"/>
      <c r="Z341" s="32"/>
      <c r="AA341" s="32"/>
      <c r="AB341" s="32"/>
      <c r="AC341" s="32"/>
      <c r="AD341" s="32"/>
      <c r="AE341" s="32"/>
      <c r="AR341" s="202" t="s">
        <v>165</v>
      </c>
      <c r="AT341" s="202" t="s">
        <v>161</v>
      </c>
      <c r="AU341" s="202" t="s">
        <v>83</v>
      </c>
      <c r="AY341" s="15" t="s">
        <v>159</v>
      </c>
      <c r="BE341" s="203">
        <f>IF(N341="základní",J341,0)</f>
        <v>0</v>
      </c>
      <c r="BF341" s="203">
        <f>IF(N341="snížená",J341,0)</f>
        <v>0</v>
      </c>
      <c r="BG341" s="203">
        <f>IF(N341="zákl. přenesená",J341,0)</f>
        <v>0</v>
      </c>
      <c r="BH341" s="203">
        <f>IF(N341="sníž. přenesená",J341,0)</f>
        <v>0</v>
      </c>
      <c r="BI341" s="203">
        <f>IF(N341="nulová",J341,0)</f>
        <v>0</v>
      </c>
      <c r="BJ341" s="15" t="s">
        <v>8</v>
      </c>
      <c r="BK341" s="203">
        <f>ROUND(I341*H341,0)</f>
        <v>0</v>
      </c>
      <c r="BL341" s="15" t="s">
        <v>165</v>
      </c>
      <c r="BM341" s="202" t="s">
        <v>606</v>
      </c>
    </row>
    <row r="342" spans="2:51" s="13" customFormat="1" ht="12">
      <c r="B342" s="204"/>
      <c r="C342" s="205"/>
      <c r="D342" s="206" t="s">
        <v>167</v>
      </c>
      <c r="E342" s="207" t="s">
        <v>1</v>
      </c>
      <c r="F342" s="208" t="s">
        <v>607</v>
      </c>
      <c r="G342" s="205"/>
      <c r="H342" s="209">
        <v>1.75</v>
      </c>
      <c r="I342" s="210"/>
      <c r="J342" s="205"/>
      <c r="K342" s="205"/>
      <c r="L342" s="211"/>
      <c r="M342" s="212"/>
      <c r="N342" s="213"/>
      <c r="O342" s="213"/>
      <c r="P342" s="213"/>
      <c r="Q342" s="213"/>
      <c r="R342" s="213"/>
      <c r="S342" s="213"/>
      <c r="T342" s="214"/>
      <c r="AT342" s="215" t="s">
        <v>167</v>
      </c>
      <c r="AU342" s="215" t="s">
        <v>83</v>
      </c>
      <c r="AV342" s="13" t="s">
        <v>83</v>
      </c>
      <c r="AW342" s="13" t="s">
        <v>31</v>
      </c>
      <c r="AX342" s="13" t="s">
        <v>75</v>
      </c>
      <c r="AY342" s="215" t="s">
        <v>159</v>
      </c>
    </row>
    <row r="343" spans="2:51" s="13" customFormat="1" ht="12">
      <c r="B343" s="204"/>
      <c r="C343" s="205"/>
      <c r="D343" s="206" t="s">
        <v>167</v>
      </c>
      <c r="E343" s="207" t="s">
        <v>1</v>
      </c>
      <c r="F343" s="208" t="s">
        <v>608</v>
      </c>
      <c r="G343" s="205"/>
      <c r="H343" s="209">
        <v>1.63</v>
      </c>
      <c r="I343" s="210"/>
      <c r="J343" s="205"/>
      <c r="K343" s="205"/>
      <c r="L343" s="211"/>
      <c r="M343" s="212"/>
      <c r="N343" s="213"/>
      <c r="O343" s="213"/>
      <c r="P343" s="213"/>
      <c r="Q343" s="213"/>
      <c r="R343" s="213"/>
      <c r="S343" s="213"/>
      <c r="T343" s="214"/>
      <c r="AT343" s="215" t="s">
        <v>167</v>
      </c>
      <c r="AU343" s="215" t="s">
        <v>83</v>
      </c>
      <c r="AV343" s="13" t="s">
        <v>83</v>
      </c>
      <c r="AW343" s="13" t="s">
        <v>31</v>
      </c>
      <c r="AX343" s="13" t="s">
        <v>75</v>
      </c>
      <c r="AY343" s="215" t="s">
        <v>159</v>
      </c>
    </row>
    <row r="344" spans="2:51" s="13" customFormat="1" ht="12">
      <c r="B344" s="204"/>
      <c r="C344" s="205"/>
      <c r="D344" s="206" t="s">
        <v>167</v>
      </c>
      <c r="E344" s="207" t="s">
        <v>1</v>
      </c>
      <c r="F344" s="208" t="s">
        <v>609</v>
      </c>
      <c r="G344" s="205"/>
      <c r="H344" s="209">
        <v>5.25</v>
      </c>
      <c r="I344" s="210"/>
      <c r="J344" s="205"/>
      <c r="K344" s="205"/>
      <c r="L344" s="211"/>
      <c r="M344" s="212"/>
      <c r="N344" s="213"/>
      <c r="O344" s="213"/>
      <c r="P344" s="213"/>
      <c r="Q344" s="213"/>
      <c r="R344" s="213"/>
      <c r="S344" s="213"/>
      <c r="T344" s="214"/>
      <c r="AT344" s="215" t="s">
        <v>167</v>
      </c>
      <c r="AU344" s="215" t="s">
        <v>83</v>
      </c>
      <c r="AV344" s="13" t="s">
        <v>83</v>
      </c>
      <c r="AW344" s="13" t="s">
        <v>31</v>
      </c>
      <c r="AX344" s="13" t="s">
        <v>75</v>
      </c>
      <c r="AY344" s="215" t="s">
        <v>159</v>
      </c>
    </row>
    <row r="345" spans="1:65" s="2" customFormat="1" ht="33" customHeight="1">
      <c r="A345" s="32"/>
      <c r="B345" s="33"/>
      <c r="C345" s="190" t="s">
        <v>610</v>
      </c>
      <c r="D345" s="190" t="s">
        <v>161</v>
      </c>
      <c r="E345" s="191" t="s">
        <v>611</v>
      </c>
      <c r="F345" s="192" t="s">
        <v>612</v>
      </c>
      <c r="G345" s="193" t="s">
        <v>214</v>
      </c>
      <c r="H345" s="194">
        <v>172.6</v>
      </c>
      <c r="I345" s="195"/>
      <c r="J345" s="196">
        <f>ROUND(I345*H345,0)</f>
        <v>0</v>
      </c>
      <c r="K345" s="197"/>
      <c r="L345" s="37"/>
      <c r="M345" s="198" t="s">
        <v>1</v>
      </c>
      <c r="N345" s="199" t="s">
        <v>40</v>
      </c>
      <c r="O345" s="69"/>
      <c r="P345" s="200">
        <f>O345*H345</f>
        <v>0</v>
      </c>
      <c r="Q345" s="200">
        <v>0</v>
      </c>
      <c r="R345" s="200">
        <f>Q345*H345</f>
        <v>0</v>
      </c>
      <c r="S345" s="200">
        <v>0.09</v>
      </c>
      <c r="T345" s="201">
        <f>S345*H345</f>
        <v>15.533999999999999</v>
      </c>
      <c r="U345" s="32"/>
      <c r="V345" s="32"/>
      <c r="W345" s="32"/>
      <c r="X345" s="32"/>
      <c r="Y345" s="32"/>
      <c r="Z345" s="32"/>
      <c r="AA345" s="32"/>
      <c r="AB345" s="32"/>
      <c r="AC345" s="32"/>
      <c r="AD345" s="32"/>
      <c r="AE345" s="32"/>
      <c r="AR345" s="202" t="s">
        <v>165</v>
      </c>
      <c r="AT345" s="202" t="s">
        <v>161</v>
      </c>
      <c r="AU345" s="202" t="s">
        <v>83</v>
      </c>
      <c r="AY345" s="15" t="s">
        <v>159</v>
      </c>
      <c r="BE345" s="203">
        <f>IF(N345="základní",J345,0)</f>
        <v>0</v>
      </c>
      <c r="BF345" s="203">
        <f>IF(N345="snížená",J345,0)</f>
        <v>0</v>
      </c>
      <c r="BG345" s="203">
        <f>IF(N345="zákl. přenesená",J345,0)</f>
        <v>0</v>
      </c>
      <c r="BH345" s="203">
        <f>IF(N345="sníž. přenesená",J345,0)</f>
        <v>0</v>
      </c>
      <c r="BI345" s="203">
        <f>IF(N345="nulová",J345,0)</f>
        <v>0</v>
      </c>
      <c r="BJ345" s="15" t="s">
        <v>8</v>
      </c>
      <c r="BK345" s="203">
        <f>ROUND(I345*H345,0)</f>
        <v>0</v>
      </c>
      <c r="BL345" s="15" t="s">
        <v>165</v>
      </c>
      <c r="BM345" s="202" t="s">
        <v>613</v>
      </c>
    </row>
    <row r="346" spans="2:51" s="13" customFormat="1" ht="12">
      <c r="B346" s="204"/>
      <c r="C346" s="205"/>
      <c r="D346" s="206" t="s">
        <v>167</v>
      </c>
      <c r="E346" s="207" t="s">
        <v>1</v>
      </c>
      <c r="F346" s="208" t="s">
        <v>216</v>
      </c>
      <c r="G346" s="205"/>
      <c r="H346" s="209">
        <v>35</v>
      </c>
      <c r="I346" s="210"/>
      <c r="J346" s="205"/>
      <c r="K346" s="205"/>
      <c r="L346" s="211"/>
      <c r="M346" s="212"/>
      <c r="N346" s="213"/>
      <c r="O346" s="213"/>
      <c r="P346" s="213"/>
      <c r="Q346" s="213"/>
      <c r="R346" s="213"/>
      <c r="S346" s="213"/>
      <c r="T346" s="214"/>
      <c r="AT346" s="215" t="s">
        <v>167</v>
      </c>
      <c r="AU346" s="215" t="s">
        <v>83</v>
      </c>
      <c r="AV346" s="13" t="s">
        <v>83</v>
      </c>
      <c r="AW346" s="13" t="s">
        <v>31</v>
      </c>
      <c r="AX346" s="13" t="s">
        <v>75</v>
      </c>
      <c r="AY346" s="215" t="s">
        <v>159</v>
      </c>
    </row>
    <row r="347" spans="2:51" s="13" customFormat="1" ht="12">
      <c r="B347" s="204"/>
      <c r="C347" s="205"/>
      <c r="D347" s="206" t="s">
        <v>167</v>
      </c>
      <c r="E347" s="207" t="s">
        <v>1</v>
      </c>
      <c r="F347" s="208" t="s">
        <v>218</v>
      </c>
      <c r="G347" s="205"/>
      <c r="H347" s="209">
        <v>32.6</v>
      </c>
      <c r="I347" s="210"/>
      <c r="J347" s="205"/>
      <c r="K347" s="205"/>
      <c r="L347" s="211"/>
      <c r="M347" s="212"/>
      <c r="N347" s="213"/>
      <c r="O347" s="213"/>
      <c r="P347" s="213"/>
      <c r="Q347" s="213"/>
      <c r="R347" s="213"/>
      <c r="S347" s="213"/>
      <c r="T347" s="214"/>
      <c r="AT347" s="215" t="s">
        <v>167</v>
      </c>
      <c r="AU347" s="215" t="s">
        <v>83</v>
      </c>
      <c r="AV347" s="13" t="s">
        <v>83</v>
      </c>
      <c r="AW347" s="13" t="s">
        <v>31</v>
      </c>
      <c r="AX347" s="13" t="s">
        <v>75</v>
      </c>
      <c r="AY347" s="215" t="s">
        <v>159</v>
      </c>
    </row>
    <row r="348" spans="2:51" s="13" customFormat="1" ht="12">
      <c r="B348" s="204"/>
      <c r="C348" s="205"/>
      <c r="D348" s="206" t="s">
        <v>167</v>
      </c>
      <c r="E348" s="207" t="s">
        <v>1</v>
      </c>
      <c r="F348" s="208" t="s">
        <v>219</v>
      </c>
      <c r="G348" s="205"/>
      <c r="H348" s="209">
        <v>105</v>
      </c>
      <c r="I348" s="210"/>
      <c r="J348" s="205"/>
      <c r="K348" s="205"/>
      <c r="L348" s="211"/>
      <c r="M348" s="212"/>
      <c r="N348" s="213"/>
      <c r="O348" s="213"/>
      <c r="P348" s="213"/>
      <c r="Q348" s="213"/>
      <c r="R348" s="213"/>
      <c r="S348" s="213"/>
      <c r="T348" s="214"/>
      <c r="AT348" s="215" t="s">
        <v>167</v>
      </c>
      <c r="AU348" s="215" t="s">
        <v>83</v>
      </c>
      <c r="AV348" s="13" t="s">
        <v>83</v>
      </c>
      <c r="AW348" s="13" t="s">
        <v>31</v>
      </c>
      <c r="AX348" s="13" t="s">
        <v>75</v>
      </c>
      <c r="AY348" s="215" t="s">
        <v>159</v>
      </c>
    </row>
    <row r="349" spans="1:65" s="2" customFormat="1" ht="21.75" customHeight="1">
      <c r="A349" s="32"/>
      <c r="B349" s="33"/>
      <c r="C349" s="190" t="s">
        <v>614</v>
      </c>
      <c r="D349" s="190" t="s">
        <v>161</v>
      </c>
      <c r="E349" s="191" t="s">
        <v>615</v>
      </c>
      <c r="F349" s="192" t="s">
        <v>616</v>
      </c>
      <c r="G349" s="193" t="s">
        <v>164</v>
      </c>
      <c r="H349" s="194">
        <v>13.458</v>
      </c>
      <c r="I349" s="195"/>
      <c r="J349" s="196">
        <f>ROUND(I349*H349,0)</f>
        <v>0</v>
      </c>
      <c r="K349" s="197"/>
      <c r="L349" s="37"/>
      <c r="M349" s="198" t="s">
        <v>1</v>
      </c>
      <c r="N349" s="199" t="s">
        <v>40</v>
      </c>
      <c r="O349" s="69"/>
      <c r="P349" s="200">
        <f>O349*H349</f>
        <v>0</v>
      </c>
      <c r="Q349" s="200">
        <v>0</v>
      </c>
      <c r="R349" s="200">
        <f>Q349*H349</f>
        <v>0</v>
      </c>
      <c r="S349" s="200">
        <v>1.4</v>
      </c>
      <c r="T349" s="201">
        <f>S349*H349</f>
        <v>18.8412</v>
      </c>
      <c r="U349" s="32"/>
      <c r="V349" s="32"/>
      <c r="W349" s="32"/>
      <c r="X349" s="32"/>
      <c r="Y349" s="32"/>
      <c r="Z349" s="32"/>
      <c r="AA349" s="32"/>
      <c r="AB349" s="32"/>
      <c r="AC349" s="32"/>
      <c r="AD349" s="32"/>
      <c r="AE349" s="32"/>
      <c r="AR349" s="202" t="s">
        <v>165</v>
      </c>
      <c r="AT349" s="202" t="s">
        <v>161</v>
      </c>
      <c r="AU349" s="202" t="s">
        <v>83</v>
      </c>
      <c r="AY349" s="15" t="s">
        <v>159</v>
      </c>
      <c r="BE349" s="203">
        <f>IF(N349="základní",J349,0)</f>
        <v>0</v>
      </c>
      <c r="BF349" s="203">
        <f>IF(N349="snížená",J349,0)</f>
        <v>0</v>
      </c>
      <c r="BG349" s="203">
        <f>IF(N349="zákl. přenesená",J349,0)</f>
        <v>0</v>
      </c>
      <c r="BH349" s="203">
        <f>IF(N349="sníž. přenesená",J349,0)</f>
        <v>0</v>
      </c>
      <c r="BI349" s="203">
        <f>IF(N349="nulová",J349,0)</f>
        <v>0</v>
      </c>
      <c r="BJ349" s="15" t="s">
        <v>8</v>
      </c>
      <c r="BK349" s="203">
        <f>ROUND(I349*H349,0)</f>
        <v>0</v>
      </c>
      <c r="BL349" s="15" t="s">
        <v>165</v>
      </c>
      <c r="BM349" s="202" t="s">
        <v>617</v>
      </c>
    </row>
    <row r="350" spans="2:51" s="13" customFormat="1" ht="12">
      <c r="B350" s="204"/>
      <c r="C350" s="205"/>
      <c r="D350" s="206" t="s">
        <v>167</v>
      </c>
      <c r="E350" s="207" t="s">
        <v>1</v>
      </c>
      <c r="F350" s="208" t="s">
        <v>618</v>
      </c>
      <c r="G350" s="205"/>
      <c r="H350" s="209">
        <v>2.45</v>
      </c>
      <c r="I350" s="210"/>
      <c r="J350" s="205"/>
      <c r="K350" s="205"/>
      <c r="L350" s="211"/>
      <c r="M350" s="212"/>
      <c r="N350" s="213"/>
      <c r="O350" s="213"/>
      <c r="P350" s="213"/>
      <c r="Q350" s="213"/>
      <c r="R350" s="213"/>
      <c r="S350" s="213"/>
      <c r="T350" s="214"/>
      <c r="AT350" s="215" t="s">
        <v>167</v>
      </c>
      <c r="AU350" s="215" t="s">
        <v>83</v>
      </c>
      <c r="AV350" s="13" t="s">
        <v>83</v>
      </c>
      <c r="AW350" s="13" t="s">
        <v>31</v>
      </c>
      <c r="AX350" s="13" t="s">
        <v>75</v>
      </c>
      <c r="AY350" s="215" t="s">
        <v>159</v>
      </c>
    </row>
    <row r="351" spans="2:51" s="13" customFormat="1" ht="12">
      <c r="B351" s="204"/>
      <c r="C351" s="205"/>
      <c r="D351" s="206" t="s">
        <v>167</v>
      </c>
      <c r="E351" s="207" t="s">
        <v>1</v>
      </c>
      <c r="F351" s="208" t="s">
        <v>619</v>
      </c>
      <c r="G351" s="205"/>
      <c r="H351" s="209">
        <v>2.608</v>
      </c>
      <c r="I351" s="210"/>
      <c r="J351" s="205"/>
      <c r="K351" s="205"/>
      <c r="L351" s="211"/>
      <c r="M351" s="212"/>
      <c r="N351" s="213"/>
      <c r="O351" s="213"/>
      <c r="P351" s="213"/>
      <c r="Q351" s="213"/>
      <c r="R351" s="213"/>
      <c r="S351" s="213"/>
      <c r="T351" s="214"/>
      <c r="AT351" s="215" t="s">
        <v>167</v>
      </c>
      <c r="AU351" s="215" t="s">
        <v>83</v>
      </c>
      <c r="AV351" s="13" t="s">
        <v>83</v>
      </c>
      <c r="AW351" s="13" t="s">
        <v>31</v>
      </c>
      <c r="AX351" s="13" t="s">
        <v>75</v>
      </c>
      <c r="AY351" s="215" t="s">
        <v>159</v>
      </c>
    </row>
    <row r="352" spans="2:51" s="13" customFormat="1" ht="12">
      <c r="B352" s="204"/>
      <c r="C352" s="205"/>
      <c r="D352" s="206" t="s">
        <v>167</v>
      </c>
      <c r="E352" s="207" t="s">
        <v>1</v>
      </c>
      <c r="F352" s="208" t="s">
        <v>620</v>
      </c>
      <c r="G352" s="205"/>
      <c r="H352" s="209">
        <v>8.4</v>
      </c>
      <c r="I352" s="210"/>
      <c r="J352" s="205"/>
      <c r="K352" s="205"/>
      <c r="L352" s="211"/>
      <c r="M352" s="212"/>
      <c r="N352" s="213"/>
      <c r="O352" s="213"/>
      <c r="P352" s="213"/>
      <c r="Q352" s="213"/>
      <c r="R352" s="213"/>
      <c r="S352" s="213"/>
      <c r="T352" s="214"/>
      <c r="AT352" s="215" t="s">
        <v>167</v>
      </c>
      <c r="AU352" s="215" t="s">
        <v>83</v>
      </c>
      <c r="AV352" s="13" t="s">
        <v>83</v>
      </c>
      <c r="AW352" s="13" t="s">
        <v>31</v>
      </c>
      <c r="AX352" s="13" t="s">
        <v>75</v>
      </c>
      <c r="AY352" s="215" t="s">
        <v>159</v>
      </c>
    </row>
    <row r="353" spans="1:65" s="2" customFormat="1" ht="21.75" customHeight="1">
      <c r="A353" s="32"/>
      <c r="B353" s="33"/>
      <c r="C353" s="190" t="s">
        <v>621</v>
      </c>
      <c r="D353" s="190" t="s">
        <v>161</v>
      </c>
      <c r="E353" s="191" t="s">
        <v>622</v>
      </c>
      <c r="F353" s="192" t="s">
        <v>623</v>
      </c>
      <c r="G353" s="193" t="s">
        <v>482</v>
      </c>
      <c r="H353" s="194">
        <v>400</v>
      </c>
      <c r="I353" s="195"/>
      <c r="J353" s="196">
        <f>ROUND(I353*H353,0)</f>
        <v>0</v>
      </c>
      <c r="K353" s="197"/>
      <c r="L353" s="37"/>
      <c r="M353" s="198" t="s">
        <v>1</v>
      </c>
      <c r="N353" s="199" t="s">
        <v>40</v>
      </c>
      <c r="O353" s="69"/>
      <c r="P353" s="200">
        <f>O353*H353</f>
        <v>0</v>
      </c>
      <c r="Q353" s="200">
        <v>0</v>
      </c>
      <c r="R353" s="200">
        <f>Q353*H353</f>
        <v>0</v>
      </c>
      <c r="S353" s="200">
        <v>0.1</v>
      </c>
      <c r="T353" s="201">
        <f>S353*H353</f>
        <v>40</v>
      </c>
      <c r="U353" s="32"/>
      <c r="V353" s="32"/>
      <c r="W353" s="32"/>
      <c r="X353" s="32"/>
      <c r="Y353" s="32"/>
      <c r="Z353" s="32"/>
      <c r="AA353" s="32"/>
      <c r="AB353" s="32"/>
      <c r="AC353" s="32"/>
      <c r="AD353" s="32"/>
      <c r="AE353" s="32"/>
      <c r="AR353" s="202" t="s">
        <v>165</v>
      </c>
      <c r="AT353" s="202" t="s">
        <v>161</v>
      </c>
      <c r="AU353" s="202" t="s">
        <v>83</v>
      </c>
      <c r="AY353" s="15" t="s">
        <v>159</v>
      </c>
      <c r="BE353" s="203">
        <f>IF(N353="základní",J353,0)</f>
        <v>0</v>
      </c>
      <c r="BF353" s="203">
        <f>IF(N353="snížená",J353,0)</f>
        <v>0</v>
      </c>
      <c r="BG353" s="203">
        <f>IF(N353="zákl. přenesená",J353,0)</f>
        <v>0</v>
      </c>
      <c r="BH353" s="203">
        <f>IF(N353="sníž. přenesená",J353,0)</f>
        <v>0</v>
      </c>
      <c r="BI353" s="203">
        <f>IF(N353="nulová",J353,0)</f>
        <v>0</v>
      </c>
      <c r="BJ353" s="15" t="s">
        <v>8</v>
      </c>
      <c r="BK353" s="203">
        <f>ROUND(I353*H353,0)</f>
        <v>0</v>
      </c>
      <c r="BL353" s="15" t="s">
        <v>165</v>
      </c>
      <c r="BM353" s="202" t="s">
        <v>624</v>
      </c>
    </row>
    <row r="354" spans="2:63" s="12" customFormat="1" ht="22.9" customHeight="1">
      <c r="B354" s="174"/>
      <c r="C354" s="175"/>
      <c r="D354" s="176" t="s">
        <v>74</v>
      </c>
      <c r="E354" s="188" t="s">
        <v>625</v>
      </c>
      <c r="F354" s="188" t="s">
        <v>626</v>
      </c>
      <c r="G354" s="175"/>
      <c r="H354" s="175"/>
      <c r="I354" s="178"/>
      <c r="J354" s="189">
        <f>BK354</f>
        <v>0</v>
      </c>
      <c r="K354" s="175"/>
      <c r="L354" s="180"/>
      <c r="M354" s="181"/>
      <c r="N354" s="182"/>
      <c r="O354" s="182"/>
      <c r="P354" s="183">
        <f>SUM(P355:P359)</f>
        <v>0</v>
      </c>
      <c r="Q354" s="182"/>
      <c r="R354" s="183">
        <f>SUM(R355:R359)</f>
        <v>0</v>
      </c>
      <c r="S354" s="182"/>
      <c r="T354" s="184">
        <f>SUM(T355:T359)</f>
        <v>0</v>
      </c>
      <c r="AR354" s="185" t="s">
        <v>8</v>
      </c>
      <c r="AT354" s="186" t="s">
        <v>74</v>
      </c>
      <c r="AU354" s="186" t="s">
        <v>8</v>
      </c>
      <c r="AY354" s="185" t="s">
        <v>159</v>
      </c>
      <c r="BK354" s="187">
        <f>SUM(BK355:BK359)</f>
        <v>0</v>
      </c>
    </row>
    <row r="355" spans="1:65" s="2" customFormat="1" ht="33" customHeight="1">
      <c r="A355" s="32"/>
      <c r="B355" s="33"/>
      <c r="C355" s="190" t="s">
        <v>627</v>
      </c>
      <c r="D355" s="190" t="s">
        <v>161</v>
      </c>
      <c r="E355" s="191" t="s">
        <v>628</v>
      </c>
      <c r="F355" s="192" t="s">
        <v>629</v>
      </c>
      <c r="G355" s="193" t="s">
        <v>194</v>
      </c>
      <c r="H355" s="194">
        <v>155.268</v>
      </c>
      <c r="I355" s="195"/>
      <c r="J355" s="196">
        <f>ROUND(I355*H355,0)</f>
        <v>0</v>
      </c>
      <c r="K355" s="197"/>
      <c r="L355" s="37"/>
      <c r="M355" s="198" t="s">
        <v>1</v>
      </c>
      <c r="N355" s="199" t="s">
        <v>40</v>
      </c>
      <c r="O355" s="69"/>
      <c r="P355" s="200">
        <f>O355*H355</f>
        <v>0</v>
      </c>
      <c r="Q355" s="200">
        <v>0</v>
      </c>
      <c r="R355" s="200">
        <f>Q355*H355</f>
        <v>0</v>
      </c>
      <c r="S355" s="200">
        <v>0</v>
      </c>
      <c r="T355" s="201">
        <f>S355*H355</f>
        <v>0</v>
      </c>
      <c r="U355" s="32"/>
      <c r="V355" s="32"/>
      <c r="W355" s="32"/>
      <c r="X355" s="32"/>
      <c r="Y355" s="32"/>
      <c r="Z355" s="32"/>
      <c r="AA355" s="32"/>
      <c r="AB355" s="32"/>
      <c r="AC355" s="32"/>
      <c r="AD355" s="32"/>
      <c r="AE355" s="32"/>
      <c r="AR355" s="202" t="s">
        <v>165</v>
      </c>
      <c r="AT355" s="202" t="s">
        <v>161</v>
      </c>
      <c r="AU355" s="202" t="s">
        <v>83</v>
      </c>
      <c r="AY355" s="15" t="s">
        <v>159</v>
      </c>
      <c r="BE355" s="203">
        <f>IF(N355="základní",J355,0)</f>
        <v>0</v>
      </c>
      <c r="BF355" s="203">
        <f>IF(N355="snížená",J355,0)</f>
        <v>0</v>
      </c>
      <c r="BG355" s="203">
        <f>IF(N355="zákl. přenesená",J355,0)</f>
        <v>0</v>
      </c>
      <c r="BH355" s="203">
        <f>IF(N355="sníž. přenesená",J355,0)</f>
        <v>0</v>
      </c>
      <c r="BI355" s="203">
        <f>IF(N355="nulová",J355,0)</f>
        <v>0</v>
      </c>
      <c r="BJ355" s="15" t="s">
        <v>8</v>
      </c>
      <c r="BK355" s="203">
        <f>ROUND(I355*H355,0)</f>
        <v>0</v>
      </c>
      <c r="BL355" s="15" t="s">
        <v>165</v>
      </c>
      <c r="BM355" s="202" t="s">
        <v>630</v>
      </c>
    </row>
    <row r="356" spans="1:65" s="2" customFormat="1" ht="21.75" customHeight="1">
      <c r="A356" s="32"/>
      <c r="B356" s="33"/>
      <c r="C356" s="190" t="s">
        <v>631</v>
      </c>
      <c r="D356" s="190" t="s">
        <v>161</v>
      </c>
      <c r="E356" s="191" t="s">
        <v>632</v>
      </c>
      <c r="F356" s="192" t="s">
        <v>633</v>
      </c>
      <c r="G356" s="193" t="s">
        <v>194</v>
      </c>
      <c r="H356" s="194">
        <v>155.268</v>
      </c>
      <c r="I356" s="195"/>
      <c r="J356" s="196">
        <f>ROUND(I356*H356,0)</f>
        <v>0</v>
      </c>
      <c r="K356" s="197"/>
      <c r="L356" s="37"/>
      <c r="M356" s="198" t="s">
        <v>1</v>
      </c>
      <c r="N356" s="199" t="s">
        <v>40</v>
      </c>
      <c r="O356" s="69"/>
      <c r="P356" s="200">
        <f>O356*H356</f>
        <v>0</v>
      </c>
      <c r="Q356" s="200">
        <v>0</v>
      </c>
      <c r="R356" s="200">
        <f>Q356*H356</f>
        <v>0</v>
      </c>
      <c r="S356" s="200">
        <v>0</v>
      </c>
      <c r="T356" s="201">
        <f>S356*H356</f>
        <v>0</v>
      </c>
      <c r="U356" s="32"/>
      <c r="V356" s="32"/>
      <c r="W356" s="32"/>
      <c r="X356" s="32"/>
      <c r="Y356" s="32"/>
      <c r="Z356" s="32"/>
      <c r="AA356" s="32"/>
      <c r="AB356" s="32"/>
      <c r="AC356" s="32"/>
      <c r="AD356" s="32"/>
      <c r="AE356" s="32"/>
      <c r="AR356" s="202" t="s">
        <v>165</v>
      </c>
      <c r="AT356" s="202" t="s">
        <v>161</v>
      </c>
      <c r="AU356" s="202" t="s">
        <v>83</v>
      </c>
      <c r="AY356" s="15" t="s">
        <v>159</v>
      </c>
      <c r="BE356" s="203">
        <f>IF(N356="základní",J356,0)</f>
        <v>0</v>
      </c>
      <c r="BF356" s="203">
        <f>IF(N356="snížená",J356,0)</f>
        <v>0</v>
      </c>
      <c r="BG356" s="203">
        <f>IF(N356="zákl. přenesená",J356,0)</f>
        <v>0</v>
      </c>
      <c r="BH356" s="203">
        <f>IF(N356="sníž. přenesená",J356,0)</f>
        <v>0</v>
      </c>
      <c r="BI356" s="203">
        <f>IF(N356="nulová",J356,0)</f>
        <v>0</v>
      </c>
      <c r="BJ356" s="15" t="s">
        <v>8</v>
      </c>
      <c r="BK356" s="203">
        <f>ROUND(I356*H356,0)</f>
        <v>0</v>
      </c>
      <c r="BL356" s="15" t="s">
        <v>165</v>
      </c>
      <c r="BM356" s="202" t="s">
        <v>634</v>
      </c>
    </row>
    <row r="357" spans="1:65" s="2" customFormat="1" ht="21.75" customHeight="1">
      <c r="A357" s="32"/>
      <c r="B357" s="33"/>
      <c r="C357" s="190" t="s">
        <v>635</v>
      </c>
      <c r="D357" s="190" t="s">
        <v>161</v>
      </c>
      <c r="E357" s="191" t="s">
        <v>636</v>
      </c>
      <c r="F357" s="192" t="s">
        <v>637</v>
      </c>
      <c r="G357" s="193" t="s">
        <v>194</v>
      </c>
      <c r="H357" s="194">
        <v>3260.628</v>
      </c>
      <c r="I357" s="195"/>
      <c r="J357" s="196">
        <f>ROUND(I357*H357,0)</f>
        <v>0</v>
      </c>
      <c r="K357" s="197"/>
      <c r="L357" s="37"/>
      <c r="M357" s="198" t="s">
        <v>1</v>
      </c>
      <c r="N357" s="199" t="s">
        <v>40</v>
      </c>
      <c r="O357" s="69"/>
      <c r="P357" s="200">
        <f>O357*H357</f>
        <v>0</v>
      </c>
      <c r="Q357" s="200">
        <v>0</v>
      </c>
      <c r="R357" s="200">
        <f>Q357*H357</f>
        <v>0</v>
      </c>
      <c r="S357" s="200">
        <v>0</v>
      </c>
      <c r="T357" s="201">
        <f>S357*H357</f>
        <v>0</v>
      </c>
      <c r="U357" s="32"/>
      <c r="V357" s="32"/>
      <c r="W357" s="32"/>
      <c r="X357" s="32"/>
      <c r="Y357" s="32"/>
      <c r="Z357" s="32"/>
      <c r="AA357" s="32"/>
      <c r="AB357" s="32"/>
      <c r="AC357" s="32"/>
      <c r="AD357" s="32"/>
      <c r="AE357" s="32"/>
      <c r="AR357" s="202" t="s">
        <v>165</v>
      </c>
      <c r="AT357" s="202" t="s">
        <v>161</v>
      </c>
      <c r="AU357" s="202" t="s">
        <v>83</v>
      </c>
      <c r="AY357" s="15" t="s">
        <v>159</v>
      </c>
      <c r="BE357" s="203">
        <f>IF(N357="základní",J357,0)</f>
        <v>0</v>
      </c>
      <c r="BF357" s="203">
        <f>IF(N357="snížená",J357,0)</f>
        <v>0</v>
      </c>
      <c r="BG357" s="203">
        <f>IF(N357="zákl. přenesená",J357,0)</f>
        <v>0</v>
      </c>
      <c r="BH357" s="203">
        <f>IF(N357="sníž. přenesená",J357,0)</f>
        <v>0</v>
      </c>
      <c r="BI357" s="203">
        <f>IF(N357="nulová",J357,0)</f>
        <v>0</v>
      </c>
      <c r="BJ357" s="15" t="s">
        <v>8</v>
      </c>
      <c r="BK357" s="203">
        <f>ROUND(I357*H357,0)</f>
        <v>0</v>
      </c>
      <c r="BL357" s="15" t="s">
        <v>165</v>
      </c>
      <c r="BM357" s="202" t="s">
        <v>638</v>
      </c>
    </row>
    <row r="358" spans="2:51" s="13" customFormat="1" ht="12">
      <c r="B358" s="204"/>
      <c r="C358" s="205"/>
      <c r="D358" s="206" t="s">
        <v>167</v>
      </c>
      <c r="E358" s="205"/>
      <c r="F358" s="208" t="s">
        <v>639</v>
      </c>
      <c r="G358" s="205"/>
      <c r="H358" s="209">
        <v>3260.628</v>
      </c>
      <c r="I358" s="210"/>
      <c r="J358" s="205"/>
      <c r="K358" s="205"/>
      <c r="L358" s="211"/>
      <c r="M358" s="212"/>
      <c r="N358" s="213"/>
      <c r="O358" s="213"/>
      <c r="P358" s="213"/>
      <c r="Q358" s="213"/>
      <c r="R358" s="213"/>
      <c r="S358" s="213"/>
      <c r="T358" s="214"/>
      <c r="AT358" s="215" t="s">
        <v>167</v>
      </c>
      <c r="AU358" s="215" t="s">
        <v>83</v>
      </c>
      <c r="AV358" s="13" t="s">
        <v>83</v>
      </c>
      <c r="AW358" s="13" t="s">
        <v>4</v>
      </c>
      <c r="AX358" s="13" t="s">
        <v>8</v>
      </c>
      <c r="AY358" s="215" t="s">
        <v>159</v>
      </c>
    </row>
    <row r="359" spans="1:65" s="2" customFormat="1" ht="33" customHeight="1">
      <c r="A359" s="32"/>
      <c r="B359" s="33"/>
      <c r="C359" s="190" t="s">
        <v>640</v>
      </c>
      <c r="D359" s="190" t="s">
        <v>161</v>
      </c>
      <c r="E359" s="191" t="s">
        <v>641</v>
      </c>
      <c r="F359" s="192" t="s">
        <v>642</v>
      </c>
      <c r="G359" s="193" t="s">
        <v>194</v>
      </c>
      <c r="H359" s="194">
        <v>155.268</v>
      </c>
      <c r="I359" s="195"/>
      <c r="J359" s="196">
        <f>ROUND(I359*H359,0)</f>
        <v>0</v>
      </c>
      <c r="K359" s="197"/>
      <c r="L359" s="37"/>
      <c r="M359" s="198" t="s">
        <v>1</v>
      </c>
      <c r="N359" s="199" t="s">
        <v>40</v>
      </c>
      <c r="O359" s="69"/>
      <c r="P359" s="200">
        <f>O359*H359</f>
        <v>0</v>
      </c>
      <c r="Q359" s="200">
        <v>0</v>
      </c>
      <c r="R359" s="200">
        <f>Q359*H359</f>
        <v>0</v>
      </c>
      <c r="S359" s="200">
        <v>0</v>
      </c>
      <c r="T359" s="201">
        <f>S359*H359</f>
        <v>0</v>
      </c>
      <c r="U359" s="32"/>
      <c r="V359" s="32"/>
      <c r="W359" s="32"/>
      <c r="X359" s="32"/>
      <c r="Y359" s="32"/>
      <c r="Z359" s="32"/>
      <c r="AA359" s="32"/>
      <c r="AB359" s="32"/>
      <c r="AC359" s="32"/>
      <c r="AD359" s="32"/>
      <c r="AE359" s="32"/>
      <c r="AR359" s="202" t="s">
        <v>165</v>
      </c>
      <c r="AT359" s="202" t="s">
        <v>161</v>
      </c>
      <c r="AU359" s="202" t="s">
        <v>83</v>
      </c>
      <c r="AY359" s="15" t="s">
        <v>159</v>
      </c>
      <c r="BE359" s="203">
        <f>IF(N359="základní",J359,0)</f>
        <v>0</v>
      </c>
      <c r="BF359" s="203">
        <f>IF(N359="snížená",J359,0)</f>
        <v>0</v>
      </c>
      <c r="BG359" s="203">
        <f>IF(N359="zákl. přenesená",J359,0)</f>
        <v>0</v>
      </c>
      <c r="BH359" s="203">
        <f>IF(N359="sníž. přenesená",J359,0)</f>
        <v>0</v>
      </c>
      <c r="BI359" s="203">
        <f>IF(N359="nulová",J359,0)</f>
        <v>0</v>
      </c>
      <c r="BJ359" s="15" t="s">
        <v>8</v>
      </c>
      <c r="BK359" s="203">
        <f>ROUND(I359*H359,0)</f>
        <v>0</v>
      </c>
      <c r="BL359" s="15" t="s">
        <v>165</v>
      </c>
      <c r="BM359" s="202" t="s">
        <v>643</v>
      </c>
    </row>
    <row r="360" spans="2:63" s="12" customFormat="1" ht="22.9" customHeight="1">
      <c r="B360" s="174"/>
      <c r="C360" s="175"/>
      <c r="D360" s="176" t="s">
        <v>74</v>
      </c>
      <c r="E360" s="188" t="s">
        <v>644</v>
      </c>
      <c r="F360" s="188" t="s">
        <v>645</v>
      </c>
      <c r="G360" s="175"/>
      <c r="H360" s="175"/>
      <c r="I360" s="178"/>
      <c r="J360" s="189">
        <f>BK360</f>
        <v>0</v>
      </c>
      <c r="K360" s="175"/>
      <c r="L360" s="180"/>
      <c r="M360" s="181"/>
      <c r="N360" s="182"/>
      <c r="O360" s="182"/>
      <c r="P360" s="183">
        <f>P361</f>
        <v>0</v>
      </c>
      <c r="Q360" s="182"/>
      <c r="R360" s="183">
        <f>R361</f>
        <v>0</v>
      </c>
      <c r="S360" s="182"/>
      <c r="T360" s="184">
        <f>T361</f>
        <v>0</v>
      </c>
      <c r="AR360" s="185" t="s">
        <v>8</v>
      </c>
      <c r="AT360" s="186" t="s">
        <v>74</v>
      </c>
      <c r="AU360" s="186" t="s">
        <v>8</v>
      </c>
      <c r="AY360" s="185" t="s">
        <v>159</v>
      </c>
      <c r="BK360" s="187">
        <f>BK361</f>
        <v>0</v>
      </c>
    </row>
    <row r="361" spans="1:65" s="2" customFormat="1" ht="16.5" customHeight="1">
      <c r="A361" s="32"/>
      <c r="B361" s="33"/>
      <c r="C361" s="190" t="s">
        <v>527</v>
      </c>
      <c r="D361" s="190" t="s">
        <v>161</v>
      </c>
      <c r="E361" s="191" t="s">
        <v>646</v>
      </c>
      <c r="F361" s="192" t="s">
        <v>647</v>
      </c>
      <c r="G361" s="193" t="s">
        <v>194</v>
      </c>
      <c r="H361" s="194">
        <v>210.364</v>
      </c>
      <c r="I361" s="195"/>
      <c r="J361" s="196">
        <f>ROUND(I361*H361,0)</f>
        <v>0</v>
      </c>
      <c r="K361" s="197"/>
      <c r="L361" s="37"/>
      <c r="M361" s="198" t="s">
        <v>1</v>
      </c>
      <c r="N361" s="199" t="s">
        <v>40</v>
      </c>
      <c r="O361" s="69"/>
      <c r="P361" s="200">
        <f>O361*H361</f>
        <v>0</v>
      </c>
      <c r="Q361" s="200">
        <v>0</v>
      </c>
      <c r="R361" s="200">
        <f>Q361*H361</f>
        <v>0</v>
      </c>
      <c r="S361" s="200">
        <v>0</v>
      </c>
      <c r="T361" s="201">
        <f>S361*H361</f>
        <v>0</v>
      </c>
      <c r="U361" s="32"/>
      <c r="V361" s="32"/>
      <c r="W361" s="32"/>
      <c r="X361" s="32"/>
      <c r="Y361" s="32"/>
      <c r="Z361" s="32"/>
      <c r="AA361" s="32"/>
      <c r="AB361" s="32"/>
      <c r="AC361" s="32"/>
      <c r="AD361" s="32"/>
      <c r="AE361" s="32"/>
      <c r="AR361" s="202" t="s">
        <v>165</v>
      </c>
      <c r="AT361" s="202" t="s">
        <v>161</v>
      </c>
      <c r="AU361" s="202" t="s">
        <v>83</v>
      </c>
      <c r="AY361" s="15" t="s">
        <v>159</v>
      </c>
      <c r="BE361" s="203">
        <f>IF(N361="základní",J361,0)</f>
        <v>0</v>
      </c>
      <c r="BF361" s="203">
        <f>IF(N361="snížená",J361,0)</f>
        <v>0</v>
      </c>
      <c r="BG361" s="203">
        <f>IF(N361="zákl. přenesená",J361,0)</f>
        <v>0</v>
      </c>
      <c r="BH361" s="203">
        <f>IF(N361="sníž. přenesená",J361,0)</f>
        <v>0</v>
      </c>
      <c r="BI361" s="203">
        <f>IF(N361="nulová",J361,0)</f>
        <v>0</v>
      </c>
      <c r="BJ361" s="15" t="s">
        <v>8</v>
      </c>
      <c r="BK361" s="203">
        <f>ROUND(I361*H361,0)</f>
        <v>0</v>
      </c>
      <c r="BL361" s="15" t="s">
        <v>165</v>
      </c>
      <c r="BM361" s="202" t="s">
        <v>648</v>
      </c>
    </row>
    <row r="362" spans="2:63" s="12" customFormat="1" ht="25.9" customHeight="1">
      <c r="B362" s="174"/>
      <c r="C362" s="175"/>
      <c r="D362" s="176" t="s">
        <v>74</v>
      </c>
      <c r="E362" s="177" t="s">
        <v>649</v>
      </c>
      <c r="F362" s="177" t="s">
        <v>650</v>
      </c>
      <c r="G362" s="175"/>
      <c r="H362" s="175"/>
      <c r="I362" s="178"/>
      <c r="J362" s="179">
        <f>BK362</f>
        <v>0</v>
      </c>
      <c r="K362" s="175"/>
      <c r="L362" s="180"/>
      <c r="M362" s="181"/>
      <c r="N362" s="182"/>
      <c r="O362" s="182"/>
      <c r="P362" s="183">
        <f>P363+P374+P387+P389+P400+P404+P418+P429+P443+P446</f>
        <v>0</v>
      </c>
      <c r="Q362" s="182"/>
      <c r="R362" s="183">
        <f>R363+R374+R387+R389+R400+R404+R418+R429+R443+R446</f>
        <v>49.88259414000001</v>
      </c>
      <c r="S362" s="182"/>
      <c r="T362" s="184">
        <f>T363+T374+T387+T389+T400+T404+T418+T429+T443+T446</f>
        <v>38.7451</v>
      </c>
      <c r="AR362" s="185" t="s">
        <v>83</v>
      </c>
      <c r="AT362" s="186" t="s">
        <v>74</v>
      </c>
      <c r="AU362" s="186" t="s">
        <v>75</v>
      </c>
      <c r="AY362" s="185" t="s">
        <v>159</v>
      </c>
      <c r="BK362" s="187">
        <f>BK363+BK374+BK387+BK389+BK400+BK404+BK418+BK429+BK443+BK446</f>
        <v>0</v>
      </c>
    </row>
    <row r="363" spans="2:63" s="12" customFormat="1" ht="22.9" customHeight="1">
      <c r="B363" s="174"/>
      <c r="C363" s="175"/>
      <c r="D363" s="176" t="s">
        <v>74</v>
      </c>
      <c r="E363" s="188" t="s">
        <v>651</v>
      </c>
      <c r="F363" s="188" t="s">
        <v>652</v>
      </c>
      <c r="G363" s="175"/>
      <c r="H363" s="175"/>
      <c r="I363" s="178"/>
      <c r="J363" s="189">
        <f>BK363</f>
        <v>0</v>
      </c>
      <c r="K363" s="175"/>
      <c r="L363" s="180"/>
      <c r="M363" s="181"/>
      <c r="N363" s="182"/>
      <c r="O363" s="182"/>
      <c r="P363" s="183">
        <f>SUM(P364:P373)</f>
        <v>0</v>
      </c>
      <c r="Q363" s="182"/>
      <c r="R363" s="183">
        <f>SUM(R364:R373)</f>
        <v>2.4317742</v>
      </c>
      <c r="S363" s="182"/>
      <c r="T363" s="184">
        <f>SUM(T364:T373)</f>
        <v>0</v>
      </c>
      <c r="AR363" s="185" t="s">
        <v>83</v>
      </c>
      <c r="AT363" s="186" t="s">
        <v>74</v>
      </c>
      <c r="AU363" s="186" t="s">
        <v>8</v>
      </c>
      <c r="AY363" s="185" t="s">
        <v>159</v>
      </c>
      <c r="BK363" s="187">
        <f>SUM(BK364:BK373)</f>
        <v>0</v>
      </c>
    </row>
    <row r="364" spans="1:65" s="2" customFormat="1" ht="21.75" customHeight="1">
      <c r="A364" s="32"/>
      <c r="B364" s="33"/>
      <c r="C364" s="190" t="s">
        <v>653</v>
      </c>
      <c r="D364" s="190" t="s">
        <v>161</v>
      </c>
      <c r="E364" s="191" t="s">
        <v>654</v>
      </c>
      <c r="F364" s="192" t="s">
        <v>655</v>
      </c>
      <c r="G364" s="193" t="s">
        <v>214</v>
      </c>
      <c r="H364" s="194">
        <v>405.072</v>
      </c>
      <c r="I364" s="195"/>
      <c r="J364" s="196">
        <f>ROUND(I364*H364,0)</f>
        <v>0</v>
      </c>
      <c r="K364" s="197"/>
      <c r="L364" s="37"/>
      <c r="M364" s="198" t="s">
        <v>1</v>
      </c>
      <c r="N364" s="199" t="s">
        <v>40</v>
      </c>
      <c r="O364" s="69"/>
      <c r="P364" s="200">
        <f>O364*H364</f>
        <v>0</v>
      </c>
      <c r="Q364" s="200">
        <v>0</v>
      </c>
      <c r="R364" s="200">
        <f>Q364*H364</f>
        <v>0</v>
      </c>
      <c r="S364" s="200">
        <v>0</v>
      </c>
      <c r="T364" s="201">
        <f>S364*H364</f>
        <v>0</v>
      </c>
      <c r="U364" s="32"/>
      <c r="V364" s="32"/>
      <c r="W364" s="32"/>
      <c r="X364" s="32"/>
      <c r="Y364" s="32"/>
      <c r="Z364" s="32"/>
      <c r="AA364" s="32"/>
      <c r="AB364" s="32"/>
      <c r="AC364" s="32"/>
      <c r="AD364" s="32"/>
      <c r="AE364" s="32"/>
      <c r="AR364" s="202" t="s">
        <v>244</v>
      </c>
      <c r="AT364" s="202" t="s">
        <v>161</v>
      </c>
      <c r="AU364" s="202" t="s">
        <v>83</v>
      </c>
      <c r="AY364" s="15" t="s">
        <v>159</v>
      </c>
      <c r="BE364" s="203">
        <f>IF(N364="základní",J364,0)</f>
        <v>0</v>
      </c>
      <c r="BF364" s="203">
        <f>IF(N364="snížená",J364,0)</f>
        <v>0</v>
      </c>
      <c r="BG364" s="203">
        <f>IF(N364="zákl. přenesená",J364,0)</f>
        <v>0</v>
      </c>
      <c r="BH364" s="203">
        <f>IF(N364="sníž. přenesená",J364,0)</f>
        <v>0</v>
      </c>
      <c r="BI364" s="203">
        <f>IF(N364="nulová",J364,0)</f>
        <v>0</v>
      </c>
      <c r="BJ364" s="15" t="s">
        <v>8</v>
      </c>
      <c r="BK364" s="203">
        <f>ROUND(I364*H364,0)</f>
        <v>0</v>
      </c>
      <c r="BL364" s="15" t="s">
        <v>244</v>
      </c>
      <c r="BM364" s="202" t="s">
        <v>656</v>
      </c>
    </row>
    <row r="365" spans="2:51" s="13" customFormat="1" ht="12">
      <c r="B365" s="204"/>
      <c r="C365" s="205"/>
      <c r="D365" s="206" t="s">
        <v>167</v>
      </c>
      <c r="E365" s="207" t="s">
        <v>1</v>
      </c>
      <c r="F365" s="208" t="s">
        <v>657</v>
      </c>
      <c r="G365" s="205"/>
      <c r="H365" s="209">
        <v>196.953</v>
      </c>
      <c r="I365" s="210"/>
      <c r="J365" s="205"/>
      <c r="K365" s="205"/>
      <c r="L365" s="211"/>
      <c r="M365" s="212"/>
      <c r="N365" s="213"/>
      <c r="O365" s="213"/>
      <c r="P365" s="213"/>
      <c r="Q365" s="213"/>
      <c r="R365" s="213"/>
      <c r="S365" s="213"/>
      <c r="T365" s="214"/>
      <c r="AT365" s="215" t="s">
        <v>167</v>
      </c>
      <c r="AU365" s="215" t="s">
        <v>83</v>
      </c>
      <c r="AV365" s="13" t="s">
        <v>83</v>
      </c>
      <c r="AW365" s="13" t="s">
        <v>31</v>
      </c>
      <c r="AX365" s="13" t="s">
        <v>75</v>
      </c>
      <c r="AY365" s="215" t="s">
        <v>159</v>
      </c>
    </row>
    <row r="366" spans="2:51" s="13" customFormat="1" ht="12">
      <c r="B366" s="204"/>
      <c r="C366" s="205"/>
      <c r="D366" s="206" t="s">
        <v>167</v>
      </c>
      <c r="E366" s="207" t="s">
        <v>1</v>
      </c>
      <c r="F366" s="208" t="s">
        <v>658</v>
      </c>
      <c r="G366" s="205"/>
      <c r="H366" s="209">
        <v>208.119</v>
      </c>
      <c r="I366" s="210"/>
      <c r="J366" s="205"/>
      <c r="K366" s="205"/>
      <c r="L366" s="211"/>
      <c r="M366" s="212"/>
      <c r="N366" s="213"/>
      <c r="O366" s="213"/>
      <c r="P366" s="213"/>
      <c r="Q366" s="213"/>
      <c r="R366" s="213"/>
      <c r="S366" s="213"/>
      <c r="T366" s="214"/>
      <c r="AT366" s="215" t="s">
        <v>167</v>
      </c>
      <c r="AU366" s="215" t="s">
        <v>83</v>
      </c>
      <c r="AV366" s="13" t="s">
        <v>83</v>
      </c>
      <c r="AW366" s="13" t="s">
        <v>31</v>
      </c>
      <c r="AX366" s="13" t="s">
        <v>75</v>
      </c>
      <c r="AY366" s="215" t="s">
        <v>159</v>
      </c>
    </row>
    <row r="367" spans="1:65" s="2" customFormat="1" ht="21.75" customHeight="1">
      <c r="A367" s="32"/>
      <c r="B367" s="33"/>
      <c r="C367" s="216" t="s">
        <v>593</v>
      </c>
      <c r="D367" s="216" t="s">
        <v>298</v>
      </c>
      <c r="E367" s="217" t="s">
        <v>659</v>
      </c>
      <c r="F367" s="218" t="s">
        <v>660</v>
      </c>
      <c r="G367" s="219" t="s">
        <v>214</v>
      </c>
      <c r="H367" s="220">
        <v>425.326</v>
      </c>
      <c r="I367" s="221"/>
      <c r="J367" s="222">
        <f>ROUND(I367*H367,0)</f>
        <v>0</v>
      </c>
      <c r="K367" s="223"/>
      <c r="L367" s="224"/>
      <c r="M367" s="225" t="s">
        <v>1</v>
      </c>
      <c r="N367" s="226" t="s">
        <v>40</v>
      </c>
      <c r="O367" s="69"/>
      <c r="P367" s="200">
        <f>O367*H367</f>
        <v>0</v>
      </c>
      <c r="Q367" s="200">
        <v>0.0056</v>
      </c>
      <c r="R367" s="200">
        <f>Q367*H367</f>
        <v>2.3818256</v>
      </c>
      <c r="S367" s="200">
        <v>0</v>
      </c>
      <c r="T367" s="201">
        <f>S367*H367</f>
        <v>0</v>
      </c>
      <c r="U367" s="32"/>
      <c r="V367" s="32"/>
      <c r="W367" s="32"/>
      <c r="X367" s="32"/>
      <c r="Y367" s="32"/>
      <c r="Z367" s="32"/>
      <c r="AA367" s="32"/>
      <c r="AB367" s="32"/>
      <c r="AC367" s="32"/>
      <c r="AD367" s="32"/>
      <c r="AE367" s="32"/>
      <c r="AR367" s="202" t="s">
        <v>331</v>
      </c>
      <c r="AT367" s="202" t="s">
        <v>298</v>
      </c>
      <c r="AU367" s="202" t="s">
        <v>83</v>
      </c>
      <c r="AY367" s="15" t="s">
        <v>159</v>
      </c>
      <c r="BE367" s="203">
        <f>IF(N367="základní",J367,0)</f>
        <v>0</v>
      </c>
      <c r="BF367" s="203">
        <f>IF(N367="snížená",J367,0)</f>
        <v>0</v>
      </c>
      <c r="BG367" s="203">
        <f>IF(N367="zákl. přenesená",J367,0)</f>
        <v>0</v>
      </c>
      <c r="BH367" s="203">
        <f>IF(N367="sníž. přenesená",J367,0)</f>
        <v>0</v>
      </c>
      <c r="BI367" s="203">
        <f>IF(N367="nulová",J367,0)</f>
        <v>0</v>
      </c>
      <c r="BJ367" s="15" t="s">
        <v>8</v>
      </c>
      <c r="BK367" s="203">
        <f>ROUND(I367*H367,0)</f>
        <v>0</v>
      </c>
      <c r="BL367" s="15" t="s">
        <v>244</v>
      </c>
      <c r="BM367" s="202" t="s">
        <v>661</v>
      </c>
    </row>
    <row r="368" spans="2:51" s="13" customFormat="1" ht="12">
      <c r="B368" s="204"/>
      <c r="C368" s="205"/>
      <c r="D368" s="206" t="s">
        <v>167</v>
      </c>
      <c r="E368" s="207" t="s">
        <v>1</v>
      </c>
      <c r="F368" s="208" t="s">
        <v>662</v>
      </c>
      <c r="G368" s="205"/>
      <c r="H368" s="209">
        <v>425.326</v>
      </c>
      <c r="I368" s="210"/>
      <c r="J368" s="205"/>
      <c r="K368" s="205"/>
      <c r="L368" s="211"/>
      <c r="M368" s="212"/>
      <c r="N368" s="213"/>
      <c r="O368" s="213"/>
      <c r="P368" s="213"/>
      <c r="Q368" s="213"/>
      <c r="R368" s="213"/>
      <c r="S368" s="213"/>
      <c r="T368" s="214"/>
      <c r="AT368" s="215" t="s">
        <v>167</v>
      </c>
      <c r="AU368" s="215" t="s">
        <v>83</v>
      </c>
      <c r="AV368" s="13" t="s">
        <v>83</v>
      </c>
      <c r="AW368" s="13" t="s">
        <v>31</v>
      </c>
      <c r="AX368" s="13" t="s">
        <v>75</v>
      </c>
      <c r="AY368" s="215" t="s">
        <v>159</v>
      </c>
    </row>
    <row r="369" spans="1:65" s="2" customFormat="1" ht="21.75" customHeight="1">
      <c r="A369" s="32"/>
      <c r="B369" s="33"/>
      <c r="C369" s="190" t="s">
        <v>663</v>
      </c>
      <c r="D369" s="190" t="s">
        <v>161</v>
      </c>
      <c r="E369" s="191" t="s">
        <v>664</v>
      </c>
      <c r="F369" s="192" t="s">
        <v>665</v>
      </c>
      <c r="G369" s="193" t="s">
        <v>214</v>
      </c>
      <c r="H369" s="194">
        <v>208.119</v>
      </c>
      <c r="I369" s="195"/>
      <c r="J369" s="196">
        <f>ROUND(I369*H369,0)</f>
        <v>0</v>
      </c>
      <c r="K369" s="197"/>
      <c r="L369" s="37"/>
      <c r="M369" s="198" t="s">
        <v>1</v>
      </c>
      <c r="N369" s="199" t="s">
        <v>40</v>
      </c>
      <c r="O369" s="69"/>
      <c r="P369" s="200">
        <f>O369*H369</f>
        <v>0</v>
      </c>
      <c r="Q369" s="200">
        <v>0</v>
      </c>
      <c r="R369" s="200">
        <f>Q369*H369</f>
        <v>0</v>
      </c>
      <c r="S369" s="200">
        <v>0</v>
      </c>
      <c r="T369" s="201">
        <f>S369*H369</f>
        <v>0</v>
      </c>
      <c r="U369" s="32"/>
      <c r="V369" s="32"/>
      <c r="W369" s="32"/>
      <c r="X369" s="32"/>
      <c r="Y369" s="32"/>
      <c r="Z369" s="32"/>
      <c r="AA369" s="32"/>
      <c r="AB369" s="32"/>
      <c r="AC369" s="32"/>
      <c r="AD369" s="32"/>
      <c r="AE369" s="32"/>
      <c r="AR369" s="202" t="s">
        <v>244</v>
      </c>
      <c r="AT369" s="202" t="s">
        <v>161</v>
      </c>
      <c r="AU369" s="202" t="s">
        <v>83</v>
      </c>
      <c r="AY369" s="15" t="s">
        <v>159</v>
      </c>
      <c r="BE369" s="203">
        <f>IF(N369="základní",J369,0)</f>
        <v>0</v>
      </c>
      <c r="BF369" s="203">
        <f>IF(N369="snížená",J369,0)</f>
        <v>0</v>
      </c>
      <c r="BG369" s="203">
        <f>IF(N369="zákl. přenesená",J369,0)</f>
        <v>0</v>
      </c>
      <c r="BH369" s="203">
        <f>IF(N369="sníž. přenesená",J369,0)</f>
        <v>0</v>
      </c>
      <c r="BI369" s="203">
        <f>IF(N369="nulová",J369,0)</f>
        <v>0</v>
      </c>
      <c r="BJ369" s="15" t="s">
        <v>8</v>
      </c>
      <c r="BK369" s="203">
        <f>ROUND(I369*H369,0)</f>
        <v>0</v>
      </c>
      <c r="BL369" s="15" t="s">
        <v>244</v>
      </c>
      <c r="BM369" s="202" t="s">
        <v>666</v>
      </c>
    </row>
    <row r="370" spans="2:51" s="13" customFormat="1" ht="12">
      <c r="B370" s="204"/>
      <c r="C370" s="205"/>
      <c r="D370" s="206" t="s">
        <v>167</v>
      </c>
      <c r="E370" s="207" t="s">
        <v>1</v>
      </c>
      <c r="F370" s="208" t="s">
        <v>658</v>
      </c>
      <c r="G370" s="205"/>
      <c r="H370" s="209">
        <v>208.119</v>
      </c>
      <c r="I370" s="210"/>
      <c r="J370" s="205"/>
      <c r="K370" s="205"/>
      <c r="L370" s="211"/>
      <c r="M370" s="212"/>
      <c r="N370" s="213"/>
      <c r="O370" s="213"/>
      <c r="P370" s="213"/>
      <c r="Q370" s="213"/>
      <c r="R370" s="213"/>
      <c r="S370" s="213"/>
      <c r="T370" s="214"/>
      <c r="AT370" s="215" t="s">
        <v>167</v>
      </c>
      <c r="AU370" s="215" t="s">
        <v>83</v>
      </c>
      <c r="AV370" s="13" t="s">
        <v>83</v>
      </c>
      <c r="AW370" s="13" t="s">
        <v>31</v>
      </c>
      <c r="AX370" s="13" t="s">
        <v>75</v>
      </c>
      <c r="AY370" s="215" t="s">
        <v>159</v>
      </c>
    </row>
    <row r="371" spans="1:65" s="2" customFormat="1" ht="33" customHeight="1">
      <c r="A371" s="32"/>
      <c r="B371" s="33"/>
      <c r="C371" s="216" t="s">
        <v>667</v>
      </c>
      <c r="D371" s="216" t="s">
        <v>298</v>
      </c>
      <c r="E371" s="217" t="s">
        <v>668</v>
      </c>
      <c r="F371" s="218" t="s">
        <v>669</v>
      </c>
      <c r="G371" s="219" t="s">
        <v>214</v>
      </c>
      <c r="H371" s="220">
        <v>249.743</v>
      </c>
      <c r="I371" s="221"/>
      <c r="J371" s="222">
        <f>ROUND(I371*H371,0)</f>
        <v>0</v>
      </c>
      <c r="K371" s="223"/>
      <c r="L371" s="224"/>
      <c r="M371" s="225" t="s">
        <v>1</v>
      </c>
      <c r="N371" s="226" t="s">
        <v>40</v>
      </c>
      <c r="O371" s="69"/>
      <c r="P371" s="200">
        <f>O371*H371</f>
        <v>0</v>
      </c>
      <c r="Q371" s="200">
        <v>0.0002</v>
      </c>
      <c r="R371" s="200">
        <f>Q371*H371</f>
        <v>0.0499486</v>
      </c>
      <c r="S371" s="200">
        <v>0</v>
      </c>
      <c r="T371" s="201">
        <f>S371*H371</f>
        <v>0</v>
      </c>
      <c r="U371" s="32"/>
      <c r="V371" s="32"/>
      <c r="W371" s="32"/>
      <c r="X371" s="32"/>
      <c r="Y371" s="32"/>
      <c r="Z371" s="32"/>
      <c r="AA371" s="32"/>
      <c r="AB371" s="32"/>
      <c r="AC371" s="32"/>
      <c r="AD371" s="32"/>
      <c r="AE371" s="32"/>
      <c r="AR371" s="202" t="s">
        <v>331</v>
      </c>
      <c r="AT371" s="202" t="s">
        <v>298</v>
      </c>
      <c r="AU371" s="202" t="s">
        <v>83</v>
      </c>
      <c r="AY371" s="15" t="s">
        <v>159</v>
      </c>
      <c r="BE371" s="203">
        <f>IF(N371="základní",J371,0)</f>
        <v>0</v>
      </c>
      <c r="BF371" s="203">
        <f>IF(N371="snížená",J371,0)</f>
        <v>0</v>
      </c>
      <c r="BG371" s="203">
        <f>IF(N371="zákl. přenesená",J371,0)</f>
        <v>0</v>
      </c>
      <c r="BH371" s="203">
        <f>IF(N371="sníž. přenesená",J371,0)</f>
        <v>0</v>
      </c>
      <c r="BI371" s="203">
        <f>IF(N371="nulová",J371,0)</f>
        <v>0</v>
      </c>
      <c r="BJ371" s="15" t="s">
        <v>8</v>
      </c>
      <c r="BK371" s="203">
        <f>ROUND(I371*H371,0)</f>
        <v>0</v>
      </c>
      <c r="BL371" s="15" t="s">
        <v>244</v>
      </c>
      <c r="BM371" s="202" t="s">
        <v>670</v>
      </c>
    </row>
    <row r="372" spans="2:51" s="13" customFormat="1" ht="12">
      <c r="B372" s="204"/>
      <c r="C372" s="205"/>
      <c r="D372" s="206" t="s">
        <v>167</v>
      </c>
      <c r="E372" s="207" t="s">
        <v>1</v>
      </c>
      <c r="F372" s="208" t="s">
        <v>671</v>
      </c>
      <c r="G372" s="205"/>
      <c r="H372" s="209">
        <v>249.743</v>
      </c>
      <c r="I372" s="210"/>
      <c r="J372" s="205"/>
      <c r="K372" s="205"/>
      <c r="L372" s="211"/>
      <c r="M372" s="212"/>
      <c r="N372" s="213"/>
      <c r="O372" s="213"/>
      <c r="P372" s="213"/>
      <c r="Q372" s="213"/>
      <c r="R372" s="213"/>
      <c r="S372" s="213"/>
      <c r="T372" s="214"/>
      <c r="AT372" s="215" t="s">
        <v>167</v>
      </c>
      <c r="AU372" s="215" t="s">
        <v>83</v>
      </c>
      <c r="AV372" s="13" t="s">
        <v>83</v>
      </c>
      <c r="AW372" s="13" t="s">
        <v>31</v>
      </c>
      <c r="AX372" s="13" t="s">
        <v>75</v>
      </c>
      <c r="AY372" s="215" t="s">
        <v>159</v>
      </c>
    </row>
    <row r="373" spans="1:65" s="2" customFormat="1" ht="21.75" customHeight="1">
      <c r="A373" s="32"/>
      <c r="B373" s="33"/>
      <c r="C373" s="190" t="s">
        <v>672</v>
      </c>
      <c r="D373" s="190" t="s">
        <v>161</v>
      </c>
      <c r="E373" s="191" t="s">
        <v>673</v>
      </c>
      <c r="F373" s="192" t="s">
        <v>674</v>
      </c>
      <c r="G373" s="193" t="s">
        <v>194</v>
      </c>
      <c r="H373" s="194">
        <v>2.432</v>
      </c>
      <c r="I373" s="195"/>
      <c r="J373" s="196">
        <f>ROUND(I373*H373,0)</f>
        <v>0</v>
      </c>
      <c r="K373" s="197"/>
      <c r="L373" s="37"/>
      <c r="M373" s="198" t="s">
        <v>1</v>
      </c>
      <c r="N373" s="199" t="s">
        <v>40</v>
      </c>
      <c r="O373" s="69"/>
      <c r="P373" s="200">
        <f>O373*H373</f>
        <v>0</v>
      </c>
      <c r="Q373" s="200">
        <v>0</v>
      </c>
      <c r="R373" s="200">
        <f>Q373*H373</f>
        <v>0</v>
      </c>
      <c r="S373" s="200">
        <v>0</v>
      </c>
      <c r="T373" s="201">
        <f>S373*H373</f>
        <v>0</v>
      </c>
      <c r="U373" s="32"/>
      <c r="V373" s="32"/>
      <c r="W373" s="32"/>
      <c r="X373" s="32"/>
      <c r="Y373" s="32"/>
      <c r="Z373" s="32"/>
      <c r="AA373" s="32"/>
      <c r="AB373" s="32"/>
      <c r="AC373" s="32"/>
      <c r="AD373" s="32"/>
      <c r="AE373" s="32"/>
      <c r="AR373" s="202" t="s">
        <v>244</v>
      </c>
      <c r="AT373" s="202" t="s">
        <v>161</v>
      </c>
      <c r="AU373" s="202" t="s">
        <v>83</v>
      </c>
      <c r="AY373" s="15" t="s">
        <v>159</v>
      </c>
      <c r="BE373" s="203">
        <f>IF(N373="základní",J373,0)</f>
        <v>0</v>
      </c>
      <c r="BF373" s="203">
        <f>IF(N373="snížená",J373,0)</f>
        <v>0</v>
      </c>
      <c r="BG373" s="203">
        <f>IF(N373="zákl. přenesená",J373,0)</f>
        <v>0</v>
      </c>
      <c r="BH373" s="203">
        <f>IF(N373="sníž. přenesená",J373,0)</f>
        <v>0</v>
      </c>
      <c r="BI373" s="203">
        <f>IF(N373="nulová",J373,0)</f>
        <v>0</v>
      </c>
      <c r="BJ373" s="15" t="s">
        <v>8</v>
      </c>
      <c r="BK373" s="203">
        <f>ROUND(I373*H373,0)</f>
        <v>0</v>
      </c>
      <c r="BL373" s="15" t="s">
        <v>244</v>
      </c>
      <c r="BM373" s="202" t="s">
        <v>675</v>
      </c>
    </row>
    <row r="374" spans="2:63" s="12" customFormat="1" ht="22.9" customHeight="1">
      <c r="B374" s="174"/>
      <c r="C374" s="175"/>
      <c r="D374" s="176" t="s">
        <v>74</v>
      </c>
      <c r="E374" s="188" t="s">
        <v>676</v>
      </c>
      <c r="F374" s="188" t="s">
        <v>677</v>
      </c>
      <c r="G374" s="175"/>
      <c r="H374" s="175"/>
      <c r="I374" s="178"/>
      <c r="J374" s="189">
        <f>BK374</f>
        <v>0</v>
      </c>
      <c r="K374" s="175"/>
      <c r="L374" s="180"/>
      <c r="M374" s="181"/>
      <c r="N374" s="182"/>
      <c r="O374" s="182"/>
      <c r="P374" s="183">
        <f>SUM(P375:P386)</f>
        <v>0</v>
      </c>
      <c r="Q374" s="182"/>
      <c r="R374" s="183">
        <f>SUM(R375:R386)</f>
        <v>0</v>
      </c>
      <c r="S374" s="182"/>
      <c r="T374" s="184">
        <f>SUM(T375:T386)</f>
        <v>0</v>
      </c>
      <c r="AR374" s="185" t="s">
        <v>83</v>
      </c>
      <c r="AT374" s="186" t="s">
        <v>74</v>
      </c>
      <c r="AU374" s="186" t="s">
        <v>8</v>
      </c>
      <c r="AY374" s="185" t="s">
        <v>159</v>
      </c>
      <c r="BK374" s="187">
        <f>SUM(BK375:BK386)</f>
        <v>0</v>
      </c>
    </row>
    <row r="375" spans="1:65" s="2" customFormat="1" ht="16.5" customHeight="1">
      <c r="A375" s="32"/>
      <c r="B375" s="33"/>
      <c r="C375" s="190" t="s">
        <v>678</v>
      </c>
      <c r="D375" s="190" t="s">
        <v>161</v>
      </c>
      <c r="E375" s="191" t="s">
        <v>679</v>
      </c>
      <c r="F375" s="192" t="s">
        <v>680</v>
      </c>
      <c r="G375" s="193" t="s">
        <v>681</v>
      </c>
      <c r="H375" s="194">
        <v>1</v>
      </c>
      <c r="I375" s="195"/>
      <c r="J375" s="196">
        <f aca="true" t="shared" si="0" ref="J375:J386">ROUND(I375*H375,0)</f>
        <v>0</v>
      </c>
      <c r="K375" s="197"/>
      <c r="L375" s="37"/>
      <c r="M375" s="198" t="s">
        <v>1</v>
      </c>
      <c r="N375" s="199" t="s">
        <v>40</v>
      </c>
      <c r="O375" s="69"/>
      <c r="P375" s="200">
        <f aca="true" t="shared" si="1" ref="P375:P386">O375*H375</f>
        <v>0</v>
      </c>
      <c r="Q375" s="200">
        <v>0</v>
      </c>
      <c r="R375" s="200">
        <f aca="true" t="shared" si="2" ref="R375:R386">Q375*H375</f>
        <v>0</v>
      </c>
      <c r="S375" s="200">
        <v>0</v>
      </c>
      <c r="T375" s="201">
        <f aca="true" t="shared" si="3" ref="T375:T386">S375*H375</f>
        <v>0</v>
      </c>
      <c r="U375" s="32"/>
      <c r="V375" s="32"/>
      <c r="W375" s="32"/>
      <c r="X375" s="32"/>
      <c r="Y375" s="32"/>
      <c r="Z375" s="32"/>
      <c r="AA375" s="32"/>
      <c r="AB375" s="32"/>
      <c r="AC375" s="32"/>
      <c r="AD375" s="32"/>
      <c r="AE375" s="32"/>
      <c r="AR375" s="202" t="s">
        <v>244</v>
      </c>
      <c r="AT375" s="202" t="s">
        <v>161</v>
      </c>
      <c r="AU375" s="202" t="s">
        <v>83</v>
      </c>
      <c r="AY375" s="15" t="s">
        <v>159</v>
      </c>
      <c r="BE375" s="203">
        <f aca="true" t="shared" si="4" ref="BE375:BE386">IF(N375="základní",J375,0)</f>
        <v>0</v>
      </c>
      <c r="BF375" s="203">
        <f aca="true" t="shared" si="5" ref="BF375:BF386">IF(N375="snížená",J375,0)</f>
        <v>0</v>
      </c>
      <c r="BG375" s="203">
        <f aca="true" t="shared" si="6" ref="BG375:BG386">IF(N375="zákl. přenesená",J375,0)</f>
        <v>0</v>
      </c>
      <c r="BH375" s="203">
        <f aca="true" t="shared" si="7" ref="BH375:BH386">IF(N375="sníž. přenesená",J375,0)</f>
        <v>0</v>
      </c>
      <c r="BI375" s="203">
        <f aca="true" t="shared" si="8" ref="BI375:BI386">IF(N375="nulová",J375,0)</f>
        <v>0</v>
      </c>
      <c r="BJ375" s="15" t="s">
        <v>8</v>
      </c>
      <c r="BK375" s="203">
        <f aca="true" t="shared" si="9" ref="BK375:BK386">ROUND(I375*H375,0)</f>
        <v>0</v>
      </c>
      <c r="BL375" s="15" t="s">
        <v>244</v>
      </c>
      <c r="BM375" s="202" t="s">
        <v>682</v>
      </c>
    </row>
    <row r="376" spans="1:65" s="2" customFormat="1" ht="16.5" customHeight="1">
      <c r="A376" s="32"/>
      <c r="B376" s="33"/>
      <c r="C376" s="190" t="s">
        <v>683</v>
      </c>
      <c r="D376" s="190" t="s">
        <v>161</v>
      </c>
      <c r="E376" s="191" t="s">
        <v>684</v>
      </c>
      <c r="F376" s="192" t="s">
        <v>685</v>
      </c>
      <c r="G376" s="193" t="s">
        <v>686</v>
      </c>
      <c r="H376" s="194">
        <v>1</v>
      </c>
      <c r="I376" s="195"/>
      <c r="J376" s="196">
        <f t="shared" si="0"/>
        <v>0</v>
      </c>
      <c r="K376" s="197"/>
      <c r="L376" s="37"/>
      <c r="M376" s="198" t="s">
        <v>1</v>
      </c>
      <c r="N376" s="199" t="s">
        <v>40</v>
      </c>
      <c r="O376" s="69"/>
      <c r="P376" s="200">
        <f t="shared" si="1"/>
        <v>0</v>
      </c>
      <c r="Q376" s="200">
        <v>0</v>
      </c>
      <c r="R376" s="200">
        <f t="shared" si="2"/>
        <v>0</v>
      </c>
      <c r="S376" s="200">
        <v>0</v>
      </c>
      <c r="T376" s="201">
        <f t="shared" si="3"/>
        <v>0</v>
      </c>
      <c r="U376" s="32"/>
      <c r="V376" s="32"/>
      <c r="W376" s="32"/>
      <c r="X376" s="32"/>
      <c r="Y376" s="32"/>
      <c r="Z376" s="32"/>
      <c r="AA376" s="32"/>
      <c r="AB376" s="32"/>
      <c r="AC376" s="32"/>
      <c r="AD376" s="32"/>
      <c r="AE376" s="32"/>
      <c r="AR376" s="202" t="s">
        <v>244</v>
      </c>
      <c r="AT376" s="202" t="s">
        <v>161</v>
      </c>
      <c r="AU376" s="202" t="s">
        <v>83</v>
      </c>
      <c r="AY376" s="15" t="s">
        <v>159</v>
      </c>
      <c r="BE376" s="203">
        <f t="shared" si="4"/>
        <v>0</v>
      </c>
      <c r="BF376" s="203">
        <f t="shared" si="5"/>
        <v>0</v>
      </c>
      <c r="BG376" s="203">
        <f t="shared" si="6"/>
        <v>0</v>
      </c>
      <c r="BH376" s="203">
        <f t="shared" si="7"/>
        <v>0</v>
      </c>
      <c r="BI376" s="203">
        <f t="shared" si="8"/>
        <v>0</v>
      </c>
      <c r="BJ376" s="15" t="s">
        <v>8</v>
      </c>
      <c r="BK376" s="203">
        <f t="shared" si="9"/>
        <v>0</v>
      </c>
      <c r="BL376" s="15" t="s">
        <v>244</v>
      </c>
      <c r="BM376" s="202" t="s">
        <v>687</v>
      </c>
    </row>
    <row r="377" spans="1:65" s="2" customFormat="1" ht="16.5" customHeight="1">
      <c r="A377" s="32"/>
      <c r="B377" s="33"/>
      <c r="C377" s="190" t="s">
        <v>688</v>
      </c>
      <c r="D377" s="190" t="s">
        <v>161</v>
      </c>
      <c r="E377" s="191" t="s">
        <v>689</v>
      </c>
      <c r="F377" s="192" t="s">
        <v>690</v>
      </c>
      <c r="G377" s="193" t="s">
        <v>314</v>
      </c>
      <c r="H377" s="194">
        <v>3</v>
      </c>
      <c r="I377" s="195"/>
      <c r="J377" s="196">
        <f t="shared" si="0"/>
        <v>0</v>
      </c>
      <c r="K377" s="197"/>
      <c r="L377" s="37"/>
      <c r="M377" s="198" t="s">
        <v>1</v>
      </c>
      <c r="N377" s="199" t="s">
        <v>40</v>
      </c>
      <c r="O377" s="69"/>
      <c r="P377" s="200">
        <f t="shared" si="1"/>
        <v>0</v>
      </c>
      <c r="Q377" s="200">
        <v>0</v>
      </c>
      <c r="R377" s="200">
        <f t="shared" si="2"/>
        <v>0</v>
      </c>
      <c r="S377" s="200">
        <v>0</v>
      </c>
      <c r="T377" s="201">
        <f t="shared" si="3"/>
        <v>0</v>
      </c>
      <c r="U377" s="32"/>
      <c r="V377" s="32"/>
      <c r="W377" s="32"/>
      <c r="X377" s="32"/>
      <c r="Y377" s="32"/>
      <c r="Z377" s="32"/>
      <c r="AA377" s="32"/>
      <c r="AB377" s="32"/>
      <c r="AC377" s="32"/>
      <c r="AD377" s="32"/>
      <c r="AE377" s="32"/>
      <c r="AR377" s="202" t="s">
        <v>244</v>
      </c>
      <c r="AT377" s="202" t="s">
        <v>161</v>
      </c>
      <c r="AU377" s="202" t="s">
        <v>83</v>
      </c>
      <c r="AY377" s="15" t="s">
        <v>159</v>
      </c>
      <c r="BE377" s="203">
        <f t="shared" si="4"/>
        <v>0</v>
      </c>
      <c r="BF377" s="203">
        <f t="shared" si="5"/>
        <v>0</v>
      </c>
      <c r="BG377" s="203">
        <f t="shared" si="6"/>
        <v>0</v>
      </c>
      <c r="BH377" s="203">
        <f t="shared" si="7"/>
        <v>0</v>
      </c>
      <c r="BI377" s="203">
        <f t="shared" si="8"/>
        <v>0</v>
      </c>
      <c r="BJ377" s="15" t="s">
        <v>8</v>
      </c>
      <c r="BK377" s="203">
        <f t="shared" si="9"/>
        <v>0</v>
      </c>
      <c r="BL377" s="15" t="s">
        <v>244</v>
      </c>
      <c r="BM377" s="202" t="s">
        <v>691</v>
      </c>
    </row>
    <row r="378" spans="1:65" s="2" customFormat="1" ht="16.5" customHeight="1">
      <c r="A378" s="32"/>
      <c r="B378" s="33"/>
      <c r="C378" s="190" t="s">
        <v>692</v>
      </c>
      <c r="D378" s="190" t="s">
        <v>161</v>
      </c>
      <c r="E378" s="191" t="s">
        <v>693</v>
      </c>
      <c r="F378" s="192" t="s">
        <v>694</v>
      </c>
      <c r="G378" s="193" t="s">
        <v>686</v>
      </c>
      <c r="H378" s="194">
        <v>1</v>
      </c>
      <c r="I378" s="195"/>
      <c r="J378" s="196">
        <f t="shared" si="0"/>
        <v>0</v>
      </c>
      <c r="K378" s="197"/>
      <c r="L378" s="37"/>
      <c r="M378" s="198" t="s">
        <v>1</v>
      </c>
      <c r="N378" s="199" t="s">
        <v>40</v>
      </c>
      <c r="O378" s="69"/>
      <c r="P378" s="200">
        <f t="shared" si="1"/>
        <v>0</v>
      </c>
      <c r="Q378" s="200">
        <v>0</v>
      </c>
      <c r="R378" s="200">
        <f t="shared" si="2"/>
        <v>0</v>
      </c>
      <c r="S378" s="200">
        <v>0</v>
      </c>
      <c r="T378" s="201">
        <f t="shared" si="3"/>
        <v>0</v>
      </c>
      <c r="U378" s="32"/>
      <c r="V378" s="32"/>
      <c r="W378" s="32"/>
      <c r="X378" s="32"/>
      <c r="Y378" s="32"/>
      <c r="Z378" s="32"/>
      <c r="AA378" s="32"/>
      <c r="AB378" s="32"/>
      <c r="AC378" s="32"/>
      <c r="AD378" s="32"/>
      <c r="AE378" s="32"/>
      <c r="AR378" s="202" t="s">
        <v>244</v>
      </c>
      <c r="AT378" s="202" t="s">
        <v>161</v>
      </c>
      <c r="AU378" s="202" t="s">
        <v>83</v>
      </c>
      <c r="AY378" s="15" t="s">
        <v>159</v>
      </c>
      <c r="BE378" s="203">
        <f t="shared" si="4"/>
        <v>0</v>
      </c>
      <c r="BF378" s="203">
        <f t="shared" si="5"/>
        <v>0</v>
      </c>
      <c r="BG378" s="203">
        <f t="shared" si="6"/>
        <v>0</v>
      </c>
      <c r="BH378" s="203">
        <f t="shared" si="7"/>
        <v>0</v>
      </c>
      <c r="BI378" s="203">
        <f t="shared" si="8"/>
        <v>0</v>
      </c>
      <c r="BJ378" s="15" t="s">
        <v>8</v>
      </c>
      <c r="BK378" s="203">
        <f t="shared" si="9"/>
        <v>0</v>
      </c>
      <c r="BL378" s="15" t="s">
        <v>244</v>
      </c>
      <c r="BM378" s="202" t="s">
        <v>695</v>
      </c>
    </row>
    <row r="379" spans="1:65" s="2" customFormat="1" ht="33" customHeight="1">
      <c r="A379" s="32"/>
      <c r="B379" s="33"/>
      <c r="C379" s="190" t="s">
        <v>696</v>
      </c>
      <c r="D379" s="190" t="s">
        <v>161</v>
      </c>
      <c r="E379" s="191" t="s">
        <v>697</v>
      </c>
      <c r="F379" s="192" t="s">
        <v>698</v>
      </c>
      <c r="G379" s="193" t="s">
        <v>294</v>
      </c>
      <c r="H379" s="194">
        <v>28</v>
      </c>
      <c r="I379" s="195"/>
      <c r="J379" s="196">
        <f t="shared" si="0"/>
        <v>0</v>
      </c>
      <c r="K379" s="197"/>
      <c r="L379" s="37"/>
      <c r="M379" s="198" t="s">
        <v>1</v>
      </c>
      <c r="N379" s="199" t="s">
        <v>40</v>
      </c>
      <c r="O379" s="69"/>
      <c r="P379" s="200">
        <f t="shared" si="1"/>
        <v>0</v>
      </c>
      <c r="Q379" s="200">
        <v>0</v>
      </c>
      <c r="R379" s="200">
        <f t="shared" si="2"/>
        <v>0</v>
      </c>
      <c r="S379" s="200">
        <v>0</v>
      </c>
      <c r="T379" s="201">
        <f t="shared" si="3"/>
        <v>0</v>
      </c>
      <c r="U379" s="32"/>
      <c r="V379" s="32"/>
      <c r="W379" s="32"/>
      <c r="X379" s="32"/>
      <c r="Y379" s="32"/>
      <c r="Z379" s="32"/>
      <c r="AA379" s="32"/>
      <c r="AB379" s="32"/>
      <c r="AC379" s="32"/>
      <c r="AD379" s="32"/>
      <c r="AE379" s="32"/>
      <c r="AR379" s="202" t="s">
        <v>244</v>
      </c>
      <c r="AT379" s="202" t="s">
        <v>161</v>
      </c>
      <c r="AU379" s="202" t="s">
        <v>83</v>
      </c>
      <c r="AY379" s="15" t="s">
        <v>159</v>
      </c>
      <c r="BE379" s="203">
        <f t="shared" si="4"/>
        <v>0</v>
      </c>
      <c r="BF379" s="203">
        <f t="shared" si="5"/>
        <v>0</v>
      </c>
      <c r="BG379" s="203">
        <f t="shared" si="6"/>
        <v>0</v>
      </c>
      <c r="BH379" s="203">
        <f t="shared" si="7"/>
        <v>0</v>
      </c>
      <c r="BI379" s="203">
        <f t="shared" si="8"/>
        <v>0</v>
      </c>
      <c r="BJ379" s="15" t="s">
        <v>8</v>
      </c>
      <c r="BK379" s="203">
        <f t="shared" si="9"/>
        <v>0</v>
      </c>
      <c r="BL379" s="15" t="s">
        <v>244</v>
      </c>
      <c r="BM379" s="202" t="s">
        <v>699</v>
      </c>
    </row>
    <row r="380" spans="1:65" s="2" customFormat="1" ht="33" customHeight="1">
      <c r="A380" s="32"/>
      <c r="B380" s="33"/>
      <c r="C380" s="190" t="s">
        <v>700</v>
      </c>
      <c r="D380" s="190" t="s">
        <v>161</v>
      </c>
      <c r="E380" s="191" t="s">
        <v>701</v>
      </c>
      <c r="F380" s="192" t="s">
        <v>702</v>
      </c>
      <c r="G380" s="193" t="s">
        <v>294</v>
      </c>
      <c r="H380" s="194">
        <v>190</v>
      </c>
      <c r="I380" s="195"/>
      <c r="J380" s="196">
        <f t="shared" si="0"/>
        <v>0</v>
      </c>
      <c r="K380" s="197"/>
      <c r="L380" s="37"/>
      <c r="M380" s="198" t="s">
        <v>1</v>
      </c>
      <c r="N380" s="199" t="s">
        <v>40</v>
      </c>
      <c r="O380" s="69"/>
      <c r="P380" s="200">
        <f t="shared" si="1"/>
        <v>0</v>
      </c>
      <c r="Q380" s="200">
        <v>0</v>
      </c>
      <c r="R380" s="200">
        <f t="shared" si="2"/>
        <v>0</v>
      </c>
      <c r="S380" s="200">
        <v>0</v>
      </c>
      <c r="T380" s="201">
        <f t="shared" si="3"/>
        <v>0</v>
      </c>
      <c r="U380" s="32"/>
      <c r="V380" s="32"/>
      <c r="W380" s="32"/>
      <c r="X380" s="32"/>
      <c r="Y380" s="32"/>
      <c r="Z380" s="32"/>
      <c r="AA380" s="32"/>
      <c r="AB380" s="32"/>
      <c r="AC380" s="32"/>
      <c r="AD380" s="32"/>
      <c r="AE380" s="32"/>
      <c r="AR380" s="202" t="s">
        <v>244</v>
      </c>
      <c r="AT380" s="202" t="s">
        <v>161</v>
      </c>
      <c r="AU380" s="202" t="s">
        <v>83</v>
      </c>
      <c r="AY380" s="15" t="s">
        <v>159</v>
      </c>
      <c r="BE380" s="203">
        <f t="shared" si="4"/>
        <v>0</v>
      </c>
      <c r="BF380" s="203">
        <f t="shared" si="5"/>
        <v>0</v>
      </c>
      <c r="BG380" s="203">
        <f t="shared" si="6"/>
        <v>0</v>
      </c>
      <c r="BH380" s="203">
        <f t="shared" si="7"/>
        <v>0</v>
      </c>
      <c r="BI380" s="203">
        <f t="shared" si="8"/>
        <v>0</v>
      </c>
      <c r="BJ380" s="15" t="s">
        <v>8</v>
      </c>
      <c r="BK380" s="203">
        <f t="shared" si="9"/>
        <v>0</v>
      </c>
      <c r="BL380" s="15" t="s">
        <v>244</v>
      </c>
      <c r="BM380" s="202" t="s">
        <v>703</v>
      </c>
    </row>
    <row r="381" spans="1:65" s="2" customFormat="1" ht="16.5" customHeight="1">
      <c r="A381" s="32"/>
      <c r="B381" s="33"/>
      <c r="C381" s="190" t="s">
        <v>704</v>
      </c>
      <c r="D381" s="190" t="s">
        <v>161</v>
      </c>
      <c r="E381" s="191" t="s">
        <v>705</v>
      </c>
      <c r="F381" s="192" t="s">
        <v>706</v>
      </c>
      <c r="G381" s="193" t="s">
        <v>314</v>
      </c>
      <c r="H381" s="194">
        <v>1</v>
      </c>
      <c r="I381" s="195"/>
      <c r="J381" s="196">
        <f t="shared" si="0"/>
        <v>0</v>
      </c>
      <c r="K381" s="197"/>
      <c r="L381" s="37"/>
      <c r="M381" s="198" t="s">
        <v>1</v>
      </c>
      <c r="N381" s="199" t="s">
        <v>40</v>
      </c>
      <c r="O381" s="69"/>
      <c r="P381" s="200">
        <f t="shared" si="1"/>
        <v>0</v>
      </c>
      <c r="Q381" s="200">
        <v>0</v>
      </c>
      <c r="R381" s="200">
        <f t="shared" si="2"/>
        <v>0</v>
      </c>
      <c r="S381" s="200">
        <v>0</v>
      </c>
      <c r="T381" s="201">
        <f t="shared" si="3"/>
        <v>0</v>
      </c>
      <c r="U381" s="32"/>
      <c r="V381" s="32"/>
      <c r="W381" s="32"/>
      <c r="X381" s="32"/>
      <c r="Y381" s="32"/>
      <c r="Z381" s="32"/>
      <c r="AA381" s="32"/>
      <c r="AB381" s="32"/>
      <c r="AC381" s="32"/>
      <c r="AD381" s="32"/>
      <c r="AE381" s="32"/>
      <c r="AR381" s="202" t="s">
        <v>244</v>
      </c>
      <c r="AT381" s="202" t="s">
        <v>161</v>
      </c>
      <c r="AU381" s="202" t="s">
        <v>83</v>
      </c>
      <c r="AY381" s="15" t="s">
        <v>159</v>
      </c>
      <c r="BE381" s="203">
        <f t="shared" si="4"/>
        <v>0</v>
      </c>
      <c r="BF381" s="203">
        <f t="shared" si="5"/>
        <v>0</v>
      </c>
      <c r="BG381" s="203">
        <f t="shared" si="6"/>
        <v>0</v>
      </c>
      <c r="BH381" s="203">
        <f t="shared" si="7"/>
        <v>0</v>
      </c>
      <c r="BI381" s="203">
        <f t="shared" si="8"/>
        <v>0</v>
      </c>
      <c r="BJ381" s="15" t="s">
        <v>8</v>
      </c>
      <c r="BK381" s="203">
        <f t="shared" si="9"/>
        <v>0</v>
      </c>
      <c r="BL381" s="15" t="s">
        <v>244</v>
      </c>
      <c r="BM381" s="202" t="s">
        <v>707</v>
      </c>
    </row>
    <row r="382" spans="1:65" s="2" customFormat="1" ht="16.5" customHeight="1">
      <c r="A382" s="32"/>
      <c r="B382" s="33"/>
      <c r="C382" s="190" t="s">
        <v>708</v>
      </c>
      <c r="D382" s="190" t="s">
        <v>161</v>
      </c>
      <c r="E382" s="191" t="s">
        <v>709</v>
      </c>
      <c r="F382" s="192" t="s">
        <v>710</v>
      </c>
      <c r="G382" s="193" t="s">
        <v>314</v>
      </c>
      <c r="H382" s="194">
        <v>2</v>
      </c>
      <c r="I382" s="195"/>
      <c r="J382" s="196">
        <f t="shared" si="0"/>
        <v>0</v>
      </c>
      <c r="K382" s="197"/>
      <c r="L382" s="37"/>
      <c r="M382" s="198" t="s">
        <v>1</v>
      </c>
      <c r="N382" s="199" t="s">
        <v>40</v>
      </c>
      <c r="O382" s="69"/>
      <c r="P382" s="200">
        <f t="shared" si="1"/>
        <v>0</v>
      </c>
      <c r="Q382" s="200">
        <v>0</v>
      </c>
      <c r="R382" s="200">
        <f t="shared" si="2"/>
        <v>0</v>
      </c>
      <c r="S382" s="200">
        <v>0</v>
      </c>
      <c r="T382" s="201">
        <f t="shared" si="3"/>
        <v>0</v>
      </c>
      <c r="U382" s="32"/>
      <c r="V382" s="32"/>
      <c r="W382" s="32"/>
      <c r="X382" s="32"/>
      <c r="Y382" s="32"/>
      <c r="Z382" s="32"/>
      <c r="AA382" s="32"/>
      <c r="AB382" s="32"/>
      <c r="AC382" s="32"/>
      <c r="AD382" s="32"/>
      <c r="AE382" s="32"/>
      <c r="AR382" s="202" t="s">
        <v>244</v>
      </c>
      <c r="AT382" s="202" t="s">
        <v>161</v>
      </c>
      <c r="AU382" s="202" t="s">
        <v>83</v>
      </c>
      <c r="AY382" s="15" t="s">
        <v>159</v>
      </c>
      <c r="BE382" s="203">
        <f t="shared" si="4"/>
        <v>0</v>
      </c>
      <c r="BF382" s="203">
        <f t="shared" si="5"/>
        <v>0</v>
      </c>
      <c r="BG382" s="203">
        <f t="shared" si="6"/>
        <v>0</v>
      </c>
      <c r="BH382" s="203">
        <f t="shared" si="7"/>
        <v>0</v>
      </c>
      <c r="BI382" s="203">
        <f t="shared" si="8"/>
        <v>0</v>
      </c>
      <c r="BJ382" s="15" t="s">
        <v>8</v>
      </c>
      <c r="BK382" s="203">
        <f t="shared" si="9"/>
        <v>0</v>
      </c>
      <c r="BL382" s="15" t="s">
        <v>244</v>
      </c>
      <c r="BM382" s="202" t="s">
        <v>711</v>
      </c>
    </row>
    <row r="383" spans="1:65" s="2" customFormat="1" ht="16.5" customHeight="1">
      <c r="A383" s="32"/>
      <c r="B383" s="33"/>
      <c r="C383" s="190" t="s">
        <v>712</v>
      </c>
      <c r="D383" s="190" t="s">
        <v>161</v>
      </c>
      <c r="E383" s="191" t="s">
        <v>713</v>
      </c>
      <c r="F383" s="192" t="s">
        <v>714</v>
      </c>
      <c r="G383" s="193" t="s">
        <v>686</v>
      </c>
      <c r="H383" s="194">
        <v>0.5</v>
      </c>
      <c r="I383" s="195"/>
      <c r="J383" s="196">
        <f t="shared" si="0"/>
        <v>0</v>
      </c>
      <c r="K383" s="197"/>
      <c r="L383" s="37"/>
      <c r="M383" s="198" t="s">
        <v>1</v>
      </c>
      <c r="N383" s="199" t="s">
        <v>40</v>
      </c>
      <c r="O383" s="69"/>
      <c r="P383" s="200">
        <f t="shared" si="1"/>
        <v>0</v>
      </c>
      <c r="Q383" s="200">
        <v>0</v>
      </c>
      <c r="R383" s="200">
        <f t="shared" si="2"/>
        <v>0</v>
      </c>
      <c r="S383" s="200">
        <v>0</v>
      </c>
      <c r="T383" s="201">
        <f t="shared" si="3"/>
        <v>0</v>
      </c>
      <c r="U383" s="32"/>
      <c r="V383" s="32"/>
      <c r="W383" s="32"/>
      <c r="X383" s="32"/>
      <c r="Y383" s="32"/>
      <c r="Z383" s="32"/>
      <c r="AA383" s="32"/>
      <c r="AB383" s="32"/>
      <c r="AC383" s="32"/>
      <c r="AD383" s="32"/>
      <c r="AE383" s="32"/>
      <c r="AR383" s="202" t="s">
        <v>244</v>
      </c>
      <c r="AT383" s="202" t="s">
        <v>161</v>
      </c>
      <c r="AU383" s="202" t="s">
        <v>83</v>
      </c>
      <c r="AY383" s="15" t="s">
        <v>159</v>
      </c>
      <c r="BE383" s="203">
        <f t="shared" si="4"/>
        <v>0</v>
      </c>
      <c r="BF383" s="203">
        <f t="shared" si="5"/>
        <v>0</v>
      </c>
      <c r="BG383" s="203">
        <f t="shared" si="6"/>
        <v>0</v>
      </c>
      <c r="BH383" s="203">
        <f t="shared" si="7"/>
        <v>0</v>
      </c>
      <c r="BI383" s="203">
        <f t="shared" si="8"/>
        <v>0</v>
      </c>
      <c r="BJ383" s="15" t="s">
        <v>8</v>
      </c>
      <c r="BK383" s="203">
        <f t="shared" si="9"/>
        <v>0</v>
      </c>
      <c r="BL383" s="15" t="s">
        <v>244</v>
      </c>
      <c r="BM383" s="202" t="s">
        <v>715</v>
      </c>
    </row>
    <row r="384" spans="1:65" s="2" customFormat="1" ht="16.5" customHeight="1">
      <c r="A384" s="32"/>
      <c r="B384" s="33"/>
      <c r="C384" s="190" t="s">
        <v>716</v>
      </c>
      <c r="D384" s="190" t="s">
        <v>161</v>
      </c>
      <c r="E384" s="191" t="s">
        <v>717</v>
      </c>
      <c r="F384" s="192" t="s">
        <v>718</v>
      </c>
      <c r="G384" s="193" t="s">
        <v>686</v>
      </c>
      <c r="H384" s="194">
        <v>1</v>
      </c>
      <c r="I384" s="195"/>
      <c r="J384" s="196">
        <f t="shared" si="0"/>
        <v>0</v>
      </c>
      <c r="K384" s="197"/>
      <c r="L384" s="37"/>
      <c r="M384" s="198" t="s">
        <v>1</v>
      </c>
      <c r="N384" s="199" t="s">
        <v>40</v>
      </c>
      <c r="O384" s="69"/>
      <c r="P384" s="200">
        <f t="shared" si="1"/>
        <v>0</v>
      </c>
      <c r="Q384" s="200">
        <v>0</v>
      </c>
      <c r="R384" s="200">
        <f t="shared" si="2"/>
        <v>0</v>
      </c>
      <c r="S384" s="200">
        <v>0</v>
      </c>
      <c r="T384" s="201">
        <f t="shared" si="3"/>
        <v>0</v>
      </c>
      <c r="U384" s="32"/>
      <c r="V384" s="32"/>
      <c r="W384" s="32"/>
      <c r="X384" s="32"/>
      <c r="Y384" s="32"/>
      <c r="Z384" s="32"/>
      <c r="AA384" s="32"/>
      <c r="AB384" s="32"/>
      <c r="AC384" s="32"/>
      <c r="AD384" s="32"/>
      <c r="AE384" s="32"/>
      <c r="AR384" s="202" t="s">
        <v>244</v>
      </c>
      <c r="AT384" s="202" t="s">
        <v>161</v>
      </c>
      <c r="AU384" s="202" t="s">
        <v>83</v>
      </c>
      <c r="AY384" s="15" t="s">
        <v>159</v>
      </c>
      <c r="BE384" s="203">
        <f t="shared" si="4"/>
        <v>0</v>
      </c>
      <c r="BF384" s="203">
        <f t="shared" si="5"/>
        <v>0</v>
      </c>
      <c r="BG384" s="203">
        <f t="shared" si="6"/>
        <v>0</v>
      </c>
      <c r="BH384" s="203">
        <f t="shared" si="7"/>
        <v>0</v>
      </c>
      <c r="BI384" s="203">
        <f t="shared" si="8"/>
        <v>0</v>
      </c>
      <c r="BJ384" s="15" t="s">
        <v>8</v>
      </c>
      <c r="BK384" s="203">
        <f t="shared" si="9"/>
        <v>0</v>
      </c>
      <c r="BL384" s="15" t="s">
        <v>244</v>
      </c>
      <c r="BM384" s="202" t="s">
        <v>719</v>
      </c>
    </row>
    <row r="385" spans="1:65" s="2" customFormat="1" ht="21.75" customHeight="1">
      <c r="A385" s="32"/>
      <c r="B385" s="33"/>
      <c r="C385" s="190" t="s">
        <v>720</v>
      </c>
      <c r="D385" s="190" t="s">
        <v>161</v>
      </c>
      <c r="E385" s="191" t="s">
        <v>721</v>
      </c>
      <c r="F385" s="192" t="s">
        <v>722</v>
      </c>
      <c r="G385" s="193" t="s">
        <v>686</v>
      </c>
      <c r="H385" s="194">
        <v>0.4</v>
      </c>
      <c r="I385" s="195"/>
      <c r="J385" s="196">
        <f t="shared" si="0"/>
        <v>0</v>
      </c>
      <c r="K385" s="197"/>
      <c r="L385" s="37"/>
      <c r="M385" s="198" t="s">
        <v>1</v>
      </c>
      <c r="N385" s="199" t="s">
        <v>40</v>
      </c>
      <c r="O385" s="69"/>
      <c r="P385" s="200">
        <f t="shared" si="1"/>
        <v>0</v>
      </c>
      <c r="Q385" s="200">
        <v>0</v>
      </c>
      <c r="R385" s="200">
        <f t="shared" si="2"/>
        <v>0</v>
      </c>
      <c r="S385" s="200">
        <v>0</v>
      </c>
      <c r="T385" s="201">
        <f t="shared" si="3"/>
        <v>0</v>
      </c>
      <c r="U385" s="32"/>
      <c r="V385" s="32"/>
      <c r="W385" s="32"/>
      <c r="X385" s="32"/>
      <c r="Y385" s="32"/>
      <c r="Z385" s="32"/>
      <c r="AA385" s="32"/>
      <c r="AB385" s="32"/>
      <c r="AC385" s="32"/>
      <c r="AD385" s="32"/>
      <c r="AE385" s="32"/>
      <c r="AR385" s="202" t="s">
        <v>244</v>
      </c>
      <c r="AT385" s="202" t="s">
        <v>161</v>
      </c>
      <c r="AU385" s="202" t="s">
        <v>83</v>
      </c>
      <c r="AY385" s="15" t="s">
        <v>159</v>
      </c>
      <c r="BE385" s="203">
        <f t="shared" si="4"/>
        <v>0</v>
      </c>
      <c r="BF385" s="203">
        <f t="shared" si="5"/>
        <v>0</v>
      </c>
      <c r="BG385" s="203">
        <f t="shared" si="6"/>
        <v>0</v>
      </c>
      <c r="BH385" s="203">
        <f t="shared" si="7"/>
        <v>0</v>
      </c>
      <c r="BI385" s="203">
        <f t="shared" si="8"/>
        <v>0</v>
      </c>
      <c r="BJ385" s="15" t="s">
        <v>8</v>
      </c>
      <c r="BK385" s="203">
        <f t="shared" si="9"/>
        <v>0</v>
      </c>
      <c r="BL385" s="15" t="s">
        <v>244</v>
      </c>
      <c r="BM385" s="202" t="s">
        <v>723</v>
      </c>
    </row>
    <row r="386" spans="1:65" s="2" customFormat="1" ht="16.5" customHeight="1">
      <c r="A386" s="32"/>
      <c r="B386" s="33"/>
      <c r="C386" s="190" t="s">
        <v>724</v>
      </c>
      <c r="D386" s="190" t="s">
        <v>161</v>
      </c>
      <c r="E386" s="191" t="s">
        <v>725</v>
      </c>
      <c r="F386" s="192" t="s">
        <v>726</v>
      </c>
      <c r="G386" s="193" t="s">
        <v>686</v>
      </c>
      <c r="H386" s="194">
        <v>0.4</v>
      </c>
      <c r="I386" s="195"/>
      <c r="J386" s="196">
        <f t="shared" si="0"/>
        <v>0</v>
      </c>
      <c r="K386" s="197"/>
      <c r="L386" s="37"/>
      <c r="M386" s="198" t="s">
        <v>1</v>
      </c>
      <c r="N386" s="199" t="s">
        <v>40</v>
      </c>
      <c r="O386" s="69"/>
      <c r="P386" s="200">
        <f t="shared" si="1"/>
        <v>0</v>
      </c>
      <c r="Q386" s="200">
        <v>0</v>
      </c>
      <c r="R386" s="200">
        <f t="shared" si="2"/>
        <v>0</v>
      </c>
      <c r="S386" s="200">
        <v>0</v>
      </c>
      <c r="T386" s="201">
        <f t="shared" si="3"/>
        <v>0</v>
      </c>
      <c r="U386" s="32"/>
      <c r="V386" s="32"/>
      <c r="W386" s="32"/>
      <c r="X386" s="32"/>
      <c r="Y386" s="32"/>
      <c r="Z386" s="32"/>
      <c r="AA386" s="32"/>
      <c r="AB386" s="32"/>
      <c r="AC386" s="32"/>
      <c r="AD386" s="32"/>
      <c r="AE386" s="32"/>
      <c r="AR386" s="202" t="s">
        <v>244</v>
      </c>
      <c r="AT386" s="202" t="s">
        <v>161</v>
      </c>
      <c r="AU386" s="202" t="s">
        <v>83</v>
      </c>
      <c r="AY386" s="15" t="s">
        <v>159</v>
      </c>
      <c r="BE386" s="203">
        <f t="shared" si="4"/>
        <v>0</v>
      </c>
      <c r="BF386" s="203">
        <f t="shared" si="5"/>
        <v>0</v>
      </c>
      <c r="BG386" s="203">
        <f t="shared" si="6"/>
        <v>0</v>
      </c>
      <c r="BH386" s="203">
        <f t="shared" si="7"/>
        <v>0</v>
      </c>
      <c r="BI386" s="203">
        <f t="shared" si="8"/>
        <v>0</v>
      </c>
      <c r="BJ386" s="15" t="s">
        <v>8</v>
      </c>
      <c r="BK386" s="203">
        <f t="shared" si="9"/>
        <v>0</v>
      </c>
      <c r="BL386" s="15" t="s">
        <v>244</v>
      </c>
      <c r="BM386" s="202" t="s">
        <v>727</v>
      </c>
    </row>
    <row r="387" spans="2:63" s="12" customFormat="1" ht="22.9" customHeight="1">
      <c r="B387" s="174"/>
      <c r="C387" s="175"/>
      <c r="D387" s="176" t="s">
        <v>74</v>
      </c>
      <c r="E387" s="188" t="s">
        <v>728</v>
      </c>
      <c r="F387" s="188" t="s">
        <v>729</v>
      </c>
      <c r="G387" s="175"/>
      <c r="H387" s="175"/>
      <c r="I387" s="178"/>
      <c r="J387" s="189">
        <f>BK387</f>
        <v>0</v>
      </c>
      <c r="K387" s="175"/>
      <c r="L387" s="180"/>
      <c r="M387" s="181"/>
      <c r="N387" s="182"/>
      <c r="O387" s="182"/>
      <c r="P387" s="183">
        <f>P388</f>
        <v>0</v>
      </c>
      <c r="Q387" s="182"/>
      <c r="R387" s="183">
        <f>R388</f>
        <v>0</v>
      </c>
      <c r="S387" s="182"/>
      <c r="T387" s="184">
        <f>T388</f>
        <v>0</v>
      </c>
      <c r="AR387" s="185" t="s">
        <v>83</v>
      </c>
      <c r="AT387" s="186" t="s">
        <v>74</v>
      </c>
      <c r="AU387" s="186" t="s">
        <v>8</v>
      </c>
      <c r="AY387" s="185" t="s">
        <v>159</v>
      </c>
      <c r="BK387" s="187">
        <f>BK388</f>
        <v>0</v>
      </c>
    </row>
    <row r="388" spans="1:65" s="2" customFormat="1" ht="16.5" customHeight="1">
      <c r="A388" s="32"/>
      <c r="B388" s="33"/>
      <c r="C388" s="190" t="s">
        <v>730</v>
      </c>
      <c r="D388" s="190" t="s">
        <v>161</v>
      </c>
      <c r="E388" s="191" t="s">
        <v>731</v>
      </c>
      <c r="F388" s="192" t="s">
        <v>732</v>
      </c>
      <c r="G388" s="193" t="s">
        <v>733</v>
      </c>
      <c r="H388" s="194">
        <v>1</v>
      </c>
      <c r="I388" s="195">
        <f>'Příloha EL'!F356</f>
        <v>0</v>
      </c>
      <c r="J388" s="196">
        <f>ROUND(I388*H388,0)</f>
        <v>0</v>
      </c>
      <c r="K388" s="197"/>
      <c r="L388" s="37"/>
      <c r="M388" s="198" t="s">
        <v>1</v>
      </c>
      <c r="N388" s="199" t="s">
        <v>40</v>
      </c>
      <c r="O388" s="69"/>
      <c r="P388" s="200">
        <f>O388*H388</f>
        <v>0</v>
      </c>
      <c r="Q388" s="200">
        <v>0</v>
      </c>
      <c r="R388" s="200">
        <f>Q388*H388</f>
        <v>0</v>
      </c>
      <c r="S388" s="200">
        <v>0</v>
      </c>
      <c r="T388" s="201">
        <f>S388*H388</f>
        <v>0</v>
      </c>
      <c r="U388" s="32"/>
      <c r="V388" s="32"/>
      <c r="W388" s="32"/>
      <c r="X388" s="32"/>
      <c r="Y388" s="32"/>
      <c r="Z388" s="32"/>
      <c r="AA388" s="32"/>
      <c r="AB388" s="32"/>
      <c r="AC388" s="32"/>
      <c r="AD388" s="32"/>
      <c r="AE388" s="32"/>
      <c r="AR388" s="202" t="s">
        <v>244</v>
      </c>
      <c r="AT388" s="202" t="s">
        <v>161</v>
      </c>
      <c r="AU388" s="202" t="s">
        <v>83</v>
      </c>
      <c r="AY388" s="15" t="s">
        <v>159</v>
      </c>
      <c r="BE388" s="203">
        <f>IF(N388="základní",J388,0)</f>
        <v>0</v>
      </c>
      <c r="BF388" s="203">
        <f>IF(N388="snížená",J388,0)</f>
        <v>0</v>
      </c>
      <c r="BG388" s="203">
        <f>IF(N388="zákl. přenesená",J388,0)</f>
        <v>0</v>
      </c>
      <c r="BH388" s="203">
        <f>IF(N388="sníž. přenesená",J388,0)</f>
        <v>0</v>
      </c>
      <c r="BI388" s="203">
        <f>IF(N388="nulová",J388,0)</f>
        <v>0</v>
      </c>
      <c r="BJ388" s="15" t="s">
        <v>8</v>
      </c>
      <c r="BK388" s="203">
        <f>ROUND(I388*H388,0)</f>
        <v>0</v>
      </c>
      <c r="BL388" s="15" t="s">
        <v>244</v>
      </c>
      <c r="BM388" s="202" t="s">
        <v>734</v>
      </c>
    </row>
    <row r="389" spans="2:63" s="12" customFormat="1" ht="22.9" customHeight="1">
      <c r="B389" s="174"/>
      <c r="C389" s="175"/>
      <c r="D389" s="176" t="s">
        <v>74</v>
      </c>
      <c r="E389" s="188" t="s">
        <v>735</v>
      </c>
      <c r="F389" s="188" t="s">
        <v>736</v>
      </c>
      <c r="G389" s="175"/>
      <c r="H389" s="175"/>
      <c r="I389" s="178"/>
      <c r="J389" s="189">
        <f>BK389</f>
        <v>0</v>
      </c>
      <c r="K389" s="175"/>
      <c r="L389" s="180"/>
      <c r="M389" s="181"/>
      <c r="N389" s="182"/>
      <c r="O389" s="182"/>
      <c r="P389" s="183">
        <f>SUM(P390:P399)</f>
        <v>0</v>
      </c>
      <c r="Q389" s="182"/>
      <c r="R389" s="183">
        <f>SUM(R390:R399)</f>
        <v>0.68516968</v>
      </c>
      <c r="S389" s="182"/>
      <c r="T389" s="184">
        <f>SUM(T390:T399)</f>
        <v>0</v>
      </c>
      <c r="AR389" s="185" t="s">
        <v>83</v>
      </c>
      <c r="AT389" s="186" t="s">
        <v>74</v>
      </c>
      <c r="AU389" s="186" t="s">
        <v>8</v>
      </c>
      <c r="AY389" s="185" t="s">
        <v>159</v>
      </c>
      <c r="BK389" s="187">
        <f>SUM(BK390:BK399)</f>
        <v>0</v>
      </c>
    </row>
    <row r="390" spans="1:65" s="2" customFormat="1" ht="21.75" customHeight="1">
      <c r="A390" s="32"/>
      <c r="B390" s="33"/>
      <c r="C390" s="190" t="s">
        <v>737</v>
      </c>
      <c r="D390" s="190" t="s">
        <v>161</v>
      </c>
      <c r="E390" s="191" t="s">
        <v>738</v>
      </c>
      <c r="F390" s="192" t="s">
        <v>739</v>
      </c>
      <c r="G390" s="193" t="s">
        <v>214</v>
      </c>
      <c r="H390" s="194">
        <v>45.1</v>
      </c>
      <c r="I390" s="195"/>
      <c r="J390" s="196">
        <f>ROUND(I390*H390,0)</f>
        <v>0</v>
      </c>
      <c r="K390" s="197"/>
      <c r="L390" s="37"/>
      <c r="M390" s="198" t="s">
        <v>1</v>
      </c>
      <c r="N390" s="199" t="s">
        <v>40</v>
      </c>
      <c r="O390" s="69"/>
      <c r="P390" s="200">
        <f>O390*H390</f>
        <v>0</v>
      </c>
      <c r="Q390" s="200">
        <v>0</v>
      </c>
      <c r="R390" s="200">
        <f>Q390*H390</f>
        <v>0</v>
      </c>
      <c r="S390" s="200">
        <v>0</v>
      </c>
      <c r="T390" s="201">
        <f>S390*H390</f>
        <v>0</v>
      </c>
      <c r="U390" s="32"/>
      <c r="V390" s="32"/>
      <c r="W390" s="32"/>
      <c r="X390" s="32"/>
      <c r="Y390" s="32"/>
      <c r="Z390" s="32"/>
      <c r="AA390" s="32"/>
      <c r="AB390" s="32"/>
      <c r="AC390" s="32"/>
      <c r="AD390" s="32"/>
      <c r="AE390" s="32"/>
      <c r="AR390" s="202" t="s">
        <v>244</v>
      </c>
      <c r="AT390" s="202" t="s">
        <v>161</v>
      </c>
      <c r="AU390" s="202" t="s">
        <v>83</v>
      </c>
      <c r="AY390" s="15" t="s">
        <v>159</v>
      </c>
      <c r="BE390" s="203">
        <f>IF(N390="základní",J390,0)</f>
        <v>0</v>
      </c>
      <c r="BF390" s="203">
        <f>IF(N390="snížená",J390,0)</f>
        <v>0</v>
      </c>
      <c r="BG390" s="203">
        <f>IF(N390="zákl. přenesená",J390,0)</f>
        <v>0</v>
      </c>
      <c r="BH390" s="203">
        <f>IF(N390="sníž. přenesená",J390,0)</f>
        <v>0</v>
      </c>
      <c r="BI390" s="203">
        <f>IF(N390="nulová",J390,0)</f>
        <v>0</v>
      </c>
      <c r="BJ390" s="15" t="s">
        <v>8</v>
      </c>
      <c r="BK390" s="203">
        <f>ROUND(I390*H390,0)</f>
        <v>0</v>
      </c>
      <c r="BL390" s="15" t="s">
        <v>244</v>
      </c>
      <c r="BM390" s="202" t="s">
        <v>740</v>
      </c>
    </row>
    <row r="391" spans="2:51" s="13" customFormat="1" ht="12">
      <c r="B391" s="204"/>
      <c r="C391" s="205"/>
      <c r="D391" s="206" t="s">
        <v>167</v>
      </c>
      <c r="E391" s="207" t="s">
        <v>1</v>
      </c>
      <c r="F391" s="208" t="s">
        <v>340</v>
      </c>
      <c r="G391" s="205"/>
      <c r="H391" s="209">
        <v>42.4</v>
      </c>
      <c r="I391" s="210"/>
      <c r="J391" s="205"/>
      <c r="K391" s="205"/>
      <c r="L391" s="211"/>
      <c r="M391" s="212"/>
      <c r="N391" s="213"/>
      <c r="O391" s="213"/>
      <c r="P391" s="213"/>
      <c r="Q391" s="213"/>
      <c r="R391" s="213"/>
      <c r="S391" s="213"/>
      <c r="T391" s="214"/>
      <c r="AT391" s="215" t="s">
        <v>167</v>
      </c>
      <c r="AU391" s="215" t="s">
        <v>83</v>
      </c>
      <c r="AV391" s="13" t="s">
        <v>83</v>
      </c>
      <c r="AW391" s="13" t="s">
        <v>31</v>
      </c>
      <c r="AX391" s="13" t="s">
        <v>75</v>
      </c>
      <c r="AY391" s="215" t="s">
        <v>159</v>
      </c>
    </row>
    <row r="392" spans="2:51" s="13" customFormat="1" ht="12">
      <c r="B392" s="204"/>
      <c r="C392" s="205"/>
      <c r="D392" s="206" t="s">
        <v>167</v>
      </c>
      <c r="E392" s="207" t="s">
        <v>1</v>
      </c>
      <c r="F392" s="208" t="s">
        <v>741</v>
      </c>
      <c r="G392" s="205"/>
      <c r="H392" s="209">
        <v>2.7</v>
      </c>
      <c r="I392" s="210"/>
      <c r="J392" s="205"/>
      <c r="K392" s="205"/>
      <c r="L392" s="211"/>
      <c r="M392" s="212"/>
      <c r="N392" s="213"/>
      <c r="O392" s="213"/>
      <c r="P392" s="213"/>
      <c r="Q392" s="213"/>
      <c r="R392" s="213"/>
      <c r="S392" s="213"/>
      <c r="T392" s="214"/>
      <c r="AT392" s="215" t="s">
        <v>167</v>
      </c>
      <c r="AU392" s="215" t="s">
        <v>83</v>
      </c>
      <c r="AV392" s="13" t="s">
        <v>83</v>
      </c>
      <c r="AW392" s="13" t="s">
        <v>31</v>
      </c>
      <c r="AX392" s="13" t="s">
        <v>75</v>
      </c>
      <c r="AY392" s="215" t="s">
        <v>159</v>
      </c>
    </row>
    <row r="393" spans="1:65" s="2" customFormat="1" ht="16.5" customHeight="1">
      <c r="A393" s="32"/>
      <c r="B393" s="33"/>
      <c r="C393" s="216" t="s">
        <v>742</v>
      </c>
      <c r="D393" s="216" t="s">
        <v>298</v>
      </c>
      <c r="E393" s="217" t="s">
        <v>743</v>
      </c>
      <c r="F393" s="218" t="s">
        <v>744</v>
      </c>
      <c r="G393" s="219" t="s">
        <v>164</v>
      </c>
      <c r="H393" s="220">
        <v>1.24</v>
      </c>
      <c r="I393" s="221"/>
      <c r="J393" s="222">
        <f>ROUND(I393*H393,0)</f>
        <v>0</v>
      </c>
      <c r="K393" s="223"/>
      <c r="L393" s="224"/>
      <c r="M393" s="225" t="s">
        <v>1</v>
      </c>
      <c r="N393" s="226" t="s">
        <v>40</v>
      </c>
      <c r="O393" s="69"/>
      <c r="P393" s="200">
        <f>O393*H393</f>
        <v>0</v>
      </c>
      <c r="Q393" s="200">
        <v>0.55</v>
      </c>
      <c r="R393" s="200">
        <f>Q393*H393</f>
        <v>0.682</v>
      </c>
      <c r="S393" s="200">
        <v>0</v>
      </c>
      <c r="T393" s="201">
        <f>S393*H393</f>
        <v>0</v>
      </c>
      <c r="U393" s="32"/>
      <c r="V393" s="32"/>
      <c r="W393" s="32"/>
      <c r="X393" s="32"/>
      <c r="Y393" s="32"/>
      <c r="Z393" s="32"/>
      <c r="AA393" s="32"/>
      <c r="AB393" s="32"/>
      <c r="AC393" s="32"/>
      <c r="AD393" s="32"/>
      <c r="AE393" s="32"/>
      <c r="AR393" s="202" t="s">
        <v>331</v>
      </c>
      <c r="AT393" s="202" t="s">
        <v>298</v>
      </c>
      <c r="AU393" s="202" t="s">
        <v>83</v>
      </c>
      <c r="AY393" s="15" t="s">
        <v>159</v>
      </c>
      <c r="BE393" s="203">
        <f>IF(N393="základní",J393,0)</f>
        <v>0</v>
      </c>
      <c r="BF393" s="203">
        <f>IF(N393="snížená",J393,0)</f>
        <v>0</v>
      </c>
      <c r="BG393" s="203">
        <f>IF(N393="zákl. přenesená",J393,0)</f>
        <v>0</v>
      </c>
      <c r="BH393" s="203">
        <f>IF(N393="sníž. přenesená",J393,0)</f>
        <v>0</v>
      </c>
      <c r="BI393" s="203">
        <f>IF(N393="nulová",J393,0)</f>
        <v>0</v>
      </c>
      <c r="BJ393" s="15" t="s">
        <v>8</v>
      </c>
      <c r="BK393" s="203">
        <f>ROUND(I393*H393,0)</f>
        <v>0</v>
      </c>
      <c r="BL393" s="15" t="s">
        <v>244</v>
      </c>
      <c r="BM393" s="202" t="s">
        <v>745</v>
      </c>
    </row>
    <row r="394" spans="2:51" s="13" customFormat="1" ht="12">
      <c r="B394" s="204"/>
      <c r="C394" s="205"/>
      <c r="D394" s="206" t="s">
        <v>167</v>
      </c>
      <c r="E394" s="207" t="s">
        <v>1</v>
      </c>
      <c r="F394" s="208" t="s">
        <v>746</v>
      </c>
      <c r="G394" s="205"/>
      <c r="H394" s="209">
        <v>1.24</v>
      </c>
      <c r="I394" s="210"/>
      <c r="J394" s="205"/>
      <c r="K394" s="205"/>
      <c r="L394" s="211"/>
      <c r="M394" s="212"/>
      <c r="N394" s="213"/>
      <c r="O394" s="213"/>
      <c r="P394" s="213"/>
      <c r="Q394" s="213"/>
      <c r="R394" s="213"/>
      <c r="S394" s="213"/>
      <c r="T394" s="214"/>
      <c r="AT394" s="215" t="s">
        <v>167</v>
      </c>
      <c r="AU394" s="215" t="s">
        <v>83</v>
      </c>
      <c r="AV394" s="13" t="s">
        <v>83</v>
      </c>
      <c r="AW394" s="13" t="s">
        <v>31</v>
      </c>
      <c r="AX394" s="13" t="s">
        <v>75</v>
      </c>
      <c r="AY394" s="215" t="s">
        <v>159</v>
      </c>
    </row>
    <row r="395" spans="1:65" s="2" customFormat="1" ht="21.75" customHeight="1">
      <c r="A395" s="32"/>
      <c r="B395" s="33"/>
      <c r="C395" s="190" t="s">
        <v>747</v>
      </c>
      <c r="D395" s="190" t="s">
        <v>161</v>
      </c>
      <c r="E395" s="191" t="s">
        <v>748</v>
      </c>
      <c r="F395" s="192" t="s">
        <v>749</v>
      </c>
      <c r="G395" s="193" t="s">
        <v>164</v>
      </c>
      <c r="H395" s="194">
        <v>1.128</v>
      </c>
      <c r="I395" s="195"/>
      <c r="J395" s="196">
        <f>ROUND(I395*H395,0)</f>
        <v>0</v>
      </c>
      <c r="K395" s="197"/>
      <c r="L395" s="37"/>
      <c r="M395" s="198" t="s">
        <v>1</v>
      </c>
      <c r="N395" s="199" t="s">
        <v>40</v>
      </c>
      <c r="O395" s="69"/>
      <c r="P395" s="200">
        <f>O395*H395</f>
        <v>0</v>
      </c>
      <c r="Q395" s="200">
        <v>0.00281</v>
      </c>
      <c r="R395" s="200">
        <f>Q395*H395</f>
        <v>0.00316968</v>
      </c>
      <c r="S395" s="200">
        <v>0</v>
      </c>
      <c r="T395" s="201">
        <f>S395*H395</f>
        <v>0</v>
      </c>
      <c r="U395" s="32"/>
      <c r="V395" s="32"/>
      <c r="W395" s="32"/>
      <c r="X395" s="32"/>
      <c r="Y395" s="32"/>
      <c r="Z395" s="32"/>
      <c r="AA395" s="32"/>
      <c r="AB395" s="32"/>
      <c r="AC395" s="32"/>
      <c r="AD395" s="32"/>
      <c r="AE395" s="32"/>
      <c r="AR395" s="202" t="s">
        <v>244</v>
      </c>
      <c r="AT395" s="202" t="s">
        <v>161</v>
      </c>
      <c r="AU395" s="202" t="s">
        <v>83</v>
      </c>
      <c r="AY395" s="15" t="s">
        <v>159</v>
      </c>
      <c r="BE395" s="203">
        <f>IF(N395="základní",J395,0)</f>
        <v>0</v>
      </c>
      <c r="BF395" s="203">
        <f>IF(N395="snížená",J395,0)</f>
        <v>0</v>
      </c>
      <c r="BG395" s="203">
        <f>IF(N395="zákl. přenesená",J395,0)</f>
        <v>0</v>
      </c>
      <c r="BH395" s="203">
        <f>IF(N395="sníž. přenesená",J395,0)</f>
        <v>0</v>
      </c>
      <c r="BI395" s="203">
        <f>IF(N395="nulová",J395,0)</f>
        <v>0</v>
      </c>
      <c r="BJ395" s="15" t="s">
        <v>8</v>
      </c>
      <c r="BK395" s="203">
        <f>ROUND(I395*H395,0)</f>
        <v>0</v>
      </c>
      <c r="BL395" s="15" t="s">
        <v>244</v>
      </c>
      <c r="BM395" s="202" t="s">
        <v>750</v>
      </c>
    </row>
    <row r="396" spans="2:51" s="13" customFormat="1" ht="12">
      <c r="B396" s="204"/>
      <c r="C396" s="205"/>
      <c r="D396" s="206" t="s">
        <v>167</v>
      </c>
      <c r="E396" s="207" t="s">
        <v>1</v>
      </c>
      <c r="F396" s="208" t="s">
        <v>751</v>
      </c>
      <c r="G396" s="205"/>
      <c r="H396" s="209">
        <v>1.128</v>
      </c>
      <c r="I396" s="210"/>
      <c r="J396" s="205"/>
      <c r="K396" s="205"/>
      <c r="L396" s="211"/>
      <c r="M396" s="212"/>
      <c r="N396" s="213"/>
      <c r="O396" s="213"/>
      <c r="P396" s="213"/>
      <c r="Q396" s="213"/>
      <c r="R396" s="213"/>
      <c r="S396" s="213"/>
      <c r="T396" s="214"/>
      <c r="AT396" s="215" t="s">
        <v>167</v>
      </c>
      <c r="AU396" s="215" t="s">
        <v>83</v>
      </c>
      <c r="AV396" s="13" t="s">
        <v>83</v>
      </c>
      <c r="AW396" s="13" t="s">
        <v>31</v>
      </c>
      <c r="AX396" s="13" t="s">
        <v>75</v>
      </c>
      <c r="AY396" s="215" t="s">
        <v>159</v>
      </c>
    </row>
    <row r="397" spans="1:65" s="2" customFormat="1" ht="16.5" customHeight="1">
      <c r="A397" s="32"/>
      <c r="B397" s="33"/>
      <c r="C397" s="190" t="s">
        <v>752</v>
      </c>
      <c r="D397" s="190" t="s">
        <v>161</v>
      </c>
      <c r="E397" s="191" t="s">
        <v>753</v>
      </c>
      <c r="F397" s="192" t="s">
        <v>754</v>
      </c>
      <c r="G397" s="193" t="s">
        <v>214</v>
      </c>
      <c r="H397" s="194">
        <v>65</v>
      </c>
      <c r="I397" s="195"/>
      <c r="J397" s="196">
        <f>ROUND(I397*H397,0)</f>
        <v>0</v>
      </c>
      <c r="K397" s="197"/>
      <c r="L397" s="37"/>
      <c r="M397" s="198" t="s">
        <v>1</v>
      </c>
      <c r="N397" s="199" t="s">
        <v>40</v>
      </c>
      <c r="O397" s="69"/>
      <c r="P397" s="200">
        <f>O397*H397</f>
        <v>0</v>
      </c>
      <c r="Q397" s="200">
        <v>0</v>
      </c>
      <c r="R397" s="200">
        <f>Q397*H397</f>
        <v>0</v>
      </c>
      <c r="S397" s="200">
        <v>0</v>
      </c>
      <c r="T397" s="201">
        <f>S397*H397</f>
        <v>0</v>
      </c>
      <c r="U397" s="32"/>
      <c r="V397" s="32"/>
      <c r="W397" s="32"/>
      <c r="X397" s="32"/>
      <c r="Y397" s="32"/>
      <c r="Z397" s="32"/>
      <c r="AA397" s="32"/>
      <c r="AB397" s="32"/>
      <c r="AC397" s="32"/>
      <c r="AD397" s="32"/>
      <c r="AE397" s="32"/>
      <c r="AR397" s="202" t="s">
        <v>244</v>
      </c>
      <c r="AT397" s="202" t="s">
        <v>161</v>
      </c>
      <c r="AU397" s="202" t="s">
        <v>83</v>
      </c>
      <c r="AY397" s="15" t="s">
        <v>159</v>
      </c>
      <c r="BE397" s="203">
        <f>IF(N397="základní",J397,0)</f>
        <v>0</v>
      </c>
      <c r="BF397" s="203">
        <f>IF(N397="snížená",J397,0)</f>
        <v>0</v>
      </c>
      <c r="BG397" s="203">
        <f>IF(N397="zákl. přenesená",J397,0)</f>
        <v>0</v>
      </c>
      <c r="BH397" s="203">
        <f>IF(N397="sníž. přenesená",J397,0)</f>
        <v>0</v>
      </c>
      <c r="BI397" s="203">
        <f>IF(N397="nulová",J397,0)</f>
        <v>0</v>
      </c>
      <c r="BJ397" s="15" t="s">
        <v>8</v>
      </c>
      <c r="BK397" s="203">
        <f>ROUND(I397*H397,0)</f>
        <v>0</v>
      </c>
      <c r="BL397" s="15" t="s">
        <v>244</v>
      </c>
      <c r="BM397" s="202" t="s">
        <v>755</v>
      </c>
    </row>
    <row r="398" spans="2:51" s="13" customFormat="1" ht="12">
      <c r="B398" s="204"/>
      <c r="C398" s="205"/>
      <c r="D398" s="206" t="s">
        <v>167</v>
      </c>
      <c r="E398" s="207" t="s">
        <v>1</v>
      </c>
      <c r="F398" s="208" t="s">
        <v>756</v>
      </c>
      <c r="G398" s="205"/>
      <c r="H398" s="209">
        <v>65</v>
      </c>
      <c r="I398" s="210"/>
      <c r="J398" s="205"/>
      <c r="K398" s="205"/>
      <c r="L398" s="211"/>
      <c r="M398" s="212"/>
      <c r="N398" s="213"/>
      <c r="O398" s="213"/>
      <c r="P398" s="213"/>
      <c r="Q398" s="213"/>
      <c r="R398" s="213"/>
      <c r="S398" s="213"/>
      <c r="T398" s="214"/>
      <c r="AT398" s="215" t="s">
        <v>167</v>
      </c>
      <c r="AU398" s="215" t="s">
        <v>83</v>
      </c>
      <c r="AV398" s="13" t="s">
        <v>83</v>
      </c>
      <c r="AW398" s="13" t="s">
        <v>31</v>
      </c>
      <c r="AX398" s="13" t="s">
        <v>75</v>
      </c>
      <c r="AY398" s="215" t="s">
        <v>159</v>
      </c>
    </row>
    <row r="399" spans="1:65" s="2" customFormat="1" ht="21.75" customHeight="1">
      <c r="A399" s="32"/>
      <c r="B399" s="33"/>
      <c r="C399" s="190" t="s">
        <v>757</v>
      </c>
      <c r="D399" s="190" t="s">
        <v>161</v>
      </c>
      <c r="E399" s="191" t="s">
        <v>758</v>
      </c>
      <c r="F399" s="192" t="s">
        <v>759</v>
      </c>
      <c r="G399" s="193" t="s">
        <v>194</v>
      </c>
      <c r="H399" s="194">
        <v>0.685</v>
      </c>
      <c r="I399" s="195"/>
      <c r="J399" s="196">
        <f>ROUND(I399*H399,0)</f>
        <v>0</v>
      </c>
      <c r="K399" s="197"/>
      <c r="L399" s="37"/>
      <c r="M399" s="198" t="s">
        <v>1</v>
      </c>
      <c r="N399" s="199" t="s">
        <v>40</v>
      </c>
      <c r="O399" s="69"/>
      <c r="P399" s="200">
        <f>O399*H399</f>
        <v>0</v>
      </c>
      <c r="Q399" s="200">
        <v>0</v>
      </c>
      <c r="R399" s="200">
        <f>Q399*H399</f>
        <v>0</v>
      </c>
      <c r="S399" s="200">
        <v>0</v>
      </c>
      <c r="T399" s="201">
        <f>S399*H399</f>
        <v>0</v>
      </c>
      <c r="U399" s="32"/>
      <c r="V399" s="32"/>
      <c r="W399" s="32"/>
      <c r="X399" s="32"/>
      <c r="Y399" s="32"/>
      <c r="Z399" s="32"/>
      <c r="AA399" s="32"/>
      <c r="AB399" s="32"/>
      <c r="AC399" s="32"/>
      <c r="AD399" s="32"/>
      <c r="AE399" s="32"/>
      <c r="AR399" s="202" t="s">
        <v>244</v>
      </c>
      <c r="AT399" s="202" t="s">
        <v>161</v>
      </c>
      <c r="AU399" s="202" t="s">
        <v>83</v>
      </c>
      <c r="AY399" s="15" t="s">
        <v>159</v>
      </c>
      <c r="BE399" s="203">
        <f>IF(N399="základní",J399,0)</f>
        <v>0</v>
      </c>
      <c r="BF399" s="203">
        <f>IF(N399="snížená",J399,0)</f>
        <v>0</v>
      </c>
      <c r="BG399" s="203">
        <f>IF(N399="zákl. přenesená",J399,0)</f>
        <v>0</v>
      </c>
      <c r="BH399" s="203">
        <f>IF(N399="sníž. přenesená",J399,0)</f>
        <v>0</v>
      </c>
      <c r="BI399" s="203">
        <f>IF(N399="nulová",J399,0)</f>
        <v>0</v>
      </c>
      <c r="BJ399" s="15" t="s">
        <v>8</v>
      </c>
      <c r="BK399" s="203">
        <f>ROUND(I399*H399,0)</f>
        <v>0</v>
      </c>
      <c r="BL399" s="15" t="s">
        <v>244</v>
      </c>
      <c r="BM399" s="202" t="s">
        <v>760</v>
      </c>
    </row>
    <row r="400" spans="2:63" s="12" customFormat="1" ht="22.9" customHeight="1">
      <c r="B400" s="174"/>
      <c r="C400" s="175"/>
      <c r="D400" s="176" t="s">
        <v>74</v>
      </c>
      <c r="E400" s="188" t="s">
        <v>761</v>
      </c>
      <c r="F400" s="188" t="s">
        <v>762</v>
      </c>
      <c r="G400" s="175"/>
      <c r="H400" s="175"/>
      <c r="I400" s="178"/>
      <c r="J400" s="189">
        <f>BK400</f>
        <v>0</v>
      </c>
      <c r="K400" s="175"/>
      <c r="L400" s="180"/>
      <c r="M400" s="181"/>
      <c r="N400" s="182"/>
      <c r="O400" s="182"/>
      <c r="P400" s="183">
        <f>SUM(P401:P403)</f>
        <v>0</v>
      </c>
      <c r="Q400" s="182"/>
      <c r="R400" s="183">
        <f>SUM(R401:R403)</f>
        <v>0.6016307200000001</v>
      </c>
      <c r="S400" s="182"/>
      <c r="T400" s="184">
        <f>SUM(T401:T403)</f>
        <v>0</v>
      </c>
      <c r="AR400" s="185" t="s">
        <v>83</v>
      </c>
      <c r="AT400" s="186" t="s">
        <v>74</v>
      </c>
      <c r="AU400" s="186" t="s">
        <v>8</v>
      </c>
      <c r="AY400" s="185" t="s">
        <v>159</v>
      </c>
      <c r="BK400" s="187">
        <f>SUM(BK401:BK403)</f>
        <v>0</v>
      </c>
    </row>
    <row r="401" spans="1:65" s="2" customFormat="1" ht="21.75" customHeight="1">
      <c r="A401" s="32"/>
      <c r="B401" s="33"/>
      <c r="C401" s="190" t="s">
        <v>763</v>
      </c>
      <c r="D401" s="190" t="s">
        <v>161</v>
      </c>
      <c r="E401" s="191" t="s">
        <v>764</v>
      </c>
      <c r="F401" s="192" t="s">
        <v>765</v>
      </c>
      <c r="G401" s="193" t="s">
        <v>214</v>
      </c>
      <c r="H401" s="194">
        <v>20.992</v>
      </c>
      <c r="I401" s="195"/>
      <c r="J401" s="196">
        <f>ROUND(I401*H401,0)</f>
        <v>0</v>
      </c>
      <c r="K401" s="197"/>
      <c r="L401" s="37"/>
      <c r="M401" s="198" t="s">
        <v>1</v>
      </c>
      <c r="N401" s="199" t="s">
        <v>40</v>
      </c>
      <c r="O401" s="69"/>
      <c r="P401" s="200">
        <f>O401*H401</f>
        <v>0</v>
      </c>
      <c r="Q401" s="200">
        <v>0.02866</v>
      </c>
      <c r="R401" s="200">
        <f>Q401*H401</f>
        <v>0.6016307200000001</v>
      </c>
      <c r="S401" s="200">
        <v>0</v>
      </c>
      <c r="T401" s="201">
        <f>S401*H401</f>
        <v>0</v>
      </c>
      <c r="U401" s="32"/>
      <c r="V401" s="32"/>
      <c r="W401" s="32"/>
      <c r="X401" s="32"/>
      <c r="Y401" s="32"/>
      <c r="Z401" s="32"/>
      <c r="AA401" s="32"/>
      <c r="AB401" s="32"/>
      <c r="AC401" s="32"/>
      <c r="AD401" s="32"/>
      <c r="AE401" s="32"/>
      <c r="AR401" s="202" t="s">
        <v>244</v>
      </c>
      <c r="AT401" s="202" t="s">
        <v>161</v>
      </c>
      <c r="AU401" s="202" t="s">
        <v>83</v>
      </c>
      <c r="AY401" s="15" t="s">
        <v>159</v>
      </c>
      <c r="BE401" s="203">
        <f>IF(N401="základní",J401,0)</f>
        <v>0</v>
      </c>
      <c r="BF401" s="203">
        <f>IF(N401="snížená",J401,0)</f>
        <v>0</v>
      </c>
      <c r="BG401" s="203">
        <f>IF(N401="zákl. přenesená",J401,0)</f>
        <v>0</v>
      </c>
      <c r="BH401" s="203">
        <f>IF(N401="sníž. přenesená",J401,0)</f>
        <v>0</v>
      </c>
      <c r="BI401" s="203">
        <f>IF(N401="nulová",J401,0)</f>
        <v>0</v>
      </c>
      <c r="BJ401" s="15" t="s">
        <v>8</v>
      </c>
      <c r="BK401" s="203">
        <f>ROUND(I401*H401,0)</f>
        <v>0</v>
      </c>
      <c r="BL401" s="15" t="s">
        <v>244</v>
      </c>
      <c r="BM401" s="202" t="s">
        <v>766</v>
      </c>
    </row>
    <row r="402" spans="2:51" s="13" customFormat="1" ht="22.5">
      <c r="B402" s="204"/>
      <c r="C402" s="205"/>
      <c r="D402" s="206" t="s">
        <v>167</v>
      </c>
      <c r="E402" s="207" t="s">
        <v>1</v>
      </c>
      <c r="F402" s="208" t="s">
        <v>767</v>
      </c>
      <c r="G402" s="205"/>
      <c r="H402" s="209">
        <v>20.992</v>
      </c>
      <c r="I402" s="210"/>
      <c r="J402" s="205"/>
      <c r="K402" s="205"/>
      <c r="L402" s="211"/>
      <c r="M402" s="212"/>
      <c r="N402" s="213"/>
      <c r="O402" s="213"/>
      <c r="P402" s="213"/>
      <c r="Q402" s="213"/>
      <c r="R402" s="213"/>
      <c r="S402" s="213"/>
      <c r="T402" s="214"/>
      <c r="AT402" s="215" t="s">
        <v>167</v>
      </c>
      <c r="AU402" s="215" t="s">
        <v>83</v>
      </c>
      <c r="AV402" s="13" t="s">
        <v>83</v>
      </c>
      <c r="AW402" s="13" t="s">
        <v>31</v>
      </c>
      <c r="AX402" s="13" t="s">
        <v>75</v>
      </c>
      <c r="AY402" s="215" t="s">
        <v>159</v>
      </c>
    </row>
    <row r="403" spans="1:65" s="2" customFormat="1" ht="21.75" customHeight="1">
      <c r="A403" s="32"/>
      <c r="B403" s="33"/>
      <c r="C403" s="190" t="s">
        <v>768</v>
      </c>
      <c r="D403" s="190" t="s">
        <v>161</v>
      </c>
      <c r="E403" s="191" t="s">
        <v>769</v>
      </c>
      <c r="F403" s="192" t="s">
        <v>770</v>
      </c>
      <c r="G403" s="193" t="s">
        <v>194</v>
      </c>
      <c r="H403" s="194">
        <v>0.602</v>
      </c>
      <c r="I403" s="195"/>
      <c r="J403" s="196">
        <f>ROUND(I403*H403,0)</f>
        <v>0</v>
      </c>
      <c r="K403" s="197"/>
      <c r="L403" s="37"/>
      <c r="M403" s="198" t="s">
        <v>1</v>
      </c>
      <c r="N403" s="199" t="s">
        <v>40</v>
      </c>
      <c r="O403" s="69"/>
      <c r="P403" s="200">
        <f>O403*H403</f>
        <v>0</v>
      </c>
      <c r="Q403" s="200">
        <v>0</v>
      </c>
      <c r="R403" s="200">
        <f>Q403*H403</f>
        <v>0</v>
      </c>
      <c r="S403" s="200">
        <v>0</v>
      </c>
      <c r="T403" s="201">
        <f>S403*H403</f>
        <v>0</v>
      </c>
      <c r="U403" s="32"/>
      <c r="V403" s="32"/>
      <c r="W403" s="32"/>
      <c r="X403" s="32"/>
      <c r="Y403" s="32"/>
      <c r="Z403" s="32"/>
      <c r="AA403" s="32"/>
      <c r="AB403" s="32"/>
      <c r="AC403" s="32"/>
      <c r="AD403" s="32"/>
      <c r="AE403" s="32"/>
      <c r="AR403" s="202" t="s">
        <v>244</v>
      </c>
      <c r="AT403" s="202" t="s">
        <v>161</v>
      </c>
      <c r="AU403" s="202" t="s">
        <v>83</v>
      </c>
      <c r="AY403" s="15" t="s">
        <v>159</v>
      </c>
      <c r="BE403" s="203">
        <f>IF(N403="základní",J403,0)</f>
        <v>0</v>
      </c>
      <c r="BF403" s="203">
        <f>IF(N403="snížená",J403,0)</f>
        <v>0</v>
      </c>
      <c r="BG403" s="203">
        <f>IF(N403="zákl. přenesená",J403,0)</f>
        <v>0</v>
      </c>
      <c r="BH403" s="203">
        <f>IF(N403="sníž. přenesená",J403,0)</f>
        <v>0</v>
      </c>
      <c r="BI403" s="203">
        <f>IF(N403="nulová",J403,0)</f>
        <v>0</v>
      </c>
      <c r="BJ403" s="15" t="s">
        <v>8</v>
      </c>
      <c r="BK403" s="203">
        <f>ROUND(I403*H403,0)</f>
        <v>0</v>
      </c>
      <c r="BL403" s="15" t="s">
        <v>244</v>
      </c>
      <c r="BM403" s="202" t="s">
        <v>771</v>
      </c>
    </row>
    <row r="404" spans="2:63" s="12" customFormat="1" ht="22.9" customHeight="1">
      <c r="B404" s="174"/>
      <c r="C404" s="175"/>
      <c r="D404" s="176" t="s">
        <v>74</v>
      </c>
      <c r="E404" s="188" t="s">
        <v>772</v>
      </c>
      <c r="F404" s="188" t="s">
        <v>773</v>
      </c>
      <c r="G404" s="175"/>
      <c r="H404" s="175"/>
      <c r="I404" s="178"/>
      <c r="J404" s="189">
        <f>BK404</f>
        <v>0</v>
      </c>
      <c r="K404" s="175"/>
      <c r="L404" s="180"/>
      <c r="M404" s="181"/>
      <c r="N404" s="182"/>
      <c r="O404" s="182"/>
      <c r="P404" s="183">
        <f>SUM(P405:P417)</f>
        <v>0</v>
      </c>
      <c r="Q404" s="182"/>
      <c r="R404" s="183">
        <f>SUM(R405:R417)</f>
        <v>0</v>
      </c>
      <c r="S404" s="182"/>
      <c r="T404" s="184">
        <f>SUM(T405:T417)</f>
        <v>2.2496</v>
      </c>
      <c r="AR404" s="185" t="s">
        <v>83</v>
      </c>
      <c r="AT404" s="186" t="s">
        <v>74</v>
      </c>
      <c r="AU404" s="186" t="s">
        <v>8</v>
      </c>
      <c r="AY404" s="185" t="s">
        <v>159</v>
      </c>
      <c r="BK404" s="187">
        <f>SUM(BK405:BK417)</f>
        <v>0</v>
      </c>
    </row>
    <row r="405" spans="1:65" s="2" customFormat="1" ht="16.5" customHeight="1">
      <c r="A405" s="32"/>
      <c r="B405" s="33"/>
      <c r="C405" s="190" t="s">
        <v>774</v>
      </c>
      <c r="D405" s="190" t="s">
        <v>161</v>
      </c>
      <c r="E405" s="191" t="s">
        <v>775</v>
      </c>
      <c r="F405" s="192" t="s">
        <v>776</v>
      </c>
      <c r="G405" s="193" t="s">
        <v>294</v>
      </c>
      <c r="H405" s="194">
        <v>20</v>
      </c>
      <c r="I405" s="195"/>
      <c r="J405" s="196">
        <f aca="true" t="shared" si="10" ref="J405:J417">ROUND(I405*H405,0)</f>
        <v>0</v>
      </c>
      <c r="K405" s="197"/>
      <c r="L405" s="37"/>
      <c r="M405" s="198" t="s">
        <v>1</v>
      </c>
      <c r="N405" s="199" t="s">
        <v>40</v>
      </c>
      <c r="O405" s="69"/>
      <c r="P405" s="200">
        <f aca="true" t="shared" si="11" ref="P405:P417">O405*H405</f>
        <v>0</v>
      </c>
      <c r="Q405" s="200">
        <v>0</v>
      </c>
      <c r="R405" s="200">
        <f aca="true" t="shared" si="12" ref="R405:R417">Q405*H405</f>
        <v>0</v>
      </c>
      <c r="S405" s="200">
        <v>0.11248</v>
      </c>
      <c r="T405" s="201">
        <f aca="true" t="shared" si="13" ref="T405:T417">S405*H405</f>
        <v>2.2496</v>
      </c>
      <c r="U405" s="32"/>
      <c r="V405" s="32"/>
      <c r="W405" s="32"/>
      <c r="X405" s="32"/>
      <c r="Y405" s="32"/>
      <c r="Z405" s="32"/>
      <c r="AA405" s="32"/>
      <c r="AB405" s="32"/>
      <c r="AC405" s="32"/>
      <c r="AD405" s="32"/>
      <c r="AE405" s="32"/>
      <c r="AR405" s="202" t="s">
        <v>244</v>
      </c>
      <c r="AT405" s="202" t="s">
        <v>161</v>
      </c>
      <c r="AU405" s="202" t="s">
        <v>83</v>
      </c>
      <c r="AY405" s="15" t="s">
        <v>159</v>
      </c>
      <c r="BE405" s="203">
        <f aca="true" t="shared" si="14" ref="BE405:BE417">IF(N405="základní",J405,0)</f>
        <v>0</v>
      </c>
      <c r="BF405" s="203">
        <f aca="true" t="shared" si="15" ref="BF405:BF417">IF(N405="snížená",J405,0)</f>
        <v>0</v>
      </c>
      <c r="BG405" s="203">
        <f aca="true" t="shared" si="16" ref="BG405:BG417">IF(N405="zákl. přenesená",J405,0)</f>
        <v>0</v>
      </c>
      <c r="BH405" s="203">
        <f aca="true" t="shared" si="17" ref="BH405:BH417">IF(N405="sníž. přenesená",J405,0)</f>
        <v>0</v>
      </c>
      <c r="BI405" s="203">
        <f aca="true" t="shared" si="18" ref="BI405:BI417">IF(N405="nulová",J405,0)</f>
        <v>0</v>
      </c>
      <c r="BJ405" s="15" t="s">
        <v>8</v>
      </c>
      <c r="BK405" s="203">
        <f aca="true" t="shared" si="19" ref="BK405:BK417">ROUND(I405*H405,0)</f>
        <v>0</v>
      </c>
      <c r="BL405" s="15" t="s">
        <v>244</v>
      </c>
      <c r="BM405" s="202" t="s">
        <v>777</v>
      </c>
    </row>
    <row r="406" spans="1:65" s="2" customFormat="1" ht="21.75" customHeight="1">
      <c r="A406" s="32"/>
      <c r="B406" s="33"/>
      <c r="C406" s="190" t="s">
        <v>778</v>
      </c>
      <c r="D406" s="190" t="s">
        <v>161</v>
      </c>
      <c r="E406" s="191" t="s">
        <v>779</v>
      </c>
      <c r="F406" s="192" t="s">
        <v>780</v>
      </c>
      <c r="G406" s="193" t="s">
        <v>482</v>
      </c>
      <c r="H406" s="194">
        <v>24</v>
      </c>
      <c r="I406" s="195"/>
      <c r="J406" s="196">
        <f t="shared" si="10"/>
        <v>0</v>
      </c>
      <c r="K406" s="197"/>
      <c r="L406" s="37"/>
      <c r="M406" s="198" t="s">
        <v>1</v>
      </c>
      <c r="N406" s="199" t="s">
        <v>40</v>
      </c>
      <c r="O406" s="69"/>
      <c r="P406" s="200">
        <f t="shared" si="11"/>
        <v>0</v>
      </c>
      <c r="Q406" s="200">
        <v>0</v>
      </c>
      <c r="R406" s="200">
        <f t="shared" si="12"/>
        <v>0</v>
      </c>
      <c r="S406" s="200">
        <v>0</v>
      </c>
      <c r="T406" s="201">
        <f t="shared" si="13"/>
        <v>0</v>
      </c>
      <c r="U406" s="32"/>
      <c r="V406" s="32"/>
      <c r="W406" s="32"/>
      <c r="X406" s="32"/>
      <c r="Y406" s="32"/>
      <c r="Z406" s="32"/>
      <c r="AA406" s="32"/>
      <c r="AB406" s="32"/>
      <c r="AC406" s="32"/>
      <c r="AD406" s="32"/>
      <c r="AE406" s="32"/>
      <c r="AR406" s="202" t="s">
        <v>244</v>
      </c>
      <c r="AT406" s="202" t="s">
        <v>161</v>
      </c>
      <c r="AU406" s="202" t="s">
        <v>83</v>
      </c>
      <c r="AY406" s="15" t="s">
        <v>159</v>
      </c>
      <c r="BE406" s="203">
        <f t="shared" si="14"/>
        <v>0</v>
      </c>
      <c r="BF406" s="203">
        <f t="shared" si="15"/>
        <v>0</v>
      </c>
      <c r="BG406" s="203">
        <f t="shared" si="16"/>
        <v>0</v>
      </c>
      <c r="BH406" s="203">
        <f t="shared" si="17"/>
        <v>0</v>
      </c>
      <c r="BI406" s="203">
        <f t="shared" si="18"/>
        <v>0</v>
      </c>
      <c r="BJ406" s="15" t="s">
        <v>8</v>
      </c>
      <c r="BK406" s="203">
        <f t="shared" si="19"/>
        <v>0</v>
      </c>
      <c r="BL406" s="15" t="s">
        <v>244</v>
      </c>
      <c r="BM406" s="202" t="s">
        <v>781</v>
      </c>
    </row>
    <row r="407" spans="1:65" s="2" customFormat="1" ht="33" customHeight="1">
      <c r="A407" s="32"/>
      <c r="B407" s="33"/>
      <c r="C407" s="190" t="s">
        <v>782</v>
      </c>
      <c r="D407" s="190" t="s">
        <v>161</v>
      </c>
      <c r="E407" s="191" t="s">
        <v>783</v>
      </c>
      <c r="F407" s="192" t="s">
        <v>784</v>
      </c>
      <c r="G407" s="193" t="s">
        <v>314</v>
      </c>
      <c r="H407" s="194">
        <v>1</v>
      </c>
      <c r="I407" s="195"/>
      <c r="J407" s="196">
        <f t="shared" si="10"/>
        <v>0</v>
      </c>
      <c r="K407" s="197"/>
      <c r="L407" s="37"/>
      <c r="M407" s="198" t="s">
        <v>1</v>
      </c>
      <c r="N407" s="199" t="s">
        <v>40</v>
      </c>
      <c r="O407" s="69"/>
      <c r="P407" s="200">
        <f t="shared" si="11"/>
        <v>0</v>
      </c>
      <c r="Q407" s="200">
        <v>0</v>
      </c>
      <c r="R407" s="200">
        <f t="shared" si="12"/>
        <v>0</v>
      </c>
      <c r="S407" s="200">
        <v>0</v>
      </c>
      <c r="T407" s="201">
        <f t="shared" si="13"/>
        <v>0</v>
      </c>
      <c r="U407" s="32"/>
      <c r="V407" s="32"/>
      <c r="W407" s="32"/>
      <c r="X407" s="32"/>
      <c r="Y407" s="32"/>
      <c r="Z407" s="32"/>
      <c r="AA407" s="32"/>
      <c r="AB407" s="32"/>
      <c r="AC407" s="32"/>
      <c r="AD407" s="32"/>
      <c r="AE407" s="32"/>
      <c r="AR407" s="202" t="s">
        <v>244</v>
      </c>
      <c r="AT407" s="202" t="s">
        <v>161</v>
      </c>
      <c r="AU407" s="202" t="s">
        <v>83</v>
      </c>
      <c r="AY407" s="15" t="s">
        <v>159</v>
      </c>
      <c r="BE407" s="203">
        <f t="shared" si="14"/>
        <v>0</v>
      </c>
      <c r="BF407" s="203">
        <f t="shared" si="15"/>
        <v>0</v>
      </c>
      <c r="BG407" s="203">
        <f t="shared" si="16"/>
        <v>0</v>
      </c>
      <c r="BH407" s="203">
        <f t="shared" si="17"/>
        <v>0</v>
      </c>
      <c r="BI407" s="203">
        <f t="shared" si="18"/>
        <v>0</v>
      </c>
      <c r="BJ407" s="15" t="s">
        <v>8</v>
      </c>
      <c r="BK407" s="203">
        <f t="shared" si="19"/>
        <v>0</v>
      </c>
      <c r="BL407" s="15" t="s">
        <v>244</v>
      </c>
      <c r="BM407" s="202" t="s">
        <v>785</v>
      </c>
    </row>
    <row r="408" spans="1:65" s="2" customFormat="1" ht="33" customHeight="1">
      <c r="A408" s="32"/>
      <c r="B408" s="33"/>
      <c r="C408" s="190" t="s">
        <v>786</v>
      </c>
      <c r="D408" s="190" t="s">
        <v>161</v>
      </c>
      <c r="E408" s="191" t="s">
        <v>787</v>
      </c>
      <c r="F408" s="192" t="s">
        <v>788</v>
      </c>
      <c r="G408" s="193" t="s">
        <v>314</v>
      </c>
      <c r="H408" s="194">
        <v>1</v>
      </c>
      <c r="I408" s="195"/>
      <c r="J408" s="196">
        <f t="shared" si="10"/>
        <v>0</v>
      </c>
      <c r="K408" s="197"/>
      <c r="L408" s="37"/>
      <c r="M408" s="198" t="s">
        <v>1</v>
      </c>
      <c r="N408" s="199" t="s">
        <v>40</v>
      </c>
      <c r="O408" s="69"/>
      <c r="P408" s="200">
        <f t="shared" si="11"/>
        <v>0</v>
      </c>
      <c r="Q408" s="200">
        <v>0</v>
      </c>
      <c r="R408" s="200">
        <f t="shared" si="12"/>
        <v>0</v>
      </c>
      <c r="S408" s="200">
        <v>0</v>
      </c>
      <c r="T408" s="201">
        <f t="shared" si="13"/>
        <v>0</v>
      </c>
      <c r="U408" s="32"/>
      <c r="V408" s="32"/>
      <c r="W408" s="32"/>
      <c r="X408" s="32"/>
      <c r="Y408" s="32"/>
      <c r="Z408" s="32"/>
      <c r="AA408" s="32"/>
      <c r="AB408" s="32"/>
      <c r="AC408" s="32"/>
      <c r="AD408" s="32"/>
      <c r="AE408" s="32"/>
      <c r="AR408" s="202" t="s">
        <v>244</v>
      </c>
      <c r="AT408" s="202" t="s">
        <v>161</v>
      </c>
      <c r="AU408" s="202" t="s">
        <v>83</v>
      </c>
      <c r="AY408" s="15" t="s">
        <v>159</v>
      </c>
      <c r="BE408" s="203">
        <f t="shared" si="14"/>
        <v>0</v>
      </c>
      <c r="BF408" s="203">
        <f t="shared" si="15"/>
        <v>0</v>
      </c>
      <c r="BG408" s="203">
        <f t="shared" si="16"/>
        <v>0</v>
      </c>
      <c r="BH408" s="203">
        <f t="shared" si="17"/>
        <v>0</v>
      </c>
      <c r="BI408" s="203">
        <f t="shared" si="18"/>
        <v>0</v>
      </c>
      <c r="BJ408" s="15" t="s">
        <v>8</v>
      </c>
      <c r="BK408" s="203">
        <f t="shared" si="19"/>
        <v>0</v>
      </c>
      <c r="BL408" s="15" t="s">
        <v>244</v>
      </c>
      <c r="BM408" s="202" t="s">
        <v>789</v>
      </c>
    </row>
    <row r="409" spans="1:65" s="2" customFormat="1" ht="33" customHeight="1">
      <c r="A409" s="32"/>
      <c r="B409" s="33"/>
      <c r="C409" s="190" t="s">
        <v>790</v>
      </c>
      <c r="D409" s="190" t="s">
        <v>161</v>
      </c>
      <c r="E409" s="191" t="s">
        <v>791</v>
      </c>
      <c r="F409" s="192" t="s">
        <v>792</v>
      </c>
      <c r="G409" s="193" t="s">
        <v>314</v>
      </c>
      <c r="H409" s="194">
        <v>1</v>
      </c>
      <c r="I409" s="195"/>
      <c r="J409" s="196">
        <f t="shared" si="10"/>
        <v>0</v>
      </c>
      <c r="K409" s="197"/>
      <c r="L409" s="37"/>
      <c r="M409" s="198" t="s">
        <v>1</v>
      </c>
      <c r="N409" s="199" t="s">
        <v>40</v>
      </c>
      <c r="O409" s="69"/>
      <c r="P409" s="200">
        <f t="shared" si="11"/>
        <v>0</v>
      </c>
      <c r="Q409" s="200">
        <v>0</v>
      </c>
      <c r="R409" s="200">
        <f t="shared" si="12"/>
        <v>0</v>
      </c>
      <c r="S409" s="200">
        <v>0</v>
      </c>
      <c r="T409" s="201">
        <f t="shared" si="13"/>
        <v>0</v>
      </c>
      <c r="U409" s="32"/>
      <c r="V409" s="32"/>
      <c r="W409" s="32"/>
      <c r="X409" s="32"/>
      <c r="Y409" s="32"/>
      <c r="Z409" s="32"/>
      <c r="AA409" s="32"/>
      <c r="AB409" s="32"/>
      <c r="AC409" s="32"/>
      <c r="AD409" s="32"/>
      <c r="AE409" s="32"/>
      <c r="AR409" s="202" t="s">
        <v>244</v>
      </c>
      <c r="AT409" s="202" t="s">
        <v>161</v>
      </c>
      <c r="AU409" s="202" t="s">
        <v>83</v>
      </c>
      <c r="AY409" s="15" t="s">
        <v>159</v>
      </c>
      <c r="BE409" s="203">
        <f t="shared" si="14"/>
        <v>0</v>
      </c>
      <c r="BF409" s="203">
        <f t="shared" si="15"/>
        <v>0</v>
      </c>
      <c r="BG409" s="203">
        <f t="shared" si="16"/>
        <v>0</v>
      </c>
      <c r="BH409" s="203">
        <f t="shared" si="17"/>
        <v>0</v>
      </c>
      <c r="BI409" s="203">
        <f t="shared" si="18"/>
        <v>0</v>
      </c>
      <c r="BJ409" s="15" t="s">
        <v>8</v>
      </c>
      <c r="BK409" s="203">
        <f t="shared" si="19"/>
        <v>0</v>
      </c>
      <c r="BL409" s="15" t="s">
        <v>244</v>
      </c>
      <c r="BM409" s="202" t="s">
        <v>793</v>
      </c>
    </row>
    <row r="410" spans="1:65" s="2" customFormat="1" ht="33" customHeight="1">
      <c r="A410" s="32"/>
      <c r="B410" s="33"/>
      <c r="C410" s="190" t="s">
        <v>794</v>
      </c>
      <c r="D410" s="190" t="s">
        <v>161</v>
      </c>
      <c r="E410" s="191" t="s">
        <v>795</v>
      </c>
      <c r="F410" s="192" t="s">
        <v>796</v>
      </c>
      <c r="G410" s="193" t="s">
        <v>314</v>
      </c>
      <c r="H410" s="194">
        <v>1</v>
      </c>
      <c r="I410" s="195"/>
      <c r="J410" s="196">
        <f t="shared" si="10"/>
        <v>0</v>
      </c>
      <c r="K410" s="197"/>
      <c r="L410" s="37"/>
      <c r="M410" s="198" t="s">
        <v>1</v>
      </c>
      <c r="N410" s="199" t="s">
        <v>40</v>
      </c>
      <c r="O410" s="69"/>
      <c r="P410" s="200">
        <f t="shared" si="11"/>
        <v>0</v>
      </c>
      <c r="Q410" s="200">
        <v>0</v>
      </c>
      <c r="R410" s="200">
        <f t="shared" si="12"/>
        <v>0</v>
      </c>
      <c r="S410" s="200">
        <v>0</v>
      </c>
      <c r="T410" s="201">
        <f t="shared" si="13"/>
        <v>0</v>
      </c>
      <c r="U410" s="32"/>
      <c r="V410" s="32"/>
      <c r="W410" s="32"/>
      <c r="X410" s="32"/>
      <c r="Y410" s="32"/>
      <c r="Z410" s="32"/>
      <c r="AA410" s="32"/>
      <c r="AB410" s="32"/>
      <c r="AC410" s="32"/>
      <c r="AD410" s="32"/>
      <c r="AE410" s="32"/>
      <c r="AR410" s="202" t="s">
        <v>244</v>
      </c>
      <c r="AT410" s="202" t="s">
        <v>161</v>
      </c>
      <c r="AU410" s="202" t="s">
        <v>83</v>
      </c>
      <c r="AY410" s="15" t="s">
        <v>159</v>
      </c>
      <c r="BE410" s="203">
        <f t="shared" si="14"/>
        <v>0</v>
      </c>
      <c r="BF410" s="203">
        <f t="shared" si="15"/>
        <v>0</v>
      </c>
      <c r="BG410" s="203">
        <f t="shared" si="16"/>
        <v>0</v>
      </c>
      <c r="BH410" s="203">
        <f t="shared" si="17"/>
        <v>0</v>
      </c>
      <c r="BI410" s="203">
        <f t="shared" si="18"/>
        <v>0</v>
      </c>
      <c r="BJ410" s="15" t="s">
        <v>8</v>
      </c>
      <c r="BK410" s="203">
        <f t="shared" si="19"/>
        <v>0</v>
      </c>
      <c r="BL410" s="15" t="s">
        <v>244</v>
      </c>
      <c r="BM410" s="202" t="s">
        <v>797</v>
      </c>
    </row>
    <row r="411" spans="1:65" s="2" customFormat="1" ht="33" customHeight="1">
      <c r="A411" s="32"/>
      <c r="B411" s="33"/>
      <c r="C411" s="190" t="s">
        <v>798</v>
      </c>
      <c r="D411" s="190" t="s">
        <v>161</v>
      </c>
      <c r="E411" s="191" t="s">
        <v>799</v>
      </c>
      <c r="F411" s="192" t="s">
        <v>800</v>
      </c>
      <c r="G411" s="193" t="s">
        <v>314</v>
      </c>
      <c r="H411" s="194">
        <v>1</v>
      </c>
      <c r="I411" s="195"/>
      <c r="J411" s="196">
        <f t="shared" si="10"/>
        <v>0</v>
      </c>
      <c r="K411" s="197"/>
      <c r="L411" s="37"/>
      <c r="M411" s="198" t="s">
        <v>1</v>
      </c>
      <c r="N411" s="199" t="s">
        <v>40</v>
      </c>
      <c r="O411" s="69"/>
      <c r="P411" s="200">
        <f t="shared" si="11"/>
        <v>0</v>
      </c>
      <c r="Q411" s="200">
        <v>0</v>
      </c>
      <c r="R411" s="200">
        <f t="shared" si="12"/>
        <v>0</v>
      </c>
      <c r="S411" s="200">
        <v>0</v>
      </c>
      <c r="T411" s="201">
        <f t="shared" si="13"/>
        <v>0</v>
      </c>
      <c r="U411" s="32"/>
      <c r="V411" s="32"/>
      <c r="W411" s="32"/>
      <c r="X411" s="32"/>
      <c r="Y411" s="32"/>
      <c r="Z411" s="32"/>
      <c r="AA411" s="32"/>
      <c r="AB411" s="32"/>
      <c r="AC411" s="32"/>
      <c r="AD411" s="32"/>
      <c r="AE411" s="32"/>
      <c r="AR411" s="202" t="s">
        <v>244</v>
      </c>
      <c r="AT411" s="202" t="s">
        <v>161</v>
      </c>
      <c r="AU411" s="202" t="s">
        <v>83</v>
      </c>
      <c r="AY411" s="15" t="s">
        <v>159</v>
      </c>
      <c r="BE411" s="203">
        <f t="shared" si="14"/>
        <v>0</v>
      </c>
      <c r="BF411" s="203">
        <f t="shared" si="15"/>
        <v>0</v>
      </c>
      <c r="BG411" s="203">
        <f t="shared" si="16"/>
        <v>0</v>
      </c>
      <c r="BH411" s="203">
        <f t="shared" si="17"/>
        <v>0</v>
      </c>
      <c r="BI411" s="203">
        <f t="shared" si="18"/>
        <v>0</v>
      </c>
      <c r="BJ411" s="15" t="s">
        <v>8</v>
      </c>
      <c r="BK411" s="203">
        <f t="shared" si="19"/>
        <v>0</v>
      </c>
      <c r="BL411" s="15" t="s">
        <v>244</v>
      </c>
      <c r="BM411" s="202" t="s">
        <v>801</v>
      </c>
    </row>
    <row r="412" spans="1:65" s="2" customFormat="1" ht="33" customHeight="1">
      <c r="A412" s="32"/>
      <c r="B412" s="33"/>
      <c r="C412" s="190" t="s">
        <v>802</v>
      </c>
      <c r="D412" s="190" t="s">
        <v>161</v>
      </c>
      <c r="E412" s="191" t="s">
        <v>803</v>
      </c>
      <c r="F412" s="192" t="s">
        <v>804</v>
      </c>
      <c r="G412" s="193" t="s">
        <v>314</v>
      </c>
      <c r="H412" s="194">
        <v>1</v>
      </c>
      <c r="I412" s="195"/>
      <c r="J412" s="196">
        <f t="shared" si="10"/>
        <v>0</v>
      </c>
      <c r="K412" s="197"/>
      <c r="L412" s="37"/>
      <c r="M412" s="198" t="s">
        <v>1</v>
      </c>
      <c r="N412" s="199" t="s">
        <v>40</v>
      </c>
      <c r="O412" s="69"/>
      <c r="P412" s="200">
        <f t="shared" si="11"/>
        <v>0</v>
      </c>
      <c r="Q412" s="200">
        <v>0</v>
      </c>
      <c r="R412" s="200">
        <f t="shared" si="12"/>
        <v>0</v>
      </c>
      <c r="S412" s="200">
        <v>0</v>
      </c>
      <c r="T412" s="201">
        <f t="shared" si="13"/>
        <v>0</v>
      </c>
      <c r="U412" s="32"/>
      <c r="V412" s="32"/>
      <c r="W412" s="32"/>
      <c r="X412" s="32"/>
      <c r="Y412" s="32"/>
      <c r="Z412" s="32"/>
      <c r="AA412" s="32"/>
      <c r="AB412" s="32"/>
      <c r="AC412" s="32"/>
      <c r="AD412" s="32"/>
      <c r="AE412" s="32"/>
      <c r="AR412" s="202" t="s">
        <v>244</v>
      </c>
      <c r="AT412" s="202" t="s">
        <v>161</v>
      </c>
      <c r="AU412" s="202" t="s">
        <v>83</v>
      </c>
      <c r="AY412" s="15" t="s">
        <v>159</v>
      </c>
      <c r="BE412" s="203">
        <f t="shared" si="14"/>
        <v>0</v>
      </c>
      <c r="BF412" s="203">
        <f t="shared" si="15"/>
        <v>0</v>
      </c>
      <c r="BG412" s="203">
        <f t="shared" si="16"/>
        <v>0</v>
      </c>
      <c r="BH412" s="203">
        <f t="shared" si="17"/>
        <v>0</v>
      </c>
      <c r="BI412" s="203">
        <f t="shared" si="18"/>
        <v>0</v>
      </c>
      <c r="BJ412" s="15" t="s">
        <v>8</v>
      </c>
      <c r="BK412" s="203">
        <f t="shared" si="19"/>
        <v>0</v>
      </c>
      <c r="BL412" s="15" t="s">
        <v>244</v>
      </c>
      <c r="BM412" s="202" t="s">
        <v>805</v>
      </c>
    </row>
    <row r="413" spans="1:65" s="2" customFormat="1" ht="21.75" customHeight="1">
      <c r="A413" s="32"/>
      <c r="B413" s="33"/>
      <c r="C413" s="190" t="s">
        <v>806</v>
      </c>
      <c r="D413" s="190" t="s">
        <v>161</v>
      </c>
      <c r="E413" s="191" t="s">
        <v>807</v>
      </c>
      <c r="F413" s="192" t="s">
        <v>808</v>
      </c>
      <c r="G413" s="193" t="s">
        <v>314</v>
      </c>
      <c r="H413" s="194">
        <v>1</v>
      </c>
      <c r="I413" s="195"/>
      <c r="J413" s="196">
        <f t="shared" si="10"/>
        <v>0</v>
      </c>
      <c r="K413" s="197"/>
      <c r="L413" s="37"/>
      <c r="M413" s="198" t="s">
        <v>1</v>
      </c>
      <c r="N413" s="199" t="s">
        <v>40</v>
      </c>
      <c r="O413" s="69"/>
      <c r="P413" s="200">
        <f t="shared" si="11"/>
        <v>0</v>
      </c>
      <c r="Q413" s="200">
        <v>0</v>
      </c>
      <c r="R413" s="200">
        <f t="shared" si="12"/>
        <v>0</v>
      </c>
      <c r="S413" s="200">
        <v>0</v>
      </c>
      <c r="T413" s="201">
        <f t="shared" si="13"/>
        <v>0</v>
      </c>
      <c r="U413" s="32"/>
      <c r="V413" s="32"/>
      <c r="W413" s="32"/>
      <c r="X413" s="32"/>
      <c r="Y413" s="32"/>
      <c r="Z413" s="32"/>
      <c r="AA413" s="32"/>
      <c r="AB413" s="32"/>
      <c r="AC413" s="32"/>
      <c r="AD413" s="32"/>
      <c r="AE413" s="32"/>
      <c r="AR413" s="202" t="s">
        <v>244</v>
      </c>
      <c r="AT413" s="202" t="s">
        <v>161</v>
      </c>
      <c r="AU413" s="202" t="s">
        <v>83</v>
      </c>
      <c r="AY413" s="15" t="s">
        <v>159</v>
      </c>
      <c r="BE413" s="203">
        <f t="shared" si="14"/>
        <v>0</v>
      </c>
      <c r="BF413" s="203">
        <f t="shared" si="15"/>
        <v>0</v>
      </c>
      <c r="BG413" s="203">
        <f t="shared" si="16"/>
        <v>0</v>
      </c>
      <c r="BH413" s="203">
        <f t="shared" si="17"/>
        <v>0</v>
      </c>
      <c r="BI413" s="203">
        <f t="shared" si="18"/>
        <v>0</v>
      </c>
      <c r="BJ413" s="15" t="s">
        <v>8</v>
      </c>
      <c r="BK413" s="203">
        <f t="shared" si="19"/>
        <v>0</v>
      </c>
      <c r="BL413" s="15" t="s">
        <v>244</v>
      </c>
      <c r="BM413" s="202" t="s">
        <v>809</v>
      </c>
    </row>
    <row r="414" spans="1:65" s="2" customFormat="1" ht="21.75" customHeight="1">
      <c r="A414" s="32"/>
      <c r="B414" s="33"/>
      <c r="C414" s="190" t="s">
        <v>810</v>
      </c>
      <c r="D414" s="190" t="s">
        <v>161</v>
      </c>
      <c r="E414" s="191" t="s">
        <v>811</v>
      </c>
      <c r="F414" s="192" t="s">
        <v>812</v>
      </c>
      <c r="G414" s="193" t="s">
        <v>314</v>
      </c>
      <c r="H414" s="194">
        <v>1</v>
      </c>
      <c r="I414" s="195"/>
      <c r="J414" s="196">
        <f t="shared" si="10"/>
        <v>0</v>
      </c>
      <c r="K414" s="197"/>
      <c r="L414" s="37"/>
      <c r="M414" s="198" t="s">
        <v>1</v>
      </c>
      <c r="N414" s="199" t="s">
        <v>40</v>
      </c>
      <c r="O414" s="69"/>
      <c r="P414" s="200">
        <f t="shared" si="11"/>
        <v>0</v>
      </c>
      <c r="Q414" s="200">
        <v>0</v>
      </c>
      <c r="R414" s="200">
        <f t="shared" si="12"/>
        <v>0</v>
      </c>
      <c r="S414" s="200">
        <v>0</v>
      </c>
      <c r="T414" s="201">
        <f t="shared" si="13"/>
        <v>0</v>
      </c>
      <c r="U414" s="32"/>
      <c r="V414" s="32"/>
      <c r="W414" s="32"/>
      <c r="X414" s="32"/>
      <c r="Y414" s="32"/>
      <c r="Z414" s="32"/>
      <c r="AA414" s="32"/>
      <c r="AB414" s="32"/>
      <c r="AC414" s="32"/>
      <c r="AD414" s="32"/>
      <c r="AE414" s="32"/>
      <c r="AR414" s="202" t="s">
        <v>244</v>
      </c>
      <c r="AT414" s="202" t="s">
        <v>161</v>
      </c>
      <c r="AU414" s="202" t="s">
        <v>83</v>
      </c>
      <c r="AY414" s="15" t="s">
        <v>159</v>
      </c>
      <c r="BE414" s="203">
        <f t="shared" si="14"/>
        <v>0</v>
      </c>
      <c r="BF414" s="203">
        <f t="shared" si="15"/>
        <v>0</v>
      </c>
      <c r="BG414" s="203">
        <f t="shared" si="16"/>
        <v>0</v>
      </c>
      <c r="BH414" s="203">
        <f t="shared" si="17"/>
        <v>0</v>
      </c>
      <c r="BI414" s="203">
        <f t="shared" si="18"/>
        <v>0</v>
      </c>
      <c r="BJ414" s="15" t="s">
        <v>8</v>
      </c>
      <c r="BK414" s="203">
        <f t="shared" si="19"/>
        <v>0</v>
      </c>
      <c r="BL414" s="15" t="s">
        <v>244</v>
      </c>
      <c r="BM414" s="202" t="s">
        <v>813</v>
      </c>
    </row>
    <row r="415" spans="1:65" s="2" customFormat="1" ht="33" customHeight="1">
      <c r="A415" s="32"/>
      <c r="B415" s="33"/>
      <c r="C415" s="190" t="s">
        <v>814</v>
      </c>
      <c r="D415" s="190" t="s">
        <v>161</v>
      </c>
      <c r="E415" s="191" t="s">
        <v>815</v>
      </c>
      <c r="F415" s="192" t="s">
        <v>816</v>
      </c>
      <c r="G415" s="193" t="s">
        <v>314</v>
      </c>
      <c r="H415" s="194">
        <v>1</v>
      </c>
      <c r="I415" s="195"/>
      <c r="J415" s="196">
        <f t="shared" si="10"/>
        <v>0</v>
      </c>
      <c r="K415" s="197"/>
      <c r="L415" s="37"/>
      <c r="M415" s="198" t="s">
        <v>1</v>
      </c>
      <c r="N415" s="199" t="s">
        <v>40</v>
      </c>
      <c r="O415" s="69"/>
      <c r="P415" s="200">
        <f t="shared" si="11"/>
        <v>0</v>
      </c>
      <c r="Q415" s="200">
        <v>0</v>
      </c>
      <c r="R415" s="200">
        <f t="shared" si="12"/>
        <v>0</v>
      </c>
      <c r="S415" s="200">
        <v>0</v>
      </c>
      <c r="T415" s="201">
        <f t="shared" si="13"/>
        <v>0</v>
      </c>
      <c r="U415" s="32"/>
      <c r="V415" s="32"/>
      <c r="W415" s="32"/>
      <c r="X415" s="32"/>
      <c r="Y415" s="32"/>
      <c r="Z415" s="32"/>
      <c r="AA415" s="32"/>
      <c r="AB415" s="32"/>
      <c r="AC415" s="32"/>
      <c r="AD415" s="32"/>
      <c r="AE415" s="32"/>
      <c r="AR415" s="202" t="s">
        <v>244</v>
      </c>
      <c r="AT415" s="202" t="s">
        <v>161</v>
      </c>
      <c r="AU415" s="202" t="s">
        <v>83</v>
      </c>
      <c r="AY415" s="15" t="s">
        <v>159</v>
      </c>
      <c r="BE415" s="203">
        <f t="shared" si="14"/>
        <v>0</v>
      </c>
      <c r="BF415" s="203">
        <f t="shared" si="15"/>
        <v>0</v>
      </c>
      <c r="BG415" s="203">
        <f t="shared" si="16"/>
        <v>0</v>
      </c>
      <c r="BH415" s="203">
        <f t="shared" si="17"/>
        <v>0</v>
      </c>
      <c r="BI415" s="203">
        <f t="shared" si="18"/>
        <v>0</v>
      </c>
      <c r="BJ415" s="15" t="s">
        <v>8</v>
      </c>
      <c r="BK415" s="203">
        <f t="shared" si="19"/>
        <v>0</v>
      </c>
      <c r="BL415" s="15" t="s">
        <v>244</v>
      </c>
      <c r="BM415" s="202" t="s">
        <v>817</v>
      </c>
    </row>
    <row r="416" spans="1:65" s="2" customFormat="1" ht="33" customHeight="1">
      <c r="A416" s="32"/>
      <c r="B416" s="33"/>
      <c r="C416" s="190" t="s">
        <v>818</v>
      </c>
      <c r="D416" s="190" t="s">
        <v>161</v>
      </c>
      <c r="E416" s="191" t="s">
        <v>819</v>
      </c>
      <c r="F416" s="192" t="s">
        <v>820</v>
      </c>
      <c r="G416" s="193" t="s">
        <v>314</v>
      </c>
      <c r="H416" s="194">
        <v>1</v>
      </c>
      <c r="I416" s="195"/>
      <c r="J416" s="196">
        <f t="shared" si="10"/>
        <v>0</v>
      </c>
      <c r="K416" s="197"/>
      <c r="L416" s="37"/>
      <c r="M416" s="198" t="s">
        <v>1</v>
      </c>
      <c r="N416" s="199" t="s">
        <v>40</v>
      </c>
      <c r="O416" s="69"/>
      <c r="P416" s="200">
        <f t="shared" si="11"/>
        <v>0</v>
      </c>
      <c r="Q416" s="200">
        <v>0</v>
      </c>
      <c r="R416" s="200">
        <f t="shared" si="12"/>
        <v>0</v>
      </c>
      <c r="S416" s="200">
        <v>0</v>
      </c>
      <c r="T416" s="201">
        <f t="shared" si="13"/>
        <v>0</v>
      </c>
      <c r="U416" s="32"/>
      <c r="V416" s="32"/>
      <c r="W416" s="32"/>
      <c r="X416" s="32"/>
      <c r="Y416" s="32"/>
      <c r="Z416" s="32"/>
      <c r="AA416" s="32"/>
      <c r="AB416" s="32"/>
      <c r="AC416" s="32"/>
      <c r="AD416" s="32"/>
      <c r="AE416" s="32"/>
      <c r="AR416" s="202" t="s">
        <v>244</v>
      </c>
      <c r="AT416" s="202" t="s">
        <v>161</v>
      </c>
      <c r="AU416" s="202" t="s">
        <v>83</v>
      </c>
      <c r="AY416" s="15" t="s">
        <v>159</v>
      </c>
      <c r="BE416" s="203">
        <f t="shared" si="14"/>
        <v>0</v>
      </c>
      <c r="BF416" s="203">
        <f t="shared" si="15"/>
        <v>0</v>
      </c>
      <c r="BG416" s="203">
        <f t="shared" si="16"/>
        <v>0</v>
      </c>
      <c r="BH416" s="203">
        <f t="shared" si="17"/>
        <v>0</v>
      </c>
      <c r="BI416" s="203">
        <f t="shared" si="18"/>
        <v>0</v>
      </c>
      <c r="BJ416" s="15" t="s">
        <v>8</v>
      </c>
      <c r="BK416" s="203">
        <f t="shared" si="19"/>
        <v>0</v>
      </c>
      <c r="BL416" s="15" t="s">
        <v>244</v>
      </c>
      <c r="BM416" s="202" t="s">
        <v>821</v>
      </c>
    </row>
    <row r="417" spans="1:65" s="2" customFormat="1" ht="21.75" customHeight="1">
      <c r="A417" s="32"/>
      <c r="B417" s="33"/>
      <c r="C417" s="190" t="s">
        <v>822</v>
      </c>
      <c r="D417" s="190" t="s">
        <v>161</v>
      </c>
      <c r="E417" s="191" t="s">
        <v>823</v>
      </c>
      <c r="F417" s="192" t="s">
        <v>824</v>
      </c>
      <c r="G417" s="193" t="s">
        <v>825</v>
      </c>
      <c r="H417" s="227"/>
      <c r="I417" s="195"/>
      <c r="J417" s="196">
        <f t="shared" si="10"/>
        <v>0</v>
      </c>
      <c r="K417" s="197"/>
      <c r="L417" s="37"/>
      <c r="M417" s="198" t="s">
        <v>1</v>
      </c>
      <c r="N417" s="199" t="s">
        <v>40</v>
      </c>
      <c r="O417" s="69"/>
      <c r="P417" s="200">
        <f t="shared" si="11"/>
        <v>0</v>
      </c>
      <c r="Q417" s="200">
        <v>0</v>
      </c>
      <c r="R417" s="200">
        <f t="shared" si="12"/>
        <v>0</v>
      </c>
      <c r="S417" s="200">
        <v>0</v>
      </c>
      <c r="T417" s="201">
        <f t="shared" si="13"/>
        <v>0</v>
      </c>
      <c r="U417" s="32"/>
      <c r="V417" s="32"/>
      <c r="W417" s="32"/>
      <c r="X417" s="32"/>
      <c r="Y417" s="32"/>
      <c r="Z417" s="32"/>
      <c r="AA417" s="32"/>
      <c r="AB417" s="32"/>
      <c r="AC417" s="32"/>
      <c r="AD417" s="32"/>
      <c r="AE417" s="32"/>
      <c r="AR417" s="202" t="s">
        <v>244</v>
      </c>
      <c r="AT417" s="202" t="s">
        <v>161</v>
      </c>
      <c r="AU417" s="202" t="s">
        <v>83</v>
      </c>
      <c r="AY417" s="15" t="s">
        <v>159</v>
      </c>
      <c r="BE417" s="203">
        <f t="shared" si="14"/>
        <v>0</v>
      </c>
      <c r="BF417" s="203">
        <f t="shared" si="15"/>
        <v>0</v>
      </c>
      <c r="BG417" s="203">
        <f t="shared" si="16"/>
        <v>0</v>
      </c>
      <c r="BH417" s="203">
        <f t="shared" si="17"/>
        <v>0</v>
      </c>
      <c r="BI417" s="203">
        <f t="shared" si="18"/>
        <v>0</v>
      </c>
      <c r="BJ417" s="15" t="s">
        <v>8</v>
      </c>
      <c r="BK417" s="203">
        <f t="shared" si="19"/>
        <v>0</v>
      </c>
      <c r="BL417" s="15" t="s">
        <v>244</v>
      </c>
      <c r="BM417" s="202" t="s">
        <v>826</v>
      </c>
    </row>
    <row r="418" spans="2:63" s="12" customFormat="1" ht="22.9" customHeight="1">
      <c r="B418" s="174"/>
      <c r="C418" s="175"/>
      <c r="D418" s="176" t="s">
        <v>74</v>
      </c>
      <c r="E418" s="188" t="s">
        <v>827</v>
      </c>
      <c r="F418" s="188" t="s">
        <v>828</v>
      </c>
      <c r="G418" s="175"/>
      <c r="H418" s="175"/>
      <c r="I418" s="178"/>
      <c r="J418" s="189">
        <f>BK418</f>
        <v>0</v>
      </c>
      <c r="K418" s="175"/>
      <c r="L418" s="180"/>
      <c r="M418" s="181"/>
      <c r="N418" s="182"/>
      <c r="O418" s="182"/>
      <c r="P418" s="183">
        <f>SUM(P419:P428)</f>
        <v>0</v>
      </c>
      <c r="Q418" s="182"/>
      <c r="R418" s="183">
        <f>SUM(R419:R428)</f>
        <v>16.685797</v>
      </c>
      <c r="S418" s="182"/>
      <c r="T418" s="184">
        <f>SUM(T419:T428)</f>
        <v>0</v>
      </c>
      <c r="AR418" s="185" t="s">
        <v>83</v>
      </c>
      <c r="AT418" s="186" t="s">
        <v>74</v>
      </c>
      <c r="AU418" s="186" t="s">
        <v>8</v>
      </c>
      <c r="AY418" s="185" t="s">
        <v>159</v>
      </c>
      <c r="BK418" s="187">
        <f>SUM(BK419:BK428)</f>
        <v>0</v>
      </c>
    </row>
    <row r="419" spans="1:65" s="2" customFormat="1" ht="21.75" customHeight="1">
      <c r="A419" s="32"/>
      <c r="B419" s="33"/>
      <c r="C419" s="190" t="s">
        <v>829</v>
      </c>
      <c r="D419" s="190" t="s">
        <v>161</v>
      </c>
      <c r="E419" s="191" t="s">
        <v>830</v>
      </c>
      <c r="F419" s="192" t="s">
        <v>831</v>
      </c>
      <c r="G419" s="193" t="s">
        <v>214</v>
      </c>
      <c r="H419" s="194">
        <v>203.7</v>
      </c>
      <c r="I419" s="195"/>
      <c r="J419" s="196">
        <f>ROUND(I419*H419,0)</f>
        <v>0</v>
      </c>
      <c r="K419" s="197"/>
      <c r="L419" s="37"/>
      <c r="M419" s="198" t="s">
        <v>1</v>
      </c>
      <c r="N419" s="199" t="s">
        <v>40</v>
      </c>
      <c r="O419" s="69"/>
      <c r="P419" s="200">
        <f>O419*H419</f>
        <v>0</v>
      </c>
      <c r="Q419" s="200">
        <v>0.03879</v>
      </c>
      <c r="R419" s="200">
        <f>Q419*H419</f>
        <v>7.901522999999999</v>
      </c>
      <c r="S419" s="200">
        <v>0</v>
      </c>
      <c r="T419" s="201">
        <f>S419*H419</f>
        <v>0</v>
      </c>
      <c r="U419" s="32"/>
      <c r="V419" s="32"/>
      <c r="W419" s="32"/>
      <c r="X419" s="32"/>
      <c r="Y419" s="32"/>
      <c r="Z419" s="32"/>
      <c r="AA419" s="32"/>
      <c r="AB419" s="32"/>
      <c r="AC419" s="32"/>
      <c r="AD419" s="32"/>
      <c r="AE419" s="32"/>
      <c r="AR419" s="202" t="s">
        <v>244</v>
      </c>
      <c r="AT419" s="202" t="s">
        <v>161</v>
      </c>
      <c r="AU419" s="202" t="s">
        <v>83</v>
      </c>
      <c r="AY419" s="15" t="s">
        <v>159</v>
      </c>
      <c r="BE419" s="203">
        <f>IF(N419="základní",J419,0)</f>
        <v>0</v>
      </c>
      <c r="BF419" s="203">
        <f>IF(N419="snížená",J419,0)</f>
        <v>0</v>
      </c>
      <c r="BG419" s="203">
        <f>IF(N419="zákl. přenesená",J419,0)</f>
        <v>0</v>
      </c>
      <c r="BH419" s="203">
        <f>IF(N419="sníž. přenesená",J419,0)</f>
        <v>0</v>
      </c>
      <c r="BI419" s="203">
        <f>IF(N419="nulová",J419,0)</f>
        <v>0</v>
      </c>
      <c r="BJ419" s="15" t="s">
        <v>8</v>
      </c>
      <c r="BK419" s="203">
        <f>ROUND(I419*H419,0)</f>
        <v>0</v>
      </c>
      <c r="BL419" s="15" t="s">
        <v>244</v>
      </c>
      <c r="BM419" s="202" t="s">
        <v>832</v>
      </c>
    </row>
    <row r="420" spans="2:51" s="13" customFormat="1" ht="12">
      <c r="B420" s="204"/>
      <c r="C420" s="205"/>
      <c r="D420" s="206" t="s">
        <v>167</v>
      </c>
      <c r="E420" s="207" t="s">
        <v>1</v>
      </c>
      <c r="F420" s="208" t="s">
        <v>218</v>
      </c>
      <c r="G420" s="205"/>
      <c r="H420" s="209">
        <v>32.6</v>
      </c>
      <c r="I420" s="210"/>
      <c r="J420" s="205"/>
      <c r="K420" s="205"/>
      <c r="L420" s="211"/>
      <c r="M420" s="212"/>
      <c r="N420" s="213"/>
      <c r="O420" s="213"/>
      <c r="P420" s="213"/>
      <c r="Q420" s="213"/>
      <c r="R420" s="213"/>
      <c r="S420" s="213"/>
      <c r="T420" s="214"/>
      <c r="AT420" s="215" t="s">
        <v>167</v>
      </c>
      <c r="AU420" s="215" t="s">
        <v>83</v>
      </c>
      <c r="AV420" s="13" t="s">
        <v>83</v>
      </c>
      <c r="AW420" s="13" t="s">
        <v>31</v>
      </c>
      <c r="AX420" s="13" t="s">
        <v>75</v>
      </c>
      <c r="AY420" s="215" t="s">
        <v>159</v>
      </c>
    </row>
    <row r="421" spans="2:51" s="13" customFormat="1" ht="12">
      <c r="B421" s="204"/>
      <c r="C421" s="205"/>
      <c r="D421" s="206" t="s">
        <v>167</v>
      </c>
      <c r="E421" s="207" t="s">
        <v>1</v>
      </c>
      <c r="F421" s="208" t="s">
        <v>219</v>
      </c>
      <c r="G421" s="205"/>
      <c r="H421" s="209">
        <v>105</v>
      </c>
      <c r="I421" s="210"/>
      <c r="J421" s="205"/>
      <c r="K421" s="205"/>
      <c r="L421" s="211"/>
      <c r="M421" s="212"/>
      <c r="N421" s="213"/>
      <c r="O421" s="213"/>
      <c r="P421" s="213"/>
      <c r="Q421" s="213"/>
      <c r="R421" s="213"/>
      <c r="S421" s="213"/>
      <c r="T421" s="214"/>
      <c r="AT421" s="215" t="s">
        <v>167</v>
      </c>
      <c r="AU421" s="215" t="s">
        <v>83</v>
      </c>
      <c r="AV421" s="13" t="s">
        <v>83</v>
      </c>
      <c r="AW421" s="13" t="s">
        <v>31</v>
      </c>
      <c r="AX421" s="13" t="s">
        <v>75</v>
      </c>
      <c r="AY421" s="215" t="s">
        <v>159</v>
      </c>
    </row>
    <row r="422" spans="2:51" s="13" customFormat="1" ht="12">
      <c r="B422" s="204"/>
      <c r="C422" s="205"/>
      <c r="D422" s="206" t="s">
        <v>167</v>
      </c>
      <c r="E422" s="207" t="s">
        <v>1</v>
      </c>
      <c r="F422" s="208" t="s">
        <v>833</v>
      </c>
      <c r="G422" s="205"/>
      <c r="H422" s="209">
        <v>3.4</v>
      </c>
      <c r="I422" s="210"/>
      <c r="J422" s="205"/>
      <c r="K422" s="205"/>
      <c r="L422" s="211"/>
      <c r="M422" s="212"/>
      <c r="N422" s="213"/>
      <c r="O422" s="213"/>
      <c r="P422" s="213"/>
      <c r="Q422" s="213"/>
      <c r="R422" s="213"/>
      <c r="S422" s="213"/>
      <c r="T422" s="214"/>
      <c r="AT422" s="215" t="s">
        <v>167</v>
      </c>
      <c r="AU422" s="215" t="s">
        <v>83</v>
      </c>
      <c r="AV422" s="13" t="s">
        <v>83</v>
      </c>
      <c r="AW422" s="13" t="s">
        <v>31</v>
      </c>
      <c r="AX422" s="13" t="s">
        <v>75</v>
      </c>
      <c r="AY422" s="215" t="s">
        <v>159</v>
      </c>
    </row>
    <row r="423" spans="2:51" s="13" customFormat="1" ht="12">
      <c r="B423" s="204"/>
      <c r="C423" s="205"/>
      <c r="D423" s="206" t="s">
        <v>167</v>
      </c>
      <c r="E423" s="207" t="s">
        <v>1</v>
      </c>
      <c r="F423" s="208" t="s">
        <v>220</v>
      </c>
      <c r="G423" s="205"/>
      <c r="H423" s="209">
        <v>62.7</v>
      </c>
      <c r="I423" s="210"/>
      <c r="J423" s="205"/>
      <c r="K423" s="205"/>
      <c r="L423" s="211"/>
      <c r="M423" s="212"/>
      <c r="N423" s="213"/>
      <c r="O423" s="213"/>
      <c r="P423" s="213"/>
      <c r="Q423" s="213"/>
      <c r="R423" s="213"/>
      <c r="S423" s="213"/>
      <c r="T423" s="214"/>
      <c r="AT423" s="215" t="s">
        <v>167</v>
      </c>
      <c r="AU423" s="215" t="s">
        <v>83</v>
      </c>
      <c r="AV423" s="13" t="s">
        <v>83</v>
      </c>
      <c r="AW423" s="13" t="s">
        <v>31</v>
      </c>
      <c r="AX423" s="13" t="s">
        <v>75</v>
      </c>
      <c r="AY423" s="215" t="s">
        <v>159</v>
      </c>
    </row>
    <row r="424" spans="1:65" s="2" customFormat="1" ht="16.5" customHeight="1">
      <c r="A424" s="32"/>
      <c r="B424" s="33"/>
      <c r="C424" s="216" t="s">
        <v>834</v>
      </c>
      <c r="D424" s="216" t="s">
        <v>298</v>
      </c>
      <c r="E424" s="217" t="s">
        <v>835</v>
      </c>
      <c r="F424" s="218" t="s">
        <v>836</v>
      </c>
      <c r="G424" s="219" t="s">
        <v>301</v>
      </c>
      <c r="H424" s="220">
        <v>3701.25</v>
      </c>
      <c r="I424" s="221"/>
      <c r="J424" s="222">
        <f>ROUND(I424*H424,0)</f>
        <v>0</v>
      </c>
      <c r="K424" s="223"/>
      <c r="L424" s="224"/>
      <c r="M424" s="225" t="s">
        <v>1</v>
      </c>
      <c r="N424" s="226" t="s">
        <v>40</v>
      </c>
      <c r="O424" s="69"/>
      <c r="P424" s="200">
        <f>O424*H424</f>
        <v>0</v>
      </c>
      <c r="Q424" s="200">
        <v>0.00236</v>
      </c>
      <c r="R424" s="200">
        <f>Q424*H424</f>
        <v>8.734950000000001</v>
      </c>
      <c r="S424" s="200">
        <v>0</v>
      </c>
      <c r="T424" s="201">
        <f>S424*H424</f>
        <v>0</v>
      </c>
      <c r="U424" s="32"/>
      <c r="V424" s="32"/>
      <c r="W424" s="32"/>
      <c r="X424" s="32"/>
      <c r="Y424" s="32"/>
      <c r="Z424" s="32"/>
      <c r="AA424" s="32"/>
      <c r="AB424" s="32"/>
      <c r="AC424" s="32"/>
      <c r="AD424" s="32"/>
      <c r="AE424" s="32"/>
      <c r="AR424" s="202" t="s">
        <v>331</v>
      </c>
      <c r="AT424" s="202" t="s">
        <v>298</v>
      </c>
      <c r="AU424" s="202" t="s">
        <v>83</v>
      </c>
      <c r="AY424" s="15" t="s">
        <v>159</v>
      </c>
      <c r="BE424" s="203">
        <f>IF(N424="základní",J424,0)</f>
        <v>0</v>
      </c>
      <c r="BF424" s="203">
        <f>IF(N424="snížená",J424,0)</f>
        <v>0</v>
      </c>
      <c r="BG424" s="203">
        <f>IF(N424="zákl. přenesená",J424,0)</f>
        <v>0</v>
      </c>
      <c r="BH424" s="203">
        <f>IF(N424="sníž. přenesená",J424,0)</f>
        <v>0</v>
      </c>
      <c r="BI424" s="203">
        <f>IF(N424="nulová",J424,0)</f>
        <v>0</v>
      </c>
      <c r="BJ424" s="15" t="s">
        <v>8</v>
      </c>
      <c r="BK424" s="203">
        <f>ROUND(I424*H424,0)</f>
        <v>0</v>
      </c>
      <c r="BL424" s="15" t="s">
        <v>244</v>
      </c>
      <c r="BM424" s="202" t="s">
        <v>837</v>
      </c>
    </row>
    <row r="425" spans="2:51" s="13" customFormat="1" ht="12">
      <c r="B425" s="204"/>
      <c r="C425" s="205"/>
      <c r="D425" s="206" t="s">
        <v>167</v>
      </c>
      <c r="E425" s="207" t="s">
        <v>1</v>
      </c>
      <c r="F425" s="208" t="s">
        <v>838</v>
      </c>
      <c r="G425" s="205"/>
      <c r="H425" s="209">
        <v>3701.25</v>
      </c>
      <c r="I425" s="210"/>
      <c r="J425" s="205"/>
      <c r="K425" s="205"/>
      <c r="L425" s="211"/>
      <c r="M425" s="212"/>
      <c r="N425" s="213"/>
      <c r="O425" s="213"/>
      <c r="P425" s="213"/>
      <c r="Q425" s="213"/>
      <c r="R425" s="213"/>
      <c r="S425" s="213"/>
      <c r="T425" s="214"/>
      <c r="AT425" s="215" t="s">
        <v>167</v>
      </c>
      <c r="AU425" s="215" t="s">
        <v>83</v>
      </c>
      <c r="AV425" s="13" t="s">
        <v>83</v>
      </c>
      <c r="AW425" s="13" t="s">
        <v>31</v>
      </c>
      <c r="AX425" s="13" t="s">
        <v>75</v>
      </c>
      <c r="AY425" s="215" t="s">
        <v>159</v>
      </c>
    </row>
    <row r="426" spans="1:65" s="2" customFormat="1" ht="21.75" customHeight="1">
      <c r="A426" s="32"/>
      <c r="B426" s="33"/>
      <c r="C426" s="216" t="s">
        <v>839</v>
      </c>
      <c r="D426" s="216" t="s">
        <v>298</v>
      </c>
      <c r="E426" s="217" t="s">
        <v>840</v>
      </c>
      <c r="F426" s="218" t="s">
        <v>841</v>
      </c>
      <c r="G426" s="219" t="s">
        <v>214</v>
      </c>
      <c r="H426" s="220">
        <v>20.9</v>
      </c>
      <c r="I426" s="221"/>
      <c r="J426" s="222">
        <f>ROUND(I426*H426,0)</f>
        <v>0</v>
      </c>
      <c r="K426" s="223"/>
      <c r="L426" s="224"/>
      <c r="M426" s="225" t="s">
        <v>1</v>
      </c>
      <c r="N426" s="226" t="s">
        <v>40</v>
      </c>
      <c r="O426" s="69"/>
      <c r="P426" s="200">
        <f>O426*H426</f>
        <v>0</v>
      </c>
      <c r="Q426" s="200">
        <v>0.00236</v>
      </c>
      <c r="R426" s="200">
        <f>Q426*H426</f>
        <v>0.049324</v>
      </c>
      <c r="S426" s="200">
        <v>0</v>
      </c>
      <c r="T426" s="201">
        <f>S426*H426</f>
        <v>0</v>
      </c>
      <c r="U426" s="32"/>
      <c r="V426" s="32"/>
      <c r="W426" s="32"/>
      <c r="X426" s="32"/>
      <c r="Y426" s="32"/>
      <c r="Z426" s="32"/>
      <c r="AA426" s="32"/>
      <c r="AB426" s="32"/>
      <c r="AC426" s="32"/>
      <c r="AD426" s="32"/>
      <c r="AE426" s="32"/>
      <c r="AR426" s="202" t="s">
        <v>331</v>
      </c>
      <c r="AT426" s="202" t="s">
        <v>298</v>
      </c>
      <c r="AU426" s="202" t="s">
        <v>83</v>
      </c>
      <c r="AY426" s="15" t="s">
        <v>159</v>
      </c>
      <c r="BE426" s="203">
        <f>IF(N426="základní",J426,0)</f>
        <v>0</v>
      </c>
      <c r="BF426" s="203">
        <f>IF(N426="snížená",J426,0)</f>
        <v>0</v>
      </c>
      <c r="BG426" s="203">
        <f>IF(N426="zákl. přenesená",J426,0)</f>
        <v>0</v>
      </c>
      <c r="BH426" s="203">
        <f>IF(N426="sníž. přenesená",J426,0)</f>
        <v>0</v>
      </c>
      <c r="BI426" s="203">
        <f>IF(N426="nulová",J426,0)</f>
        <v>0</v>
      </c>
      <c r="BJ426" s="15" t="s">
        <v>8</v>
      </c>
      <c r="BK426" s="203">
        <f>ROUND(I426*H426,0)</f>
        <v>0</v>
      </c>
      <c r="BL426" s="15" t="s">
        <v>244</v>
      </c>
      <c r="BM426" s="202" t="s">
        <v>842</v>
      </c>
    </row>
    <row r="427" spans="2:51" s="13" customFormat="1" ht="12">
      <c r="B427" s="204"/>
      <c r="C427" s="205"/>
      <c r="D427" s="206" t="s">
        <v>167</v>
      </c>
      <c r="E427" s="207" t="s">
        <v>1</v>
      </c>
      <c r="F427" s="208" t="s">
        <v>843</v>
      </c>
      <c r="G427" s="205"/>
      <c r="H427" s="209">
        <v>20.9</v>
      </c>
      <c r="I427" s="210"/>
      <c r="J427" s="205"/>
      <c r="K427" s="205"/>
      <c r="L427" s="211"/>
      <c r="M427" s="212"/>
      <c r="N427" s="213"/>
      <c r="O427" s="213"/>
      <c r="P427" s="213"/>
      <c r="Q427" s="213"/>
      <c r="R427" s="213"/>
      <c r="S427" s="213"/>
      <c r="T427" s="214"/>
      <c r="AT427" s="215" t="s">
        <v>167</v>
      </c>
      <c r="AU427" s="215" t="s">
        <v>83</v>
      </c>
      <c r="AV427" s="13" t="s">
        <v>83</v>
      </c>
      <c r="AW427" s="13" t="s">
        <v>31</v>
      </c>
      <c r="AX427" s="13" t="s">
        <v>75</v>
      </c>
      <c r="AY427" s="215" t="s">
        <v>159</v>
      </c>
    </row>
    <row r="428" spans="1:65" s="2" customFormat="1" ht="21.75" customHeight="1">
      <c r="A428" s="32"/>
      <c r="B428" s="33"/>
      <c r="C428" s="190" t="s">
        <v>844</v>
      </c>
      <c r="D428" s="190" t="s">
        <v>161</v>
      </c>
      <c r="E428" s="191" t="s">
        <v>845</v>
      </c>
      <c r="F428" s="192" t="s">
        <v>846</v>
      </c>
      <c r="G428" s="193" t="s">
        <v>194</v>
      </c>
      <c r="H428" s="194">
        <v>16.686</v>
      </c>
      <c r="I428" s="195"/>
      <c r="J428" s="196">
        <f>ROUND(I428*H428,0)</f>
        <v>0</v>
      </c>
      <c r="K428" s="197"/>
      <c r="L428" s="37"/>
      <c r="M428" s="198" t="s">
        <v>1</v>
      </c>
      <c r="N428" s="199" t="s">
        <v>40</v>
      </c>
      <c r="O428" s="69"/>
      <c r="P428" s="200">
        <f>O428*H428</f>
        <v>0</v>
      </c>
      <c r="Q428" s="200">
        <v>0</v>
      </c>
      <c r="R428" s="200">
        <f>Q428*H428</f>
        <v>0</v>
      </c>
      <c r="S428" s="200">
        <v>0</v>
      </c>
      <c r="T428" s="201">
        <f>S428*H428</f>
        <v>0</v>
      </c>
      <c r="U428" s="32"/>
      <c r="V428" s="32"/>
      <c r="W428" s="32"/>
      <c r="X428" s="32"/>
      <c r="Y428" s="32"/>
      <c r="Z428" s="32"/>
      <c r="AA428" s="32"/>
      <c r="AB428" s="32"/>
      <c r="AC428" s="32"/>
      <c r="AD428" s="32"/>
      <c r="AE428" s="32"/>
      <c r="AR428" s="202" t="s">
        <v>244</v>
      </c>
      <c r="AT428" s="202" t="s">
        <v>161</v>
      </c>
      <c r="AU428" s="202" t="s">
        <v>83</v>
      </c>
      <c r="AY428" s="15" t="s">
        <v>159</v>
      </c>
      <c r="BE428" s="203">
        <f>IF(N428="základní",J428,0)</f>
        <v>0</v>
      </c>
      <c r="BF428" s="203">
        <f>IF(N428="snížená",J428,0)</f>
        <v>0</v>
      </c>
      <c r="BG428" s="203">
        <f>IF(N428="zákl. přenesená",J428,0)</f>
        <v>0</v>
      </c>
      <c r="BH428" s="203">
        <f>IF(N428="sníž. přenesená",J428,0)</f>
        <v>0</v>
      </c>
      <c r="BI428" s="203">
        <f>IF(N428="nulová",J428,0)</f>
        <v>0</v>
      </c>
      <c r="BJ428" s="15" t="s">
        <v>8</v>
      </c>
      <c r="BK428" s="203">
        <f>ROUND(I428*H428,0)</f>
        <v>0</v>
      </c>
      <c r="BL428" s="15" t="s">
        <v>244</v>
      </c>
      <c r="BM428" s="202" t="s">
        <v>847</v>
      </c>
    </row>
    <row r="429" spans="2:63" s="12" customFormat="1" ht="22.9" customHeight="1">
      <c r="B429" s="174"/>
      <c r="C429" s="175"/>
      <c r="D429" s="176" t="s">
        <v>74</v>
      </c>
      <c r="E429" s="188" t="s">
        <v>848</v>
      </c>
      <c r="F429" s="188" t="s">
        <v>849</v>
      </c>
      <c r="G429" s="175"/>
      <c r="H429" s="175"/>
      <c r="I429" s="178"/>
      <c r="J429" s="189">
        <f>BK429</f>
        <v>0</v>
      </c>
      <c r="K429" s="175"/>
      <c r="L429" s="180"/>
      <c r="M429" s="181"/>
      <c r="N429" s="182"/>
      <c r="O429" s="182"/>
      <c r="P429" s="183">
        <f>SUM(P430:P442)</f>
        <v>0</v>
      </c>
      <c r="Q429" s="182"/>
      <c r="R429" s="183">
        <f>SUM(R430:R442)</f>
        <v>28.97775</v>
      </c>
      <c r="S429" s="182"/>
      <c r="T429" s="184">
        <f>SUM(T430:T442)</f>
        <v>36.4955</v>
      </c>
      <c r="AR429" s="185" t="s">
        <v>83</v>
      </c>
      <c r="AT429" s="186" t="s">
        <v>74</v>
      </c>
      <c r="AU429" s="186" t="s">
        <v>8</v>
      </c>
      <c r="AY429" s="185" t="s">
        <v>159</v>
      </c>
      <c r="BK429" s="187">
        <f>SUM(BK430:BK442)</f>
        <v>0</v>
      </c>
    </row>
    <row r="430" spans="1:65" s="2" customFormat="1" ht="21.75" customHeight="1">
      <c r="A430" s="32"/>
      <c r="B430" s="33"/>
      <c r="C430" s="190" t="s">
        <v>850</v>
      </c>
      <c r="D430" s="190" t="s">
        <v>161</v>
      </c>
      <c r="E430" s="191" t="s">
        <v>851</v>
      </c>
      <c r="F430" s="192" t="s">
        <v>852</v>
      </c>
      <c r="G430" s="193" t="s">
        <v>214</v>
      </c>
      <c r="H430" s="194">
        <v>85</v>
      </c>
      <c r="I430" s="195"/>
      <c r="J430" s="196">
        <f>ROUND(I430*H430,0)</f>
        <v>0</v>
      </c>
      <c r="K430" s="197"/>
      <c r="L430" s="37"/>
      <c r="M430" s="198" t="s">
        <v>1</v>
      </c>
      <c r="N430" s="199" t="s">
        <v>40</v>
      </c>
      <c r="O430" s="69"/>
      <c r="P430" s="200">
        <f>O430*H430</f>
        <v>0</v>
      </c>
      <c r="Q430" s="200">
        <v>0.039</v>
      </c>
      <c r="R430" s="200">
        <f>Q430*H430</f>
        <v>3.315</v>
      </c>
      <c r="S430" s="200">
        <v>0</v>
      </c>
      <c r="T430" s="201">
        <f>S430*H430</f>
        <v>0</v>
      </c>
      <c r="U430" s="32"/>
      <c r="V430" s="32"/>
      <c r="W430" s="32"/>
      <c r="X430" s="32"/>
      <c r="Y430" s="32"/>
      <c r="Z430" s="32"/>
      <c r="AA430" s="32"/>
      <c r="AB430" s="32"/>
      <c r="AC430" s="32"/>
      <c r="AD430" s="32"/>
      <c r="AE430" s="32"/>
      <c r="AR430" s="202" t="s">
        <v>244</v>
      </c>
      <c r="AT430" s="202" t="s">
        <v>161</v>
      </c>
      <c r="AU430" s="202" t="s">
        <v>83</v>
      </c>
      <c r="AY430" s="15" t="s">
        <v>159</v>
      </c>
      <c r="BE430" s="203">
        <f>IF(N430="základní",J430,0)</f>
        <v>0</v>
      </c>
      <c r="BF430" s="203">
        <f>IF(N430="snížená",J430,0)</f>
        <v>0</v>
      </c>
      <c r="BG430" s="203">
        <f>IF(N430="zákl. přenesená",J430,0)</f>
        <v>0</v>
      </c>
      <c r="BH430" s="203">
        <f>IF(N430="sníž. přenesená",J430,0)</f>
        <v>0</v>
      </c>
      <c r="BI430" s="203">
        <f>IF(N430="nulová",J430,0)</f>
        <v>0</v>
      </c>
      <c r="BJ430" s="15" t="s">
        <v>8</v>
      </c>
      <c r="BK430" s="203">
        <f>ROUND(I430*H430,0)</f>
        <v>0</v>
      </c>
      <c r="BL430" s="15" t="s">
        <v>244</v>
      </c>
      <c r="BM430" s="202" t="s">
        <v>853</v>
      </c>
    </row>
    <row r="431" spans="2:51" s="13" customFormat="1" ht="12">
      <c r="B431" s="204"/>
      <c r="C431" s="205"/>
      <c r="D431" s="206" t="s">
        <v>167</v>
      </c>
      <c r="E431" s="207" t="s">
        <v>1</v>
      </c>
      <c r="F431" s="208" t="s">
        <v>854</v>
      </c>
      <c r="G431" s="205"/>
      <c r="H431" s="209">
        <v>85</v>
      </c>
      <c r="I431" s="210"/>
      <c r="J431" s="205"/>
      <c r="K431" s="205"/>
      <c r="L431" s="211"/>
      <c r="M431" s="212"/>
      <c r="N431" s="213"/>
      <c r="O431" s="213"/>
      <c r="P431" s="213"/>
      <c r="Q431" s="213"/>
      <c r="R431" s="213"/>
      <c r="S431" s="213"/>
      <c r="T431" s="214"/>
      <c r="AT431" s="215" t="s">
        <v>167</v>
      </c>
      <c r="AU431" s="215" t="s">
        <v>83</v>
      </c>
      <c r="AV431" s="13" t="s">
        <v>83</v>
      </c>
      <c r="AW431" s="13" t="s">
        <v>31</v>
      </c>
      <c r="AX431" s="13" t="s">
        <v>75</v>
      </c>
      <c r="AY431" s="215" t="s">
        <v>159</v>
      </c>
    </row>
    <row r="432" spans="1:65" s="2" customFormat="1" ht="21.75" customHeight="1">
      <c r="A432" s="32"/>
      <c r="B432" s="33"/>
      <c r="C432" s="216" t="s">
        <v>855</v>
      </c>
      <c r="D432" s="216" t="s">
        <v>298</v>
      </c>
      <c r="E432" s="217" t="s">
        <v>856</v>
      </c>
      <c r="F432" s="218" t="s">
        <v>857</v>
      </c>
      <c r="G432" s="219" t="s">
        <v>214</v>
      </c>
      <c r="H432" s="220">
        <v>89.25</v>
      </c>
      <c r="I432" s="221"/>
      <c r="J432" s="222">
        <f>ROUND(I432*H432,0)</f>
        <v>0</v>
      </c>
      <c r="K432" s="223"/>
      <c r="L432" s="224"/>
      <c r="M432" s="225" t="s">
        <v>1</v>
      </c>
      <c r="N432" s="226" t="s">
        <v>40</v>
      </c>
      <c r="O432" s="69"/>
      <c r="P432" s="200">
        <f>O432*H432</f>
        <v>0</v>
      </c>
      <c r="Q432" s="200">
        <v>0.081</v>
      </c>
      <c r="R432" s="200">
        <f>Q432*H432</f>
        <v>7.22925</v>
      </c>
      <c r="S432" s="200">
        <v>0</v>
      </c>
      <c r="T432" s="201">
        <f>S432*H432</f>
        <v>0</v>
      </c>
      <c r="U432" s="32"/>
      <c r="V432" s="32"/>
      <c r="W432" s="32"/>
      <c r="X432" s="32"/>
      <c r="Y432" s="32"/>
      <c r="Z432" s="32"/>
      <c r="AA432" s="32"/>
      <c r="AB432" s="32"/>
      <c r="AC432" s="32"/>
      <c r="AD432" s="32"/>
      <c r="AE432" s="32"/>
      <c r="AR432" s="202" t="s">
        <v>331</v>
      </c>
      <c r="AT432" s="202" t="s">
        <v>298</v>
      </c>
      <c r="AU432" s="202" t="s">
        <v>83</v>
      </c>
      <c r="AY432" s="15" t="s">
        <v>159</v>
      </c>
      <c r="BE432" s="203">
        <f>IF(N432="základní",J432,0)</f>
        <v>0</v>
      </c>
      <c r="BF432" s="203">
        <f>IF(N432="snížená",J432,0)</f>
        <v>0</v>
      </c>
      <c r="BG432" s="203">
        <f>IF(N432="zákl. přenesená",J432,0)</f>
        <v>0</v>
      </c>
      <c r="BH432" s="203">
        <f>IF(N432="sníž. přenesená",J432,0)</f>
        <v>0</v>
      </c>
      <c r="BI432" s="203">
        <f>IF(N432="nulová",J432,0)</f>
        <v>0</v>
      </c>
      <c r="BJ432" s="15" t="s">
        <v>8</v>
      </c>
      <c r="BK432" s="203">
        <f>ROUND(I432*H432,0)</f>
        <v>0</v>
      </c>
      <c r="BL432" s="15" t="s">
        <v>244</v>
      </c>
      <c r="BM432" s="202" t="s">
        <v>858</v>
      </c>
    </row>
    <row r="433" spans="2:51" s="13" customFormat="1" ht="12">
      <c r="B433" s="204"/>
      <c r="C433" s="205"/>
      <c r="D433" s="206" t="s">
        <v>167</v>
      </c>
      <c r="E433" s="207" t="s">
        <v>1</v>
      </c>
      <c r="F433" s="208" t="s">
        <v>859</v>
      </c>
      <c r="G433" s="205"/>
      <c r="H433" s="209">
        <v>89.25</v>
      </c>
      <c r="I433" s="210"/>
      <c r="J433" s="205"/>
      <c r="K433" s="205"/>
      <c r="L433" s="211"/>
      <c r="M433" s="212"/>
      <c r="N433" s="213"/>
      <c r="O433" s="213"/>
      <c r="P433" s="213"/>
      <c r="Q433" s="213"/>
      <c r="R433" s="213"/>
      <c r="S433" s="213"/>
      <c r="T433" s="214"/>
      <c r="AT433" s="215" t="s">
        <v>167</v>
      </c>
      <c r="AU433" s="215" t="s">
        <v>83</v>
      </c>
      <c r="AV433" s="13" t="s">
        <v>83</v>
      </c>
      <c r="AW433" s="13" t="s">
        <v>31</v>
      </c>
      <c r="AX433" s="13" t="s">
        <v>75</v>
      </c>
      <c r="AY433" s="215" t="s">
        <v>159</v>
      </c>
    </row>
    <row r="434" spans="1:65" s="2" customFormat="1" ht="21.75" customHeight="1">
      <c r="A434" s="32"/>
      <c r="B434" s="33"/>
      <c r="C434" s="190" t="s">
        <v>860</v>
      </c>
      <c r="D434" s="190" t="s">
        <v>161</v>
      </c>
      <c r="E434" s="191" t="s">
        <v>861</v>
      </c>
      <c r="F434" s="192" t="s">
        <v>862</v>
      </c>
      <c r="G434" s="193" t="s">
        <v>214</v>
      </c>
      <c r="H434" s="194">
        <v>155.3</v>
      </c>
      <c r="I434" s="195"/>
      <c r="J434" s="196">
        <f>ROUND(I434*H434,0)</f>
        <v>0</v>
      </c>
      <c r="K434" s="197"/>
      <c r="L434" s="37"/>
      <c r="M434" s="198" t="s">
        <v>1</v>
      </c>
      <c r="N434" s="199" t="s">
        <v>40</v>
      </c>
      <c r="O434" s="69"/>
      <c r="P434" s="200">
        <f>O434*H434</f>
        <v>0</v>
      </c>
      <c r="Q434" s="200">
        <v>0</v>
      </c>
      <c r="R434" s="200">
        <f>Q434*H434</f>
        <v>0</v>
      </c>
      <c r="S434" s="200">
        <v>0</v>
      </c>
      <c r="T434" s="201">
        <f>S434*H434</f>
        <v>0</v>
      </c>
      <c r="U434" s="32"/>
      <c r="V434" s="32"/>
      <c r="W434" s="32"/>
      <c r="X434" s="32"/>
      <c r="Y434" s="32"/>
      <c r="Z434" s="32"/>
      <c r="AA434" s="32"/>
      <c r="AB434" s="32"/>
      <c r="AC434" s="32"/>
      <c r="AD434" s="32"/>
      <c r="AE434" s="32"/>
      <c r="AR434" s="202" t="s">
        <v>165</v>
      </c>
      <c r="AT434" s="202" t="s">
        <v>161</v>
      </c>
      <c r="AU434" s="202" t="s">
        <v>83</v>
      </c>
      <c r="AY434" s="15" t="s">
        <v>159</v>
      </c>
      <c r="BE434" s="203">
        <f>IF(N434="základní",J434,0)</f>
        <v>0</v>
      </c>
      <c r="BF434" s="203">
        <f>IF(N434="snížená",J434,0)</f>
        <v>0</v>
      </c>
      <c r="BG434" s="203">
        <f>IF(N434="zákl. přenesená",J434,0)</f>
        <v>0</v>
      </c>
      <c r="BH434" s="203">
        <f>IF(N434="sníž. přenesená",J434,0)</f>
        <v>0</v>
      </c>
      <c r="BI434" s="203">
        <f>IF(N434="nulová",J434,0)</f>
        <v>0</v>
      </c>
      <c r="BJ434" s="15" t="s">
        <v>8</v>
      </c>
      <c r="BK434" s="203">
        <f>ROUND(I434*H434,0)</f>
        <v>0</v>
      </c>
      <c r="BL434" s="15" t="s">
        <v>165</v>
      </c>
      <c r="BM434" s="202" t="s">
        <v>863</v>
      </c>
    </row>
    <row r="435" spans="2:51" s="13" customFormat="1" ht="12">
      <c r="B435" s="204"/>
      <c r="C435" s="205"/>
      <c r="D435" s="206" t="s">
        <v>167</v>
      </c>
      <c r="E435" s="207" t="s">
        <v>1</v>
      </c>
      <c r="F435" s="208" t="s">
        <v>864</v>
      </c>
      <c r="G435" s="205"/>
      <c r="H435" s="209">
        <v>155.3</v>
      </c>
      <c r="I435" s="210"/>
      <c r="J435" s="205"/>
      <c r="K435" s="205"/>
      <c r="L435" s="211"/>
      <c r="M435" s="212"/>
      <c r="N435" s="213"/>
      <c r="O435" s="213"/>
      <c r="P435" s="213"/>
      <c r="Q435" s="213"/>
      <c r="R435" s="213"/>
      <c r="S435" s="213"/>
      <c r="T435" s="214"/>
      <c r="AT435" s="215" t="s">
        <v>167</v>
      </c>
      <c r="AU435" s="215" t="s">
        <v>83</v>
      </c>
      <c r="AV435" s="13" t="s">
        <v>83</v>
      </c>
      <c r="AW435" s="13" t="s">
        <v>31</v>
      </c>
      <c r="AX435" s="13" t="s">
        <v>75</v>
      </c>
      <c r="AY435" s="215" t="s">
        <v>159</v>
      </c>
    </row>
    <row r="436" spans="1:65" s="2" customFormat="1" ht="21.75" customHeight="1">
      <c r="A436" s="32"/>
      <c r="B436" s="33"/>
      <c r="C436" s="190" t="s">
        <v>865</v>
      </c>
      <c r="D436" s="190" t="s">
        <v>161</v>
      </c>
      <c r="E436" s="191" t="s">
        <v>866</v>
      </c>
      <c r="F436" s="192" t="s">
        <v>867</v>
      </c>
      <c r="G436" s="193" t="s">
        <v>214</v>
      </c>
      <c r="H436" s="194">
        <v>155.3</v>
      </c>
      <c r="I436" s="195"/>
      <c r="J436" s="196">
        <f>ROUND(I436*H436,0)</f>
        <v>0</v>
      </c>
      <c r="K436" s="197"/>
      <c r="L436" s="37"/>
      <c r="M436" s="198" t="s">
        <v>1</v>
      </c>
      <c r="N436" s="199" t="s">
        <v>40</v>
      </c>
      <c r="O436" s="69"/>
      <c r="P436" s="200">
        <f>O436*H436</f>
        <v>0</v>
      </c>
      <c r="Q436" s="200">
        <v>0</v>
      </c>
      <c r="R436" s="200">
        <f>Q436*H436</f>
        <v>0</v>
      </c>
      <c r="S436" s="200">
        <v>0.235</v>
      </c>
      <c r="T436" s="201">
        <f>S436*H436</f>
        <v>36.4955</v>
      </c>
      <c r="U436" s="32"/>
      <c r="V436" s="32"/>
      <c r="W436" s="32"/>
      <c r="X436" s="32"/>
      <c r="Y436" s="32"/>
      <c r="Z436" s="32"/>
      <c r="AA436" s="32"/>
      <c r="AB436" s="32"/>
      <c r="AC436" s="32"/>
      <c r="AD436" s="32"/>
      <c r="AE436" s="32"/>
      <c r="AR436" s="202" t="s">
        <v>165</v>
      </c>
      <c r="AT436" s="202" t="s">
        <v>161</v>
      </c>
      <c r="AU436" s="202" t="s">
        <v>83</v>
      </c>
      <c r="AY436" s="15" t="s">
        <v>159</v>
      </c>
      <c r="BE436" s="203">
        <f>IF(N436="základní",J436,0)</f>
        <v>0</v>
      </c>
      <c r="BF436" s="203">
        <f>IF(N436="snížená",J436,0)</f>
        <v>0</v>
      </c>
      <c r="BG436" s="203">
        <f>IF(N436="zákl. přenesená",J436,0)</f>
        <v>0</v>
      </c>
      <c r="BH436" s="203">
        <f>IF(N436="sníž. přenesená",J436,0)</f>
        <v>0</v>
      </c>
      <c r="BI436" s="203">
        <f>IF(N436="nulová",J436,0)</f>
        <v>0</v>
      </c>
      <c r="BJ436" s="15" t="s">
        <v>8</v>
      </c>
      <c r="BK436" s="203">
        <f>ROUND(I436*H436,0)</f>
        <v>0</v>
      </c>
      <c r="BL436" s="15" t="s">
        <v>165</v>
      </c>
      <c r="BM436" s="202" t="s">
        <v>868</v>
      </c>
    </row>
    <row r="437" spans="2:51" s="13" customFormat="1" ht="12">
      <c r="B437" s="204"/>
      <c r="C437" s="205"/>
      <c r="D437" s="206" t="s">
        <v>167</v>
      </c>
      <c r="E437" s="207" t="s">
        <v>1</v>
      </c>
      <c r="F437" s="208" t="s">
        <v>864</v>
      </c>
      <c r="G437" s="205"/>
      <c r="H437" s="209">
        <v>155.3</v>
      </c>
      <c r="I437" s="210"/>
      <c r="J437" s="205"/>
      <c r="K437" s="205"/>
      <c r="L437" s="211"/>
      <c r="M437" s="212"/>
      <c r="N437" s="213"/>
      <c r="O437" s="213"/>
      <c r="P437" s="213"/>
      <c r="Q437" s="213"/>
      <c r="R437" s="213"/>
      <c r="S437" s="213"/>
      <c r="T437" s="214"/>
      <c r="AT437" s="215" t="s">
        <v>167</v>
      </c>
      <c r="AU437" s="215" t="s">
        <v>83</v>
      </c>
      <c r="AV437" s="13" t="s">
        <v>83</v>
      </c>
      <c r="AW437" s="13" t="s">
        <v>31</v>
      </c>
      <c r="AX437" s="13" t="s">
        <v>75</v>
      </c>
      <c r="AY437" s="215" t="s">
        <v>159</v>
      </c>
    </row>
    <row r="438" spans="1:65" s="2" customFormat="1" ht="33" customHeight="1">
      <c r="A438" s="32"/>
      <c r="B438" s="33"/>
      <c r="C438" s="190" t="s">
        <v>869</v>
      </c>
      <c r="D438" s="190" t="s">
        <v>161</v>
      </c>
      <c r="E438" s="191" t="s">
        <v>870</v>
      </c>
      <c r="F438" s="192" t="s">
        <v>871</v>
      </c>
      <c r="G438" s="193" t="s">
        <v>214</v>
      </c>
      <c r="H438" s="194">
        <v>245.78</v>
      </c>
      <c r="I438" s="195"/>
      <c r="J438" s="196">
        <f>ROUND(I438*H438,0)</f>
        <v>0</v>
      </c>
      <c r="K438" s="197"/>
      <c r="L438" s="37"/>
      <c r="M438" s="198" t="s">
        <v>1</v>
      </c>
      <c r="N438" s="199" t="s">
        <v>40</v>
      </c>
      <c r="O438" s="69"/>
      <c r="P438" s="200">
        <f>O438*H438</f>
        <v>0</v>
      </c>
      <c r="Q438" s="200">
        <v>0.048</v>
      </c>
      <c r="R438" s="200">
        <f>Q438*H438</f>
        <v>11.79744</v>
      </c>
      <c r="S438" s="200">
        <v>0</v>
      </c>
      <c r="T438" s="201">
        <f>S438*H438</f>
        <v>0</v>
      </c>
      <c r="U438" s="32"/>
      <c r="V438" s="32"/>
      <c r="W438" s="32"/>
      <c r="X438" s="32"/>
      <c r="Y438" s="32"/>
      <c r="Z438" s="32"/>
      <c r="AA438" s="32"/>
      <c r="AB438" s="32"/>
      <c r="AC438" s="32"/>
      <c r="AD438" s="32"/>
      <c r="AE438" s="32"/>
      <c r="AR438" s="202" t="s">
        <v>244</v>
      </c>
      <c r="AT438" s="202" t="s">
        <v>161</v>
      </c>
      <c r="AU438" s="202" t="s">
        <v>83</v>
      </c>
      <c r="AY438" s="15" t="s">
        <v>159</v>
      </c>
      <c r="BE438" s="203">
        <f>IF(N438="základní",J438,0)</f>
        <v>0</v>
      </c>
      <c r="BF438" s="203">
        <f>IF(N438="snížená",J438,0)</f>
        <v>0</v>
      </c>
      <c r="BG438" s="203">
        <f>IF(N438="zákl. přenesená",J438,0)</f>
        <v>0</v>
      </c>
      <c r="BH438" s="203">
        <f>IF(N438="sníž. přenesená",J438,0)</f>
        <v>0</v>
      </c>
      <c r="BI438" s="203">
        <f>IF(N438="nulová",J438,0)</f>
        <v>0</v>
      </c>
      <c r="BJ438" s="15" t="s">
        <v>8</v>
      </c>
      <c r="BK438" s="203">
        <f>ROUND(I438*H438,0)</f>
        <v>0</v>
      </c>
      <c r="BL438" s="15" t="s">
        <v>244</v>
      </c>
      <c r="BM438" s="202" t="s">
        <v>872</v>
      </c>
    </row>
    <row r="439" spans="2:51" s="13" customFormat="1" ht="12">
      <c r="B439" s="204"/>
      <c r="C439" s="205"/>
      <c r="D439" s="206" t="s">
        <v>167</v>
      </c>
      <c r="E439" s="207" t="s">
        <v>1</v>
      </c>
      <c r="F439" s="208" t="s">
        <v>873</v>
      </c>
      <c r="G439" s="205"/>
      <c r="H439" s="209">
        <v>245.78</v>
      </c>
      <c r="I439" s="210"/>
      <c r="J439" s="205"/>
      <c r="K439" s="205"/>
      <c r="L439" s="211"/>
      <c r="M439" s="212"/>
      <c r="N439" s="213"/>
      <c r="O439" s="213"/>
      <c r="P439" s="213"/>
      <c r="Q439" s="213"/>
      <c r="R439" s="213"/>
      <c r="S439" s="213"/>
      <c r="T439" s="214"/>
      <c r="AT439" s="215" t="s">
        <v>167</v>
      </c>
      <c r="AU439" s="215" t="s">
        <v>83</v>
      </c>
      <c r="AV439" s="13" t="s">
        <v>83</v>
      </c>
      <c r="AW439" s="13" t="s">
        <v>31</v>
      </c>
      <c r="AX439" s="13" t="s">
        <v>75</v>
      </c>
      <c r="AY439" s="215" t="s">
        <v>159</v>
      </c>
    </row>
    <row r="440" spans="1:65" s="2" customFormat="1" ht="16.5" customHeight="1">
      <c r="A440" s="32"/>
      <c r="B440" s="33"/>
      <c r="C440" s="216" t="s">
        <v>874</v>
      </c>
      <c r="D440" s="216" t="s">
        <v>298</v>
      </c>
      <c r="E440" s="217" t="s">
        <v>875</v>
      </c>
      <c r="F440" s="218" t="s">
        <v>876</v>
      </c>
      <c r="G440" s="219" t="s">
        <v>214</v>
      </c>
      <c r="H440" s="220">
        <v>49.156</v>
      </c>
      <c r="I440" s="221"/>
      <c r="J440" s="222">
        <f>ROUND(I440*H440,0)</f>
        <v>0</v>
      </c>
      <c r="K440" s="223"/>
      <c r="L440" s="224"/>
      <c r="M440" s="225" t="s">
        <v>1</v>
      </c>
      <c r="N440" s="226" t="s">
        <v>40</v>
      </c>
      <c r="O440" s="69"/>
      <c r="P440" s="200">
        <f>O440*H440</f>
        <v>0</v>
      </c>
      <c r="Q440" s="200">
        <v>0.135</v>
      </c>
      <c r="R440" s="200">
        <f>Q440*H440</f>
        <v>6.6360600000000005</v>
      </c>
      <c r="S440" s="200">
        <v>0</v>
      </c>
      <c r="T440" s="201">
        <f>S440*H440</f>
        <v>0</v>
      </c>
      <c r="U440" s="32"/>
      <c r="V440" s="32"/>
      <c r="W440" s="32"/>
      <c r="X440" s="32"/>
      <c r="Y440" s="32"/>
      <c r="Z440" s="32"/>
      <c r="AA440" s="32"/>
      <c r="AB440" s="32"/>
      <c r="AC440" s="32"/>
      <c r="AD440" s="32"/>
      <c r="AE440" s="32"/>
      <c r="AR440" s="202" t="s">
        <v>331</v>
      </c>
      <c r="AT440" s="202" t="s">
        <v>298</v>
      </c>
      <c r="AU440" s="202" t="s">
        <v>83</v>
      </c>
      <c r="AY440" s="15" t="s">
        <v>159</v>
      </c>
      <c r="BE440" s="203">
        <f>IF(N440="základní",J440,0)</f>
        <v>0</v>
      </c>
      <c r="BF440" s="203">
        <f>IF(N440="snížená",J440,0)</f>
        <v>0</v>
      </c>
      <c r="BG440" s="203">
        <f>IF(N440="zákl. přenesená",J440,0)</f>
        <v>0</v>
      </c>
      <c r="BH440" s="203">
        <f>IF(N440="sníž. přenesená",J440,0)</f>
        <v>0</v>
      </c>
      <c r="BI440" s="203">
        <f>IF(N440="nulová",J440,0)</f>
        <v>0</v>
      </c>
      <c r="BJ440" s="15" t="s">
        <v>8</v>
      </c>
      <c r="BK440" s="203">
        <f>ROUND(I440*H440,0)</f>
        <v>0</v>
      </c>
      <c r="BL440" s="15" t="s">
        <v>244</v>
      </c>
      <c r="BM440" s="202" t="s">
        <v>877</v>
      </c>
    </row>
    <row r="441" spans="2:51" s="13" customFormat="1" ht="12">
      <c r="B441" s="204"/>
      <c r="C441" s="205"/>
      <c r="D441" s="206" t="s">
        <v>167</v>
      </c>
      <c r="E441" s="207" t="s">
        <v>1</v>
      </c>
      <c r="F441" s="208" t="s">
        <v>878</v>
      </c>
      <c r="G441" s="205"/>
      <c r="H441" s="209">
        <v>49.156</v>
      </c>
      <c r="I441" s="210"/>
      <c r="J441" s="205"/>
      <c r="K441" s="205"/>
      <c r="L441" s="211"/>
      <c r="M441" s="212"/>
      <c r="N441" s="213"/>
      <c r="O441" s="213"/>
      <c r="P441" s="213"/>
      <c r="Q441" s="213"/>
      <c r="R441" s="213"/>
      <c r="S441" s="213"/>
      <c r="T441" s="214"/>
      <c r="AT441" s="215" t="s">
        <v>167</v>
      </c>
      <c r="AU441" s="215" t="s">
        <v>83</v>
      </c>
      <c r="AV441" s="13" t="s">
        <v>83</v>
      </c>
      <c r="AW441" s="13" t="s">
        <v>31</v>
      </c>
      <c r="AX441" s="13" t="s">
        <v>75</v>
      </c>
      <c r="AY441" s="215" t="s">
        <v>159</v>
      </c>
    </row>
    <row r="442" spans="1:65" s="2" customFormat="1" ht="21.75" customHeight="1">
      <c r="A442" s="32"/>
      <c r="B442" s="33"/>
      <c r="C442" s="190" t="s">
        <v>879</v>
      </c>
      <c r="D442" s="190" t="s">
        <v>161</v>
      </c>
      <c r="E442" s="191" t="s">
        <v>880</v>
      </c>
      <c r="F442" s="192" t="s">
        <v>881</v>
      </c>
      <c r="G442" s="193" t="s">
        <v>194</v>
      </c>
      <c r="H442" s="194">
        <v>28.978</v>
      </c>
      <c r="I442" s="195"/>
      <c r="J442" s="196">
        <f>ROUND(I442*H442,0)</f>
        <v>0</v>
      </c>
      <c r="K442" s="197"/>
      <c r="L442" s="37"/>
      <c r="M442" s="198" t="s">
        <v>1</v>
      </c>
      <c r="N442" s="199" t="s">
        <v>40</v>
      </c>
      <c r="O442" s="69"/>
      <c r="P442" s="200">
        <f>O442*H442</f>
        <v>0</v>
      </c>
      <c r="Q442" s="200">
        <v>0</v>
      </c>
      <c r="R442" s="200">
        <f>Q442*H442</f>
        <v>0</v>
      </c>
      <c r="S442" s="200">
        <v>0</v>
      </c>
      <c r="T442" s="201">
        <f>S442*H442</f>
        <v>0</v>
      </c>
      <c r="U442" s="32"/>
      <c r="V442" s="32"/>
      <c r="W442" s="32"/>
      <c r="X442" s="32"/>
      <c r="Y442" s="32"/>
      <c r="Z442" s="32"/>
      <c r="AA442" s="32"/>
      <c r="AB442" s="32"/>
      <c r="AC442" s="32"/>
      <c r="AD442" s="32"/>
      <c r="AE442" s="32"/>
      <c r="AR442" s="202" t="s">
        <v>244</v>
      </c>
      <c r="AT442" s="202" t="s">
        <v>161</v>
      </c>
      <c r="AU442" s="202" t="s">
        <v>83</v>
      </c>
      <c r="AY442" s="15" t="s">
        <v>159</v>
      </c>
      <c r="BE442" s="203">
        <f>IF(N442="základní",J442,0)</f>
        <v>0</v>
      </c>
      <c r="BF442" s="203">
        <f>IF(N442="snížená",J442,0)</f>
        <v>0</v>
      </c>
      <c r="BG442" s="203">
        <f>IF(N442="zákl. přenesená",J442,0)</f>
        <v>0</v>
      </c>
      <c r="BH442" s="203">
        <f>IF(N442="sníž. přenesená",J442,0)</f>
        <v>0</v>
      </c>
      <c r="BI442" s="203">
        <f>IF(N442="nulová",J442,0)</f>
        <v>0</v>
      </c>
      <c r="BJ442" s="15" t="s">
        <v>8</v>
      </c>
      <c r="BK442" s="203">
        <f>ROUND(I442*H442,0)</f>
        <v>0</v>
      </c>
      <c r="BL442" s="15" t="s">
        <v>244</v>
      </c>
      <c r="BM442" s="202" t="s">
        <v>882</v>
      </c>
    </row>
    <row r="443" spans="2:63" s="12" customFormat="1" ht="22.9" customHeight="1">
      <c r="B443" s="174"/>
      <c r="C443" s="175"/>
      <c r="D443" s="176" t="s">
        <v>74</v>
      </c>
      <c r="E443" s="188" t="s">
        <v>883</v>
      </c>
      <c r="F443" s="188" t="s">
        <v>884</v>
      </c>
      <c r="G443" s="175"/>
      <c r="H443" s="175"/>
      <c r="I443" s="178"/>
      <c r="J443" s="189">
        <f>BK443</f>
        <v>0</v>
      </c>
      <c r="K443" s="175"/>
      <c r="L443" s="180"/>
      <c r="M443" s="181"/>
      <c r="N443" s="182"/>
      <c r="O443" s="182"/>
      <c r="P443" s="183">
        <f>SUM(P444:P445)</f>
        <v>0</v>
      </c>
      <c r="Q443" s="182"/>
      <c r="R443" s="183">
        <f>SUM(R444:R445)</f>
        <v>0.027573419999999998</v>
      </c>
      <c r="S443" s="182"/>
      <c r="T443" s="184">
        <f>SUM(T444:T445)</f>
        <v>0</v>
      </c>
      <c r="AR443" s="185" t="s">
        <v>83</v>
      </c>
      <c r="AT443" s="186" t="s">
        <v>74</v>
      </c>
      <c r="AU443" s="186" t="s">
        <v>8</v>
      </c>
      <c r="AY443" s="185" t="s">
        <v>159</v>
      </c>
      <c r="BK443" s="187">
        <f>SUM(BK444:BK445)</f>
        <v>0</v>
      </c>
    </row>
    <row r="444" spans="1:65" s="2" customFormat="1" ht="33" customHeight="1">
      <c r="A444" s="32"/>
      <c r="B444" s="33"/>
      <c r="C444" s="190" t="s">
        <v>885</v>
      </c>
      <c r="D444" s="190" t="s">
        <v>161</v>
      </c>
      <c r="E444" s="191" t="s">
        <v>886</v>
      </c>
      <c r="F444" s="192" t="s">
        <v>887</v>
      </c>
      <c r="G444" s="193" t="s">
        <v>214</v>
      </c>
      <c r="H444" s="194">
        <v>196.953</v>
      </c>
      <c r="I444" s="195"/>
      <c r="J444" s="196">
        <f>ROUND(I444*H444,0)</f>
        <v>0</v>
      </c>
      <c r="K444" s="197"/>
      <c r="L444" s="37"/>
      <c r="M444" s="198" t="s">
        <v>1</v>
      </c>
      <c r="N444" s="199" t="s">
        <v>40</v>
      </c>
      <c r="O444" s="69"/>
      <c r="P444" s="200">
        <f>O444*H444</f>
        <v>0</v>
      </c>
      <c r="Q444" s="200">
        <v>0.00014</v>
      </c>
      <c r="R444" s="200">
        <f>Q444*H444</f>
        <v>0.027573419999999998</v>
      </c>
      <c r="S444" s="200">
        <v>0</v>
      </c>
      <c r="T444" s="201">
        <f>S444*H444</f>
        <v>0</v>
      </c>
      <c r="U444" s="32"/>
      <c r="V444" s="32"/>
      <c r="W444" s="32"/>
      <c r="X444" s="32"/>
      <c r="Y444" s="32"/>
      <c r="Z444" s="32"/>
      <c r="AA444" s="32"/>
      <c r="AB444" s="32"/>
      <c r="AC444" s="32"/>
      <c r="AD444" s="32"/>
      <c r="AE444" s="32"/>
      <c r="AR444" s="202" t="s">
        <v>244</v>
      </c>
      <c r="AT444" s="202" t="s">
        <v>161</v>
      </c>
      <c r="AU444" s="202" t="s">
        <v>83</v>
      </c>
      <c r="AY444" s="15" t="s">
        <v>159</v>
      </c>
      <c r="BE444" s="203">
        <f>IF(N444="základní",J444,0)</f>
        <v>0</v>
      </c>
      <c r="BF444" s="203">
        <f>IF(N444="snížená",J444,0)</f>
        <v>0</v>
      </c>
      <c r="BG444" s="203">
        <f>IF(N444="zákl. přenesená",J444,0)</f>
        <v>0</v>
      </c>
      <c r="BH444" s="203">
        <f>IF(N444="sníž. přenesená",J444,0)</f>
        <v>0</v>
      </c>
      <c r="BI444" s="203">
        <f>IF(N444="nulová",J444,0)</f>
        <v>0</v>
      </c>
      <c r="BJ444" s="15" t="s">
        <v>8</v>
      </c>
      <c r="BK444" s="203">
        <f>ROUND(I444*H444,0)</f>
        <v>0</v>
      </c>
      <c r="BL444" s="15" t="s">
        <v>244</v>
      </c>
      <c r="BM444" s="202" t="s">
        <v>888</v>
      </c>
    </row>
    <row r="445" spans="2:51" s="13" customFormat="1" ht="12">
      <c r="B445" s="204"/>
      <c r="C445" s="205"/>
      <c r="D445" s="206" t="s">
        <v>167</v>
      </c>
      <c r="E445" s="207" t="s">
        <v>1</v>
      </c>
      <c r="F445" s="208" t="s">
        <v>657</v>
      </c>
      <c r="G445" s="205"/>
      <c r="H445" s="209">
        <v>196.953</v>
      </c>
      <c r="I445" s="210"/>
      <c r="J445" s="205"/>
      <c r="K445" s="205"/>
      <c r="L445" s="211"/>
      <c r="M445" s="212"/>
      <c r="N445" s="213"/>
      <c r="O445" s="213"/>
      <c r="P445" s="213"/>
      <c r="Q445" s="213"/>
      <c r="R445" s="213"/>
      <c r="S445" s="213"/>
      <c r="T445" s="214"/>
      <c r="AT445" s="215" t="s">
        <v>167</v>
      </c>
      <c r="AU445" s="215" t="s">
        <v>83</v>
      </c>
      <c r="AV445" s="13" t="s">
        <v>83</v>
      </c>
      <c r="AW445" s="13" t="s">
        <v>31</v>
      </c>
      <c r="AX445" s="13" t="s">
        <v>75</v>
      </c>
      <c r="AY445" s="215" t="s">
        <v>159</v>
      </c>
    </row>
    <row r="446" spans="2:63" s="12" customFormat="1" ht="22.9" customHeight="1">
      <c r="B446" s="174"/>
      <c r="C446" s="175"/>
      <c r="D446" s="176" t="s">
        <v>74</v>
      </c>
      <c r="E446" s="188" t="s">
        <v>889</v>
      </c>
      <c r="F446" s="188" t="s">
        <v>890</v>
      </c>
      <c r="G446" s="175"/>
      <c r="H446" s="175"/>
      <c r="I446" s="178"/>
      <c r="J446" s="189">
        <f>BK446</f>
        <v>0</v>
      </c>
      <c r="K446" s="175"/>
      <c r="L446" s="180"/>
      <c r="M446" s="181"/>
      <c r="N446" s="182"/>
      <c r="O446" s="182"/>
      <c r="P446" s="183">
        <f>SUM(P447:P456)</f>
        <v>0</v>
      </c>
      <c r="Q446" s="182"/>
      <c r="R446" s="183">
        <f>SUM(R447:R456)</f>
        <v>0.47289912</v>
      </c>
      <c r="S446" s="182"/>
      <c r="T446" s="184">
        <f>SUM(T447:T456)</f>
        <v>0</v>
      </c>
      <c r="AR446" s="185" t="s">
        <v>83</v>
      </c>
      <c r="AT446" s="186" t="s">
        <v>74</v>
      </c>
      <c r="AU446" s="186" t="s">
        <v>8</v>
      </c>
      <c r="AY446" s="185" t="s">
        <v>159</v>
      </c>
      <c r="BK446" s="187">
        <f>SUM(BK447:BK456)</f>
        <v>0</v>
      </c>
    </row>
    <row r="447" spans="1:65" s="2" customFormat="1" ht="21.75" customHeight="1">
      <c r="A447" s="32"/>
      <c r="B447" s="33"/>
      <c r="C447" s="190" t="s">
        <v>891</v>
      </c>
      <c r="D447" s="190" t="s">
        <v>161</v>
      </c>
      <c r="E447" s="191" t="s">
        <v>892</v>
      </c>
      <c r="F447" s="192" t="s">
        <v>893</v>
      </c>
      <c r="G447" s="193" t="s">
        <v>214</v>
      </c>
      <c r="H447" s="194">
        <v>217.092</v>
      </c>
      <c r="I447" s="195"/>
      <c r="J447" s="196">
        <f>ROUND(I447*H447,0)</f>
        <v>0</v>
      </c>
      <c r="K447" s="197"/>
      <c r="L447" s="37"/>
      <c r="M447" s="198" t="s">
        <v>1</v>
      </c>
      <c r="N447" s="199" t="s">
        <v>40</v>
      </c>
      <c r="O447" s="69"/>
      <c r="P447" s="200">
        <f>O447*H447</f>
        <v>0</v>
      </c>
      <c r="Q447" s="200">
        <v>0.00021</v>
      </c>
      <c r="R447" s="200">
        <f>Q447*H447</f>
        <v>0.04558932</v>
      </c>
      <c r="S447" s="200">
        <v>0</v>
      </c>
      <c r="T447" s="201">
        <f>S447*H447</f>
        <v>0</v>
      </c>
      <c r="U447" s="32"/>
      <c r="V447" s="32"/>
      <c r="W447" s="32"/>
      <c r="X447" s="32"/>
      <c r="Y447" s="32"/>
      <c r="Z447" s="32"/>
      <c r="AA447" s="32"/>
      <c r="AB447" s="32"/>
      <c r="AC447" s="32"/>
      <c r="AD447" s="32"/>
      <c r="AE447" s="32"/>
      <c r="AR447" s="202" t="s">
        <v>244</v>
      </c>
      <c r="AT447" s="202" t="s">
        <v>161</v>
      </c>
      <c r="AU447" s="202" t="s">
        <v>83</v>
      </c>
      <c r="AY447" s="15" t="s">
        <v>159</v>
      </c>
      <c r="BE447" s="203">
        <f>IF(N447="základní",J447,0)</f>
        <v>0</v>
      </c>
      <c r="BF447" s="203">
        <f>IF(N447="snížená",J447,0)</f>
        <v>0</v>
      </c>
      <c r="BG447" s="203">
        <f>IF(N447="zákl. přenesená",J447,0)</f>
        <v>0</v>
      </c>
      <c r="BH447" s="203">
        <f>IF(N447="sníž. přenesená",J447,0)</f>
        <v>0</v>
      </c>
      <c r="BI447" s="203">
        <f>IF(N447="nulová",J447,0)</f>
        <v>0</v>
      </c>
      <c r="BJ447" s="15" t="s">
        <v>8</v>
      </c>
      <c r="BK447" s="203">
        <f>ROUND(I447*H447,0)</f>
        <v>0</v>
      </c>
      <c r="BL447" s="15" t="s">
        <v>244</v>
      </c>
      <c r="BM447" s="202" t="s">
        <v>894</v>
      </c>
    </row>
    <row r="448" spans="2:51" s="13" customFormat="1" ht="12">
      <c r="B448" s="204"/>
      <c r="C448" s="205"/>
      <c r="D448" s="206" t="s">
        <v>167</v>
      </c>
      <c r="E448" s="207" t="s">
        <v>1</v>
      </c>
      <c r="F448" s="208" t="s">
        <v>895</v>
      </c>
      <c r="G448" s="205"/>
      <c r="H448" s="209">
        <v>20.992</v>
      </c>
      <c r="I448" s="210"/>
      <c r="J448" s="205"/>
      <c r="K448" s="205"/>
      <c r="L448" s="211"/>
      <c r="M448" s="212"/>
      <c r="N448" s="213"/>
      <c r="O448" s="213"/>
      <c r="P448" s="213"/>
      <c r="Q448" s="213"/>
      <c r="R448" s="213"/>
      <c r="S448" s="213"/>
      <c r="T448" s="214"/>
      <c r="AT448" s="215" t="s">
        <v>167</v>
      </c>
      <c r="AU448" s="215" t="s">
        <v>83</v>
      </c>
      <c r="AV448" s="13" t="s">
        <v>83</v>
      </c>
      <c r="AW448" s="13" t="s">
        <v>31</v>
      </c>
      <c r="AX448" s="13" t="s">
        <v>75</v>
      </c>
      <c r="AY448" s="215" t="s">
        <v>159</v>
      </c>
    </row>
    <row r="449" spans="2:51" s="13" customFormat="1" ht="12">
      <c r="B449" s="204"/>
      <c r="C449" s="205"/>
      <c r="D449" s="206" t="s">
        <v>167</v>
      </c>
      <c r="E449" s="207" t="s">
        <v>1</v>
      </c>
      <c r="F449" s="208" t="s">
        <v>896</v>
      </c>
      <c r="G449" s="205"/>
      <c r="H449" s="209">
        <v>7.8</v>
      </c>
      <c r="I449" s="210"/>
      <c r="J449" s="205"/>
      <c r="K449" s="205"/>
      <c r="L449" s="211"/>
      <c r="M449" s="212"/>
      <c r="N449" s="213"/>
      <c r="O449" s="213"/>
      <c r="P449" s="213"/>
      <c r="Q449" s="213"/>
      <c r="R449" s="213"/>
      <c r="S449" s="213"/>
      <c r="T449" s="214"/>
      <c r="AT449" s="215" t="s">
        <v>167</v>
      </c>
      <c r="AU449" s="215" t="s">
        <v>83</v>
      </c>
      <c r="AV449" s="13" t="s">
        <v>83</v>
      </c>
      <c r="AW449" s="13" t="s">
        <v>31</v>
      </c>
      <c r="AX449" s="13" t="s">
        <v>75</v>
      </c>
      <c r="AY449" s="215" t="s">
        <v>159</v>
      </c>
    </row>
    <row r="450" spans="2:51" s="13" customFormat="1" ht="12">
      <c r="B450" s="204"/>
      <c r="C450" s="205"/>
      <c r="D450" s="206" t="s">
        <v>167</v>
      </c>
      <c r="E450" s="207" t="s">
        <v>1</v>
      </c>
      <c r="F450" s="208" t="s">
        <v>897</v>
      </c>
      <c r="G450" s="205"/>
      <c r="H450" s="209">
        <v>161.6</v>
      </c>
      <c r="I450" s="210"/>
      <c r="J450" s="205"/>
      <c r="K450" s="205"/>
      <c r="L450" s="211"/>
      <c r="M450" s="212"/>
      <c r="N450" s="213"/>
      <c r="O450" s="213"/>
      <c r="P450" s="213"/>
      <c r="Q450" s="213"/>
      <c r="R450" s="213"/>
      <c r="S450" s="213"/>
      <c r="T450" s="214"/>
      <c r="AT450" s="215" t="s">
        <v>167</v>
      </c>
      <c r="AU450" s="215" t="s">
        <v>83</v>
      </c>
      <c r="AV450" s="13" t="s">
        <v>83</v>
      </c>
      <c r="AW450" s="13" t="s">
        <v>31</v>
      </c>
      <c r="AX450" s="13" t="s">
        <v>75</v>
      </c>
      <c r="AY450" s="215" t="s">
        <v>159</v>
      </c>
    </row>
    <row r="451" spans="2:51" s="13" customFormat="1" ht="12">
      <c r="B451" s="204"/>
      <c r="C451" s="205"/>
      <c r="D451" s="206" t="s">
        <v>167</v>
      </c>
      <c r="E451" s="207" t="s">
        <v>1</v>
      </c>
      <c r="F451" s="208" t="s">
        <v>898</v>
      </c>
      <c r="G451" s="205"/>
      <c r="H451" s="209">
        <v>26.7</v>
      </c>
      <c r="I451" s="210"/>
      <c r="J451" s="205"/>
      <c r="K451" s="205"/>
      <c r="L451" s="211"/>
      <c r="M451" s="212"/>
      <c r="N451" s="213"/>
      <c r="O451" s="213"/>
      <c r="P451" s="213"/>
      <c r="Q451" s="213"/>
      <c r="R451" s="213"/>
      <c r="S451" s="213"/>
      <c r="T451" s="214"/>
      <c r="AT451" s="215" t="s">
        <v>167</v>
      </c>
      <c r="AU451" s="215" t="s">
        <v>83</v>
      </c>
      <c r="AV451" s="13" t="s">
        <v>83</v>
      </c>
      <c r="AW451" s="13" t="s">
        <v>31</v>
      </c>
      <c r="AX451" s="13" t="s">
        <v>75</v>
      </c>
      <c r="AY451" s="215" t="s">
        <v>159</v>
      </c>
    </row>
    <row r="452" spans="1:65" s="2" customFormat="1" ht="21.75" customHeight="1">
      <c r="A452" s="32"/>
      <c r="B452" s="33"/>
      <c r="C452" s="190" t="s">
        <v>899</v>
      </c>
      <c r="D452" s="190" t="s">
        <v>161</v>
      </c>
      <c r="E452" s="191" t="s">
        <v>900</v>
      </c>
      <c r="F452" s="192" t="s">
        <v>901</v>
      </c>
      <c r="G452" s="193" t="s">
        <v>214</v>
      </c>
      <c r="H452" s="194">
        <v>549.15</v>
      </c>
      <c r="I452" s="195"/>
      <c r="J452" s="196">
        <f>ROUND(I452*H452,0)</f>
        <v>0</v>
      </c>
      <c r="K452" s="197"/>
      <c r="L452" s="37"/>
      <c r="M452" s="198" t="s">
        <v>1</v>
      </c>
      <c r="N452" s="199" t="s">
        <v>40</v>
      </c>
      <c r="O452" s="69"/>
      <c r="P452" s="200">
        <f>O452*H452</f>
        <v>0</v>
      </c>
      <c r="Q452" s="200">
        <v>0.00022</v>
      </c>
      <c r="R452" s="200">
        <f>Q452*H452</f>
        <v>0.120813</v>
      </c>
      <c r="S452" s="200">
        <v>0</v>
      </c>
      <c r="T452" s="201">
        <f>S452*H452</f>
        <v>0</v>
      </c>
      <c r="U452" s="32"/>
      <c r="V452" s="32"/>
      <c r="W452" s="32"/>
      <c r="X452" s="32"/>
      <c r="Y452" s="32"/>
      <c r="Z452" s="32"/>
      <c r="AA452" s="32"/>
      <c r="AB452" s="32"/>
      <c r="AC452" s="32"/>
      <c r="AD452" s="32"/>
      <c r="AE452" s="32"/>
      <c r="AR452" s="202" t="s">
        <v>244</v>
      </c>
      <c r="AT452" s="202" t="s">
        <v>161</v>
      </c>
      <c r="AU452" s="202" t="s">
        <v>83</v>
      </c>
      <c r="AY452" s="15" t="s">
        <v>159</v>
      </c>
      <c r="BE452" s="203">
        <f>IF(N452="základní",J452,0)</f>
        <v>0</v>
      </c>
      <c r="BF452" s="203">
        <f>IF(N452="snížená",J452,0)</f>
        <v>0</v>
      </c>
      <c r="BG452" s="203">
        <f>IF(N452="zákl. přenesená",J452,0)</f>
        <v>0</v>
      </c>
      <c r="BH452" s="203">
        <f>IF(N452="sníž. přenesená",J452,0)</f>
        <v>0</v>
      </c>
      <c r="BI452" s="203">
        <f>IF(N452="nulová",J452,0)</f>
        <v>0</v>
      </c>
      <c r="BJ452" s="15" t="s">
        <v>8</v>
      </c>
      <c r="BK452" s="203">
        <f>ROUND(I452*H452,0)</f>
        <v>0</v>
      </c>
      <c r="BL452" s="15" t="s">
        <v>244</v>
      </c>
      <c r="BM452" s="202" t="s">
        <v>902</v>
      </c>
    </row>
    <row r="453" spans="2:51" s="13" customFormat="1" ht="12">
      <c r="B453" s="204"/>
      <c r="C453" s="205"/>
      <c r="D453" s="206" t="s">
        <v>167</v>
      </c>
      <c r="E453" s="207" t="s">
        <v>1</v>
      </c>
      <c r="F453" s="208" t="s">
        <v>903</v>
      </c>
      <c r="G453" s="205"/>
      <c r="H453" s="209">
        <v>549.15</v>
      </c>
      <c r="I453" s="210"/>
      <c r="J453" s="205"/>
      <c r="K453" s="205"/>
      <c r="L453" s="211"/>
      <c r="M453" s="212"/>
      <c r="N453" s="213"/>
      <c r="O453" s="213"/>
      <c r="P453" s="213"/>
      <c r="Q453" s="213"/>
      <c r="R453" s="213"/>
      <c r="S453" s="213"/>
      <c r="T453" s="214"/>
      <c r="AT453" s="215" t="s">
        <v>167</v>
      </c>
      <c r="AU453" s="215" t="s">
        <v>83</v>
      </c>
      <c r="AV453" s="13" t="s">
        <v>83</v>
      </c>
      <c r="AW453" s="13" t="s">
        <v>31</v>
      </c>
      <c r="AX453" s="13" t="s">
        <v>75</v>
      </c>
      <c r="AY453" s="215" t="s">
        <v>159</v>
      </c>
    </row>
    <row r="454" spans="1:65" s="2" customFormat="1" ht="21.75" customHeight="1">
      <c r="A454" s="32"/>
      <c r="B454" s="33"/>
      <c r="C454" s="190" t="s">
        <v>904</v>
      </c>
      <c r="D454" s="190" t="s">
        <v>161</v>
      </c>
      <c r="E454" s="191" t="s">
        <v>905</v>
      </c>
      <c r="F454" s="192" t="s">
        <v>906</v>
      </c>
      <c r="G454" s="193" t="s">
        <v>214</v>
      </c>
      <c r="H454" s="194">
        <v>217.092</v>
      </c>
      <c r="I454" s="195"/>
      <c r="J454" s="196">
        <f>ROUND(I454*H454,0)</f>
        <v>0</v>
      </c>
      <c r="K454" s="197"/>
      <c r="L454" s="37"/>
      <c r="M454" s="198" t="s">
        <v>1</v>
      </c>
      <c r="N454" s="199" t="s">
        <v>40</v>
      </c>
      <c r="O454" s="69"/>
      <c r="P454" s="200">
        <f>O454*H454</f>
        <v>0</v>
      </c>
      <c r="Q454" s="200">
        <v>0.0004</v>
      </c>
      <c r="R454" s="200">
        <f>Q454*H454</f>
        <v>0.0868368</v>
      </c>
      <c r="S454" s="200">
        <v>0</v>
      </c>
      <c r="T454" s="201">
        <f>S454*H454</f>
        <v>0</v>
      </c>
      <c r="U454" s="32"/>
      <c r="V454" s="32"/>
      <c r="W454" s="32"/>
      <c r="X454" s="32"/>
      <c r="Y454" s="32"/>
      <c r="Z454" s="32"/>
      <c r="AA454" s="32"/>
      <c r="AB454" s="32"/>
      <c r="AC454" s="32"/>
      <c r="AD454" s="32"/>
      <c r="AE454" s="32"/>
      <c r="AR454" s="202" t="s">
        <v>244</v>
      </c>
      <c r="AT454" s="202" t="s">
        <v>161</v>
      </c>
      <c r="AU454" s="202" t="s">
        <v>83</v>
      </c>
      <c r="AY454" s="15" t="s">
        <v>159</v>
      </c>
      <c r="BE454" s="203">
        <f>IF(N454="základní",J454,0)</f>
        <v>0</v>
      </c>
      <c r="BF454" s="203">
        <f>IF(N454="snížená",J454,0)</f>
        <v>0</v>
      </c>
      <c r="BG454" s="203">
        <f>IF(N454="zákl. přenesená",J454,0)</f>
        <v>0</v>
      </c>
      <c r="BH454" s="203">
        <f>IF(N454="sníž. přenesená",J454,0)</f>
        <v>0</v>
      </c>
      <c r="BI454" s="203">
        <f>IF(N454="nulová",J454,0)</f>
        <v>0</v>
      </c>
      <c r="BJ454" s="15" t="s">
        <v>8</v>
      </c>
      <c r="BK454" s="203">
        <f>ROUND(I454*H454,0)</f>
        <v>0</v>
      </c>
      <c r="BL454" s="15" t="s">
        <v>244</v>
      </c>
      <c r="BM454" s="202" t="s">
        <v>907</v>
      </c>
    </row>
    <row r="455" spans="1:65" s="2" customFormat="1" ht="21.75" customHeight="1">
      <c r="A455" s="32"/>
      <c r="B455" s="33"/>
      <c r="C455" s="190" t="s">
        <v>908</v>
      </c>
      <c r="D455" s="190" t="s">
        <v>161</v>
      </c>
      <c r="E455" s="191" t="s">
        <v>909</v>
      </c>
      <c r="F455" s="192" t="s">
        <v>910</v>
      </c>
      <c r="G455" s="193" t="s">
        <v>214</v>
      </c>
      <c r="H455" s="194">
        <v>549.15</v>
      </c>
      <c r="I455" s="195"/>
      <c r="J455" s="196">
        <f>ROUND(I455*H455,0)</f>
        <v>0</v>
      </c>
      <c r="K455" s="197"/>
      <c r="L455" s="37"/>
      <c r="M455" s="198" t="s">
        <v>1</v>
      </c>
      <c r="N455" s="199" t="s">
        <v>40</v>
      </c>
      <c r="O455" s="69"/>
      <c r="P455" s="200">
        <f>O455*H455</f>
        <v>0</v>
      </c>
      <c r="Q455" s="200">
        <v>0.0004</v>
      </c>
      <c r="R455" s="200">
        <f>Q455*H455</f>
        <v>0.21966</v>
      </c>
      <c r="S455" s="200">
        <v>0</v>
      </c>
      <c r="T455" s="201">
        <f>S455*H455</f>
        <v>0</v>
      </c>
      <c r="U455" s="32"/>
      <c r="V455" s="32"/>
      <c r="W455" s="32"/>
      <c r="X455" s="32"/>
      <c r="Y455" s="32"/>
      <c r="Z455" s="32"/>
      <c r="AA455" s="32"/>
      <c r="AB455" s="32"/>
      <c r="AC455" s="32"/>
      <c r="AD455" s="32"/>
      <c r="AE455" s="32"/>
      <c r="AR455" s="202" t="s">
        <v>244</v>
      </c>
      <c r="AT455" s="202" t="s">
        <v>161</v>
      </c>
      <c r="AU455" s="202" t="s">
        <v>83</v>
      </c>
      <c r="AY455" s="15" t="s">
        <v>159</v>
      </c>
      <c r="BE455" s="203">
        <f>IF(N455="základní",J455,0)</f>
        <v>0</v>
      </c>
      <c r="BF455" s="203">
        <f>IF(N455="snížená",J455,0)</f>
        <v>0</v>
      </c>
      <c r="BG455" s="203">
        <f>IF(N455="zákl. přenesená",J455,0)</f>
        <v>0</v>
      </c>
      <c r="BH455" s="203">
        <f>IF(N455="sníž. přenesená",J455,0)</f>
        <v>0</v>
      </c>
      <c r="BI455" s="203">
        <f>IF(N455="nulová",J455,0)</f>
        <v>0</v>
      </c>
      <c r="BJ455" s="15" t="s">
        <v>8</v>
      </c>
      <c r="BK455" s="203">
        <f>ROUND(I455*H455,0)</f>
        <v>0</v>
      </c>
      <c r="BL455" s="15" t="s">
        <v>244</v>
      </c>
      <c r="BM455" s="202" t="s">
        <v>911</v>
      </c>
    </row>
    <row r="456" spans="2:51" s="13" customFormat="1" ht="12">
      <c r="B456" s="204"/>
      <c r="C456" s="205"/>
      <c r="D456" s="206" t="s">
        <v>167</v>
      </c>
      <c r="E456" s="207" t="s">
        <v>1</v>
      </c>
      <c r="F456" s="208" t="s">
        <v>903</v>
      </c>
      <c r="G456" s="205"/>
      <c r="H456" s="209">
        <v>549.15</v>
      </c>
      <c r="I456" s="210"/>
      <c r="J456" s="205"/>
      <c r="K456" s="205"/>
      <c r="L456" s="211"/>
      <c r="M456" s="228"/>
      <c r="N456" s="229"/>
      <c r="O456" s="229"/>
      <c r="P456" s="229"/>
      <c r="Q456" s="229"/>
      <c r="R456" s="229"/>
      <c r="S456" s="229"/>
      <c r="T456" s="230"/>
      <c r="AT456" s="215" t="s">
        <v>167</v>
      </c>
      <c r="AU456" s="215" t="s">
        <v>83</v>
      </c>
      <c r="AV456" s="13" t="s">
        <v>83</v>
      </c>
      <c r="AW456" s="13" t="s">
        <v>31</v>
      </c>
      <c r="AX456" s="13" t="s">
        <v>75</v>
      </c>
      <c r="AY456" s="215" t="s">
        <v>159</v>
      </c>
    </row>
    <row r="457" spans="1:31" s="2" customFormat="1" ht="6.95" customHeight="1">
      <c r="A457" s="32"/>
      <c r="B457" s="52"/>
      <c r="C457" s="53"/>
      <c r="D457" s="53"/>
      <c r="E457" s="53"/>
      <c r="F457" s="53"/>
      <c r="G457" s="53"/>
      <c r="H457" s="53"/>
      <c r="I457" s="53"/>
      <c r="J457" s="53"/>
      <c r="K457" s="53"/>
      <c r="L457" s="37"/>
      <c r="M457" s="32"/>
      <c r="O457" s="32"/>
      <c r="P457" s="32"/>
      <c r="Q457" s="32"/>
      <c r="R457" s="32"/>
      <c r="S457" s="32"/>
      <c r="T457" s="32"/>
      <c r="U457" s="32"/>
      <c r="V457" s="32"/>
      <c r="W457" s="32"/>
      <c r="X457" s="32"/>
      <c r="Y457" s="32"/>
      <c r="Z457" s="32"/>
      <c r="AA457" s="32"/>
      <c r="AB457" s="32"/>
      <c r="AC457" s="32"/>
      <c r="AD457" s="32"/>
      <c r="AE457" s="32"/>
    </row>
  </sheetData>
  <sheetProtection algorithmName="SHA-512" hashValue="eKAYM7TgiZq8zLdSCY4H9NuwvZ2jZ7I1Fzo+GeveplwvBCCJwFvHuR6y2I39tbpDfPTljSXFka0+Kl1JlsiBsA==" saltValue="Om57Ango1t4qOH8DlXriyCJXdnifduKoywgtwhY7kcCVw1dVkj+bZu3e255cnYu3xXG/Q3tpAspTC+eDWfANQw==" spinCount="100000" sheet="1" objects="1" scenarios="1" formatColumns="0" formatRows="0" autoFilter="0"/>
  <autoFilter ref="C143:K456"/>
  <mergeCells count="12">
    <mergeCell ref="E136:H136"/>
    <mergeCell ref="L2:V2"/>
    <mergeCell ref="E85:H85"/>
    <mergeCell ref="E87:H87"/>
    <mergeCell ref="E89:H89"/>
    <mergeCell ref="E132:H132"/>
    <mergeCell ref="E134:H13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553"/>
  <sheetViews>
    <sheetView workbookViewId="0" topLeftCell="A329">
      <selection activeCell="B354" sqref="B354"/>
    </sheetView>
  </sheetViews>
  <sheetFormatPr defaultColWidth="12.28125" defaultRowHeight="12"/>
  <cols>
    <col min="1" max="1" width="10.140625" style="303" customWidth="1"/>
    <col min="2" max="2" width="124.28125" style="242" bestFit="1" customWidth="1"/>
    <col min="3" max="3" width="14.140625" style="244" customWidth="1"/>
    <col min="4" max="4" width="10.140625" style="264" customWidth="1"/>
    <col min="5" max="5" width="15.00390625" style="240" customWidth="1"/>
    <col min="6" max="6" width="15.28125" style="241" bestFit="1" customWidth="1"/>
    <col min="7" max="256" width="12.28125" style="242" customWidth="1"/>
    <col min="257" max="257" width="10.140625" style="242" customWidth="1"/>
    <col min="258" max="258" width="124.28125" style="242" bestFit="1" customWidth="1"/>
    <col min="259" max="259" width="14.140625" style="242" customWidth="1"/>
    <col min="260" max="260" width="10.140625" style="242" customWidth="1"/>
    <col min="261" max="261" width="15.00390625" style="242" customWidth="1"/>
    <col min="262" max="262" width="15.28125" style="242" bestFit="1" customWidth="1"/>
    <col min="263" max="512" width="12.28125" style="242" customWidth="1"/>
    <col min="513" max="513" width="10.140625" style="242" customWidth="1"/>
    <col min="514" max="514" width="124.28125" style="242" bestFit="1" customWidth="1"/>
    <col min="515" max="515" width="14.140625" style="242" customWidth="1"/>
    <col min="516" max="516" width="10.140625" style="242" customWidth="1"/>
    <col min="517" max="517" width="15.00390625" style="242" customWidth="1"/>
    <col min="518" max="518" width="15.28125" style="242" bestFit="1" customWidth="1"/>
    <col min="519" max="768" width="12.28125" style="242" customWidth="1"/>
    <col min="769" max="769" width="10.140625" style="242" customWidth="1"/>
    <col min="770" max="770" width="124.28125" style="242" bestFit="1" customWidth="1"/>
    <col min="771" max="771" width="14.140625" style="242" customWidth="1"/>
    <col min="772" max="772" width="10.140625" style="242" customWidth="1"/>
    <col min="773" max="773" width="15.00390625" style="242" customWidth="1"/>
    <col min="774" max="774" width="15.28125" style="242" bestFit="1" customWidth="1"/>
    <col min="775" max="1024" width="12.28125" style="242" customWidth="1"/>
    <col min="1025" max="1025" width="10.140625" style="242" customWidth="1"/>
    <col min="1026" max="1026" width="124.28125" style="242" bestFit="1" customWidth="1"/>
    <col min="1027" max="1027" width="14.140625" style="242" customWidth="1"/>
    <col min="1028" max="1028" width="10.140625" style="242" customWidth="1"/>
    <col min="1029" max="1029" width="15.00390625" style="242" customWidth="1"/>
    <col min="1030" max="1030" width="15.28125" style="242" bestFit="1" customWidth="1"/>
    <col min="1031" max="1280" width="12.28125" style="242" customWidth="1"/>
    <col min="1281" max="1281" width="10.140625" style="242" customWidth="1"/>
    <col min="1282" max="1282" width="124.28125" style="242" bestFit="1" customWidth="1"/>
    <col min="1283" max="1283" width="14.140625" style="242" customWidth="1"/>
    <col min="1284" max="1284" width="10.140625" style="242" customWidth="1"/>
    <col min="1285" max="1285" width="15.00390625" style="242" customWidth="1"/>
    <col min="1286" max="1286" width="15.28125" style="242" bestFit="1" customWidth="1"/>
    <col min="1287" max="1536" width="12.28125" style="242" customWidth="1"/>
    <col min="1537" max="1537" width="10.140625" style="242" customWidth="1"/>
    <col min="1538" max="1538" width="124.28125" style="242" bestFit="1" customWidth="1"/>
    <col min="1539" max="1539" width="14.140625" style="242" customWidth="1"/>
    <col min="1540" max="1540" width="10.140625" style="242" customWidth="1"/>
    <col min="1541" max="1541" width="15.00390625" style="242" customWidth="1"/>
    <col min="1542" max="1542" width="15.28125" style="242" bestFit="1" customWidth="1"/>
    <col min="1543" max="1792" width="12.28125" style="242" customWidth="1"/>
    <col min="1793" max="1793" width="10.140625" style="242" customWidth="1"/>
    <col min="1794" max="1794" width="124.28125" style="242" bestFit="1" customWidth="1"/>
    <col min="1795" max="1795" width="14.140625" style="242" customWidth="1"/>
    <col min="1796" max="1796" width="10.140625" style="242" customWidth="1"/>
    <col min="1797" max="1797" width="15.00390625" style="242" customWidth="1"/>
    <col min="1798" max="1798" width="15.28125" style="242" bestFit="1" customWidth="1"/>
    <col min="1799" max="2048" width="12.28125" style="242" customWidth="1"/>
    <col min="2049" max="2049" width="10.140625" style="242" customWidth="1"/>
    <col min="2050" max="2050" width="124.28125" style="242" bestFit="1" customWidth="1"/>
    <col min="2051" max="2051" width="14.140625" style="242" customWidth="1"/>
    <col min="2052" max="2052" width="10.140625" style="242" customWidth="1"/>
    <col min="2053" max="2053" width="15.00390625" style="242" customWidth="1"/>
    <col min="2054" max="2054" width="15.28125" style="242" bestFit="1" customWidth="1"/>
    <col min="2055" max="2304" width="12.28125" style="242" customWidth="1"/>
    <col min="2305" max="2305" width="10.140625" style="242" customWidth="1"/>
    <col min="2306" max="2306" width="124.28125" style="242" bestFit="1" customWidth="1"/>
    <col min="2307" max="2307" width="14.140625" style="242" customWidth="1"/>
    <col min="2308" max="2308" width="10.140625" style="242" customWidth="1"/>
    <col min="2309" max="2309" width="15.00390625" style="242" customWidth="1"/>
    <col min="2310" max="2310" width="15.28125" style="242" bestFit="1" customWidth="1"/>
    <col min="2311" max="2560" width="12.28125" style="242" customWidth="1"/>
    <col min="2561" max="2561" width="10.140625" style="242" customWidth="1"/>
    <col min="2562" max="2562" width="124.28125" style="242" bestFit="1" customWidth="1"/>
    <col min="2563" max="2563" width="14.140625" style="242" customWidth="1"/>
    <col min="2564" max="2564" width="10.140625" style="242" customWidth="1"/>
    <col min="2565" max="2565" width="15.00390625" style="242" customWidth="1"/>
    <col min="2566" max="2566" width="15.28125" style="242" bestFit="1" customWidth="1"/>
    <col min="2567" max="2816" width="12.28125" style="242" customWidth="1"/>
    <col min="2817" max="2817" width="10.140625" style="242" customWidth="1"/>
    <col min="2818" max="2818" width="124.28125" style="242" bestFit="1" customWidth="1"/>
    <col min="2819" max="2819" width="14.140625" style="242" customWidth="1"/>
    <col min="2820" max="2820" width="10.140625" style="242" customWidth="1"/>
    <col min="2821" max="2821" width="15.00390625" style="242" customWidth="1"/>
    <col min="2822" max="2822" width="15.28125" style="242" bestFit="1" customWidth="1"/>
    <col min="2823" max="3072" width="12.28125" style="242" customWidth="1"/>
    <col min="3073" max="3073" width="10.140625" style="242" customWidth="1"/>
    <col min="3074" max="3074" width="124.28125" style="242" bestFit="1" customWidth="1"/>
    <col min="3075" max="3075" width="14.140625" style="242" customWidth="1"/>
    <col min="3076" max="3076" width="10.140625" style="242" customWidth="1"/>
    <col min="3077" max="3077" width="15.00390625" style="242" customWidth="1"/>
    <col min="3078" max="3078" width="15.28125" style="242" bestFit="1" customWidth="1"/>
    <col min="3079" max="3328" width="12.28125" style="242" customWidth="1"/>
    <col min="3329" max="3329" width="10.140625" style="242" customWidth="1"/>
    <col min="3330" max="3330" width="124.28125" style="242" bestFit="1" customWidth="1"/>
    <col min="3331" max="3331" width="14.140625" style="242" customWidth="1"/>
    <col min="3332" max="3332" width="10.140625" style="242" customWidth="1"/>
    <col min="3333" max="3333" width="15.00390625" style="242" customWidth="1"/>
    <col min="3334" max="3334" width="15.28125" style="242" bestFit="1" customWidth="1"/>
    <col min="3335" max="3584" width="12.28125" style="242" customWidth="1"/>
    <col min="3585" max="3585" width="10.140625" style="242" customWidth="1"/>
    <col min="3586" max="3586" width="124.28125" style="242" bestFit="1" customWidth="1"/>
    <col min="3587" max="3587" width="14.140625" style="242" customWidth="1"/>
    <col min="3588" max="3588" width="10.140625" style="242" customWidth="1"/>
    <col min="3589" max="3589" width="15.00390625" style="242" customWidth="1"/>
    <col min="3590" max="3590" width="15.28125" style="242" bestFit="1" customWidth="1"/>
    <col min="3591" max="3840" width="12.28125" style="242" customWidth="1"/>
    <col min="3841" max="3841" width="10.140625" style="242" customWidth="1"/>
    <col min="3842" max="3842" width="124.28125" style="242" bestFit="1" customWidth="1"/>
    <col min="3843" max="3843" width="14.140625" style="242" customWidth="1"/>
    <col min="3844" max="3844" width="10.140625" style="242" customWidth="1"/>
    <col min="3845" max="3845" width="15.00390625" style="242" customWidth="1"/>
    <col min="3846" max="3846" width="15.28125" style="242" bestFit="1" customWidth="1"/>
    <col min="3847" max="4096" width="12.28125" style="242" customWidth="1"/>
    <col min="4097" max="4097" width="10.140625" style="242" customWidth="1"/>
    <col min="4098" max="4098" width="124.28125" style="242" bestFit="1" customWidth="1"/>
    <col min="4099" max="4099" width="14.140625" style="242" customWidth="1"/>
    <col min="4100" max="4100" width="10.140625" style="242" customWidth="1"/>
    <col min="4101" max="4101" width="15.00390625" style="242" customWidth="1"/>
    <col min="4102" max="4102" width="15.28125" style="242" bestFit="1" customWidth="1"/>
    <col min="4103" max="4352" width="12.28125" style="242" customWidth="1"/>
    <col min="4353" max="4353" width="10.140625" style="242" customWidth="1"/>
    <col min="4354" max="4354" width="124.28125" style="242" bestFit="1" customWidth="1"/>
    <col min="4355" max="4355" width="14.140625" style="242" customWidth="1"/>
    <col min="4356" max="4356" width="10.140625" style="242" customWidth="1"/>
    <col min="4357" max="4357" width="15.00390625" style="242" customWidth="1"/>
    <col min="4358" max="4358" width="15.28125" style="242" bestFit="1" customWidth="1"/>
    <col min="4359" max="4608" width="12.28125" style="242" customWidth="1"/>
    <col min="4609" max="4609" width="10.140625" style="242" customWidth="1"/>
    <col min="4610" max="4610" width="124.28125" style="242" bestFit="1" customWidth="1"/>
    <col min="4611" max="4611" width="14.140625" style="242" customWidth="1"/>
    <col min="4612" max="4612" width="10.140625" style="242" customWidth="1"/>
    <col min="4613" max="4613" width="15.00390625" style="242" customWidth="1"/>
    <col min="4614" max="4614" width="15.28125" style="242" bestFit="1" customWidth="1"/>
    <col min="4615" max="4864" width="12.28125" style="242" customWidth="1"/>
    <col min="4865" max="4865" width="10.140625" style="242" customWidth="1"/>
    <col min="4866" max="4866" width="124.28125" style="242" bestFit="1" customWidth="1"/>
    <col min="4867" max="4867" width="14.140625" style="242" customWidth="1"/>
    <col min="4868" max="4868" width="10.140625" style="242" customWidth="1"/>
    <col min="4869" max="4869" width="15.00390625" style="242" customWidth="1"/>
    <col min="4870" max="4870" width="15.28125" style="242" bestFit="1" customWidth="1"/>
    <col min="4871" max="5120" width="12.28125" style="242" customWidth="1"/>
    <col min="5121" max="5121" width="10.140625" style="242" customWidth="1"/>
    <col min="5122" max="5122" width="124.28125" style="242" bestFit="1" customWidth="1"/>
    <col min="5123" max="5123" width="14.140625" style="242" customWidth="1"/>
    <col min="5124" max="5124" width="10.140625" style="242" customWidth="1"/>
    <col min="5125" max="5125" width="15.00390625" style="242" customWidth="1"/>
    <col min="5126" max="5126" width="15.28125" style="242" bestFit="1" customWidth="1"/>
    <col min="5127" max="5376" width="12.28125" style="242" customWidth="1"/>
    <col min="5377" max="5377" width="10.140625" style="242" customWidth="1"/>
    <col min="5378" max="5378" width="124.28125" style="242" bestFit="1" customWidth="1"/>
    <col min="5379" max="5379" width="14.140625" style="242" customWidth="1"/>
    <col min="5380" max="5380" width="10.140625" style="242" customWidth="1"/>
    <col min="5381" max="5381" width="15.00390625" style="242" customWidth="1"/>
    <col min="5382" max="5382" width="15.28125" style="242" bestFit="1" customWidth="1"/>
    <col min="5383" max="5632" width="12.28125" style="242" customWidth="1"/>
    <col min="5633" max="5633" width="10.140625" style="242" customWidth="1"/>
    <col min="5634" max="5634" width="124.28125" style="242" bestFit="1" customWidth="1"/>
    <col min="5635" max="5635" width="14.140625" style="242" customWidth="1"/>
    <col min="5636" max="5636" width="10.140625" style="242" customWidth="1"/>
    <col min="5637" max="5637" width="15.00390625" style="242" customWidth="1"/>
    <col min="5638" max="5638" width="15.28125" style="242" bestFit="1" customWidth="1"/>
    <col min="5639" max="5888" width="12.28125" style="242" customWidth="1"/>
    <col min="5889" max="5889" width="10.140625" style="242" customWidth="1"/>
    <col min="5890" max="5890" width="124.28125" style="242" bestFit="1" customWidth="1"/>
    <col min="5891" max="5891" width="14.140625" style="242" customWidth="1"/>
    <col min="5892" max="5892" width="10.140625" style="242" customWidth="1"/>
    <col min="5893" max="5893" width="15.00390625" style="242" customWidth="1"/>
    <col min="5894" max="5894" width="15.28125" style="242" bestFit="1" customWidth="1"/>
    <col min="5895" max="6144" width="12.28125" style="242" customWidth="1"/>
    <col min="6145" max="6145" width="10.140625" style="242" customWidth="1"/>
    <col min="6146" max="6146" width="124.28125" style="242" bestFit="1" customWidth="1"/>
    <col min="6147" max="6147" width="14.140625" style="242" customWidth="1"/>
    <col min="6148" max="6148" width="10.140625" style="242" customWidth="1"/>
    <col min="6149" max="6149" width="15.00390625" style="242" customWidth="1"/>
    <col min="6150" max="6150" width="15.28125" style="242" bestFit="1" customWidth="1"/>
    <col min="6151" max="6400" width="12.28125" style="242" customWidth="1"/>
    <col min="6401" max="6401" width="10.140625" style="242" customWidth="1"/>
    <col min="6402" max="6402" width="124.28125" style="242" bestFit="1" customWidth="1"/>
    <col min="6403" max="6403" width="14.140625" style="242" customWidth="1"/>
    <col min="6404" max="6404" width="10.140625" style="242" customWidth="1"/>
    <col min="6405" max="6405" width="15.00390625" style="242" customWidth="1"/>
    <col min="6406" max="6406" width="15.28125" style="242" bestFit="1" customWidth="1"/>
    <col min="6407" max="6656" width="12.28125" style="242" customWidth="1"/>
    <col min="6657" max="6657" width="10.140625" style="242" customWidth="1"/>
    <col min="6658" max="6658" width="124.28125" style="242" bestFit="1" customWidth="1"/>
    <col min="6659" max="6659" width="14.140625" style="242" customWidth="1"/>
    <col min="6660" max="6660" width="10.140625" style="242" customWidth="1"/>
    <col min="6661" max="6661" width="15.00390625" style="242" customWidth="1"/>
    <col min="6662" max="6662" width="15.28125" style="242" bestFit="1" customWidth="1"/>
    <col min="6663" max="6912" width="12.28125" style="242" customWidth="1"/>
    <col min="6913" max="6913" width="10.140625" style="242" customWidth="1"/>
    <col min="6914" max="6914" width="124.28125" style="242" bestFit="1" customWidth="1"/>
    <col min="6915" max="6915" width="14.140625" style="242" customWidth="1"/>
    <col min="6916" max="6916" width="10.140625" style="242" customWidth="1"/>
    <col min="6917" max="6917" width="15.00390625" style="242" customWidth="1"/>
    <col min="6918" max="6918" width="15.28125" style="242" bestFit="1" customWidth="1"/>
    <col min="6919" max="7168" width="12.28125" style="242" customWidth="1"/>
    <col min="7169" max="7169" width="10.140625" style="242" customWidth="1"/>
    <col min="7170" max="7170" width="124.28125" style="242" bestFit="1" customWidth="1"/>
    <col min="7171" max="7171" width="14.140625" style="242" customWidth="1"/>
    <col min="7172" max="7172" width="10.140625" style="242" customWidth="1"/>
    <col min="7173" max="7173" width="15.00390625" style="242" customWidth="1"/>
    <col min="7174" max="7174" width="15.28125" style="242" bestFit="1" customWidth="1"/>
    <col min="7175" max="7424" width="12.28125" style="242" customWidth="1"/>
    <col min="7425" max="7425" width="10.140625" style="242" customWidth="1"/>
    <col min="7426" max="7426" width="124.28125" style="242" bestFit="1" customWidth="1"/>
    <col min="7427" max="7427" width="14.140625" style="242" customWidth="1"/>
    <col min="7428" max="7428" width="10.140625" style="242" customWidth="1"/>
    <col min="7429" max="7429" width="15.00390625" style="242" customWidth="1"/>
    <col min="7430" max="7430" width="15.28125" style="242" bestFit="1" customWidth="1"/>
    <col min="7431" max="7680" width="12.28125" style="242" customWidth="1"/>
    <col min="7681" max="7681" width="10.140625" style="242" customWidth="1"/>
    <col min="7682" max="7682" width="124.28125" style="242" bestFit="1" customWidth="1"/>
    <col min="7683" max="7683" width="14.140625" style="242" customWidth="1"/>
    <col min="7684" max="7684" width="10.140625" style="242" customWidth="1"/>
    <col min="7685" max="7685" width="15.00390625" style="242" customWidth="1"/>
    <col min="7686" max="7686" width="15.28125" style="242" bestFit="1" customWidth="1"/>
    <col min="7687" max="7936" width="12.28125" style="242" customWidth="1"/>
    <col min="7937" max="7937" width="10.140625" style="242" customWidth="1"/>
    <col min="7938" max="7938" width="124.28125" style="242" bestFit="1" customWidth="1"/>
    <col min="7939" max="7939" width="14.140625" style="242" customWidth="1"/>
    <col min="7940" max="7940" width="10.140625" style="242" customWidth="1"/>
    <col min="7941" max="7941" width="15.00390625" style="242" customWidth="1"/>
    <col min="7942" max="7942" width="15.28125" style="242" bestFit="1" customWidth="1"/>
    <col min="7943" max="8192" width="12.28125" style="242" customWidth="1"/>
    <col min="8193" max="8193" width="10.140625" style="242" customWidth="1"/>
    <col min="8194" max="8194" width="124.28125" style="242" bestFit="1" customWidth="1"/>
    <col min="8195" max="8195" width="14.140625" style="242" customWidth="1"/>
    <col min="8196" max="8196" width="10.140625" style="242" customWidth="1"/>
    <col min="8197" max="8197" width="15.00390625" style="242" customWidth="1"/>
    <col min="8198" max="8198" width="15.28125" style="242" bestFit="1" customWidth="1"/>
    <col min="8199" max="8448" width="12.28125" style="242" customWidth="1"/>
    <col min="8449" max="8449" width="10.140625" style="242" customWidth="1"/>
    <col min="8450" max="8450" width="124.28125" style="242" bestFit="1" customWidth="1"/>
    <col min="8451" max="8451" width="14.140625" style="242" customWidth="1"/>
    <col min="8452" max="8452" width="10.140625" style="242" customWidth="1"/>
    <col min="8453" max="8453" width="15.00390625" style="242" customWidth="1"/>
    <col min="8454" max="8454" width="15.28125" style="242" bestFit="1" customWidth="1"/>
    <col min="8455" max="8704" width="12.28125" style="242" customWidth="1"/>
    <col min="8705" max="8705" width="10.140625" style="242" customWidth="1"/>
    <col min="8706" max="8706" width="124.28125" style="242" bestFit="1" customWidth="1"/>
    <col min="8707" max="8707" width="14.140625" style="242" customWidth="1"/>
    <col min="8708" max="8708" width="10.140625" style="242" customWidth="1"/>
    <col min="8709" max="8709" width="15.00390625" style="242" customWidth="1"/>
    <col min="8710" max="8710" width="15.28125" style="242" bestFit="1" customWidth="1"/>
    <col min="8711" max="8960" width="12.28125" style="242" customWidth="1"/>
    <col min="8961" max="8961" width="10.140625" style="242" customWidth="1"/>
    <col min="8962" max="8962" width="124.28125" style="242" bestFit="1" customWidth="1"/>
    <col min="8963" max="8963" width="14.140625" style="242" customWidth="1"/>
    <col min="8964" max="8964" width="10.140625" style="242" customWidth="1"/>
    <col min="8965" max="8965" width="15.00390625" style="242" customWidth="1"/>
    <col min="8966" max="8966" width="15.28125" style="242" bestFit="1" customWidth="1"/>
    <col min="8967" max="9216" width="12.28125" style="242" customWidth="1"/>
    <col min="9217" max="9217" width="10.140625" style="242" customWidth="1"/>
    <col min="9218" max="9218" width="124.28125" style="242" bestFit="1" customWidth="1"/>
    <col min="9219" max="9219" width="14.140625" style="242" customWidth="1"/>
    <col min="9220" max="9220" width="10.140625" style="242" customWidth="1"/>
    <col min="9221" max="9221" width="15.00390625" style="242" customWidth="1"/>
    <col min="9222" max="9222" width="15.28125" style="242" bestFit="1" customWidth="1"/>
    <col min="9223" max="9472" width="12.28125" style="242" customWidth="1"/>
    <col min="9473" max="9473" width="10.140625" style="242" customWidth="1"/>
    <col min="9474" max="9474" width="124.28125" style="242" bestFit="1" customWidth="1"/>
    <col min="9475" max="9475" width="14.140625" style="242" customWidth="1"/>
    <col min="9476" max="9476" width="10.140625" style="242" customWidth="1"/>
    <col min="9477" max="9477" width="15.00390625" style="242" customWidth="1"/>
    <col min="9478" max="9478" width="15.28125" style="242" bestFit="1" customWidth="1"/>
    <col min="9479" max="9728" width="12.28125" style="242" customWidth="1"/>
    <col min="9729" max="9729" width="10.140625" style="242" customWidth="1"/>
    <col min="9730" max="9730" width="124.28125" style="242" bestFit="1" customWidth="1"/>
    <col min="9731" max="9731" width="14.140625" style="242" customWidth="1"/>
    <col min="9732" max="9732" width="10.140625" style="242" customWidth="1"/>
    <col min="9733" max="9733" width="15.00390625" style="242" customWidth="1"/>
    <col min="9734" max="9734" width="15.28125" style="242" bestFit="1" customWidth="1"/>
    <col min="9735" max="9984" width="12.28125" style="242" customWidth="1"/>
    <col min="9985" max="9985" width="10.140625" style="242" customWidth="1"/>
    <col min="9986" max="9986" width="124.28125" style="242" bestFit="1" customWidth="1"/>
    <col min="9987" max="9987" width="14.140625" style="242" customWidth="1"/>
    <col min="9988" max="9988" width="10.140625" style="242" customWidth="1"/>
    <col min="9989" max="9989" width="15.00390625" style="242" customWidth="1"/>
    <col min="9990" max="9990" width="15.28125" style="242" bestFit="1" customWidth="1"/>
    <col min="9991" max="10240" width="12.28125" style="242" customWidth="1"/>
    <col min="10241" max="10241" width="10.140625" style="242" customWidth="1"/>
    <col min="10242" max="10242" width="124.28125" style="242" bestFit="1" customWidth="1"/>
    <col min="10243" max="10243" width="14.140625" style="242" customWidth="1"/>
    <col min="10244" max="10244" width="10.140625" style="242" customWidth="1"/>
    <col min="10245" max="10245" width="15.00390625" style="242" customWidth="1"/>
    <col min="10246" max="10246" width="15.28125" style="242" bestFit="1" customWidth="1"/>
    <col min="10247" max="10496" width="12.28125" style="242" customWidth="1"/>
    <col min="10497" max="10497" width="10.140625" style="242" customWidth="1"/>
    <col min="10498" max="10498" width="124.28125" style="242" bestFit="1" customWidth="1"/>
    <col min="10499" max="10499" width="14.140625" style="242" customWidth="1"/>
    <col min="10500" max="10500" width="10.140625" style="242" customWidth="1"/>
    <col min="10501" max="10501" width="15.00390625" style="242" customWidth="1"/>
    <col min="10502" max="10502" width="15.28125" style="242" bestFit="1" customWidth="1"/>
    <col min="10503" max="10752" width="12.28125" style="242" customWidth="1"/>
    <col min="10753" max="10753" width="10.140625" style="242" customWidth="1"/>
    <col min="10754" max="10754" width="124.28125" style="242" bestFit="1" customWidth="1"/>
    <col min="10755" max="10755" width="14.140625" style="242" customWidth="1"/>
    <col min="10756" max="10756" width="10.140625" style="242" customWidth="1"/>
    <col min="10757" max="10757" width="15.00390625" style="242" customWidth="1"/>
    <col min="10758" max="10758" width="15.28125" style="242" bestFit="1" customWidth="1"/>
    <col min="10759" max="11008" width="12.28125" style="242" customWidth="1"/>
    <col min="11009" max="11009" width="10.140625" style="242" customWidth="1"/>
    <col min="11010" max="11010" width="124.28125" style="242" bestFit="1" customWidth="1"/>
    <col min="11011" max="11011" width="14.140625" style="242" customWidth="1"/>
    <col min="11012" max="11012" width="10.140625" style="242" customWidth="1"/>
    <col min="11013" max="11013" width="15.00390625" style="242" customWidth="1"/>
    <col min="11014" max="11014" width="15.28125" style="242" bestFit="1" customWidth="1"/>
    <col min="11015" max="11264" width="12.28125" style="242" customWidth="1"/>
    <col min="11265" max="11265" width="10.140625" style="242" customWidth="1"/>
    <col min="11266" max="11266" width="124.28125" style="242" bestFit="1" customWidth="1"/>
    <col min="11267" max="11267" width="14.140625" style="242" customWidth="1"/>
    <col min="11268" max="11268" width="10.140625" style="242" customWidth="1"/>
    <col min="11269" max="11269" width="15.00390625" style="242" customWidth="1"/>
    <col min="11270" max="11270" width="15.28125" style="242" bestFit="1" customWidth="1"/>
    <col min="11271" max="11520" width="12.28125" style="242" customWidth="1"/>
    <col min="11521" max="11521" width="10.140625" style="242" customWidth="1"/>
    <col min="11522" max="11522" width="124.28125" style="242" bestFit="1" customWidth="1"/>
    <col min="11523" max="11523" width="14.140625" style="242" customWidth="1"/>
    <col min="11524" max="11524" width="10.140625" style="242" customWidth="1"/>
    <col min="11525" max="11525" width="15.00390625" style="242" customWidth="1"/>
    <col min="11526" max="11526" width="15.28125" style="242" bestFit="1" customWidth="1"/>
    <col min="11527" max="11776" width="12.28125" style="242" customWidth="1"/>
    <col min="11777" max="11777" width="10.140625" style="242" customWidth="1"/>
    <col min="11778" max="11778" width="124.28125" style="242" bestFit="1" customWidth="1"/>
    <col min="11779" max="11779" width="14.140625" style="242" customWidth="1"/>
    <col min="11780" max="11780" width="10.140625" style="242" customWidth="1"/>
    <col min="11781" max="11781" width="15.00390625" style="242" customWidth="1"/>
    <col min="11782" max="11782" width="15.28125" style="242" bestFit="1" customWidth="1"/>
    <col min="11783" max="12032" width="12.28125" style="242" customWidth="1"/>
    <col min="12033" max="12033" width="10.140625" style="242" customWidth="1"/>
    <col min="12034" max="12034" width="124.28125" style="242" bestFit="1" customWidth="1"/>
    <col min="12035" max="12035" width="14.140625" style="242" customWidth="1"/>
    <col min="12036" max="12036" width="10.140625" style="242" customWidth="1"/>
    <col min="12037" max="12037" width="15.00390625" style="242" customWidth="1"/>
    <col min="12038" max="12038" width="15.28125" style="242" bestFit="1" customWidth="1"/>
    <col min="12039" max="12288" width="12.28125" style="242" customWidth="1"/>
    <col min="12289" max="12289" width="10.140625" style="242" customWidth="1"/>
    <col min="12290" max="12290" width="124.28125" style="242" bestFit="1" customWidth="1"/>
    <col min="12291" max="12291" width="14.140625" style="242" customWidth="1"/>
    <col min="12292" max="12292" width="10.140625" style="242" customWidth="1"/>
    <col min="12293" max="12293" width="15.00390625" style="242" customWidth="1"/>
    <col min="12294" max="12294" width="15.28125" style="242" bestFit="1" customWidth="1"/>
    <col min="12295" max="12544" width="12.28125" style="242" customWidth="1"/>
    <col min="12545" max="12545" width="10.140625" style="242" customWidth="1"/>
    <col min="12546" max="12546" width="124.28125" style="242" bestFit="1" customWidth="1"/>
    <col min="12547" max="12547" width="14.140625" style="242" customWidth="1"/>
    <col min="12548" max="12548" width="10.140625" style="242" customWidth="1"/>
    <col min="12549" max="12549" width="15.00390625" style="242" customWidth="1"/>
    <col min="12550" max="12550" width="15.28125" style="242" bestFit="1" customWidth="1"/>
    <col min="12551" max="12800" width="12.28125" style="242" customWidth="1"/>
    <col min="12801" max="12801" width="10.140625" style="242" customWidth="1"/>
    <col min="12802" max="12802" width="124.28125" style="242" bestFit="1" customWidth="1"/>
    <col min="12803" max="12803" width="14.140625" style="242" customWidth="1"/>
    <col min="12804" max="12804" width="10.140625" style="242" customWidth="1"/>
    <col min="12805" max="12805" width="15.00390625" style="242" customWidth="1"/>
    <col min="12806" max="12806" width="15.28125" style="242" bestFit="1" customWidth="1"/>
    <col min="12807" max="13056" width="12.28125" style="242" customWidth="1"/>
    <col min="13057" max="13057" width="10.140625" style="242" customWidth="1"/>
    <col min="13058" max="13058" width="124.28125" style="242" bestFit="1" customWidth="1"/>
    <col min="13059" max="13059" width="14.140625" style="242" customWidth="1"/>
    <col min="13060" max="13060" width="10.140625" style="242" customWidth="1"/>
    <col min="13061" max="13061" width="15.00390625" style="242" customWidth="1"/>
    <col min="13062" max="13062" width="15.28125" style="242" bestFit="1" customWidth="1"/>
    <col min="13063" max="13312" width="12.28125" style="242" customWidth="1"/>
    <col min="13313" max="13313" width="10.140625" style="242" customWidth="1"/>
    <col min="13314" max="13314" width="124.28125" style="242" bestFit="1" customWidth="1"/>
    <col min="13315" max="13315" width="14.140625" style="242" customWidth="1"/>
    <col min="13316" max="13316" width="10.140625" style="242" customWidth="1"/>
    <col min="13317" max="13317" width="15.00390625" style="242" customWidth="1"/>
    <col min="13318" max="13318" width="15.28125" style="242" bestFit="1" customWidth="1"/>
    <col min="13319" max="13568" width="12.28125" style="242" customWidth="1"/>
    <col min="13569" max="13569" width="10.140625" style="242" customWidth="1"/>
    <col min="13570" max="13570" width="124.28125" style="242" bestFit="1" customWidth="1"/>
    <col min="13571" max="13571" width="14.140625" style="242" customWidth="1"/>
    <col min="13572" max="13572" width="10.140625" style="242" customWidth="1"/>
    <col min="13573" max="13573" width="15.00390625" style="242" customWidth="1"/>
    <col min="13574" max="13574" width="15.28125" style="242" bestFit="1" customWidth="1"/>
    <col min="13575" max="13824" width="12.28125" style="242" customWidth="1"/>
    <col min="13825" max="13825" width="10.140625" style="242" customWidth="1"/>
    <col min="13826" max="13826" width="124.28125" style="242" bestFit="1" customWidth="1"/>
    <col min="13827" max="13827" width="14.140625" style="242" customWidth="1"/>
    <col min="13828" max="13828" width="10.140625" style="242" customWidth="1"/>
    <col min="13829" max="13829" width="15.00390625" style="242" customWidth="1"/>
    <col min="13830" max="13830" width="15.28125" style="242" bestFit="1" customWidth="1"/>
    <col min="13831" max="14080" width="12.28125" style="242" customWidth="1"/>
    <col min="14081" max="14081" width="10.140625" style="242" customWidth="1"/>
    <col min="14082" max="14082" width="124.28125" style="242" bestFit="1" customWidth="1"/>
    <col min="14083" max="14083" width="14.140625" style="242" customWidth="1"/>
    <col min="14084" max="14084" width="10.140625" style="242" customWidth="1"/>
    <col min="14085" max="14085" width="15.00390625" style="242" customWidth="1"/>
    <col min="14086" max="14086" width="15.28125" style="242" bestFit="1" customWidth="1"/>
    <col min="14087" max="14336" width="12.28125" style="242" customWidth="1"/>
    <col min="14337" max="14337" width="10.140625" style="242" customWidth="1"/>
    <col min="14338" max="14338" width="124.28125" style="242" bestFit="1" customWidth="1"/>
    <col min="14339" max="14339" width="14.140625" style="242" customWidth="1"/>
    <col min="14340" max="14340" width="10.140625" style="242" customWidth="1"/>
    <col min="14341" max="14341" width="15.00390625" style="242" customWidth="1"/>
    <col min="14342" max="14342" width="15.28125" style="242" bestFit="1" customWidth="1"/>
    <col min="14343" max="14592" width="12.28125" style="242" customWidth="1"/>
    <col min="14593" max="14593" width="10.140625" style="242" customWidth="1"/>
    <col min="14594" max="14594" width="124.28125" style="242" bestFit="1" customWidth="1"/>
    <col min="14595" max="14595" width="14.140625" style="242" customWidth="1"/>
    <col min="14596" max="14596" width="10.140625" style="242" customWidth="1"/>
    <col min="14597" max="14597" width="15.00390625" style="242" customWidth="1"/>
    <col min="14598" max="14598" width="15.28125" style="242" bestFit="1" customWidth="1"/>
    <col min="14599" max="14848" width="12.28125" style="242" customWidth="1"/>
    <col min="14849" max="14849" width="10.140625" style="242" customWidth="1"/>
    <col min="14850" max="14850" width="124.28125" style="242" bestFit="1" customWidth="1"/>
    <col min="14851" max="14851" width="14.140625" style="242" customWidth="1"/>
    <col min="14852" max="14852" width="10.140625" style="242" customWidth="1"/>
    <col min="14853" max="14853" width="15.00390625" style="242" customWidth="1"/>
    <col min="14854" max="14854" width="15.28125" style="242" bestFit="1" customWidth="1"/>
    <col min="14855" max="15104" width="12.28125" style="242" customWidth="1"/>
    <col min="15105" max="15105" width="10.140625" style="242" customWidth="1"/>
    <col min="15106" max="15106" width="124.28125" style="242" bestFit="1" customWidth="1"/>
    <col min="15107" max="15107" width="14.140625" style="242" customWidth="1"/>
    <col min="15108" max="15108" width="10.140625" style="242" customWidth="1"/>
    <col min="15109" max="15109" width="15.00390625" style="242" customWidth="1"/>
    <col min="15110" max="15110" width="15.28125" style="242" bestFit="1" customWidth="1"/>
    <col min="15111" max="15360" width="12.28125" style="242" customWidth="1"/>
    <col min="15361" max="15361" width="10.140625" style="242" customWidth="1"/>
    <col min="15362" max="15362" width="124.28125" style="242" bestFit="1" customWidth="1"/>
    <col min="15363" max="15363" width="14.140625" style="242" customWidth="1"/>
    <col min="15364" max="15364" width="10.140625" style="242" customWidth="1"/>
    <col min="15365" max="15365" width="15.00390625" style="242" customWidth="1"/>
    <col min="15366" max="15366" width="15.28125" style="242" bestFit="1" customWidth="1"/>
    <col min="15367" max="15616" width="12.28125" style="242" customWidth="1"/>
    <col min="15617" max="15617" width="10.140625" style="242" customWidth="1"/>
    <col min="15618" max="15618" width="124.28125" style="242" bestFit="1" customWidth="1"/>
    <col min="15619" max="15619" width="14.140625" style="242" customWidth="1"/>
    <col min="15620" max="15620" width="10.140625" style="242" customWidth="1"/>
    <col min="15621" max="15621" width="15.00390625" style="242" customWidth="1"/>
    <col min="15622" max="15622" width="15.28125" style="242" bestFit="1" customWidth="1"/>
    <col min="15623" max="15872" width="12.28125" style="242" customWidth="1"/>
    <col min="15873" max="15873" width="10.140625" style="242" customWidth="1"/>
    <col min="15874" max="15874" width="124.28125" style="242" bestFit="1" customWidth="1"/>
    <col min="15875" max="15875" width="14.140625" style="242" customWidth="1"/>
    <col min="15876" max="15876" width="10.140625" style="242" customWidth="1"/>
    <col min="15877" max="15877" width="15.00390625" style="242" customWidth="1"/>
    <col min="15878" max="15878" width="15.28125" style="242" bestFit="1" customWidth="1"/>
    <col min="15879" max="16128" width="12.28125" style="242" customWidth="1"/>
    <col min="16129" max="16129" width="10.140625" style="242" customWidth="1"/>
    <col min="16130" max="16130" width="124.28125" style="242" bestFit="1" customWidth="1"/>
    <col min="16131" max="16131" width="14.140625" style="242" customWidth="1"/>
    <col min="16132" max="16132" width="10.140625" style="242" customWidth="1"/>
    <col min="16133" max="16133" width="15.00390625" style="242" customWidth="1"/>
    <col min="16134" max="16134" width="15.28125" style="242" bestFit="1" customWidth="1"/>
    <col min="16135" max="16384" width="12.28125" style="242" customWidth="1"/>
  </cols>
  <sheetData>
    <row r="2" spans="1:4" ht="12">
      <c r="A2" s="236" t="s">
        <v>17</v>
      </c>
      <c r="B2" s="237" t="s">
        <v>2279</v>
      </c>
      <c r="C2" s="238" t="s">
        <v>32</v>
      </c>
      <c r="D2" s="239"/>
    </row>
    <row r="3" spans="1:4" ht="12">
      <c r="A3" s="236" t="s">
        <v>2280</v>
      </c>
      <c r="B3" s="243" t="s">
        <v>2281</v>
      </c>
      <c r="D3" s="239"/>
    </row>
    <row r="4" spans="1:4" ht="12">
      <c r="A4" s="245" t="s">
        <v>2282</v>
      </c>
      <c r="B4" s="246"/>
      <c r="D4" s="247"/>
    </row>
    <row r="5" spans="1:8" s="317" customFormat="1" ht="15.75">
      <c r="A5" s="457" t="s">
        <v>2346</v>
      </c>
      <c r="B5" s="457"/>
      <c r="C5" s="457"/>
      <c r="D5" s="457"/>
      <c r="E5" s="457"/>
      <c r="F5" s="457"/>
      <c r="G5" s="315"/>
      <c r="H5" s="316"/>
    </row>
    <row r="6" spans="1:6" ht="12">
      <c r="A6" s="455" t="s">
        <v>2347</v>
      </c>
      <c r="B6" s="455"/>
      <c r="C6" s="254"/>
      <c r="D6" s="255"/>
      <c r="E6" s="256"/>
      <c r="F6" s="257"/>
    </row>
    <row r="7" spans="1:6" s="264" customFormat="1" ht="13.5" thickBot="1">
      <c r="A7" s="258" t="s">
        <v>2284</v>
      </c>
      <c r="B7" s="259" t="s">
        <v>2285</v>
      </c>
      <c r="C7" s="260" t="s">
        <v>2286</v>
      </c>
      <c r="D7" s="261" t="s">
        <v>2287</v>
      </c>
      <c r="E7" s="262" t="s">
        <v>2288</v>
      </c>
      <c r="F7" s="263" t="s">
        <v>2289</v>
      </c>
    </row>
    <row r="8" spans="1:4" ht="16.5" customHeight="1" thickTop="1">
      <c r="A8" s="296" t="s">
        <v>8</v>
      </c>
      <c r="B8" s="318" t="s">
        <v>2348</v>
      </c>
      <c r="C8" s="319"/>
      <c r="D8" s="296"/>
    </row>
    <row r="9" spans="1:6" ht="12">
      <c r="A9" s="296" t="s">
        <v>2291</v>
      </c>
      <c r="B9" s="320" t="s">
        <v>2349</v>
      </c>
      <c r="C9" s="319">
        <v>1</v>
      </c>
      <c r="D9" s="296" t="s">
        <v>314</v>
      </c>
      <c r="F9" s="285">
        <f>SUM(C9*E9)</f>
        <v>0</v>
      </c>
    </row>
    <row r="10" spans="1:6" ht="12">
      <c r="A10" s="296" t="s">
        <v>2292</v>
      </c>
      <c r="B10" s="320" t="s">
        <v>2350</v>
      </c>
      <c r="C10" s="319">
        <v>34</v>
      </c>
      <c r="D10" s="296" t="s">
        <v>314</v>
      </c>
      <c r="F10" s="285">
        <f aca="true" t="shared" si="0" ref="F10:F73">SUM(C10*E10)</f>
        <v>0</v>
      </c>
    </row>
    <row r="11" spans="1:6" ht="12">
      <c r="A11" s="296" t="s">
        <v>2293</v>
      </c>
      <c r="B11" s="320" t="s">
        <v>2351</v>
      </c>
      <c r="C11" s="319">
        <v>2</v>
      </c>
      <c r="D11" s="296" t="s">
        <v>314</v>
      </c>
      <c r="F11" s="285">
        <f t="shared" si="0"/>
        <v>0</v>
      </c>
    </row>
    <row r="12" spans="1:6" ht="12">
      <c r="A12" s="296" t="s">
        <v>2294</v>
      </c>
      <c r="B12" s="320" t="s">
        <v>2352</v>
      </c>
      <c r="C12" s="319">
        <v>5</v>
      </c>
      <c r="D12" s="296" t="s">
        <v>314</v>
      </c>
      <c r="F12" s="285">
        <f t="shared" si="0"/>
        <v>0</v>
      </c>
    </row>
    <row r="13" spans="1:6" ht="12">
      <c r="A13" s="296" t="s">
        <v>2296</v>
      </c>
      <c r="B13" s="321" t="s">
        <v>2353</v>
      </c>
      <c r="C13" s="319">
        <v>2</v>
      </c>
      <c r="D13" s="296" t="s">
        <v>314</v>
      </c>
      <c r="F13" s="285">
        <f t="shared" si="0"/>
        <v>0</v>
      </c>
    </row>
    <row r="14" spans="1:6" ht="12">
      <c r="A14" s="296" t="s">
        <v>2354</v>
      </c>
      <c r="B14" s="322" t="s">
        <v>2355</v>
      </c>
      <c r="C14" s="319">
        <v>1</v>
      </c>
      <c r="D14" s="296" t="s">
        <v>314</v>
      </c>
      <c r="E14" s="323"/>
      <c r="F14" s="285">
        <f t="shared" si="0"/>
        <v>0</v>
      </c>
    </row>
    <row r="15" spans="1:6" ht="12">
      <c r="A15" s="296" t="s">
        <v>2356</v>
      </c>
      <c r="B15" s="322" t="s">
        <v>2357</v>
      </c>
      <c r="C15" s="319">
        <v>16</v>
      </c>
      <c r="D15" s="296" t="s">
        <v>314</v>
      </c>
      <c r="E15" s="323"/>
      <c r="F15" s="285">
        <f t="shared" si="0"/>
        <v>0</v>
      </c>
    </row>
    <row r="16" spans="1:6" ht="12">
      <c r="A16" s="296" t="s">
        <v>2358</v>
      </c>
      <c r="B16" s="322" t="s">
        <v>2359</v>
      </c>
      <c r="C16" s="319">
        <v>2</v>
      </c>
      <c r="D16" s="296" t="s">
        <v>314</v>
      </c>
      <c r="E16" s="323"/>
      <c r="F16" s="285">
        <f t="shared" si="0"/>
        <v>0</v>
      </c>
    </row>
    <row r="17" spans="1:6" ht="12">
      <c r="A17" s="296" t="s">
        <v>2360</v>
      </c>
      <c r="B17" s="322" t="s">
        <v>2361</v>
      </c>
      <c r="C17" s="319">
        <v>12</v>
      </c>
      <c r="D17" s="296" t="s">
        <v>314</v>
      </c>
      <c r="E17" s="323"/>
      <c r="F17" s="285">
        <f t="shared" si="0"/>
        <v>0</v>
      </c>
    </row>
    <row r="18" spans="1:6" ht="12">
      <c r="A18" s="296" t="s">
        <v>2362</v>
      </c>
      <c r="B18" s="320" t="s">
        <v>2363</v>
      </c>
      <c r="C18" s="319">
        <v>1</v>
      </c>
      <c r="D18" s="296" t="s">
        <v>314</v>
      </c>
      <c r="F18" s="285">
        <f t="shared" si="0"/>
        <v>0</v>
      </c>
    </row>
    <row r="19" spans="1:6" ht="12">
      <c r="A19" s="296" t="s">
        <v>2364</v>
      </c>
      <c r="B19" s="320" t="s">
        <v>2365</v>
      </c>
      <c r="C19" s="319">
        <v>1</v>
      </c>
      <c r="D19" s="296" t="s">
        <v>314</v>
      </c>
      <c r="F19" s="285">
        <f t="shared" si="0"/>
        <v>0</v>
      </c>
    </row>
    <row r="20" spans="1:6" ht="12">
      <c r="A20" s="296"/>
      <c r="B20" s="320"/>
      <c r="C20" s="319"/>
      <c r="D20" s="296"/>
      <c r="E20" s="300"/>
      <c r="F20" s="285">
        <f t="shared" si="0"/>
        <v>0</v>
      </c>
    </row>
    <row r="21" spans="1:6" ht="12">
      <c r="A21" s="296" t="s">
        <v>83</v>
      </c>
      <c r="B21" s="318" t="s">
        <v>2366</v>
      </c>
      <c r="C21" s="319"/>
      <c r="D21" s="296"/>
      <c r="F21" s="285">
        <f t="shared" si="0"/>
        <v>0</v>
      </c>
    </row>
    <row r="22" spans="1:6" ht="12">
      <c r="A22" s="296" t="s">
        <v>2299</v>
      </c>
      <c r="B22" s="242" t="s">
        <v>2367</v>
      </c>
      <c r="C22" s="244">
        <v>3</v>
      </c>
      <c r="D22" s="264" t="s">
        <v>314</v>
      </c>
      <c r="F22" s="285">
        <f t="shared" si="0"/>
        <v>0</v>
      </c>
    </row>
    <row r="23" spans="1:6" ht="12">
      <c r="A23" s="296"/>
      <c r="E23" s="300"/>
      <c r="F23" s="285">
        <f t="shared" si="0"/>
        <v>0</v>
      </c>
    </row>
    <row r="24" spans="1:6" ht="12">
      <c r="A24" s="281" t="s">
        <v>173</v>
      </c>
      <c r="B24" s="324" t="s">
        <v>2368</v>
      </c>
      <c r="C24" s="325"/>
      <c r="D24" s="288"/>
      <c r="E24" s="285"/>
      <c r="F24" s="285">
        <f t="shared" si="0"/>
        <v>0</v>
      </c>
    </row>
    <row r="25" spans="1:6" ht="12">
      <c r="A25" s="281"/>
      <c r="B25" s="326" t="s">
        <v>2369</v>
      </c>
      <c r="C25" s="325"/>
      <c r="D25" s="288"/>
      <c r="E25" s="285"/>
      <c r="F25" s="285">
        <f t="shared" si="0"/>
        <v>0</v>
      </c>
    </row>
    <row r="26" spans="1:6" ht="12">
      <c r="A26" s="281" t="s">
        <v>1630</v>
      </c>
      <c r="B26" s="327" t="s">
        <v>2370</v>
      </c>
      <c r="C26" s="325">
        <v>75</v>
      </c>
      <c r="D26" s="288" t="s">
        <v>294</v>
      </c>
      <c r="E26" s="285"/>
      <c r="F26" s="285">
        <f t="shared" si="0"/>
        <v>0</v>
      </c>
    </row>
    <row r="27" spans="1:6" ht="12">
      <c r="A27" s="281" t="s">
        <v>1642</v>
      </c>
      <c r="B27" s="327" t="s">
        <v>2371</v>
      </c>
      <c r="C27" s="325">
        <v>110</v>
      </c>
      <c r="D27" s="288" t="s">
        <v>294</v>
      </c>
      <c r="E27" s="285"/>
      <c r="F27" s="285">
        <f t="shared" si="0"/>
        <v>0</v>
      </c>
    </row>
    <row r="28" spans="1:6" ht="12">
      <c r="A28" s="281" t="s">
        <v>1650</v>
      </c>
      <c r="B28" s="327" t="s">
        <v>2372</v>
      </c>
      <c r="C28" s="325">
        <v>1</v>
      </c>
      <c r="D28" s="291" t="s">
        <v>733</v>
      </c>
      <c r="E28" s="285"/>
      <c r="F28" s="285">
        <f t="shared" si="0"/>
        <v>0</v>
      </c>
    </row>
    <row r="29" spans="1:6" ht="12">
      <c r="A29" s="281"/>
      <c r="B29" s="327"/>
      <c r="C29" s="325"/>
      <c r="D29" s="291"/>
      <c r="E29" s="285"/>
      <c r="F29" s="285">
        <f t="shared" si="0"/>
        <v>0</v>
      </c>
    </row>
    <row r="30" spans="1:6" ht="12">
      <c r="A30" s="281"/>
      <c r="B30" s="326" t="s">
        <v>2373</v>
      </c>
      <c r="C30" s="325"/>
      <c r="D30" s="288"/>
      <c r="E30" s="285"/>
      <c r="F30" s="285">
        <f t="shared" si="0"/>
        <v>0</v>
      </c>
    </row>
    <row r="31" spans="1:8" ht="12">
      <c r="A31" s="281" t="s">
        <v>1654</v>
      </c>
      <c r="B31" s="327" t="s">
        <v>2374</v>
      </c>
      <c r="C31" s="325">
        <v>70</v>
      </c>
      <c r="D31" s="291" t="s">
        <v>294</v>
      </c>
      <c r="E31" s="285"/>
      <c r="F31" s="285">
        <f t="shared" si="0"/>
        <v>0</v>
      </c>
      <c r="H31" s="328"/>
    </row>
    <row r="32" spans="1:6" ht="12">
      <c r="A32" s="281" t="s">
        <v>1658</v>
      </c>
      <c r="B32" s="327" t="s">
        <v>2375</v>
      </c>
      <c r="C32" s="325">
        <v>115</v>
      </c>
      <c r="D32" s="291" t="s">
        <v>294</v>
      </c>
      <c r="E32" s="285"/>
      <c r="F32" s="285">
        <f t="shared" si="0"/>
        <v>0</v>
      </c>
    </row>
    <row r="33" spans="1:6" ht="12">
      <c r="A33" s="281" t="s">
        <v>1662</v>
      </c>
      <c r="B33" s="327" t="s">
        <v>2376</v>
      </c>
      <c r="C33" s="325">
        <v>550</v>
      </c>
      <c r="D33" s="291" t="s">
        <v>294</v>
      </c>
      <c r="E33" s="285"/>
      <c r="F33" s="285">
        <f t="shared" si="0"/>
        <v>0</v>
      </c>
    </row>
    <row r="34" spans="1:6" ht="12">
      <c r="A34" s="281" t="s">
        <v>1666</v>
      </c>
      <c r="B34" s="327" t="s">
        <v>2377</v>
      </c>
      <c r="C34" s="325">
        <v>135</v>
      </c>
      <c r="D34" s="291" t="s">
        <v>294</v>
      </c>
      <c r="E34" s="285"/>
      <c r="F34" s="285">
        <f t="shared" si="0"/>
        <v>0</v>
      </c>
    </row>
    <row r="35" spans="1:6" ht="12">
      <c r="A35" s="281" t="s">
        <v>1670</v>
      </c>
      <c r="B35" s="327" t="s">
        <v>2372</v>
      </c>
      <c r="C35" s="325">
        <v>1</v>
      </c>
      <c r="D35" s="291" t="s">
        <v>733</v>
      </c>
      <c r="E35" s="285"/>
      <c r="F35" s="285">
        <f t="shared" si="0"/>
        <v>0</v>
      </c>
    </row>
    <row r="36" spans="1:6" ht="12">
      <c r="A36" s="281"/>
      <c r="B36" s="327"/>
      <c r="C36" s="325"/>
      <c r="D36" s="291"/>
      <c r="E36" s="285"/>
      <c r="F36" s="285">
        <f t="shared" si="0"/>
        <v>0</v>
      </c>
    </row>
    <row r="37" spans="1:6" ht="12">
      <c r="A37" s="281"/>
      <c r="B37" s="326" t="s">
        <v>2369</v>
      </c>
      <c r="C37" s="325"/>
      <c r="D37" s="288"/>
      <c r="E37" s="285"/>
      <c r="F37" s="285">
        <f t="shared" si="0"/>
        <v>0</v>
      </c>
    </row>
    <row r="38" spans="1:6" ht="12">
      <c r="A38" s="281" t="s">
        <v>1674</v>
      </c>
      <c r="B38" s="327" t="s">
        <v>2378</v>
      </c>
      <c r="C38" s="325">
        <v>245</v>
      </c>
      <c r="D38" s="291" t="s">
        <v>294</v>
      </c>
      <c r="E38" s="285"/>
      <c r="F38" s="285">
        <f t="shared" si="0"/>
        <v>0</v>
      </c>
    </row>
    <row r="39" spans="1:6" ht="12">
      <c r="A39" s="281" t="s">
        <v>1678</v>
      </c>
      <c r="B39" s="327" t="s">
        <v>2379</v>
      </c>
      <c r="C39" s="325">
        <v>35</v>
      </c>
      <c r="D39" s="291" t="s">
        <v>294</v>
      </c>
      <c r="E39" s="285"/>
      <c r="F39" s="285">
        <f t="shared" si="0"/>
        <v>0</v>
      </c>
    </row>
    <row r="40" spans="1:6" ht="12">
      <c r="A40" s="281" t="s">
        <v>1682</v>
      </c>
      <c r="B40" s="327" t="s">
        <v>2372</v>
      </c>
      <c r="C40" s="325">
        <v>1</v>
      </c>
      <c r="D40" s="291" t="s">
        <v>733</v>
      </c>
      <c r="E40" s="285"/>
      <c r="F40" s="285">
        <f t="shared" si="0"/>
        <v>0</v>
      </c>
    </row>
    <row r="41" spans="1:6" ht="12">
      <c r="A41" s="296"/>
      <c r="B41" s="321"/>
      <c r="C41" s="319"/>
      <c r="D41" s="242"/>
      <c r="E41" s="300"/>
      <c r="F41" s="285">
        <f t="shared" si="0"/>
        <v>0</v>
      </c>
    </row>
    <row r="42" spans="1:6" ht="12">
      <c r="A42" s="281"/>
      <c r="B42" s="329"/>
      <c r="C42" s="288"/>
      <c r="D42" s="330"/>
      <c r="E42" s="330"/>
      <c r="F42" s="285">
        <f t="shared" si="0"/>
        <v>0</v>
      </c>
    </row>
    <row r="43" spans="1:6" ht="12">
      <c r="A43" s="281" t="s">
        <v>165</v>
      </c>
      <c r="B43" s="324" t="s">
        <v>2380</v>
      </c>
      <c r="C43" s="325"/>
      <c r="D43" s="291"/>
      <c r="E43" s="285"/>
      <c r="F43" s="285">
        <f t="shared" si="0"/>
        <v>0</v>
      </c>
    </row>
    <row r="44" spans="1:6" ht="12">
      <c r="A44" s="281"/>
      <c r="B44" s="326" t="s">
        <v>2381</v>
      </c>
      <c r="C44" s="325"/>
      <c r="D44" s="291"/>
      <c r="E44" s="285"/>
      <c r="F44" s="285">
        <f t="shared" si="0"/>
        <v>0</v>
      </c>
    </row>
    <row r="45" spans="1:6" ht="12">
      <c r="A45" s="281" t="s">
        <v>2309</v>
      </c>
      <c r="B45" s="327" t="s">
        <v>2674</v>
      </c>
      <c r="C45" s="325">
        <v>75</v>
      </c>
      <c r="D45" s="291" t="s">
        <v>314</v>
      </c>
      <c r="E45" s="285"/>
      <c r="F45" s="285">
        <f t="shared" si="0"/>
        <v>0</v>
      </c>
    </row>
    <row r="46" spans="1:6" ht="12">
      <c r="A46" s="281" t="s">
        <v>2310</v>
      </c>
      <c r="B46" s="327" t="s">
        <v>2675</v>
      </c>
      <c r="C46" s="331">
        <v>25</v>
      </c>
      <c r="D46" s="288" t="s">
        <v>314</v>
      </c>
      <c r="E46" s="285"/>
      <c r="F46" s="285">
        <f t="shared" si="0"/>
        <v>0</v>
      </c>
    </row>
    <row r="47" spans="1:6" ht="12">
      <c r="A47" s="281" t="s">
        <v>2382</v>
      </c>
      <c r="B47" s="327" t="s">
        <v>2676</v>
      </c>
      <c r="C47" s="331">
        <v>11</v>
      </c>
      <c r="D47" s="288" t="s">
        <v>314</v>
      </c>
      <c r="E47" s="285"/>
      <c r="F47" s="285">
        <f t="shared" si="0"/>
        <v>0</v>
      </c>
    </row>
    <row r="48" spans="1:6" ht="12">
      <c r="A48" s="281" t="s">
        <v>2383</v>
      </c>
      <c r="B48" s="327" t="s">
        <v>2677</v>
      </c>
      <c r="C48" s="331">
        <v>2</v>
      </c>
      <c r="D48" s="288" t="s">
        <v>314</v>
      </c>
      <c r="E48" s="285"/>
      <c r="F48" s="285">
        <f t="shared" si="0"/>
        <v>0</v>
      </c>
    </row>
    <row r="49" spans="1:6" ht="12">
      <c r="A49" s="296"/>
      <c r="B49" s="321"/>
      <c r="C49" s="319"/>
      <c r="D49" s="242"/>
      <c r="E49" s="300"/>
      <c r="F49" s="285">
        <f t="shared" si="0"/>
        <v>0</v>
      </c>
    </row>
    <row r="50" spans="1:6" ht="12">
      <c r="A50" s="296"/>
      <c r="B50" s="321"/>
      <c r="C50" s="319"/>
      <c r="D50" s="242"/>
      <c r="E50" s="300"/>
      <c r="F50" s="285">
        <f t="shared" si="0"/>
        <v>0</v>
      </c>
    </row>
    <row r="51" spans="1:6" ht="12">
      <c r="A51" s="281" t="s">
        <v>182</v>
      </c>
      <c r="B51" s="324" t="s">
        <v>2384</v>
      </c>
      <c r="C51" s="325"/>
      <c r="D51" s="291"/>
      <c r="E51" s="285"/>
      <c r="F51" s="285">
        <f t="shared" si="0"/>
        <v>0</v>
      </c>
    </row>
    <row r="52" spans="1:6" ht="12">
      <c r="A52" s="281" t="s">
        <v>2313</v>
      </c>
      <c r="B52" s="327" t="s">
        <v>2385</v>
      </c>
      <c r="C52" s="325">
        <v>15</v>
      </c>
      <c r="D52" s="291" t="s">
        <v>294</v>
      </c>
      <c r="E52" s="285"/>
      <c r="F52" s="285">
        <f t="shared" si="0"/>
        <v>0</v>
      </c>
    </row>
    <row r="53" spans="1:6" ht="12">
      <c r="A53" s="281" t="s">
        <v>2386</v>
      </c>
      <c r="B53" s="327" t="s">
        <v>2387</v>
      </c>
      <c r="C53" s="325">
        <v>5</v>
      </c>
      <c r="D53" s="291" t="s">
        <v>294</v>
      </c>
      <c r="E53" s="285"/>
      <c r="F53" s="285">
        <f t="shared" si="0"/>
        <v>0</v>
      </c>
    </row>
    <row r="54" spans="1:9" ht="12">
      <c r="A54" s="281" t="s">
        <v>2388</v>
      </c>
      <c r="B54" s="327" t="s">
        <v>2389</v>
      </c>
      <c r="C54" s="325">
        <v>4</v>
      </c>
      <c r="D54" s="291" t="s">
        <v>314</v>
      </c>
      <c r="E54" s="285"/>
      <c r="F54" s="285">
        <f t="shared" si="0"/>
        <v>0</v>
      </c>
      <c r="I54" s="328"/>
    </row>
    <row r="55" spans="1:6" ht="12">
      <c r="A55" s="281" t="s">
        <v>2390</v>
      </c>
      <c r="B55" s="327" t="s">
        <v>2679</v>
      </c>
      <c r="C55" s="325">
        <v>2</v>
      </c>
      <c r="D55" s="291" t="s">
        <v>314</v>
      </c>
      <c r="E55" s="285"/>
      <c r="F55" s="285">
        <f t="shared" si="0"/>
        <v>0</v>
      </c>
    </row>
    <row r="56" spans="1:8" ht="12">
      <c r="A56" s="281" t="s">
        <v>2391</v>
      </c>
      <c r="B56" s="327" t="s">
        <v>2678</v>
      </c>
      <c r="C56" s="325">
        <v>4</v>
      </c>
      <c r="D56" s="291" t="s">
        <v>314</v>
      </c>
      <c r="E56" s="285"/>
      <c r="F56" s="285">
        <f t="shared" si="0"/>
        <v>0</v>
      </c>
      <c r="H56" s="328"/>
    </row>
    <row r="57" spans="1:6" ht="12">
      <c r="A57" s="281" t="s">
        <v>2392</v>
      </c>
      <c r="B57" s="327" t="s">
        <v>2393</v>
      </c>
      <c r="C57" s="325">
        <v>85</v>
      </c>
      <c r="D57" s="291" t="s">
        <v>314</v>
      </c>
      <c r="E57" s="285"/>
      <c r="F57" s="285">
        <f t="shared" si="0"/>
        <v>0</v>
      </c>
    </row>
    <row r="58" spans="1:6" ht="12">
      <c r="A58" s="281" t="s">
        <v>2394</v>
      </c>
      <c r="B58" s="327" t="s">
        <v>2395</v>
      </c>
      <c r="C58" s="325">
        <v>12</v>
      </c>
      <c r="D58" s="291" t="s">
        <v>314</v>
      </c>
      <c r="E58" s="285"/>
      <c r="F58" s="285">
        <f t="shared" si="0"/>
        <v>0</v>
      </c>
    </row>
    <row r="59" spans="1:6" ht="12">
      <c r="A59" s="281" t="s">
        <v>2396</v>
      </c>
      <c r="B59" s="327" t="s">
        <v>2397</v>
      </c>
      <c r="C59" s="325">
        <v>2</v>
      </c>
      <c r="D59" s="291" t="s">
        <v>314</v>
      </c>
      <c r="E59" s="285"/>
      <c r="F59" s="285">
        <f t="shared" si="0"/>
        <v>0</v>
      </c>
    </row>
    <row r="60" spans="1:6" ht="12">
      <c r="A60" s="281" t="s">
        <v>2398</v>
      </c>
      <c r="B60" s="327" t="s">
        <v>2399</v>
      </c>
      <c r="C60" s="325" t="s">
        <v>8</v>
      </c>
      <c r="D60" s="291" t="s">
        <v>733</v>
      </c>
      <c r="E60" s="285"/>
      <c r="F60" s="285">
        <f t="shared" si="0"/>
        <v>0</v>
      </c>
    </row>
    <row r="61" spans="1:6" ht="12">
      <c r="A61" s="296"/>
      <c r="B61" s="321"/>
      <c r="C61" s="319"/>
      <c r="D61" s="242"/>
      <c r="E61" s="300"/>
      <c r="F61" s="285">
        <f t="shared" si="0"/>
        <v>0</v>
      </c>
    </row>
    <row r="62" spans="1:6" ht="12">
      <c r="A62" s="281"/>
      <c r="B62" s="329"/>
      <c r="C62" s="288"/>
      <c r="D62" s="288"/>
      <c r="E62" s="285"/>
      <c r="F62" s="285">
        <f t="shared" si="0"/>
        <v>0</v>
      </c>
    </row>
    <row r="63" spans="1:8" ht="12">
      <c r="A63" s="281" t="s">
        <v>187</v>
      </c>
      <c r="B63" s="324" t="s">
        <v>2400</v>
      </c>
      <c r="C63" s="325"/>
      <c r="D63" s="288"/>
      <c r="E63" s="285"/>
      <c r="F63" s="285">
        <f t="shared" si="0"/>
        <v>0</v>
      </c>
      <c r="H63" s="328"/>
    </row>
    <row r="64" spans="1:6" ht="12">
      <c r="A64" s="281" t="s">
        <v>1329</v>
      </c>
      <c r="B64" s="332" t="s">
        <v>2401</v>
      </c>
      <c r="C64" s="283">
        <v>5</v>
      </c>
      <c r="D64" s="284" t="s">
        <v>294</v>
      </c>
      <c r="E64" s="285"/>
      <c r="F64" s="285">
        <f t="shared" si="0"/>
        <v>0</v>
      </c>
    </row>
    <row r="65" spans="1:6" ht="12">
      <c r="A65" s="281" t="s">
        <v>1332</v>
      </c>
      <c r="B65" s="332" t="s">
        <v>2402</v>
      </c>
      <c r="C65" s="283">
        <v>5</v>
      </c>
      <c r="D65" s="284" t="s">
        <v>294</v>
      </c>
      <c r="E65" s="285"/>
      <c r="F65" s="285">
        <f t="shared" si="0"/>
        <v>0</v>
      </c>
    </row>
    <row r="66" spans="1:11" s="286" customFormat="1" ht="12">
      <c r="A66" s="281" t="s">
        <v>1335</v>
      </c>
      <c r="B66" s="333" t="s">
        <v>2403</v>
      </c>
      <c r="C66" s="283" t="s">
        <v>8</v>
      </c>
      <c r="D66" s="284" t="s">
        <v>733</v>
      </c>
      <c r="E66" s="285"/>
      <c r="F66" s="285">
        <f t="shared" si="0"/>
        <v>0</v>
      </c>
      <c r="K66" s="334"/>
    </row>
    <row r="67" spans="1:6" ht="12">
      <c r="A67" s="281" t="s">
        <v>1338</v>
      </c>
      <c r="B67" s="327" t="s">
        <v>2297</v>
      </c>
      <c r="C67" s="325">
        <v>1</v>
      </c>
      <c r="D67" s="291" t="s">
        <v>733</v>
      </c>
      <c r="E67" s="285"/>
      <c r="F67" s="285">
        <f t="shared" si="0"/>
        <v>0</v>
      </c>
    </row>
    <row r="68" spans="1:6" ht="12">
      <c r="A68" s="296"/>
      <c r="B68" s="321"/>
      <c r="C68" s="319"/>
      <c r="D68" s="242"/>
      <c r="E68" s="300"/>
      <c r="F68" s="285">
        <f t="shared" si="0"/>
        <v>0</v>
      </c>
    </row>
    <row r="69" ht="12">
      <c r="F69" s="285">
        <f t="shared" si="0"/>
        <v>0</v>
      </c>
    </row>
    <row r="70" spans="1:8" ht="12">
      <c r="A70" s="281" t="s">
        <v>191</v>
      </c>
      <c r="B70" s="324" t="s">
        <v>2404</v>
      </c>
      <c r="C70" s="325"/>
      <c r="D70" s="288"/>
      <c r="E70" s="285"/>
      <c r="F70" s="285">
        <f t="shared" si="0"/>
        <v>0</v>
      </c>
      <c r="H70" s="328"/>
    </row>
    <row r="71" spans="1:27" ht="25.5">
      <c r="A71" s="303" t="s">
        <v>1352</v>
      </c>
      <c r="B71" s="335" t="s">
        <v>2405</v>
      </c>
      <c r="C71" s="319">
        <v>5</v>
      </c>
      <c r="D71" s="336" t="s">
        <v>294</v>
      </c>
      <c r="E71" s="264"/>
      <c r="F71" s="285">
        <f t="shared" si="0"/>
        <v>0</v>
      </c>
      <c r="G71" s="264"/>
      <c r="H71" s="264"/>
      <c r="I71" s="264"/>
      <c r="J71" s="264"/>
      <c r="K71" s="264"/>
      <c r="L71" s="264"/>
      <c r="M71" s="264"/>
      <c r="N71" s="264"/>
      <c r="O71" s="264"/>
      <c r="P71" s="264"/>
      <c r="Q71" s="264"/>
      <c r="R71" s="264"/>
      <c r="S71" s="264"/>
      <c r="T71" s="264"/>
      <c r="V71" s="264"/>
      <c r="W71" s="264"/>
      <c r="Y71" s="264"/>
      <c r="AA71" s="264"/>
    </row>
    <row r="72" spans="1:27" ht="25.5">
      <c r="A72" s="303" t="s">
        <v>1355</v>
      </c>
      <c r="B72" s="335" t="s">
        <v>2406</v>
      </c>
      <c r="C72" s="319">
        <v>18</v>
      </c>
      <c r="D72" s="336" t="s">
        <v>294</v>
      </c>
      <c r="E72" s="264"/>
      <c r="F72" s="285">
        <f t="shared" si="0"/>
        <v>0</v>
      </c>
      <c r="G72" s="264"/>
      <c r="H72" s="264"/>
      <c r="I72" s="264"/>
      <c r="J72" s="264"/>
      <c r="K72" s="264"/>
      <c r="L72" s="264"/>
      <c r="M72" s="264"/>
      <c r="N72" s="264"/>
      <c r="O72" s="264"/>
      <c r="P72" s="264"/>
      <c r="Q72" s="264"/>
      <c r="R72" s="264"/>
      <c r="S72" s="264"/>
      <c r="T72" s="264"/>
      <c r="V72" s="264"/>
      <c r="W72" s="264"/>
      <c r="Y72" s="264"/>
      <c r="AA72" s="264"/>
    </row>
    <row r="73" spans="1:27" ht="25.5">
      <c r="A73" s="303" t="s">
        <v>1358</v>
      </c>
      <c r="B73" s="335" t="s">
        <v>2407</v>
      </c>
      <c r="C73" s="319">
        <v>10</v>
      </c>
      <c r="D73" s="336" t="s">
        <v>294</v>
      </c>
      <c r="E73" s="264"/>
      <c r="F73" s="285">
        <f t="shared" si="0"/>
        <v>0</v>
      </c>
      <c r="G73" s="264"/>
      <c r="H73" s="264"/>
      <c r="I73" s="264"/>
      <c r="J73" s="264"/>
      <c r="K73" s="264"/>
      <c r="L73" s="264"/>
      <c r="M73" s="264"/>
      <c r="N73" s="264"/>
      <c r="O73" s="264"/>
      <c r="P73" s="264"/>
      <c r="Q73" s="264"/>
      <c r="R73" s="264"/>
      <c r="S73" s="264"/>
      <c r="T73" s="264"/>
      <c r="V73" s="264"/>
      <c r="W73" s="264"/>
      <c r="Y73" s="264"/>
      <c r="AA73" s="264"/>
    </row>
    <row r="74" spans="1:6" ht="12">
      <c r="A74" s="248"/>
      <c r="B74" s="333"/>
      <c r="C74" s="283"/>
      <c r="D74" s="284"/>
      <c r="E74" s="300"/>
      <c r="F74" s="285">
        <f aca="true" t="shared" si="1" ref="F74:F139">SUM(C74*E74)</f>
        <v>0</v>
      </c>
    </row>
    <row r="75" spans="1:12" s="286" customFormat="1" ht="12">
      <c r="A75" s="248"/>
      <c r="B75" s="333"/>
      <c r="C75" s="283"/>
      <c r="D75" s="284"/>
      <c r="E75" s="337"/>
      <c r="F75" s="285">
        <f t="shared" si="1"/>
        <v>0</v>
      </c>
      <c r="J75" s="283"/>
      <c r="K75" s="337"/>
      <c r="L75" s="252"/>
    </row>
    <row r="76" spans="1:12" s="286" customFormat="1" ht="12">
      <c r="A76" s="248" t="s">
        <v>197</v>
      </c>
      <c r="B76" s="338" t="s">
        <v>2408</v>
      </c>
      <c r="C76" s="283"/>
      <c r="D76" s="339"/>
      <c r="E76" s="252"/>
      <c r="F76" s="285">
        <f t="shared" si="1"/>
        <v>0</v>
      </c>
      <c r="J76" s="283"/>
      <c r="K76" s="252"/>
      <c r="L76" s="252"/>
    </row>
    <row r="77" spans="1:12" s="286" customFormat="1" ht="12">
      <c r="A77" s="248" t="s">
        <v>2409</v>
      </c>
      <c r="B77" s="289" t="s">
        <v>2410</v>
      </c>
      <c r="C77" s="283">
        <v>180</v>
      </c>
      <c r="D77" s="284" t="s">
        <v>294</v>
      </c>
      <c r="E77" s="252"/>
      <c r="F77" s="285">
        <f t="shared" si="1"/>
        <v>0</v>
      </c>
      <c r="J77" s="283"/>
      <c r="K77" s="252"/>
      <c r="L77" s="252"/>
    </row>
    <row r="78" spans="1:12" s="286" customFormat="1" ht="12">
      <c r="A78" s="248" t="s">
        <v>2411</v>
      </c>
      <c r="B78" s="340" t="s">
        <v>2412</v>
      </c>
      <c r="C78" s="283">
        <v>20</v>
      </c>
      <c r="D78" s="284" t="s">
        <v>283</v>
      </c>
      <c r="E78" s="252"/>
      <c r="F78" s="285">
        <f t="shared" si="1"/>
        <v>0</v>
      </c>
      <c r="J78" s="283"/>
      <c r="K78" s="252"/>
      <c r="L78" s="252"/>
    </row>
    <row r="79" spans="1:12" s="286" customFormat="1" ht="12">
      <c r="A79" s="248" t="s">
        <v>2413</v>
      </c>
      <c r="B79" s="340" t="s">
        <v>2414</v>
      </c>
      <c r="C79" s="283">
        <v>4</v>
      </c>
      <c r="D79" s="284" t="s">
        <v>314</v>
      </c>
      <c r="E79" s="252"/>
      <c r="F79" s="285">
        <f t="shared" si="1"/>
        <v>0</v>
      </c>
      <c r="J79" s="283"/>
      <c r="K79" s="252"/>
      <c r="L79" s="252"/>
    </row>
    <row r="80" spans="1:12" s="286" customFormat="1" ht="12">
      <c r="A80" s="248" t="s">
        <v>2415</v>
      </c>
      <c r="B80" s="340" t="s">
        <v>2416</v>
      </c>
      <c r="C80" s="283">
        <v>2</v>
      </c>
      <c r="D80" s="284" t="s">
        <v>314</v>
      </c>
      <c r="E80" s="252"/>
      <c r="F80" s="285">
        <f t="shared" si="1"/>
        <v>0</v>
      </c>
      <c r="J80" s="283"/>
      <c r="K80" s="252"/>
      <c r="L80" s="252"/>
    </row>
    <row r="81" spans="1:12" s="286" customFormat="1" ht="12">
      <c r="A81" s="341"/>
      <c r="B81" s="297"/>
      <c r="C81" s="298"/>
      <c r="D81" s="299"/>
      <c r="E81" s="300"/>
      <c r="F81" s="285">
        <f t="shared" si="1"/>
        <v>0</v>
      </c>
      <c r="J81" s="283"/>
      <c r="K81" s="337"/>
      <c r="L81" s="252"/>
    </row>
    <row r="82" spans="1:6" ht="12">
      <c r="A82" s="341"/>
      <c r="B82" s="297"/>
      <c r="C82" s="298"/>
      <c r="D82" s="299"/>
      <c r="F82" s="285">
        <f t="shared" si="1"/>
        <v>0</v>
      </c>
    </row>
    <row r="83" spans="1:6" s="343" customFormat="1" ht="12">
      <c r="A83" s="296" t="s">
        <v>202</v>
      </c>
      <c r="B83" s="318" t="s">
        <v>2417</v>
      </c>
      <c r="C83" s="319"/>
      <c r="D83" s="296"/>
      <c r="E83" s="342"/>
      <c r="F83" s="285">
        <f t="shared" si="1"/>
        <v>0</v>
      </c>
    </row>
    <row r="84" spans="1:6" s="343" customFormat="1" ht="12">
      <c r="A84" s="296" t="s">
        <v>2418</v>
      </c>
      <c r="B84" s="343" t="s">
        <v>2419</v>
      </c>
      <c r="C84" s="344">
        <v>2</v>
      </c>
      <c r="D84" s="345" t="s">
        <v>314</v>
      </c>
      <c r="E84" s="346"/>
      <c r="F84" s="285">
        <f t="shared" si="1"/>
        <v>0</v>
      </c>
    </row>
    <row r="85" spans="1:6" s="343" customFormat="1" ht="12">
      <c r="A85" s="296" t="s">
        <v>2420</v>
      </c>
      <c r="B85" s="343" t="s">
        <v>2421</v>
      </c>
      <c r="C85" s="344">
        <v>1</v>
      </c>
      <c r="D85" s="345" t="s">
        <v>314</v>
      </c>
      <c r="E85" s="346"/>
      <c r="F85" s="285">
        <f t="shared" si="1"/>
        <v>0</v>
      </c>
    </row>
    <row r="86" spans="1:6" s="343" customFormat="1" ht="12">
      <c r="A86" s="296" t="s">
        <v>2422</v>
      </c>
      <c r="B86" s="343" t="s">
        <v>2423</v>
      </c>
      <c r="C86" s="344">
        <v>1</v>
      </c>
      <c r="D86" s="345" t="s">
        <v>314</v>
      </c>
      <c r="E86" s="346"/>
      <c r="F86" s="285">
        <f t="shared" si="1"/>
        <v>0</v>
      </c>
    </row>
    <row r="87" spans="1:6" s="343" customFormat="1" ht="12">
      <c r="A87" s="296" t="s">
        <v>2424</v>
      </c>
      <c r="B87" s="343" t="s">
        <v>2425</v>
      </c>
      <c r="C87" s="344">
        <v>1</v>
      </c>
      <c r="D87" s="345" t="s">
        <v>314</v>
      </c>
      <c r="E87" s="346"/>
      <c r="F87" s="285">
        <f t="shared" si="1"/>
        <v>0</v>
      </c>
    </row>
    <row r="88" spans="1:6" ht="12">
      <c r="A88" s="341"/>
      <c r="B88" s="297"/>
      <c r="C88" s="298"/>
      <c r="D88" s="299"/>
      <c r="E88" s="300"/>
      <c r="F88" s="285">
        <f t="shared" si="1"/>
        <v>0</v>
      </c>
    </row>
    <row r="89" spans="1:6" ht="12">
      <c r="A89" s="341"/>
      <c r="B89" s="297"/>
      <c r="C89" s="298"/>
      <c r="D89" s="299"/>
      <c r="E89" s="300"/>
      <c r="F89" s="285">
        <f t="shared" si="1"/>
        <v>0</v>
      </c>
    </row>
    <row r="90" spans="1:6" ht="12">
      <c r="A90" s="341" t="s">
        <v>207</v>
      </c>
      <c r="B90" s="347" t="s">
        <v>2426</v>
      </c>
      <c r="C90" s="298"/>
      <c r="D90" s="299"/>
      <c r="E90" s="348"/>
      <c r="F90" s="285">
        <f t="shared" si="1"/>
        <v>0</v>
      </c>
    </row>
    <row r="91" spans="1:6" ht="25.5">
      <c r="A91" s="341" t="s">
        <v>2427</v>
      </c>
      <c r="B91" s="349" t="s">
        <v>2428</v>
      </c>
      <c r="C91" s="298">
        <v>2</v>
      </c>
      <c r="D91" s="299" t="s">
        <v>314</v>
      </c>
      <c r="E91" s="346"/>
      <c r="F91" s="285">
        <f t="shared" si="1"/>
        <v>0</v>
      </c>
    </row>
    <row r="92" spans="1:6" ht="25.5">
      <c r="A92" s="341" t="s">
        <v>2429</v>
      </c>
      <c r="B92" s="349" t="s">
        <v>2430</v>
      </c>
      <c r="C92" s="298">
        <v>17</v>
      </c>
      <c r="D92" s="299" t="s">
        <v>314</v>
      </c>
      <c r="E92" s="346"/>
      <c r="F92" s="285">
        <f t="shared" si="1"/>
        <v>0</v>
      </c>
    </row>
    <row r="93" spans="1:6" ht="25.5">
      <c r="A93" s="341" t="s">
        <v>2431</v>
      </c>
      <c r="B93" s="350" t="s">
        <v>2680</v>
      </c>
      <c r="C93" s="244">
        <v>8</v>
      </c>
      <c r="D93" s="264" t="s">
        <v>314</v>
      </c>
      <c r="E93" s="346"/>
      <c r="F93" s="285">
        <f t="shared" si="1"/>
        <v>0</v>
      </c>
    </row>
    <row r="94" spans="1:6" ht="12">
      <c r="A94" s="341" t="s">
        <v>2433</v>
      </c>
      <c r="B94" s="242" t="s">
        <v>2432</v>
      </c>
      <c r="C94" s="244">
        <v>8</v>
      </c>
      <c r="D94" s="264" t="s">
        <v>314</v>
      </c>
      <c r="E94" s="346"/>
      <c r="F94" s="285">
        <f t="shared" si="1"/>
        <v>0</v>
      </c>
    </row>
    <row r="95" spans="1:6" ht="12">
      <c r="A95" s="341" t="s">
        <v>2681</v>
      </c>
      <c r="B95" s="242" t="s">
        <v>2434</v>
      </c>
      <c r="C95" s="244">
        <v>17</v>
      </c>
      <c r="D95" s="264" t="s">
        <v>314</v>
      </c>
      <c r="E95" s="346"/>
      <c r="F95" s="285">
        <f t="shared" si="1"/>
        <v>0</v>
      </c>
    </row>
    <row r="96" spans="1:6" ht="25.5">
      <c r="A96" s="341" t="s">
        <v>2435</v>
      </c>
      <c r="B96" s="350" t="s">
        <v>2682</v>
      </c>
      <c r="C96" s="244">
        <v>1</v>
      </c>
      <c r="D96" s="264" t="s">
        <v>314</v>
      </c>
      <c r="E96" s="346"/>
      <c r="F96" s="285">
        <f t="shared" si="1"/>
        <v>0</v>
      </c>
    </row>
    <row r="97" spans="1:6" ht="12">
      <c r="A97" s="341" t="s">
        <v>2436</v>
      </c>
      <c r="B97" s="350" t="s">
        <v>2683</v>
      </c>
      <c r="C97" s="244">
        <v>17</v>
      </c>
      <c r="D97" s="264" t="s">
        <v>314</v>
      </c>
      <c r="E97" s="346"/>
      <c r="F97" s="285">
        <f t="shared" si="1"/>
        <v>0</v>
      </c>
    </row>
    <row r="98" spans="1:6" ht="63.75">
      <c r="A98" s="341" t="s">
        <v>2684</v>
      </c>
      <c r="B98" s="350" t="s">
        <v>2437</v>
      </c>
      <c r="C98" s="244">
        <v>16</v>
      </c>
      <c r="D98" s="264" t="s">
        <v>314</v>
      </c>
      <c r="E98" s="346"/>
      <c r="F98" s="285">
        <f t="shared" si="1"/>
        <v>0</v>
      </c>
    </row>
    <row r="99" spans="1:6" ht="12">
      <c r="A99" s="341"/>
      <c r="B99" s="297"/>
      <c r="C99" s="298"/>
      <c r="D99" s="299"/>
      <c r="E99" s="300"/>
      <c r="F99" s="285">
        <f t="shared" si="1"/>
        <v>0</v>
      </c>
    </row>
    <row r="100" spans="2:6" ht="12">
      <c r="B100" s="351"/>
      <c r="E100" s="346"/>
      <c r="F100" s="285">
        <f t="shared" si="1"/>
        <v>0</v>
      </c>
    </row>
    <row r="101" spans="2:6" ht="25.5">
      <c r="B101" s="352" t="s">
        <v>2438</v>
      </c>
      <c r="E101" s="346"/>
      <c r="F101" s="285">
        <f t="shared" si="1"/>
        <v>0</v>
      </c>
    </row>
    <row r="102" spans="1:12" s="286" customFormat="1" ht="12">
      <c r="A102" s="341"/>
      <c r="B102" s="297"/>
      <c r="C102" s="298"/>
      <c r="D102" s="299"/>
      <c r="E102" s="300"/>
      <c r="F102" s="285">
        <f t="shared" si="1"/>
        <v>0</v>
      </c>
      <c r="J102" s="283"/>
      <c r="K102" s="337"/>
      <c r="L102" s="252"/>
    </row>
    <row r="103" spans="1:6" ht="12">
      <c r="A103" s="341" t="s">
        <v>211</v>
      </c>
      <c r="B103" s="347" t="s">
        <v>2439</v>
      </c>
      <c r="C103" s="298"/>
      <c r="D103" s="299"/>
      <c r="F103" s="285">
        <f t="shared" si="1"/>
        <v>0</v>
      </c>
    </row>
    <row r="104" spans="1:9" s="286" customFormat="1" ht="12">
      <c r="A104" s="281" t="s">
        <v>2440</v>
      </c>
      <c r="B104" s="353" t="s">
        <v>2441</v>
      </c>
      <c r="C104" s="283">
        <v>30</v>
      </c>
      <c r="D104" s="284" t="s">
        <v>294</v>
      </c>
      <c r="E104" s="285"/>
      <c r="F104" s="285">
        <f t="shared" si="1"/>
        <v>0</v>
      </c>
      <c r="I104" s="334"/>
    </row>
    <row r="105" spans="1:9" s="286" customFormat="1" ht="12">
      <c r="A105" s="281" t="s">
        <v>2442</v>
      </c>
      <c r="B105" s="353" t="s">
        <v>2443</v>
      </c>
      <c r="C105" s="283">
        <v>75</v>
      </c>
      <c r="D105" s="284" t="s">
        <v>294</v>
      </c>
      <c r="E105" s="285"/>
      <c r="F105" s="285">
        <f t="shared" si="1"/>
        <v>0</v>
      </c>
      <c r="I105" s="334"/>
    </row>
    <row r="106" spans="1:9" s="286" customFormat="1" ht="12">
      <c r="A106" s="281" t="s">
        <v>2444</v>
      </c>
      <c r="B106" s="353" t="s">
        <v>2445</v>
      </c>
      <c r="C106" s="283">
        <v>45</v>
      </c>
      <c r="D106" s="284" t="s">
        <v>294</v>
      </c>
      <c r="E106" s="285"/>
      <c r="F106" s="285">
        <f t="shared" si="1"/>
        <v>0</v>
      </c>
      <c r="I106" s="334"/>
    </row>
    <row r="107" spans="1:12" s="286" customFormat="1" ht="12">
      <c r="A107" s="281" t="s">
        <v>2446</v>
      </c>
      <c r="B107" s="282" t="s">
        <v>2447</v>
      </c>
      <c r="C107" s="283">
        <v>35</v>
      </c>
      <c r="D107" s="284" t="s">
        <v>294</v>
      </c>
      <c r="E107" s="285"/>
      <c r="F107" s="285">
        <f t="shared" si="1"/>
        <v>0</v>
      </c>
      <c r="J107" s="283"/>
      <c r="K107" s="285"/>
      <c r="L107" s="285"/>
    </row>
    <row r="108" spans="1:12" s="286" customFormat="1" ht="12">
      <c r="A108" s="281" t="s">
        <v>2448</v>
      </c>
      <c r="B108" s="282" t="s">
        <v>2449</v>
      </c>
      <c r="C108" s="283">
        <v>65</v>
      </c>
      <c r="D108" s="284" t="s">
        <v>294</v>
      </c>
      <c r="E108" s="285"/>
      <c r="F108" s="285">
        <f t="shared" si="1"/>
        <v>0</v>
      </c>
      <c r="J108" s="283"/>
      <c r="K108" s="285"/>
      <c r="L108" s="285"/>
    </row>
    <row r="109" spans="1:12" s="286" customFormat="1" ht="12">
      <c r="A109" s="281" t="s">
        <v>2450</v>
      </c>
      <c r="B109" s="282" t="s">
        <v>2451</v>
      </c>
      <c r="C109" s="283">
        <v>30</v>
      </c>
      <c r="D109" s="284" t="s">
        <v>294</v>
      </c>
      <c r="E109" s="285"/>
      <c r="F109" s="285">
        <f t="shared" si="1"/>
        <v>0</v>
      </c>
      <c r="J109" s="283"/>
      <c r="K109" s="285"/>
      <c r="L109" s="285"/>
    </row>
    <row r="110" spans="1:12" s="286" customFormat="1" ht="12">
      <c r="A110" s="281" t="s">
        <v>2452</v>
      </c>
      <c r="B110" s="282" t="s">
        <v>2453</v>
      </c>
      <c r="C110" s="283">
        <v>75</v>
      </c>
      <c r="D110" s="284" t="s">
        <v>294</v>
      </c>
      <c r="E110" s="285"/>
      <c r="F110" s="285">
        <f t="shared" si="1"/>
        <v>0</v>
      </c>
      <c r="J110" s="283"/>
      <c r="K110" s="285"/>
      <c r="L110" s="285"/>
    </row>
    <row r="111" spans="1:12" s="286" customFormat="1" ht="12">
      <c r="A111" s="281" t="s">
        <v>2454</v>
      </c>
      <c r="B111" s="282" t="s">
        <v>2302</v>
      </c>
      <c r="C111" s="283">
        <v>1120</v>
      </c>
      <c r="D111" s="284" t="s">
        <v>294</v>
      </c>
      <c r="E111" s="285"/>
      <c r="F111" s="285">
        <f t="shared" si="1"/>
        <v>0</v>
      </c>
      <c r="J111" s="283"/>
      <c r="K111" s="285"/>
      <c r="L111" s="285"/>
    </row>
    <row r="112" spans="1:12" s="286" customFormat="1" ht="12">
      <c r="A112" s="281" t="s">
        <v>2455</v>
      </c>
      <c r="B112" s="282" t="s">
        <v>2456</v>
      </c>
      <c r="C112" s="283">
        <v>795</v>
      </c>
      <c r="D112" s="284" t="s">
        <v>294</v>
      </c>
      <c r="E112" s="285"/>
      <c r="F112" s="285">
        <f t="shared" si="1"/>
        <v>0</v>
      </c>
      <c r="J112" s="283"/>
      <c r="K112" s="285"/>
      <c r="L112" s="285"/>
    </row>
    <row r="113" spans="1:12" s="286" customFormat="1" ht="12">
      <c r="A113" s="281" t="s">
        <v>2457</v>
      </c>
      <c r="B113" s="282" t="s">
        <v>2458</v>
      </c>
      <c r="C113" s="283">
        <v>185</v>
      </c>
      <c r="D113" s="284" t="s">
        <v>294</v>
      </c>
      <c r="E113" s="285"/>
      <c r="F113" s="285">
        <f t="shared" si="1"/>
        <v>0</v>
      </c>
      <c r="J113" s="283"/>
      <c r="K113" s="285"/>
      <c r="L113" s="285"/>
    </row>
    <row r="114" spans="1:12" s="286" customFormat="1" ht="12">
      <c r="A114" s="281" t="s">
        <v>2459</v>
      </c>
      <c r="B114" s="282" t="s">
        <v>2460</v>
      </c>
      <c r="C114" s="283">
        <v>85</v>
      </c>
      <c r="D114" s="284" t="s">
        <v>294</v>
      </c>
      <c r="E114" s="285"/>
      <c r="F114" s="285">
        <f t="shared" si="1"/>
        <v>0</v>
      </c>
      <c r="J114" s="283"/>
      <c r="K114" s="285"/>
      <c r="L114" s="285"/>
    </row>
    <row r="115" spans="1:12" s="286" customFormat="1" ht="12">
      <c r="A115" s="281" t="s">
        <v>2461</v>
      </c>
      <c r="B115" s="282" t="s">
        <v>2462</v>
      </c>
      <c r="C115" s="283">
        <v>65</v>
      </c>
      <c r="D115" s="284" t="s">
        <v>294</v>
      </c>
      <c r="E115" s="285"/>
      <c r="F115" s="285">
        <f t="shared" si="1"/>
        <v>0</v>
      </c>
      <c r="J115" s="283"/>
      <c r="K115" s="285"/>
      <c r="L115" s="285"/>
    </row>
    <row r="116" spans="1:12" s="286" customFormat="1" ht="12">
      <c r="A116" s="281" t="s">
        <v>2463</v>
      </c>
      <c r="B116" s="282" t="s">
        <v>2464</v>
      </c>
      <c r="C116" s="283">
        <v>60</v>
      </c>
      <c r="D116" s="284" t="s">
        <v>294</v>
      </c>
      <c r="E116" s="285"/>
      <c r="F116" s="285">
        <f t="shared" si="1"/>
        <v>0</v>
      </c>
      <c r="J116" s="283"/>
      <c r="K116" s="285"/>
      <c r="L116" s="285"/>
    </row>
    <row r="117" spans="1:6" ht="12">
      <c r="A117" s="281" t="s">
        <v>2465</v>
      </c>
      <c r="B117" s="297" t="s">
        <v>2466</v>
      </c>
      <c r="C117" s="298">
        <v>15</v>
      </c>
      <c r="D117" s="299" t="s">
        <v>294</v>
      </c>
      <c r="E117" s="285"/>
      <c r="F117" s="285">
        <f t="shared" si="1"/>
        <v>0</v>
      </c>
    </row>
    <row r="118" spans="1:8" ht="12">
      <c r="A118" s="281" t="s">
        <v>2467</v>
      </c>
      <c r="B118" s="297" t="s">
        <v>2468</v>
      </c>
      <c r="C118" s="298">
        <v>5</v>
      </c>
      <c r="D118" s="299" t="s">
        <v>294</v>
      </c>
      <c r="E118" s="285"/>
      <c r="F118" s="285">
        <f t="shared" si="1"/>
        <v>0</v>
      </c>
      <c r="H118" s="328"/>
    </row>
    <row r="119" spans="1:12" s="286" customFormat="1" ht="12">
      <c r="A119" s="281" t="s">
        <v>2469</v>
      </c>
      <c r="B119" s="282" t="s">
        <v>2470</v>
      </c>
      <c r="C119" s="283">
        <v>25</v>
      </c>
      <c r="D119" s="284" t="s">
        <v>294</v>
      </c>
      <c r="E119" s="285"/>
      <c r="F119" s="285">
        <f t="shared" si="1"/>
        <v>0</v>
      </c>
      <c r="J119" s="283"/>
      <c r="K119" s="285"/>
      <c r="L119" s="285"/>
    </row>
    <row r="120" spans="1:12" s="286" customFormat="1" ht="12">
      <c r="A120" s="281" t="s">
        <v>2471</v>
      </c>
      <c r="B120" s="282" t="s">
        <v>2472</v>
      </c>
      <c r="C120" s="283">
        <v>110</v>
      </c>
      <c r="D120" s="284" t="s">
        <v>294</v>
      </c>
      <c r="E120" s="285"/>
      <c r="F120" s="285">
        <f t="shared" si="1"/>
        <v>0</v>
      </c>
      <c r="J120" s="283"/>
      <c r="K120" s="285"/>
      <c r="L120" s="285"/>
    </row>
    <row r="121" spans="1:12" s="286" customFormat="1" ht="12">
      <c r="A121" s="281" t="s">
        <v>2473</v>
      </c>
      <c r="B121" s="282" t="s">
        <v>2474</v>
      </c>
      <c r="C121" s="283">
        <v>185</v>
      </c>
      <c r="D121" s="284" t="s">
        <v>294</v>
      </c>
      <c r="E121" s="285"/>
      <c r="F121" s="285">
        <f t="shared" si="1"/>
        <v>0</v>
      </c>
      <c r="J121" s="283"/>
      <c r="K121" s="285"/>
      <c r="L121" s="285"/>
    </row>
    <row r="122" spans="1:9" s="286" customFormat="1" ht="12">
      <c r="A122" s="281" t="s">
        <v>2475</v>
      </c>
      <c r="B122" s="282" t="s">
        <v>2476</v>
      </c>
      <c r="C122" s="283">
        <v>1250</v>
      </c>
      <c r="D122" s="284" t="s">
        <v>294</v>
      </c>
      <c r="E122" s="285"/>
      <c r="F122" s="285">
        <f t="shared" si="1"/>
        <v>0</v>
      </c>
      <c r="G122" s="334"/>
      <c r="I122" s="334"/>
    </row>
    <row r="123" spans="1:11" s="286" customFormat="1" ht="12">
      <c r="A123" s="281" t="s">
        <v>2477</v>
      </c>
      <c r="B123" s="282" t="s">
        <v>2478</v>
      </c>
      <c r="C123" s="283">
        <v>110</v>
      </c>
      <c r="D123" s="284" t="s">
        <v>294</v>
      </c>
      <c r="E123" s="285"/>
      <c r="F123" s="285">
        <f t="shared" si="1"/>
        <v>0</v>
      </c>
      <c r="H123" s="334"/>
      <c r="K123" s="334"/>
    </row>
    <row r="124" spans="1:9" s="286" customFormat="1" ht="12">
      <c r="A124" s="281" t="s">
        <v>2479</v>
      </c>
      <c r="B124" s="282" t="s">
        <v>2480</v>
      </c>
      <c r="C124" s="354">
        <v>75</v>
      </c>
      <c r="D124" s="284" t="s">
        <v>294</v>
      </c>
      <c r="E124" s="285"/>
      <c r="F124" s="285">
        <f t="shared" si="1"/>
        <v>0</v>
      </c>
      <c r="I124" s="334"/>
    </row>
    <row r="125" spans="1:27" ht="12">
      <c r="A125" s="281" t="s">
        <v>2481</v>
      </c>
      <c r="B125" s="297" t="s">
        <v>2482</v>
      </c>
      <c r="C125" s="298">
        <v>45</v>
      </c>
      <c r="D125" s="299" t="s">
        <v>294</v>
      </c>
      <c r="E125" s="264"/>
      <c r="F125" s="285">
        <f t="shared" si="1"/>
        <v>0</v>
      </c>
      <c r="G125" s="264"/>
      <c r="H125" s="264"/>
      <c r="I125" s="264"/>
      <c r="J125" s="264"/>
      <c r="K125" s="264"/>
      <c r="L125" s="264"/>
      <c r="M125" s="264"/>
      <c r="N125" s="264"/>
      <c r="O125" s="264"/>
      <c r="P125" s="264"/>
      <c r="Q125" s="264"/>
      <c r="R125" s="264"/>
      <c r="S125" s="264"/>
      <c r="T125" s="264"/>
      <c r="V125" s="264"/>
      <c r="W125" s="264"/>
      <c r="Y125" s="264"/>
      <c r="AA125" s="264"/>
    </row>
    <row r="126" spans="1:27" ht="12">
      <c r="A126" s="281" t="s">
        <v>2483</v>
      </c>
      <c r="B126" s="297" t="s">
        <v>2484</v>
      </c>
      <c r="C126" s="298">
        <v>65</v>
      </c>
      <c r="D126" s="299" t="s">
        <v>294</v>
      </c>
      <c r="E126" s="264"/>
      <c r="F126" s="285">
        <f t="shared" si="1"/>
        <v>0</v>
      </c>
      <c r="G126" s="264"/>
      <c r="H126" s="264"/>
      <c r="I126" s="264"/>
      <c r="J126" s="264"/>
      <c r="K126" s="264"/>
      <c r="L126" s="264"/>
      <c r="M126" s="264"/>
      <c r="N126" s="264"/>
      <c r="O126" s="264"/>
      <c r="P126" s="264"/>
      <c r="Q126" s="264"/>
      <c r="R126" s="264"/>
      <c r="S126" s="264"/>
      <c r="T126" s="264"/>
      <c r="V126" s="264"/>
      <c r="W126" s="264"/>
      <c r="Y126" s="264"/>
      <c r="AA126" s="264"/>
    </row>
    <row r="127" spans="1:27" ht="12">
      <c r="A127" s="281" t="s">
        <v>2485</v>
      </c>
      <c r="B127" s="297" t="s">
        <v>2486</v>
      </c>
      <c r="C127" s="298">
        <v>210</v>
      </c>
      <c r="D127" s="299" t="s">
        <v>294</v>
      </c>
      <c r="E127" s="264"/>
      <c r="F127" s="285">
        <f t="shared" si="1"/>
        <v>0</v>
      </c>
      <c r="G127" s="264"/>
      <c r="H127" s="264"/>
      <c r="I127" s="264"/>
      <c r="J127" s="264"/>
      <c r="K127" s="264"/>
      <c r="L127" s="264"/>
      <c r="M127" s="264"/>
      <c r="N127" s="264"/>
      <c r="O127" s="264"/>
      <c r="P127" s="264"/>
      <c r="Q127" s="264"/>
      <c r="R127" s="264"/>
      <c r="S127" s="264"/>
      <c r="T127" s="264"/>
      <c r="V127" s="264"/>
      <c r="W127" s="264"/>
      <c r="Y127" s="264"/>
      <c r="AA127" s="264"/>
    </row>
    <row r="128" spans="1:27" ht="12">
      <c r="A128" s="281" t="s">
        <v>2487</v>
      </c>
      <c r="B128" s="297" t="s">
        <v>2488</v>
      </c>
      <c r="C128" s="298">
        <v>10</v>
      </c>
      <c r="D128" s="299" t="s">
        <v>294</v>
      </c>
      <c r="E128" s="264"/>
      <c r="F128" s="285">
        <f t="shared" si="1"/>
        <v>0</v>
      </c>
      <c r="G128" s="264"/>
      <c r="H128" s="264"/>
      <c r="I128" s="264"/>
      <c r="J128" s="264"/>
      <c r="K128" s="264"/>
      <c r="L128" s="264"/>
      <c r="M128" s="264"/>
      <c r="N128" s="264"/>
      <c r="O128" s="264"/>
      <c r="P128" s="264"/>
      <c r="Q128" s="264"/>
      <c r="R128" s="264"/>
      <c r="S128" s="264"/>
      <c r="T128" s="264"/>
      <c r="V128" s="264"/>
      <c r="W128" s="264"/>
      <c r="Y128" s="264"/>
      <c r="AA128" s="264"/>
    </row>
    <row r="129" spans="1:27" ht="12">
      <c r="A129" s="281" t="s">
        <v>2489</v>
      </c>
      <c r="B129" s="297" t="s">
        <v>2490</v>
      </c>
      <c r="C129" s="298">
        <v>10</v>
      </c>
      <c r="D129" s="299" t="s">
        <v>294</v>
      </c>
      <c r="E129" s="264"/>
      <c r="F129" s="285">
        <f t="shared" si="1"/>
        <v>0</v>
      </c>
      <c r="G129" s="264"/>
      <c r="H129" s="264"/>
      <c r="I129" s="264"/>
      <c r="J129" s="264"/>
      <c r="K129" s="264"/>
      <c r="L129" s="264"/>
      <c r="M129" s="264"/>
      <c r="N129" s="264"/>
      <c r="O129" s="264"/>
      <c r="P129" s="264"/>
      <c r="Q129" s="264"/>
      <c r="R129" s="264"/>
      <c r="S129" s="264"/>
      <c r="T129" s="264"/>
      <c r="V129" s="264"/>
      <c r="W129" s="264"/>
      <c r="Y129" s="264"/>
      <c r="AA129" s="264"/>
    </row>
    <row r="130" spans="1:27" ht="12">
      <c r="A130" s="281" t="s">
        <v>2491</v>
      </c>
      <c r="B130" s="297" t="s">
        <v>2492</v>
      </c>
      <c r="C130" s="298">
        <v>85</v>
      </c>
      <c r="D130" s="299" t="s">
        <v>294</v>
      </c>
      <c r="E130" s="264"/>
      <c r="F130" s="285">
        <f t="shared" si="1"/>
        <v>0</v>
      </c>
      <c r="G130" s="264"/>
      <c r="H130" s="264"/>
      <c r="I130" s="264"/>
      <c r="J130" s="264"/>
      <c r="K130" s="264"/>
      <c r="L130" s="264"/>
      <c r="M130" s="264"/>
      <c r="N130" s="264"/>
      <c r="O130" s="264"/>
      <c r="P130" s="264"/>
      <c r="Q130" s="264"/>
      <c r="R130" s="264"/>
      <c r="S130" s="264"/>
      <c r="T130" s="264"/>
      <c r="V130" s="264"/>
      <c r="W130" s="264"/>
      <c r="Y130" s="264"/>
      <c r="AA130" s="264"/>
    </row>
    <row r="131" spans="1:27" ht="12">
      <c r="A131" s="281" t="s">
        <v>2493</v>
      </c>
      <c r="B131" s="297" t="s">
        <v>2494</v>
      </c>
      <c r="C131" s="298">
        <v>35</v>
      </c>
      <c r="D131" s="299" t="s">
        <v>294</v>
      </c>
      <c r="E131" s="264"/>
      <c r="F131" s="285">
        <f t="shared" si="1"/>
        <v>0</v>
      </c>
      <c r="G131" s="264"/>
      <c r="H131" s="264"/>
      <c r="I131" s="264"/>
      <c r="J131" s="264"/>
      <c r="K131" s="264"/>
      <c r="L131" s="264"/>
      <c r="M131" s="264"/>
      <c r="N131" s="264"/>
      <c r="O131" s="264"/>
      <c r="P131" s="264"/>
      <c r="Q131" s="264"/>
      <c r="R131" s="264"/>
      <c r="S131" s="264"/>
      <c r="T131" s="264"/>
      <c r="V131" s="264"/>
      <c r="W131" s="264"/>
      <c r="Y131" s="264"/>
      <c r="AA131" s="264"/>
    </row>
    <row r="132" spans="1:27" ht="12">
      <c r="A132" s="281" t="s">
        <v>2495</v>
      </c>
      <c r="B132" s="297" t="s">
        <v>2496</v>
      </c>
      <c r="C132" s="298">
        <v>65</v>
      </c>
      <c r="D132" s="299" t="s">
        <v>294</v>
      </c>
      <c r="E132" s="264"/>
      <c r="F132" s="285">
        <f t="shared" si="1"/>
        <v>0</v>
      </c>
      <c r="G132" s="264"/>
      <c r="H132" s="264"/>
      <c r="I132" s="264"/>
      <c r="J132" s="264"/>
      <c r="K132" s="264"/>
      <c r="L132" s="264"/>
      <c r="M132" s="264"/>
      <c r="N132" s="264"/>
      <c r="O132" s="264"/>
      <c r="P132" s="264"/>
      <c r="Q132" s="264"/>
      <c r="R132" s="264"/>
      <c r="S132" s="264"/>
      <c r="T132" s="264"/>
      <c r="V132" s="264"/>
      <c r="W132" s="264"/>
      <c r="Y132" s="264"/>
      <c r="AA132" s="264"/>
    </row>
    <row r="133" spans="1:27" ht="12">
      <c r="A133" s="281" t="s">
        <v>2497</v>
      </c>
      <c r="B133" s="297" t="s">
        <v>2498</v>
      </c>
      <c r="C133" s="298">
        <v>135</v>
      </c>
      <c r="D133" s="299" t="s">
        <v>294</v>
      </c>
      <c r="E133" s="264"/>
      <c r="F133" s="285">
        <f t="shared" si="1"/>
        <v>0</v>
      </c>
      <c r="G133" s="264"/>
      <c r="H133" s="264"/>
      <c r="I133" s="264"/>
      <c r="J133" s="264"/>
      <c r="K133" s="264"/>
      <c r="L133" s="264"/>
      <c r="M133" s="264"/>
      <c r="N133" s="264"/>
      <c r="O133" s="264"/>
      <c r="P133" s="264"/>
      <c r="Q133" s="264"/>
      <c r="R133" s="264"/>
      <c r="S133" s="264"/>
      <c r="T133" s="264"/>
      <c r="V133" s="264"/>
      <c r="W133" s="264"/>
      <c r="Y133" s="264"/>
      <c r="AA133" s="264"/>
    </row>
    <row r="134" spans="1:27" ht="12">
      <c r="A134" s="281" t="s">
        <v>2499</v>
      </c>
      <c r="B134" s="297" t="s">
        <v>2500</v>
      </c>
      <c r="C134" s="298">
        <v>180</v>
      </c>
      <c r="D134" s="299" t="s">
        <v>294</v>
      </c>
      <c r="E134" s="264"/>
      <c r="F134" s="285">
        <f t="shared" si="1"/>
        <v>0</v>
      </c>
      <c r="G134" s="264"/>
      <c r="H134" s="264"/>
      <c r="I134" s="264"/>
      <c r="J134" s="264"/>
      <c r="K134" s="264"/>
      <c r="L134" s="264"/>
      <c r="M134" s="264"/>
      <c r="N134" s="264"/>
      <c r="O134" s="264"/>
      <c r="P134" s="264"/>
      <c r="Q134" s="264"/>
      <c r="R134" s="264"/>
      <c r="S134" s="264"/>
      <c r="T134" s="264"/>
      <c r="V134" s="264"/>
      <c r="W134" s="264"/>
      <c r="Y134" s="264"/>
      <c r="AA134" s="264"/>
    </row>
    <row r="135" spans="1:27" ht="12">
      <c r="A135" s="281" t="s">
        <v>2501</v>
      </c>
      <c r="B135" s="297" t="s">
        <v>2502</v>
      </c>
      <c r="C135" s="298">
        <v>85</v>
      </c>
      <c r="D135" s="299" t="s">
        <v>294</v>
      </c>
      <c r="E135" s="264"/>
      <c r="F135" s="285">
        <f t="shared" si="1"/>
        <v>0</v>
      </c>
      <c r="G135" s="264"/>
      <c r="H135" s="264"/>
      <c r="I135" s="264"/>
      <c r="J135" s="264"/>
      <c r="K135" s="264"/>
      <c r="L135" s="264"/>
      <c r="M135" s="264"/>
      <c r="N135" s="264"/>
      <c r="O135" s="264"/>
      <c r="P135" s="264"/>
      <c r="Q135" s="264"/>
      <c r="R135" s="264"/>
      <c r="S135" s="264"/>
      <c r="T135" s="264"/>
      <c r="V135" s="264"/>
      <c r="W135" s="264"/>
      <c r="Y135" s="264"/>
      <c r="AA135" s="264"/>
    </row>
    <row r="136" spans="1:27" ht="12">
      <c r="A136" s="281" t="s">
        <v>2503</v>
      </c>
      <c r="B136" s="297" t="s">
        <v>2504</v>
      </c>
      <c r="C136" s="298">
        <v>1250</v>
      </c>
      <c r="D136" s="299" t="s">
        <v>294</v>
      </c>
      <c r="E136" s="264"/>
      <c r="F136" s="285">
        <f t="shared" si="1"/>
        <v>0</v>
      </c>
      <c r="G136" s="264"/>
      <c r="H136" s="264"/>
      <c r="I136" s="264"/>
      <c r="J136" s="264"/>
      <c r="K136" s="264"/>
      <c r="L136" s="264"/>
      <c r="M136" s="264"/>
      <c r="N136" s="264"/>
      <c r="O136" s="264"/>
      <c r="P136" s="264"/>
      <c r="Q136" s="264"/>
      <c r="R136" s="264"/>
      <c r="S136" s="264"/>
      <c r="T136" s="264"/>
      <c r="V136" s="264"/>
      <c r="W136" s="264"/>
      <c r="Y136" s="264"/>
      <c r="AA136" s="264"/>
    </row>
    <row r="137" spans="1:27" ht="12">
      <c r="A137" s="281" t="s">
        <v>2505</v>
      </c>
      <c r="B137" s="297" t="s">
        <v>2506</v>
      </c>
      <c r="C137" s="298">
        <v>1350</v>
      </c>
      <c r="D137" s="299" t="s">
        <v>294</v>
      </c>
      <c r="E137" s="264"/>
      <c r="F137" s="285">
        <f t="shared" si="1"/>
        <v>0</v>
      </c>
      <c r="G137" s="264"/>
      <c r="H137" s="264"/>
      <c r="I137" s="264"/>
      <c r="J137" s="264"/>
      <c r="K137" s="264"/>
      <c r="L137" s="264"/>
      <c r="M137" s="264"/>
      <c r="N137" s="264"/>
      <c r="O137" s="264"/>
      <c r="P137" s="264"/>
      <c r="Q137" s="264"/>
      <c r="R137" s="264"/>
      <c r="S137" s="264"/>
      <c r="T137" s="264"/>
      <c r="V137" s="264"/>
      <c r="W137" s="264"/>
      <c r="Y137" s="264"/>
      <c r="AA137" s="264"/>
    </row>
    <row r="138" spans="1:27" ht="12">
      <c r="A138" s="281" t="s">
        <v>2507</v>
      </c>
      <c r="B138" s="297" t="s">
        <v>2508</v>
      </c>
      <c r="C138" s="298">
        <v>280</v>
      </c>
      <c r="D138" s="299" t="s">
        <v>294</v>
      </c>
      <c r="E138" s="264"/>
      <c r="F138" s="285">
        <f t="shared" si="1"/>
        <v>0</v>
      </c>
      <c r="G138" s="264"/>
      <c r="H138" s="264"/>
      <c r="I138" s="264"/>
      <c r="J138" s="264"/>
      <c r="K138" s="264"/>
      <c r="L138" s="264"/>
      <c r="M138" s="264"/>
      <c r="N138" s="264"/>
      <c r="O138" s="264"/>
      <c r="P138" s="264"/>
      <c r="Q138" s="264"/>
      <c r="R138" s="264"/>
      <c r="S138" s="264"/>
      <c r="T138" s="264"/>
      <c r="V138" s="264"/>
      <c r="W138" s="264"/>
      <c r="Y138" s="264"/>
      <c r="AA138" s="264"/>
    </row>
    <row r="139" spans="1:27" ht="12">
      <c r="A139" s="281" t="s">
        <v>2509</v>
      </c>
      <c r="B139" s="297" t="s">
        <v>2510</v>
      </c>
      <c r="C139" s="298">
        <v>650</v>
      </c>
      <c r="D139" s="299" t="s">
        <v>294</v>
      </c>
      <c r="E139" s="264"/>
      <c r="F139" s="285">
        <f t="shared" si="1"/>
        <v>0</v>
      </c>
      <c r="G139" s="264"/>
      <c r="H139" s="264"/>
      <c r="I139" s="264"/>
      <c r="J139" s="264"/>
      <c r="K139" s="264"/>
      <c r="L139" s="264"/>
      <c r="M139" s="264"/>
      <c r="N139" s="264"/>
      <c r="O139" s="264"/>
      <c r="P139" s="264"/>
      <c r="Q139" s="264"/>
      <c r="R139" s="264"/>
      <c r="S139" s="264"/>
      <c r="T139" s="264"/>
      <c r="V139" s="264"/>
      <c r="W139" s="264"/>
      <c r="Y139" s="264"/>
      <c r="AA139" s="264"/>
    </row>
    <row r="140" spans="1:6" ht="12">
      <c r="A140" s="341"/>
      <c r="B140" s="297"/>
      <c r="C140" s="298"/>
      <c r="D140" s="299"/>
      <c r="E140" s="300"/>
      <c r="F140" s="285">
        <f aca="true" t="shared" si="2" ref="F140:F163">SUM(C140*E140)</f>
        <v>0</v>
      </c>
    </row>
    <row r="141" spans="1:6" ht="12">
      <c r="A141" s="341"/>
      <c r="B141" s="297"/>
      <c r="C141" s="298"/>
      <c r="D141" s="299"/>
      <c r="E141" s="300"/>
      <c r="F141" s="285">
        <f t="shared" si="2"/>
        <v>0</v>
      </c>
    </row>
    <row r="142" spans="1:9" s="355" customFormat="1" ht="12">
      <c r="A142" s="281"/>
      <c r="B142" s="324" t="s">
        <v>2511</v>
      </c>
      <c r="C142" s="325"/>
      <c r="D142" s="288"/>
      <c r="E142" s="285"/>
      <c r="F142" s="285">
        <f t="shared" si="2"/>
        <v>0</v>
      </c>
      <c r="I142" s="327"/>
    </row>
    <row r="143" spans="1:6" s="307" customFormat="1" ht="12">
      <c r="A143" s="341" t="s">
        <v>222</v>
      </c>
      <c r="B143" s="347" t="s">
        <v>2512</v>
      </c>
      <c r="C143" s="319"/>
      <c r="D143" s="296"/>
      <c r="E143" s="323"/>
      <c r="F143" s="285">
        <f t="shared" si="2"/>
        <v>0</v>
      </c>
    </row>
    <row r="144" spans="1:6" s="307" customFormat="1" ht="38.25">
      <c r="A144" s="341" t="s">
        <v>2513</v>
      </c>
      <c r="B144" s="356" t="s">
        <v>2514</v>
      </c>
      <c r="C144" s="319">
        <v>1</v>
      </c>
      <c r="D144" s="296" t="s">
        <v>733</v>
      </c>
      <c r="E144" s="285"/>
      <c r="F144" s="285">
        <f t="shared" si="2"/>
        <v>0</v>
      </c>
    </row>
    <row r="145" spans="1:6" s="307" customFormat="1" ht="12">
      <c r="A145" s="341"/>
      <c r="B145" s="356"/>
      <c r="C145" s="319"/>
      <c r="D145" s="296"/>
      <c r="E145" s="285"/>
      <c r="F145" s="285">
        <f t="shared" si="2"/>
        <v>0</v>
      </c>
    </row>
    <row r="146" spans="1:6" s="307" customFormat="1" ht="12">
      <c r="A146" s="341" t="s">
        <v>228</v>
      </c>
      <c r="B146" s="347" t="s">
        <v>2515</v>
      </c>
      <c r="C146" s="319"/>
      <c r="D146" s="296"/>
      <c r="E146" s="323"/>
      <c r="F146" s="285">
        <f t="shared" si="2"/>
        <v>0</v>
      </c>
    </row>
    <row r="147" spans="1:6" s="307" customFormat="1" ht="38.25">
      <c r="A147" s="341" t="s">
        <v>2516</v>
      </c>
      <c r="B147" s="356" t="s">
        <v>2517</v>
      </c>
      <c r="C147" s="319">
        <v>1</v>
      </c>
      <c r="D147" s="296" t="s">
        <v>733</v>
      </c>
      <c r="E147" s="285"/>
      <c r="F147" s="285">
        <f t="shared" si="2"/>
        <v>0</v>
      </c>
    </row>
    <row r="148" spans="1:6" s="307" customFormat="1" ht="12">
      <c r="A148" s="341"/>
      <c r="B148" s="356"/>
      <c r="C148" s="319"/>
      <c r="D148" s="296"/>
      <c r="E148" s="285"/>
      <c r="F148" s="285">
        <f t="shared" si="2"/>
        <v>0</v>
      </c>
    </row>
    <row r="149" spans="1:9" s="355" customFormat="1" ht="18.2" customHeight="1">
      <c r="A149" s="281" t="s">
        <v>233</v>
      </c>
      <c r="B149" s="318" t="s">
        <v>2518</v>
      </c>
      <c r="C149" s="357"/>
      <c r="D149" s="358"/>
      <c r="E149" s="285"/>
      <c r="F149" s="285">
        <f t="shared" si="2"/>
        <v>0</v>
      </c>
      <c r="I149" s="327"/>
    </row>
    <row r="150" spans="1:9" s="355" customFormat="1" ht="38.25">
      <c r="A150" s="281" t="s">
        <v>2519</v>
      </c>
      <c r="B150" s="353" t="s">
        <v>2520</v>
      </c>
      <c r="C150" s="325">
        <v>1</v>
      </c>
      <c r="D150" s="325" t="s">
        <v>314</v>
      </c>
      <c r="E150" s="285"/>
      <c r="F150" s="285">
        <f t="shared" si="2"/>
        <v>0</v>
      </c>
      <c r="I150" s="359"/>
    </row>
    <row r="151" spans="1:6" s="307" customFormat="1" ht="12">
      <c r="A151" s="341"/>
      <c r="B151" s="356"/>
      <c r="C151" s="319"/>
      <c r="D151" s="296"/>
      <c r="E151" s="285"/>
      <c r="F151" s="285">
        <f t="shared" si="2"/>
        <v>0</v>
      </c>
    </row>
    <row r="152" spans="1:9" s="355" customFormat="1" ht="18.2" customHeight="1">
      <c r="A152" s="281" t="s">
        <v>9</v>
      </c>
      <c r="B152" s="318" t="s">
        <v>2521</v>
      </c>
      <c r="C152" s="357"/>
      <c r="D152" s="358"/>
      <c r="E152" s="285"/>
      <c r="F152" s="285">
        <f t="shared" si="2"/>
        <v>0</v>
      </c>
      <c r="I152" s="327"/>
    </row>
    <row r="153" spans="1:9" s="355" customFormat="1" ht="38.25">
      <c r="A153" s="281" t="s">
        <v>2522</v>
      </c>
      <c r="B153" s="353" t="s">
        <v>2523</v>
      </c>
      <c r="C153" s="325">
        <v>1</v>
      </c>
      <c r="D153" s="325" t="s">
        <v>314</v>
      </c>
      <c r="E153" s="285"/>
      <c r="F153" s="285">
        <f t="shared" si="2"/>
        <v>0</v>
      </c>
      <c r="I153" s="359"/>
    </row>
    <row r="154" spans="1:6" s="307" customFormat="1" ht="12">
      <c r="A154" s="341"/>
      <c r="B154" s="356"/>
      <c r="C154" s="319"/>
      <c r="D154" s="296"/>
      <c r="E154" s="285"/>
      <c r="F154" s="285">
        <f t="shared" si="2"/>
        <v>0</v>
      </c>
    </row>
    <row r="155" spans="1:9" s="355" customFormat="1" ht="18.2" customHeight="1">
      <c r="A155" s="281" t="s">
        <v>244</v>
      </c>
      <c r="B155" s="318" t="s">
        <v>2524</v>
      </c>
      <c r="C155" s="357"/>
      <c r="D155" s="358"/>
      <c r="E155" s="285"/>
      <c r="F155" s="285">
        <f t="shared" si="2"/>
        <v>0</v>
      </c>
      <c r="I155" s="327"/>
    </row>
    <row r="156" spans="1:9" s="355" customFormat="1" ht="38.25">
      <c r="A156" s="281" t="s">
        <v>2525</v>
      </c>
      <c r="B156" s="353" t="s">
        <v>2526</v>
      </c>
      <c r="C156" s="325">
        <v>1</v>
      </c>
      <c r="D156" s="325" t="s">
        <v>314</v>
      </c>
      <c r="E156" s="285"/>
      <c r="F156" s="285">
        <f t="shared" si="2"/>
        <v>0</v>
      </c>
      <c r="I156" s="359"/>
    </row>
    <row r="157" spans="1:6" s="307" customFormat="1" ht="12">
      <c r="A157" s="341"/>
      <c r="B157" s="356"/>
      <c r="C157" s="319"/>
      <c r="D157" s="296"/>
      <c r="E157" s="285"/>
      <c r="F157" s="285">
        <f t="shared" si="2"/>
        <v>0</v>
      </c>
    </row>
    <row r="158" spans="1:9" s="355" customFormat="1" ht="18.2" customHeight="1">
      <c r="A158" s="281" t="s">
        <v>254</v>
      </c>
      <c r="B158" s="318" t="s">
        <v>2527</v>
      </c>
      <c r="C158" s="357"/>
      <c r="D158" s="358"/>
      <c r="E158" s="285"/>
      <c r="F158" s="285">
        <f t="shared" si="2"/>
        <v>0</v>
      </c>
      <c r="I158" s="327"/>
    </row>
    <row r="159" spans="1:9" s="355" customFormat="1" ht="25.5">
      <c r="A159" s="281" t="s">
        <v>2528</v>
      </c>
      <c r="B159" s="353" t="s">
        <v>2529</v>
      </c>
      <c r="C159" s="325">
        <v>1</v>
      </c>
      <c r="D159" s="325" t="s">
        <v>314</v>
      </c>
      <c r="E159" s="285"/>
      <c r="F159" s="285">
        <f t="shared" si="2"/>
        <v>0</v>
      </c>
      <c r="I159" s="359"/>
    </row>
    <row r="160" spans="1:9" s="355" customFormat="1" ht="12">
      <c r="A160" s="281"/>
      <c r="B160" s="353"/>
      <c r="C160" s="325"/>
      <c r="D160" s="325"/>
      <c r="E160" s="300"/>
      <c r="F160" s="285">
        <f t="shared" si="2"/>
        <v>0</v>
      </c>
      <c r="I160" s="359"/>
    </row>
    <row r="161" spans="1:6" s="286" customFormat="1" ht="12">
      <c r="A161" s="248"/>
      <c r="B161" s="320"/>
      <c r="C161" s="360"/>
      <c r="D161" s="360"/>
      <c r="E161" s="360"/>
      <c r="F161" s="285">
        <f t="shared" si="2"/>
        <v>0</v>
      </c>
    </row>
    <row r="162" spans="1:6" s="362" customFormat="1" ht="12">
      <c r="A162" s="248" t="s">
        <v>260</v>
      </c>
      <c r="B162" s="361" t="s">
        <v>2530</v>
      </c>
      <c r="C162" s="360"/>
      <c r="D162" s="360"/>
      <c r="E162" s="360"/>
      <c r="F162" s="285">
        <f t="shared" si="2"/>
        <v>0</v>
      </c>
    </row>
    <row r="163" spans="1:6" s="286" customFormat="1" ht="89.25">
      <c r="A163" s="248" t="s">
        <v>2531</v>
      </c>
      <c r="B163" s="320" t="s">
        <v>2532</v>
      </c>
      <c r="C163" s="283">
        <v>1</v>
      </c>
      <c r="D163" s="283" t="s">
        <v>314</v>
      </c>
      <c r="E163" s="285"/>
      <c r="F163" s="285">
        <f t="shared" si="2"/>
        <v>0</v>
      </c>
    </row>
    <row r="164" spans="1:6" s="286" customFormat="1" ht="12">
      <c r="A164" s="248"/>
      <c r="B164" s="320"/>
      <c r="C164" s="283"/>
      <c r="D164" s="283"/>
      <c r="E164" s="285"/>
      <c r="F164" s="285"/>
    </row>
    <row r="165" spans="1:6" s="286" customFormat="1" ht="12">
      <c r="A165" s="248"/>
      <c r="B165" s="320"/>
      <c r="C165" s="283"/>
      <c r="D165" s="283"/>
      <c r="E165" s="285"/>
      <c r="F165" s="363">
        <f>SUM(F9:F164)</f>
        <v>0</v>
      </c>
    </row>
    <row r="166" spans="1:6" s="286" customFormat="1" ht="12">
      <c r="A166" s="248"/>
      <c r="B166" s="320"/>
      <c r="C166" s="360"/>
      <c r="D166" s="360"/>
      <c r="E166" s="360"/>
      <c r="F166" s="311"/>
    </row>
    <row r="167" spans="1:6" ht="12">
      <c r="A167" s="455" t="s">
        <v>2533</v>
      </c>
      <c r="B167" s="455"/>
      <c r="C167" s="254"/>
      <c r="D167" s="255"/>
      <c r="E167" s="256"/>
      <c r="F167" s="257"/>
    </row>
    <row r="168" spans="1:6" s="264" customFormat="1" ht="13.5" thickBot="1">
      <c r="A168" s="258" t="s">
        <v>2284</v>
      </c>
      <c r="B168" s="259" t="s">
        <v>2285</v>
      </c>
      <c r="C168" s="260" t="s">
        <v>2286</v>
      </c>
      <c r="D168" s="261" t="s">
        <v>2287</v>
      </c>
      <c r="E168" s="262" t="s">
        <v>2288</v>
      </c>
      <c r="F168" s="263" t="s">
        <v>2289</v>
      </c>
    </row>
    <row r="169" spans="1:6" s="286" customFormat="1" ht="13.5" thickTop="1">
      <c r="A169" s="248"/>
      <c r="B169" s="320"/>
      <c r="C169" s="360"/>
      <c r="D169" s="360"/>
      <c r="E169" s="360"/>
      <c r="F169" s="311"/>
    </row>
    <row r="170" spans="1:11" s="286" customFormat="1" ht="12">
      <c r="A170" s="248" t="s">
        <v>8</v>
      </c>
      <c r="B170" s="364" t="s">
        <v>2534</v>
      </c>
      <c r="C170" s="283"/>
      <c r="D170" s="284"/>
      <c r="E170" s="285"/>
      <c r="F170" s="285"/>
      <c r="K170" s="334"/>
    </row>
    <row r="171" spans="1:11" s="286" customFormat="1" ht="12">
      <c r="A171" s="248" t="s">
        <v>2291</v>
      </c>
      <c r="B171" s="304" t="s">
        <v>2535</v>
      </c>
      <c r="C171" s="283">
        <v>125</v>
      </c>
      <c r="D171" s="284" t="s">
        <v>294</v>
      </c>
      <c r="E171" s="285"/>
      <c r="F171" s="285">
        <f aca="true" t="shared" si="3" ref="F171:F174">SUM(C171*E171)</f>
        <v>0</v>
      </c>
      <c r="K171" s="334"/>
    </row>
    <row r="172" spans="1:11" s="286" customFormat="1" ht="12">
      <c r="A172" s="248" t="s">
        <v>2292</v>
      </c>
      <c r="B172" s="304" t="s">
        <v>2536</v>
      </c>
      <c r="C172" s="283">
        <v>110</v>
      </c>
      <c r="D172" s="284" t="s">
        <v>294</v>
      </c>
      <c r="E172" s="285"/>
      <c r="F172" s="285">
        <f t="shared" si="3"/>
        <v>0</v>
      </c>
      <c r="K172" s="334"/>
    </row>
    <row r="173" spans="1:11" s="286" customFormat="1" ht="12">
      <c r="A173" s="248" t="s">
        <v>2293</v>
      </c>
      <c r="B173" s="304" t="s">
        <v>2537</v>
      </c>
      <c r="C173" s="283">
        <v>35</v>
      </c>
      <c r="D173" s="284" t="s">
        <v>314</v>
      </c>
      <c r="E173" s="285"/>
      <c r="F173" s="285">
        <f t="shared" si="3"/>
        <v>0</v>
      </c>
      <c r="K173" s="334"/>
    </row>
    <row r="174" spans="1:11" s="286" customFormat="1" ht="12">
      <c r="A174" s="248" t="s">
        <v>2294</v>
      </c>
      <c r="B174" s="286" t="s">
        <v>2538</v>
      </c>
      <c r="C174" s="250">
        <v>3</v>
      </c>
      <c r="D174" s="284" t="s">
        <v>194</v>
      </c>
      <c r="E174" s="285"/>
      <c r="F174" s="285">
        <f t="shared" si="3"/>
        <v>0</v>
      </c>
      <c r="K174" s="334"/>
    </row>
    <row r="175" spans="1:11" s="286" customFormat="1" ht="12">
      <c r="A175" s="248" t="s">
        <v>2296</v>
      </c>
      <c r="B175" s="286" t="s">
        <v>2539</v>
      </c>
      <c r="C175" s="250">
        <v>3</v>
      </c>
      <c r="D175" s="284" t="s">
        <v>194</v>
      </c>
      <c r="E175" s="285"/>
      <c r="F175" s="285">
        <f>SUM(C175*E175)</f>
        <v>0</v>
      </c>
      <c r="K175" s="334"/>
    </row>
    <row r="176" spans="1:11" s="286" customFormat="1" ht="12">
      <c r="A176" s="248"/>
      <c r="C176" s="250"/>
      <c r="D176" s="284"/>
      <c r="E176" s="285"/>
      <c r="F176" s="285"/>
      <c r="K176" s="334"/>
    </row>
    <row r="177" spans="1:11" s="286" customFormat="1" ht="12">
      <c r="A177" s="248"/>
      <c r="C177" s="250"/>
      <c r="D177" s="284"/>
      <c r="E177" s="285"/>
      <c r="F177" s="363">
        <f>SUM(F171:F176)</f>
        <v>0</v>
      </c>
      <c r="K177" s="334"/>
    </row>
    <row r="178" spans="2:4" ht="12">
      <c r="B178" s="302"/>
      <c r="C178" s="298"/>
      <c r="D178" s="299"/>
    </row>
    <row r="179" spans="1:6" ht="12">
      <c r="A179" s="455" t="s">
        <v>2540</v>
      </c>
      <c r="B179" s="455"/>
      <c r="C179" s="254"/>
      <c r="D179" s="255"/>
      <c r="E179" s="256"/>
      <c r="F179" s="257"/>
    </row>
    <row r="180" spans="1:6" s="264" customFormat="1" ht="13.5" thickBot="1">
      <c r="A180" s="258" t="s">
        <v>2284</v>
      </c>
      <c r="B180" s="259" t="s">
        <v>2285</v>
      </c>
      <c r="C180" s="260" t="s">
        <v>2286</v>
      </c>
      <c r="D180" s="261" t="s">
        <v>2287</v>
      </c>
      <c r="E180" s="262" t="s">
        <v>2288</v>
      </c>
      <c r="F180" s="263" t="s">
        <v>2289</v>
      </c>
    </row>
    <row r="181" spans="2:4" ht="13.5" thickTop="1">
      <c r="B181" s="302"/>
      <c r="C181" s="298"/>
      <c r="D181" s="299"/>
    </row>
    <row r="182" spans="1:4" ht="12">
      <c r="A182" s="303" t="s">
        <v>8</v>
      </c>
      <c r="B182" s="364" t="s">
        <v>2541</v>
      </c>
      <c r="C182" s="298"/>
      <c r="D182" s="299"/>
    </row>
    <row r="183" spans="1:6" ht="12">
      <c r="A183" s="303" t="s">
        <v>2291</v>
      </c>
      <c r="B183" s="365" t="s">
        <v>2542</v>
      </c>
      <c r="C183" s="298">
        <v>50</v>
      </c>
      <c r="D183" s="299" t="s">
        <v>482</v>
      </c>
      <c r="F183" s="252">
        <f>SUM(C183*E183)</f>
        <v>0</v>
      </c>
    </row>
    <row r="184" spans="1:11" s="286" customFormat="1" ht="25.5">
      <c r="A184" s="303" t="s">
        <v>2292</v>
      </c>
      <c r="B184" s="365" t="s">
        <v>2543</v>
      </c>
      <c r="C184" s="283">
        <v>158</v>
      </c>
      <c r="D184" s="284" t="s">
        <v>314</v>
      </c>
      <c r="E184" s="252"/>
      <c r="F184" s="252">
        <f aca="true" t="shared" si="4" ref="F184:F201">SUM(C184*E184)</f>
        <v>0</v>
      </c>
      <c r="K184" s="334"/>
    </row>
    <row r="185" spans="1:11" s="286" customFormat="1" ht="12">
      <c r="A185" s="303" t="s">
        <v>2293</v>
      </c>
      <c r="B185" s="286" t="s">
        <v>2544</v>
      </c>
      <c r="C185" s="250">
        <v>1055</v>
      </c>
      <c r="D185" s="284" t="s">
        <v>294</v>
      </c>
      <c r="E185" s="252"/>
      <c r="F185" s="252">
        <f t="shared" si="4"/>
        <v>0</v>
      </c>
      <c r="K185" s="334"/>
    </row>
    <row r="186" spans="1:11" s="286" customFormat="1" ht="12">
      <c r="A186" s="303" t="s">
        <v>2294</v>
      </c>
      <c r="B186" s="286" t="s">
        <v>2545</v>
      </c>
      <c r="C186" s="250">
        <v>280</v>
      </c>
      <c r="D186" s="284" t="s">
        <v>294</v>
      </c>
      <c r="E186" s="252"/>
      <c r="F186" s="252">
        <f t="shared" si="4"/>
        <v>0</v>
      </c>
      <c r="K186" s="334"/>
    </row>
    <row r="187" spans="1:11" s="286" customFormat="1" ht="12">
      <c r="A187" s="303" t="s">
        <v>2296</v>
      </c>
      <c r="B187" s="242" t="s">
        <v>2546</v>
      </c>
      <c r="C187" s="283">
        <v>55</v>
      </c>
      <c r="D187" s="284" t="s">
        <v>294</v>
      </c>
      <c r="E187" s="252"/>
      <c r="F187" s="252">
        <f t="shared" si="4"/>
        <v>0</v>
      </c>
      <c r="K187" s="334"/>
    </row>
    <row r="188" spans="1:11" s="286" customFormat="1" ht="12">
      <c r="A188" s="303" t="s">
        <v>2354</v>
      </c>
      <c r="B188" s="366" t="s">
        <v>2547</v>
      </c>
      <c r="C188" s="283">
        <v>59</v>
      </c>
      <c r="D188" s="284" t="s">
        <v>314</v>
      </c>
      <c r="E188" s="252"/>
      <c r="F188" s="252">
        <f t="shared" si="4"/>
        <v>0</v>
      </c>
      <c r="K188" s="334"/>
    </row>
    <row r="189" spans="1:11" s="286" customFormat="1" ht="12">
      <c r="A189" s="303" t="s">
        <v>2356</v>
      </c>
      <c r="B189" s="286" t="s">
        <v>2548</v>
      </c>
      <c r="C189" s="250">
        <v>515</v>
      </c>
      <c r="D189" s="284" t="s">
        <v>294</v>
      </c>
      <c r="E189" s="252"/>
      <c r="F189" s="252">
        <f t="shared" si="4"/>
        <v>0</v>
      </c>
      <c r="K189" s="334"/>
    </row>
    <row r="190" spans="1:11" s="286" customFormat="1" ht="12">
      <c r="A190" s="303" t="s">
        <v>2358</v>
      </c>
      <c r="B190" s="286" t="s">
        <v>2549</v>
      </c>
      <c r="C190" s="250">
        <v>6615</v>
      </c>
      <c r="D190" s="284" t="s">
        <v>294</v>
      </c>
      <c r="E190" s="252"/>
      <c r="F190" s="252">
        <f t="shared" si="4"/>
        <v>0</v>
      </c>
      <c r="K190" s="334"/>
    </row>
    <row r="191" spans="1:11" s="286" customFormat="1" ht="12">
      <c r="A191" s="303" t="s">
        <v>2360</v>
      </c>
      <c r="B191" s="286" t="s">
        <v>2550</v>
      </c>
      <c r="C191" s="250">
        <v>1570</v>
      </c>
      <c r="D191" s="284" t="s">
        <v>294</v>
      </c>
      <c r="E191" s="252"/>
      <c r="F191" s="252">
        <f t="shared" si="4"/>
        <v>0</v>
      </c>
      <c r="K191" s="334"/>
    </row>
    <row r="192" spans="1:11" s="286" customFormat="1" ht="12">
      <c r="A192" s="303" t="s">
        <v>2362</v>
      </c>
      <c r="B192" s="286" t="s">
        <v>2551</v>
      </c>
      <c r="C192" s="250">
        <v>125</v>
      </c>
      <c r="D192" s="284" t="s">
        <v>314</v>
      </c>
      <c r="E192" s="252"/>
      <c r="F192" s="252">
        <f t="shared" si="4"/>
        <v>0</v>
      </c>
      <c r="K192" s="334"/>
    </row>
    <row r="193" spans="1:11" s="286" customFormat="1" ht="12">
      <c r="A193" s="303" t="s">
        <v>2364</v>
      </c>
      <c r="B193" s="286" t="s">
        <v>2552</v>
      </c>
      <c r="C193" s="250">
        <v>7</v>
      </c>
      <c r="D193" s="284" t="s">
        <v>314</v>
      </c>
      <c r="E193" s="252"/>
      <c r="F193" s="252">
        <f t="shared" si="4"/>
        <v>0</v>
      </c>
      <c r="K193" s="334"/>
    </row>
    <row r="194" spans="1:11" s="286" customFormat="1" ht="12">
      <c r="A194" s="303" t="s">
        <v>2553</v>
      </c>
      <c r="B194" s="286" t="s">
        <v>2554</v>
      </c>
      <c r="C194" s="250">
        <v>24</v>
      </c>
      <c r="D194" s="284" t="s">
        <v>482</v>
      </c>
      <c r="E194" s="252"/>
      <c r="F194" s="252">
        <f t="shared" si="4"/>
        <v>0</v>
      </c>
      <c r="K194" s="334"/>
    </row>
    <row r="195" spans="1:11" s="286" customFormat="1" ht="12">
      <c r="A195" s="303" t="s">
        <v>2555</v>
      </c>
      <c r="B195" s="286" t="s">
        <v>2556</v>
      </c>
      <c r="C195" s="250">
        <v>15</v>
      </c>
      <c r="D195" s="284" t="s">
        <v>482</v>
      </c>
      <c r="E195" s="252"/>
      <c r="F195" s="252">
        <f t="shared" si="4"/>
        <v>0</v>
      </c>
      <c r="K195" s="334"/>
    </row>
    <row r="196" spans="1:11" s="286" customFormat="1" ht="12">
      <c r="A196" s="303" t="s">
        <v>2557</v>
      </c>
      <c r="B196" s="286" t="s">
        <v>2558</v>
      </c>
      <c r="C196" s="250">
        <v>36</v>
      </c>
      <c r="D196" s="284" t="s">
        <v>482</v>
      </c>
      <c r="E196" s="252"/>
      <c r="F196" s="252">
        <f t="shared" si="4"/>
        <v>0</v>
      </c>
      <c r="K196" s="334"/>
    </row>
    <row r="197" spans="1:11" s="286" customFormat="1" ht="12">
      <c r="A197" s="303" t="s">
        <v>2559</v>
      </c>
      <c r="B197" s="286" t="s">
        <v>2560</v>
      </c>
      <c r="C197" s="250">
        <v>50</v>
      </c>
      <c r="D197" s="284" t="s">
        <v>482</v>
      </c>
      <c r="E197" s="252"/>
      <c r="F197" s="252">
        <f t="shared" si="4"/>
        <v>0</v>
      </c>
      <c r="K197" s="334"/>
    </row>
    <row r="198" spans="1:11" s="286" customFormat="1" ht="12">
      <c r="A198" s="303" t="s">
        <v>2561</v>
      </c>
      <c r="B198" s="286" t="s">
        <v>2562</v>
      </c>
      <c r="C198" s="250">
        <v>1</v>
      </c>
      <c r="D198" s="284" t="s">
        <v>733</v>
      </c>
      <c r="E198" s="252"/>
      <c r="F198" s="252">
        <f t="shared" si="4"/>
        <v>0</v>
      </c>
      <c r="K198" s="334"/>
    </row>
    <row r="199" spans="1:11" s="286" customFormat="1" ht="12">
      <c r="A199" s="303" t="s">
        <v>2563</v>
      </c>
      <c r="B199" s="286" t="s">
        <v>2341</v>
      </c>
      <c r="C199" s="250">
        <v>1</v>
      </c>
      <c r="D199" s="284" t="s">
        <v>733</v>
      </c>
      <c r="E199" s="252"/>
      <c r="F199" s="252">
        <f t="shared" si="4"/>
        <v>0</v>
      </c>
      <c r="K199" s="334"/>
    </row>
    <row r="200" spans="1:11" s="286" customFormat="1" ht="12">
      <c r="A200" s="303" t="s">
        <v>2564</v>
      </c>
      <c r="B200" s="249" t="s">
        <v>2344</v>
      </c>
      <c r="C200" s="283" t="s">
        <v>8</v>
      </c>
      <c r="D200" s="284" t="s">
        <v>314</v>
      </c>
      <c r="E200" s="252"/>
      <c r="F200" s="252">
        <f t="shared" si="4"/>
        <v>0</v>
      </c>
      <c r="K200" s="334"/>
    </row>
    <row r="201" spans="1:11" s="286" customFormat="1" ht="12">
      <c r="A201" s="303" t="s">
        <v>2565</v>
      </c>
      <c r="B201" s="249" t="s">
        <v>2566</v>
      </c>
      <c r="C201" s="283">
        <v>1</v>
      </c>
      <c r="D201" s="284" t="s">
        <v>314</v>
      </c>
      <c r="E201" s="252"/>
      <c r="F201" s="252">
        <f t="shared" si="4"/>
        <v>0</v>
      </c>
      <c r="K201" s="334"/>
    </row>
    <row r="202" spans="1:11" s="286" customFormat="1" ht="12">
      <c r="A202" s="303"/>
      <c r="B202" s="249"/>
      <c r="C202" s="283"/>
      <c r="D202" s="284"/>
      <c r="E202" s="252"/>
      <c r="F202" s="252"/>
      <c r="K202" s="334"/>
    </row>
    <row r="203" spans="1:11" s="286" customFormat="1" ht="12">
      <c r="A203" s="303"/>
      <c r="B203" s="249"/>
      <c r="C203" s="283"/>
      <c r="D203" s="284"/>
      <c r="E203" s="252"/>
      <c r="F203" s="367">
        <f>SUM(F183:F202)</f>
        <v>0</v>
      </c>
      <c r="K203" s="334"/>
    </row>
    <row r="204" spans="2:4" ht="12">
      <c r="B204" s="302"/>
      <c r="C204" s="298"/>
      <c r="D204" s="299"/>
    </row>
    <row r="205" spans="1:8" s="317" customFormat="1" ht="15.75">
      <c r="A205" s="457" t="s">
        <v>2567</v>
      </c>
      <c r="B205" s="457"/>
      <c r="C205" s="457"/>
      <c r="D205" s="457"/>
      <c r="E205" s="457"/>
      <c r="F205" s="457"/>
      <c r="G205" s="315"/>
      <c r="H205" s="316"/>
    </row>
    <row r="206" spans="1:6" ht="12">
      <c r="A206" s="455" t="s">
        <v>2568</v>
      </c>
      <c r="B206" s="455"/>
      <c r="C206" s="254"/>
      <c r="D206" s="255"/>
      <c r="E206" s="256"/>
      <c r="F206" s="257"/>
    </row>
    <row r="207" spans="1:6" s="264" customFormat="1" ht="13.5" thickBot="1">
      <c r="A207" s="258" t="s">
        <v>2284</v>
      </c>
      <c r="B207" s="259" t="s">
        <v>2285</v>
      </c>
      <c r="C207" s="260" t="s">
        <v>2286</v>
      </c>
      <c r="D207" s="261" t="s">
        <v>2287</v>
      </c>
      <c r="E207" s="262" t="s">
        <v>2288</v>
      </c>
      <c r="F207" s="263" t="s">
        <v>2289</v>
      </c>
    </row>
    <row r="208" spans="1:6" s="264" customFormat="1" ht="13.5" thickTop="1">
      <c r="A208" s="368"/>
      <c r="B208" s="369"/>
      <c r="C208" s="370"/>
      <c r="D208" s="371"/>
      <c r="E208" s="372"/>
      <c r="F208" s="373"/>
    </row>
    <row r="209" spans="1:9" s="249" customFormat="1" ht="12">
      <c r="A209" s="248" t="s">
        <v>8</v>
      </c>
      <c r="B209" s="374" t="s">
        <v>2569</v>
      </c>
      <c r="C209" s="250">
        <v>1</v>
      </c>
      <c r="D209" s="248" t="s">
        <v>733</v>
      </c>
      <c r="E209" s="251"/>
      <c r="F209" s="252">
        <f>SUM(C209*E209)</f>
        <v>0</v>
      </c>
      <c r="I209" s="253"/>
    </row>
    <row r="210" spans="1:9" s="249" customFormat="1" ht="25.5">
      <c r="A210" s="248"/>
      <c r="B210" s="375" t="s">
        <v>2570</v>
      </c>
      <c r="C210" s="250"/>
      <c r="D210" s="248"/>
      <c r="E210" s="251"/>
      <c r="F210" s="252">
        <f aca="true" t="shared" si="5" ref="F210:F237">SUM(C210*E210)</f>
        <v>0</v>
      </c>
      <c r="I210" s="253"/>
    </row>
    <row r="211" spans="1:9" s="249" customFormat="1" ht="12">
      <c r="A211" s="248"/>
      <c r="B211" s="249" t="s">
        <v>2571</v>
      </c>
      <c r="C211" s="250"/>
      <c r="D211" s="248"/>
      <c r="E211" s="251"/>
      <c r="F211" s="252">
        <f t="shared" si="5"/>
        <v>0</v>
      </c>
      <c r="I211" s="253"/>
    </row>
    <row r="212" spans="1:9" s="249" customFormat="1" ht="12">
      <c r="A212" s="248"/>
      <c r="B212" s="249" t="s">
        <v>2572</v>
      </c>
      <c r="C212" s="250"/>
      <c r="D212" s="248"/>
      <c r="E212" s="251"/>
      <c r="F212" s="252">
        <f t="shared" si="5"/>
        <v>0</v>
      </c>
      <c r="I212" s="253"/>
    </row>
    <row r="213" spans="1:9" s="249" customFormat="1" ht="12">
      <c r="A213" s="248"/>
      <c r="B213" s="249" t="s">
        <v>2573</v>
      </c>
      <c r="C213" s="250"/>
      <c r="D213" s="248"/>
      <c r="E213" s="251"/>
      <c r="F213" s="252">
        <f t="shared" si="5"/>
        <v>0</v>
      </c>
      <c r="I213" s="253"/>
    </row>
    <row r="214" spans="1:9" s="249" customFormat="1" ht="12">
      <c r="A214" s="248"/>
      <c r="B214" s="249" t="s">
        <v>2574</v>
      </c>
      <c r="C214" s="250"/>
      <c r="D214" s="248"/>
      <c r="E214" s="251"/>
      <c r="F214" s="252">
        <f t="shared" si="5"/>
        <v>0</v>
      </c>
      <c r="I214" s="253"/>
    </row>
    <row r="215" spans="2:6" ht="12">
      <c r="B215" s="242" t="s">
        <v>2575</v>
      </c>
      <c r="F215" s="252">
        <f t="shared" si="5"/>
        <v>0</v>
      </c>
    </row>
    <row r="216" spans="2:6" ht="12">
      <c r="B216" s="242" t="s">
        <v>2576</v>
      </c>
      <c r="F216" s="252">
        <f t="shared" si="5"/>
        <v>0</v>
      </c>
    </row>
    <row r="217" spans="1:9" s="249" customFormat="1" ht="12">
      <c r="A217" s="248"/>
      <c r="B217" s="249" t="s">
        <v>2297</v>
      </c>
      <c r="C217" s="250"/>
      <c r="D217" s="248"/>
      <c r="E217" s="251"/>
      <c r="F217" s="252">
        <f t="shared" si="5"/>
        <v>0</v>
      </c>
      <c r="I217" s="253"/>
    </row>
    <row r="218" spans="1:9" s="249" customFormat="1" ht="12">
      <c r="A218" s="248"/>
      <c r="C218" s="250"/>
      <c r="D218" s="248"/>
      <c r="E218" s="251"/>
      <c r="F218" s="252">
        <f t="shared" si="5"/>
        <v>0</v>
      </c>
      <c r="I218" s="253"/>
    </row>
    <row r="219" spans="1:9" s="249" customFormat="1" ht="12">
      <c r="A219" s="248"/>
      <c r="B219" s="249" t="s">
        <v>2685</v>
      </c>
      <c r="C219" s="250">
        <v>1</v>
      </c>
      <c r="D219" s="248" t="s">
        <v>314</v>
      </c>
      <c r="E219" s="251"/>
      <c r="F219" s="252">
        <f t="shared" si="5"/>
        <v>0</v>
      </c>
      <c r="I219" s="253"/>
    </row>
    <row r="220" spans="1:9" s="249" customFormat="1" ht="12">
      <c r="A220" s="248"/>
      <c r="C220" s="250"/>
      <c r="D220" s="248"/>
      <c r="E220" s="251"/>
      <c r="F220" s="252">
        <f t="shared" si="5"/>
        <v>0</v>
      </c>
      <c r="I220" s="253"/>
    </row>
    <row r="221" spans="1:9" s="382" customFormat="1" ht="12">
      <c r="A221" s="284" t="s">
        <v>83</v>
      </c>
      <c r="B221" s="374" t="s">
        <v>2577</v>
      </c>
      <c r="C221" s="376"/>
      <c r="D221" s="377"/>
      <c r="E221" s="378"/>
      <c r="F221" s="252">
        <f t="shared" si="5"/>
        <v>0</v>
      </c>
      <c r="G221" s="379"/>
      <c r="H221" s="380"/>
      <c r="I221" s="381"/>
    </row>
    <row r="222" spans="1:9" s="249" customFormat="1" ht="12">
      <c r="A222" s="248" t="s">
        <v>2299</v>
      </c>
      <c r="B222" s="286" t="s">
        <v>2578</v>
      </c>
      <c r="C222" s="250">
        <v>2</v>
      </c>
      <c r="D222" s="248" t="s">
        <v>314</v>
      </c>
      <c r="E222" s="251"/>
      <c r="F222" s="252">
        <f t="shared" si="5"/>
        <v>0</v>
      </c>
      <c r="G222" s="379"/>
      <c r="I222" s="253"/>
    </row>
    <row r="223" spans="1:9" s="249" customFormat="1" ht="12">
      <c r="A223" s="248" t="s">
        <v>2301</v>
      </c>
      <c r="B223" s="286" t="s">
        <v>2579</v>
      </c>
      <c r="C223" s="250">
        <v>4</v>
      </c>
      <c r="D223" s="248" t="s">
        <v>314</v>
      </c>
      <c r="E223" s="251"/>
      <c r="F223" s="252">
        <f t="shared" si="5"/>
        <v>0</v>
      </c>
      <c r="G223" s="379"/>
      <c r="I223" s="253"/>
    </row>
    <row r="224" spans="1:9" s="286" customFormat="1" ht="12">
      <c r="A224" s="248"/>
      <c r="B224" s="383" t="s">
        <v>2580</v>
      </c>
      <c r="C224" s="283"/>
      <c r="D224" s="284"/>
      <c r="F224" s="252">
        <f t="shared" si="5"/>
        <v>0</v>
      </c>
      <c r="I224" s="334"/>
    </row>
    <row r="225" spans="1:9" s="286" customFormat="1" ht="12">
      <c r="A225" s="248"/>
      <c r="B225" s="366"/>
      <c r="C225" s="283"/>
      <c r="D225" s="284"/>
      <c r="F225" s="252">
        <f t="shared" si="5"/>
        <v>0</v>
      </c>
      <c r="I225" s="334"/>
    </row>
    <row r="226" spans="1:9" s="286" customFormat="1" ht="12">
      <c r="A226" s="248" t="s">
        <v>173</v>
      </c>
      <c r="B226" s="338" t="s">
        <v>2581</v>
      </c>
      <c r="C226" s="283"/>
      <c r="D226" s="284"/>
      <c r="F226" s="252">
        <f t="shared" si="5"/>
        <v>0</v>
      </c>
      <c r="I226" s="283"/>
    </row>
    <row r="227" spans="1:9" s="286" customFormat="1" ht="12">
      <c r="A227" s="248" t="s">
        <v>1630</v>
      </c>
      <c r="B227" s="327" t="s">
        <v>2376</v>
      </c>
      <c r="C227" s="325">
        <v>270</v>
      </c>
      <c r="D227" s="291" t="s">
        <v>294</v>
      </c>
      <c r="E227" s="285"/>
      <c r="F227" s="252">
        <f t="shared" si="5"/>
        <v>0</v>
      </c>
      <c r="I227" s="283"/>
    </row>
    <row r="228" spans="1:9" s="286" customFormat="1" ht="12">
      <c r="A228" s="248" t="s">
        <v>1642</v>
      </c>
      <c r="B228" s="327" t="s">
        <v>2377</v>
      </c>
      <c r="C228" s="325">
        <v>350</v>
      </c>
      <c r="D228" s="291" t="s">
        <v>294</v>
      </c>
      <c r="E228" s="285"/>
      <c r="F228" s="252">
        <f t="shared" si="5"/>
        <v>0</v>
      </c>
      <c r="I228" s="283"/>
    </row>
    <row r="229" spans="1:9" s="286" customFormat="1" ht="12">
      <c r="A229" s="248"/>
      <c r="B229" s="366"/>
      <c r="C229" s="283"/>
      <c r="D229" s="284"/>
      <c r="F229" s="252">
        <f t="shared" si="5"/>
        <v>0</v>
      </c>
      <c r="I229" s="334"/>
    </row>
    <row r="230" spans="1:9" s="382" customFormat="1" ht="18.6" customHeight="1">
      <c r="A230" s="284" t="s">
        <v>165</v>
      </c>
      <c r="B230" s="338" t="s">
        <v>2582</v>
      </c>
      <c r="C230" s="376"/>
      <c r="D230" s="377"/>
      <c r="E230" s="378"/>
      <c r="F230" s="252">
        <f t="shared" si="5"/>
        <v>0</v>
      </c>
      <c r="G230" s="384"/>
      <c r="H230" s="380"/>
      <c r="I230" s="381"/>
    </row>
    <row r="231" spans="1:9" s="249" customFormat="1" ht="12">
      <c r="A231" s="248" t="s">
        <v>2309</v>
      </c>
      <c r="B231" s="286" t="s">
        <v>2583</v>
      </c>
      <c r="C231" s="250">
        <v>360</v>
      </c>
      <c r="D231" s="248" t="s">
        <v>294</v>
      </c>
      <c r="E231" s="251"/>
      <c r="F231" s="252">
        <f t="shared" si="5"/>
        <v>0</v>
      </c>
      <c r="G231" s="384"/>
      <c r="I231" s="253"/>
    </row>
    <row r="232" spans="1:12" s="249" customFormat="1" ht="12">
      <c r="A232" s="248" t="s">
        <v>2310</v>
      </c>
      <c r="B232" s="286" t="s">
        <v>2584</v>
      </c>
      <c r="C232" s="250">
        <v>135</v>
      </c>
      <c r="D232" s="248" t="s">
        <v>294</v>
      </c>
      <c r="E232" s="251"/>
      <c r="F232" s="252">
        <f t="shared" si="5"/>
        <v>0</v>
      </c>
      <c r="G232" s="384"/>
      <c r="H232" s="384"/>
      <c r="J232" s="250"/>
      <c r="K232" s="251"/>
      <c r="L232" s="285">
        <f>J232*K232</f>
        <v>0</v>
      </c>
    </row>
    <row r="233" spans="1:12" s="249" customFormat="1" ht="12">
      <c r="A233" s="248" t="s">
        <v>2382</v>
      </c>
      <c r="B233" s="286" t="s">
        <v>2585</v>
      </c>
      <c r="C233" s="250">
        <v>5</v>
      </c>
      <c r="D233" s="248" t="s">
        <v>294</v>
      </c>
      <c r="E233" s="251"/>
      <c r="F233" s="252">
        <f t="shared" si="5"/>
        <v>0</v>
      </c>
      <c r="G233" s="384"/>
      <c r="H233" s="384"/>
      <c r="J233" s="250"/>
      <c r="K233" s="251"/>
      <c r="L233" s="285">
        <f>J233*K233</f>
        <v>0</v>
      </c>
    </row>
    <row r="234" spans="1:9" s="286" customFormat="1" ht="12">
      <c r="A234" s="248"/>
      <c r="B234" s="366"/>
      <c r="C234" s="283"/>
      <c r="D234" s="284"/>
      <c r="F234" s="252">
        <f t="shared" si="5"/>
        <v>0</v>
      </c>
      <c r="I234" s="334"/>
    </row>
    <row r="235" spans="1:9" s="286" customFormat="1" ht="12">
      <c r="A235" s="248" t="s">
        <v>182</v>
      </c>
      <c r="B235" s="338" t="s">
        <v>2541</v>
      </c>
      <c r="C235" s="283"/>
      <c r="D235" s="284"/>
      <c r="E235" s="285"/>
      <c r="F235" s="252">
        <f t="shared" si="5"/>
        <v>0</v>
      </c>
      <c r="I235" s="333"/>
    </row>
    <row r="236" spans="1:9" s="286" customFormat="1" ht="63.75">
      <c r="A236" s="248" t="s">
        <v>2313</v>
      </c>
      <c r="B236" s="375" t="s">
        <v>2586</v>
      </c>
      <c r="C236" s="283">
        <v>24</v>
      </c>
      <c r="D236" s="284" t="s">
        <v>482</v>
      </c>
      <c r="E236" s="285"/>
      <c r="F236" s="252">
        <f t="shared" si="5"/>
        <v>0</v>
      </c>
      <c r="I236" s="333"/>
    </row>
    <row r="237" spans="1:9" s="286" customFormat="1" ht="102">
      <c r="A237" s="248" t="s">
        <v>2386</v>
      </c>
      <c r="B237" s="375" t="s">
        <v>2587</v>
      </c>
      <c r="C237" s="283">
        <v>5</v>
      </c>
      <c r="D237" s="284" t="s">
        <v>482</v>
      </c>
      <c r="E237" s="285"/>
      <c r="F237" s="252">
        <f t="shared" si="5"/>
        <v>0</v>
      </c>
      <c r="I237" s="333"/>
    </row>
    <row r="238" spans="1:9" s="286" customFormat="1" ht="12">
      <c r="A238" s="248"/>
      <c r="B238" s="375"/>
      <c r="C238" s="283"/>
      <c r="D238" s="284"/>
      <c r="E238" s="285"/>
      <c r="F238" s="252"/>
      <c r="I238" s="333"/>
    </row>
    <row r="239" spans="1:9" s="286" customFormat="1" ht="12">
      <c r="A239" s="248"/>
      <c r="B239" s="375"/>
      <c r="C239" s="283"/>
      <c r="D239" s="284"/>
      <c r="E239" s="285"/>
      <c r="F239" s="367">
        <f>SUM(F209:F238)</f>
        <v>0</v>
      </c>
      <c r="I239" s="333"/>
    </row>
    <row r="240" spans="1:9" s="249" customFormat="1" ht="12">
      <c r="A240" s="248"/>
      <c r="C240" s="250"/>
      <c r="D240" s="248"/>
      <c r="E240" s="251"/>
      <c r="F240" s="252"/>
      <c r="I240" s="253"/>
    </row>
    <row r="241" spans="1:6" ht="12">
      <c r="A241" s="455" t="s">
        <v>2588</v>
      </c>
      <c r="B241" s="455"/>
      <c r="C241" s="254"/>
      <c r="D241" s="255"/>
      <c r="E241" s="256"/>
      <c r="F241" s="257"/>
    </row>
    <row r="242" spans="1:6" s="264" customFormat="1" ht="13.5" thickBot="1">
      <c r="A242" s="258" t="s">
        <v>2284</v>
      </c>
      <c r="B242" s="259" t="s">
        <v>2285</v>
      </c>
      <c r="C242" s="260" t="s">
        <v>2286</v>
      </c>
      <c r="D242" s="261" t="s">
        <v>2287</v>
      </c>
      <c r="E242" s="262" t="s">
        <v>2288</v>
      </c>
      <c r="F242" s="263" t="s">
        <v>2289</v>
      </c>
    </row>
    <row r="243" spans="1:9" s="249" customFormat="1" ht="13.5" thickTop="1">
      <c r="A243" s="248"/>
      <c r="C243" s="250"/>
      <c r="D243" s="248"/>
      <c r="E243" s="251"/>
      <c r="F243" s="252"/>
      <c r="I243" s="253"/>
    </row>
    <row r="244" spans="1:9" s="313" customFormat="1" ht="12">
      <c r="A244" s="385" t="s">
        <v>8</v>
      </c>
      <c r="B244" s="313" t="s">
        <v>2589</v>
      </c>
      <c r="C244" s="386"/>
      <c r="D244" s="385"/>
      <c r="E244" s="379"/>
      <c r="F244" s="285"/>
      <c r="I244" s="387"/>
    </row>
    <row r="245" spans="1:9" s="390" customFormat="1" ht="12">
      <c r="A245" s="248" t="s">
        <v>2291</v>
      </c>
      <c r="B245" s="375" t="s">
        <v>2590</v>
      </c>
      <c r="C245" s="283">
        <v>350</v>
      </c>
      <c r="D245" s="283" t="s">
        <v>294</v>
      </c>
      <c r="E245" s="388"/>
      <c r="F245" s="389">
        <f>SUM(C245*E245)</f>
        <v>0</v>
      </c>
      <c r="I245" s="391"/>
    </row>
    <row r="246" spans="1:9" s="390" customFormat="1" ht="12">
      <c r="A246" s="248" t="s">
        <v>2292</v>
      </c>
      <c r="B246" s="375" t="s">
        <v>2591</v>
      </c>
      <c r="C246" s="283">
        <v>165</v>
      </c>
      <c r="D246" s="283" t="s">
        <v>294</v>
      </c>
      <c r="E246" s="388"/>
      <c r="F246" s="389">
        <f aca="true" t="shared" si="6" ref="F246:F286">SUM(C246*E246)</f>
        <v>0</v>
      </c>
      <c r="I246" s="391"/>
    </row>
    <row r="247" spans="1:9" s="390" customFormat="1" ht="12">
      <c r="A247" s="248" t="s">
        <v>2293</v>
      </c>
      <c r="B247" s="375" t="s">
        <v>2592</v>
      </c>
      <c r="C247" s="283">
        <v>25</v>
      </c>
      <c r="D247" s="283" t="s">
        <v>294</v>
      </c>
      <c r="E247" s="388"/>
      <c r="F247" s="389">
        <f t="shared" si="6"/>
        <v>0</v>
      </c>
      <c r="I247" s="391"/>
    </row>
    <row r="248" spans="1:9" s="390" customFormat="1" ht="12">
      <c r="A248" s="248" t="s">
        <v>2294</v>
      </c>
      <c r="B248" s="375" t="s">
        <v>2593</v>
      </c>
      <c r="C248" s="283">
        <v>55</v>
      </c>
      <c r="D248" s="283" t="s">
        <v>294</v>
      </c>
      <c r="E248" s="388"/>
      <c r="F248" s="389">
        <f t="shared" si="6"/>
        <v>0</v>
      </c>
      <c r="I248" s="391"/>
    </row>
    <row r="249" spans="1:9" s="390" customFormat="1" ht="12">
      <c r="A249" s="248" t="s">
        <v>2296</v>
      </c>
      <c r="B249" s="375" t="s">
        <v>2594</v>
      </c>
      <c r="C249" s="283">
        <v>115</v>
      </c>
      <c r="D249" s="283" t="s">
        <v>294</v>
      </c>
      <c r="E249" s="388"/>
      <c r="F249" s="389">
        <f t="shared" si="6"/>
        <v>0</v>
      </c>
      <c r="I249" s="391"/>
    </row>
    <row r="250" spans="1:9" s="390" customFormat="1" ht="12">
      <c r="A250" s="248" t="s">
        <v>2354</v>
      </c>
      <c r="B250" s="375" t="s">
        <v>2595</v>
      </c>
      <c r="C250" s="283">
        <v>26</v>
      </c>
      <c r="D250" s="283" t="s">
        <v>294</v>
      </c>
      <c r="E250" s="388"/>
      <c r="F250" s="389">
        <f t="shared" si="6"/>
        <v>0</v>
      </c>
      <c r="I250" s="391"/>
    </row>
    <row r="251" spans="1:9" s="390" customFormat="1" ht="12">
      <c r="A251" s="248" t="s">
        <v>2356</v>
      </c>
      <c r="B251" s="375" t="s">
        <v>2596</v>
      </c>
      <c r="C251" s="283">
        <v>2</v>
      </c>
      <c r="D251" s="283" t="s">
        <v>314</v>
      </c>
      <c r="E251" s="388"/>
      <c r="F251" s="389">
        <f t="shared" si="6"/>
        <v>0</v>
      </c>
      <c r="I251" s="391"/>
    </row>
    <row r="252" spans="1:9" s="390" customFormat="1" ht="12">
      <c r="A252" s="248" t="s">
        <v>2358</v>
      </c>
      <c r="B252" s="375" t="s">
        <v>2597</v>
      </c>
      <c r="C252" s="283">
        <v>2</v>
      </c>
      <c r="D252" s="283" t="s">
        <v>314</v>
      </c>
      <c r="E252" s="388"/>
      <c r="F252" s="389">
        <f t="shared" si="6"/>
        <v>0</v>
      </c>
      <c r="I252" s="391"/>
    </row>
    <row r="253" spans="1:9" s="390" customFormat="1" ht="12">
      <c r="A253" s="248" t="s">
        <v>2360</v>
      </c>
      <c r="B253" s="375" t="s">
        <v>2598</v>
      </c>
      <c r="C253" s="283">
        <v>3</v>
      </c>
      <c r="D253" s="283" t="s">
        <v>314</v>
      </c>
      <c r="E253" s="388"/>
      <c r="F253" s="389">
        <f t="shared" si="6"/>
        <v>0</v>
      </c>
      <c r="I253" s="391"/>
    </row>
    <row r="254" spans="1:9" s="390" customFormat="1" ht="12">
      <c r="A254" s="248" t="s">
        <v>2362</v>
      </c>
      <c r="B254" s="375" t="s">
        <v>2599</v>
      </c>
      <c r="C254" s="283">
        <v>2</v>
      </c>
      <c r="D254" s="283" t="s">
        <v>314</v>
      </c>
      <c r="E254" s="388"/>
      <c r="F254" s="389">
        <f t="shared" si="6"/>
        <v>0</v>
      </c>
      <c r="I254" s="391"/>
    </row>
    <row r="255" spans="1:9" s="390" customFormat="1" ht="12">
      <c r="A255" s="248" t="s">
        <v>2364</v>
      </c>
      <c r="B255" s="375" t="s">
        <v>2686</v>
      </c>
      <c r="C255" s="283">
        <v>550</v>
      </c>
      <c r="D255" s="283" t="s">
        <v>314</v>
      </c>
      <c r="E255" s="388"/>
      <c r="F255" s="389">
        <f t="shared" si="6"/>
        <v>0</v>
      </c>
      <c r="I255" s="391"/>
    </row>
    <row r="256" spans="1:9" s="390" customFormat="1" ht="12">
      <c r="A256" s="248" t="s">
        <v>2553</v>
      </c>
      <c r="B256" s="375" t="s">
        <v>2687</v>
      </c>
      <c r="C256" s="283">
        <v>650</v>
      </c>
      <c r="D256" s="283" t="s">
        <v>314</v>
      </c>
      <c r="E256" s="388"/>
      <c r="F256" s="389">
        <f t="shared" si="6"/>
        <v>0</v>
      </c>
      <c r="I256" s="391"/>
    </row>
    <row r="257" spans="1:9" s="390" customFormat="1" ht="12">
      <c r="A257" s="248" t="s">
        <v>2555</v>
      </c>
      <c r="B257" s="375" t="s">
        <v>2688</v>
      </c>
      <c r="C257" s="283">
        <v>45</v>
      </c>
      <c r="D257" s="283" t="s">
        <v>314</v>
      </c>
      <c r="E257" s="388"/>
      <c r="F257" s="389">
        <f t="shared" si="6"/>
        <v>0</v>
      </c>
      <c r="I257" s="391"/>
    </row>
    <row r="258" spans="1:9" s="390" customFormat="1" ht="12">
      <c r="A258" s="248" t="s">
        <v>2557</v>
      </c>
      <c r="B258" s="375" t="s">
        <v>2689</v>
      </c>
      <c r="C258" s="283">
        <v>45</v>
      </c>
      <c r="D258" s="283" t="s">
        <v>314</v>
      </c>
      <c r="E258" s="388"/>
      <c r="F258" s="389">
        <f t="shared" si="6"/>
        <v>0</v>
      </c>
      <c r="I258" s="391"/>
    </row>
    <row r="259" spans="1:9" s="390" customFormat="1" ht="12">
      <c r="A259" s="248" t="s">
        <v>2559</v>
      </c>
      <c r="B259" s="375" t="s">
        <v>2690</v>
      </c>
      <c r="C259" s="283">
        <v>600</v>
      </c>
      <c r="D259" s="283" t="s">
        <v>314</v>
      </c>
      <c r="E259" s="388"/>
      <c r="F259" s="389">
        <f t="shared" si="6"/>
        <v>0</v>
      </c>
      <c r="I259" s="391"/>
    </row>
    <row r="260" spans="1:9" s="390" customFormat="1" ht="12">
      <c r="A260" s="248" t="s">
        <v>2561</v>
      </c>
      <c r="B260" s="375" t="s">
        <v>2691</v>
      </c>
      <c r="C260" s="283">
        <v>600</v>
      </c>
      <c r="D260" s="283" t="s">
        <v>314</v>
      </c>
      <c r="E260" s="388"/>
      <c r="F260" s="389">
        <f t="shared" si="6"/>
        <v>0</v>
      </c>
      <c r="I260" s="391"/>
    </row>
    <row r="261" spans="1:9" s="390" customFormat="1" ht="12">
      <c r="A261" s="248" t="s">
        <v>2563</v>
      </c>
      <c r="B261" s="375" t="s">
        <v>2692</v>
      </c>
      <c r="C261" s="283">
        <v>140</v>
      </c>
      <c r="D261" s="283" t="s">
        <v>294</v>
      </c>
      <c r="E261" s="388"/>
      <c r="F261" s="389">
        <f t="shared" si="6"/>
        <v>0</v>
      </c>
      <c r="I261" s="391"/>
    </row>
    <row r="262" spans="1:9" s="390" customFormat="1" ht="12">
      <c r="A262" s="248" t="s">
        <v>2564</v>
      </c>
      <c r="B262" s="375" t="s">
        <v>2693</v>
      </c>
      <c r="C262" s="283">
        <v>15</v>
      </c>
      <c r="D262" s="283" t="s">
        <v>294</v>
      </c>
      <c r="E262" s="388"/>
      <c r="F262" s="389">
        <f t="shared" si="6"/>
        <v>0</v>
      </c>
      <c r="I262" s="391"/>
    </row>
    <row r="263" spans="1:9" s="390" customFormat="1" ht="12">
      <c r="A263" s="248" t="s">
        <v>2565</v>
      </c>
      <c r="B263" s="375" t="s">
        <v>2600</v>
      </c>
      <c r="C263" s="283">
        <v>20</v>
      </c>
      <c r="D263" s="283" t="s">
        <v>314</v>
      </c>
      <c r="E263" s="388"/>
      <c r="F263" s="389">
        <f t="shared" si="6"/>
        <v>0</v>
      </c>
      <c r="I263" s="391"/>
    </row>
    <row r="264" spans="1:9" s="390" customFormat="1" ht="12">
      <c r="A264" s="248" t="s">
        <v>2601</v>
      </c>
      <c r="B264" s="375" t="s">
        <v>2694</v>
      </c>
      <c r="C264" s="283">
        <v>8</v>
      </c>
      <c r="D264" s="283" t="s">
        <v>314</v>
      </c>
      <c r="E264" s="388"/>
      <c r="F264" s="389">
        <f t="shared" si="6"/>
        <v>0</v>
      </c>
      <c r="I264" s="391"/>
    </row>
    <row r="265" spans="1:9" s="390" customFormat="1" ht="12">
      <c r="A265" s="248" t="s">
        <v>2602</v>
      </c>
      <c r="B265" s="375" t="s">
        <v>2695</v>
      </c>
      <c r="C265" s="283">
        <v>26</v>
      </c>
      <c r="D265" s="283" t="s">
        <v>314</v>
      </c>
      <c r="E265" s="388"/>
      <c r="F265" s="389">
        <f t="shared" si="6"/>
        <v>0</v>
      </c>
      <c r="I265" s="391"/>
    </row>
    <row r="266" spans="1:9" s="390" customFormat="1" ht="12">
      <c r="A266" s="248" t="s">
        <v>2603</v>
      </c>
      <c r="B266" s="375" t="s">
        <v>2696</v>
      </c>
      <c r="C266" s="283">
        <v>26</v>
      </c>
      <c r="D266" s="283" t="s">
        <v>314</v>
      </c>
      <c r="E266" s="388"/>
      <c r="F266" s="389">
        <f t="shared" si="6"/>
        <v>0</v>
      </c>
      <c r="I266" s="391"/>
    </row>
    <row r="267" spans="1:9" s="390" customFormat="1" ht="25.5">
      <c r="A267" s="248" t="s">
        <v>2604</v>
      </c>
      <c r="B267" s="375" t="s">
        <v>2697</v>
      </c>
      <c r="C267" s="283">
        <v>2</v>
      </c>
      <c r="D267" s="283" t="s">
        <v>314</v>
      </c>
      <c r="E267" s="388"/>
      <c r="F267" s="389">
        <f t="shared" si="6"/>
        <v>0</v>
      </c>
      <c r="I267" s="391"/>
    </row>
    <row r="268" spans="1:9" s="390" customFormat="1" ht="12">
      <c r="A268" s="248" t="s">
        <v>2605</v>
      </c>
      <c r="B268" s="375" t="s">
        <v>2698</v>
      </c>
      <c r="C268" s="283">
        <v>12</v>
      </c>
      <c r="D268" s="283" t="s">
        <v>314</v>
      </c>
      <c r="E268" s="388"/>
      <c r="F268" s="389">
        <f t="shared" si="6"/>
        <v>0</v>
      </c>
      <c r="I268" s="391"/>
    </row>
    <row r="269" spans="1:9" s="390" customFormat="1" ht="25.5">
      <c r="A269" s="248" t="s">
        <v>2606</v>
      </c>
      <c r="B269" s="375" t="s">
        <v>2699</v>
      </c>
      <c r="C269" s="283">
        <v>3</v>
      </c>
      <c r="D269" s="283" t="s">
        <v>314</v>
      </c>
      <c r="E269" s="388"/>
      <c r="F269" s="389">
        <f t="shared" si="6"/>
        <v>0</v>
      </c>
      <c r="I269" s="391"/>
    </row>
    <row r="270" spans="1:9" s="390" customFormat="1" ht="12">
      <c r="A270" s="248" t="s">
        <v>2607</v>
      </c>
      <c r="B270" s="375" t="s">
        <v>2700</v>
      </c>
      <c r="C270" s="283">
        <v>1</v>
      </c>
      <c r="D270" s="283" t="s">
        <v>314</v>
      </c>
      <c r="E270" s="388"/>
      <c r="F270" s="389">
        <f t="shared" si="6"/>
        <v>0</v>
      </c>
      <c r="I270" s="391"/>
    </row>
    <row r="271" spans="1:9" s="390" customFormat="1" ht="12">
      <c r="A271" s="248" t="s">
        <v>2608</v>
      </c>
      <c r="B271" s="375" t="s">
        <v>2701</v>
      </c>
      <c r="C271" s="283">
        <v>1</v>
      </c>
      <c r="D271" s="283" t="s">
        <v>314</v>
      </c>
      <c r="E271" s="388"/>
      <c r="F271" s="389">
        <f t="shared" si="6"/>
        <v>0</v>
      </c>
      <c r="I271" s="391"/>
    </row>
    <row r="272" spans="1:9" s="390" customFormat="1" ht="25.5">
      <c r="A272" s="248" t="s">
        <v>2609</v>
      </c>
      <c r="B272" s="375" t="s">
        <v>2702</v>
      </c>
      <c r="C272" s="283">
        <v>1</v>
      </c>
      <c r="D272" s="283" t="s">
        <v>314</v>
      </c>
      <c r="E272" s="388"/>
      <c r="F272" s="389">
        <f t="shared" si="6"/>
        <v>0</v>
      </c>
      <c r="I272" s="391"/>
    </row>
    <row r="273" spans="1:9" s="390" customFormat="1" ht="25.5">
      <c r="A273" s="248" t="s">
        <v>2610</v>
      </c>
      <c r="B273" s="375" t="s">
        <v>2703</v>
      </c>
      <c r="C273" s="283">
        <v>2</v>
      </c>
      <c r="D273" s="283" t="s">
        <v>314</v>
      </c>
      <c r="E273" s="388"/>
      <c r="F273" s="389">
        <f t="shared" si="6"/>
        <v>0</v>
      </c>
      <c r="I273" s="391"/>
    </row>
    <row r="274" spans="1:9" s="390" customFormat="1" ht="12">
      <c r="A274" s="248" t="s">
        <v>2611</v>
      </c>
      <c r="B274" s="375" t="s">
        <v>2704</v>
      </c>
      <c r="C274" s="283">
        <v>1</v>
      </c>
      <c r="D274" s="283" t="s">
        <v>314</v>
      </c>
      <c r="E274" s="388"/>
      <c r="F274" s="389">
        <f t="shared" si="6"/>
        <v>0</v>
      </c>
      <c r="I274" s="391"/>
    </row>
    <row r="275" spans="1:9" s="390" customFormat="1" ht="12">
      <c r="A275" s="248" t="s">
        <v>2612</v>
      </c>
      <c r="B275" s="375" t="s">
        <v>2705</v>
      </c>
      <c r="C275" s="283">
        <v>1</v>
      </c>
      <c r="D275" s="283" t="s">
        <v>314</v>
      </c>
      <c r="E275" s="388"/>
      <c r="F275" s="389">
        <f t="shared" si="6"/>
        <v>0</v>
      </c>
      <c r="I275" s="391"/>
    </row>
    <row r="276" spans="1:9" s="390" customFormat="1" ht="25.5">
      <c r="A276" s="248" t="s">
        <v>2613</v>
      </c>
      <c r="B276" s="375" t="s">
        <v>2706</v>
      </c>
      <c r="C276" s="283">
        <v>1</v>
      </c>
      <c r="D276" s="283" t="s">
        <v>314</v>
      </c>
      <c r="E276" s="388"/>
      <c r="F276" s="389">
        <f t="shared" si="6"/>
        <v>0</v>
      </c>
      <c r="I276" s="391"/>
    </row>
    <row r="277" spans="1:9" s="390" customFormat="1" ht="38.25">
      <c r="A277" s="248" t="s">
        <v>2614</v>
      </c>
      <c r="B277" s="375" t="s">
        <v>2707</v>
      </c>
      <c r="C277" s="283">
        <v>1</v>
      </c>
      <c r="D277" s="283" t="s">
        <v>314</v>
      </c>
      <c r="E277" s="388"/>
      <c r="F277" s="389">
        <f t="shared" si="6"/>
        <v>0</v>
      </c>
      <c r="I277" s="391"/>
    </row>
    <row r="278" spans="1:9" s="390" customFormat="1" ht="12">
      <c r="A278" s="248" t="s">
        <v>2615</v>
      </c>
      <c r="B278" s="375" t="s">
        <v>2708</v>
      </c>
      <c r="C278" s="283">
        <v>1</v>
      </c>
      <c r="D278" s="283" t="s">
        <v>314</v>
      </c>
      <c r="E278" s="388"/>
      <c r="F278" s="389">
        <f t="shared" si="6"/>
        <v>0</v>
      </c>
      <c r="I278" s="391"/>
    </row>
    <row r="279" spans="1:9" s="390" customFormat="1" ht="25.5">
      <c r="A279" s="248" t="s">
        <v>2616</v>
      </c>
      <c r="B279" s="375" t="s">
        <v>2709</v>
      </c>
      <c r="C279" s="283">
        <v>2</v>
      </c>
      <c r="D279" s="283" t="s">
        <v>314</v>
      </c>
      <c r="E279" s="388"/>
      <c r="F279" s="389">
        <f t="shared" si="6"/>
        <v>0</v>
      </c>
      <c r="I279" s="391"/>
    </row>
    <row r="280" spans="1:9" s="390" customFormat="1" ht="12">
      <c r="A280" s="248" t="s">
        <v>2617</v>
      </c>
      <c r="B280" s="375" t="s">
        <v>2710</v>
      </c>
      <c r="C280" s="283">
        <v>1</v>
      </c>
      <c r="D280" s="283" t="s">
        <v>314</v>
      </c>
      <c r="E280" s="388"/>
      <c r="F280" s="389">
        <f t="shared" si="6"/>
        <v>0</v>
      </c>
      <c r="I280" s="391"/>
    </row>
    <row r="281" spans="1:9" s="390" customFormat="1" ht="12">
      <c r="A281" s="248" t="s">
        <v>2618</v>
      </c>
      <c r="B281" s="375" t="s">
        <v>2711</v>
      </c>
      <c r="C281" s="283">
        <v>2</v>
      </c>
      <c r="D281" s="283" t="s">
        <v>314</v>
      </c>
      <c r="E281" s="388"/>
      <c r="F281" s="389">
        <f t="shared" si="6"/>
        <v>0</v>
      </c>
      <c r="I281" s="391"/>
    </row>
    <row r="282" spans="1:9" s="390" customFormat="1" ht="12">
      <c r="A282" s="248" t="s">
        <v>2619</v>
      </c>
      <c r="B282" s="375" t="s">
        <v>2712</v>
      </c>
      <c r="C282" s="283">
        <v>1</v>
      </c>
      <c r="D282" s="283" t="s">
        <v>314</v>
      </c>
      <c r="E282" s="388"/>
      <c r="F282" s="389">
        <f t="shared" si="6"/>
        <v>0</v>
      </c>
      <c r="I282" s="391"/>
    </row>
    <row r="283" spans="1:9" s="390" customFormat="1" ht="51">
      <c r="A283" s="248" t="s">
        <v>2620</v>
      </c>
      <c r="B283" s="375" t="s">
        <v>2713</v>
      </c>
      <c r="C283" s="283">
        <v>1</v>
      </c>
      <c r="D283" s="283" t="s">
        <v>314</v>
      </c>
      <c r="E283" s="388"/>
      <c r="F283" s="389">
        <f t="shared" si="6"/>
        <v>0</v>
      </c>
      <c r="I283" s="391"/>
    </row>
    <row r="284" spans="1:9" s="390" customFormat="1" ht="12">
      <c r="A284" s="248" t="s">
        <v>2621</v>
      </c>
      <c r="B284" s="375" t="s">
        <v>2624</v>
      </c>
      <c r="C284" s="283">
        <v>1</v>
      </c>
      <c r="D284" s="283" t="s">
        <v>686</v>
      </c>
      <c r="E284" s="388"/>
      <c r="F284" s="389">
        <f t="shared" si="6"/>
        <v>0</v>
      </c>
      <c r="I284" s="391"/>
    </row>
    <row r="285" spans="1:9" s="390" customFormat="1" ht="12">
      <c r="A285" s="248" t="s">
        <v>2622</v>
      </c>
      <c r="B285" s="375" t="s">
        <v>2625</v>
      </c>
      <c r="C285" s="283">
        <v>1</v>
      </c>
      <c r="D285" s="283" t="s">
        <v>686</v>
      </c>
      <c r="E285" s="388"/>
      <c r="F285" s="389">
        <f t="shared" si="6"/>
        <v>0</v>
      </c>
      <c r="I285" s="391"/>
    </row>
    <row r="286" spans="1:9" s="390" customFormat="1" ht="12">
      <c r="A286" s="248" t="s">
        <v>2623</v>
      </c>
      <c r="B286" s="375" t="s">
        <v>2626</v>
      </c>
      <c r="C286" s="283">
        <v>1</v>
      </c>
      <c r="D286" s="283" t="s">
        <v>686</v>
      </c>
      <c r="E286" s="388"/>
      <c r="F286" s="389">
        <f t="shared" si="6"/>
        <v>0</v>
      </c>
      <c r="I286" s="391"/>
    </row>
    <row r="287" spans="1:9" s="390" customFormat="1" ht="12">
      <c r="A287" s="248"/>
      <c r="B287" s="375"/>
      <c r="C287" s="283"/>
      <c r="D287" s="283"/>
      <c r="E287" s="388"/>
      <c r="F287" s="389"/>
      <c r="I287" s="391"/>
    </row>
    <row r="288" spans="1:9" s="390" customFormat="1" ht="12">
      <c r="A288" s="248"/>
      <c r="B288" s="375"/>
      <c r="C288" s="283"/>
      <c r="D288" s="283"/>
      <c r="E288" s="388"/>
      <c r="F288" s="367">
        <f>SUM(F245:F287)</f>
        <v>0</v>
      </c>
      <c r="I288" s="391"/>
    </row>
    <row r="289" spans="1:9" s="390" customFormat="1" ht="12">
      <c r="A289" s="248"/>
      <c r="B289" s="375"/>
      <c r="C289" s="283"/>
      <c r="D289" s="283"/>
      <c r="E289" s="388"/>
      <c r="F289" s="389"/>
      <c r="I289" s="391"/>
    </row>
    <row r="290" spans="1:6" ht="12">
      <c r="A290" s="455" t="s">
        <v>2627</v>
      </c>
      <c r="B290" s="455"/>
      <c r="C290" s="254"/>
      <c r="D290" s="255"/>
      <c r="E290" s="256"/>
      <c r="F290" s="257"/>
    </row>
    <row r="291" spans="1:6" s="264" customFormat="1" ht="13.5" thickBot="1">
      <c r="A291" s="258" t="s">
        <v>2284</v>
      </c>
      <c r="B291" s="259" t="s">
        <v>2285</v>
      </c>
      <c r="C291" s="260" t="s">
        <v>2286</v>
      </c>
      <c r="D291" s="261" t="s">
        <v>2287</v>
      </c>
      <c r="E291" s="262" t="s">
        <v>2288</v>
      </c>
      <c r="F291" s="263" t="s">
        <v>2289</v>
      </c>
    </row>
    <row r="292" spans="1:9" s="249" customFormat="1" ht="13.5" thickTop="1">
      <c r="A292" s="248"/>
      <c r="C292" s="250"/>
      <c r="D292" s="248"/>
      <c r="E292" s="251"/>
      <c r="F292" s="252"/>
      <c r="I292" s="253"/>
    </row>
    <row r="293" spans="1:9" s="313" customFormat="1" ht="12">
      <c r="A293" s="385" t="s">
        <v>8</v>
      </c>
      <c r="B293" s="313" t="s">
        <v>2628</v>
      </c>
      <c r="C293" s="386"/>
      <c r="D293" s="385"/>
      <c r="E293" s="379"/>
      <c r="F293" s="285"/>
      <c r="I293" s="387"/>
    </row>
    <row r="294" spans="1:9" s="249" customFormat="1" ht="106.5" customHeight="1">
      <c r="A294" s="248" t="s">
        <v>2291</v>
      </c>
      <c r="B294" s="392" t="s">
        <v>2629</v>
      </c>
      <c r="C294" s="250">
        <v>1</v>
      </c>
      <c r="D294" s="248" t="s">
        <v>314</v>
      </c>
      <c r="E294" s="251"/>
      <c r="F294" s="285">
        <f>SUM(C294*E294)</f>
        <v>0</v>
      </c>
      <c r="I294" s="253"/>
    </row>
    <row r="295" spans="1:9" s="249" customFormat="1" ht="12">
      <c r="A295" s="248" t="s">
        <v>2292</v>
      </c>
      <c r="B295" s="392" t="s">
        <v>2630</v>
      </c>
      <c r="C295" s="250">
        <v>1</v>
      </c>
      <c r="D295" s="248" t="s">
        <v>314</v>
      </c>
      <c r="E295" s="251"/>
      <c r="F295" s="285">
        <f aca="true" t="shared" si="7" ref="F295:F301">SUM(C295*E295)</f>
        <v>0</v>
      </c>
      <c r="I295" s="253"/>
    </row>
    <row r="296" spans="1:9" s="249" customFormat="1" ht="12">
      <c r="A296" s="248" t="s">
        <v>2293</v>
      </c>
      <c r="B296" s="249" t="s">
        <v>2631</v>
      </c>
      <c r="C296" s="250">
        <v>1</v>
      </c>
      <c r="D296" s="248" t="s">
        <v>314</v>
      </c>
      <c r="E296" s="251"/>
      <c r="F296" s="285">
        <f t="shared" si="7"/>
        <v>0</v>
      </c>
      <c r="I296" s="253"/>
    </row>
    <row r="297" spans="1:9" s="249" customFormat="1" ht="76.5">
      <c r="A297" s="248" t="s">
        <v>2294</v>
      </c>
      <c r="B297" s="392" t="s">
        <v>2632</v>
      </c>
      <c r="C297" s="250">
        <v>24</v>
      </c>
      <c r="D297" s="248" t="s">
        <v>314</v>
      </c>
      <c r="E297" s="251"/>
      <c r="F297" s="285">
        <f t="shared" si="7"/>
        <v>0</v>
      </c>
      <c r="I297" s="253"/>
    </row>
    <row r="298" spans="1:9" s="249" customFormat="1" ht="12">
      <c r="A298" s="248" t="s">
        <v>2296</v>
      </c>
      <c r="B298" s="249" t="s">
        <v>2633</v>
      </c>
      <c r="C298" s="250">
        <v>1260</v>
      </c>
      <c r="D298" s="248" t="s">
        <v>294</v>
      </c>
      <c r="E298" s="251"/>
      <c r="F298" s="285">
        <f t="shared" si="7"/>
        <v>0</v>
      </c>
      <c r="I298" s="253"/>
    </row>
    <row r="299" spans="1:9" s="249" customFormat="1" ht="12">
      <c r="A299" s="248" t="s">
        <v>2354</v>
      </c>
      <c r="B299" s="249" t="s">
        <v>2634</v>
      </c>
      <c r="C299" s="250">
        <v>1</v>
      </c>
      <c r="D299" s="248" t="s">
        <v>314</v>
      </c>
      <c r="E299" s="251"/>
      <c r="F299" s="285">
        <f t="shared" si="7"/>
        <v>0</v>
      </c>
      <c r="I299" s="253"/>
    </row>
    <row r="300" spans="1:9" s="390" customFormat="1" ht="12">
      <c r="A300" s="248" t="s">
        <v>2356</v>
      </c>
      <c r="B300" s="375" t="s">
        <v>2624</v>
      </c>
      <c r="C300" s="283">
        <v>1</v>
      </c>
      <c r="D300" s="283" t="s">
        <v>686</v>
      </c>
      <c r="E300" s="388"/>
      <c r="F300" s="285">
        <f t="shared" si="7"/>
        <v>0</v>
      </c>
      <c r="I300" s="391"/>
    </row>
    <row r="301" spans="1:9" s="390" customFormat="1" ht="12">
      <c r="A301" s="248" t="s">
        <v>2358</v>
      </c>
      <c r="B301" s="375" t="s">
        <v>2625</v>
      </c>
      <c r="C301" s="283">
        <v>1</v>
      </c>
      <c r="D301" s="283" t="s">
        <v>686</v>
      </c>
      <c r="E301" s="388"/>
      <c r="F301" s="285">
        <f t="shared" si="7"/>
        <v>0</v>
      </c>
      <c r="I301" s="391"/>
    </row>
    <row r="302" spans="1:9" s="390" customFormat="1" ht="12">
      <c r="A302" s="248"/>
      <c r="B302" s="375"/>
      <c r="C302" s="283"/>
      <c r="D302" s="283"/>
      <c r="E302" s="388"/>
      <c r="F302" s="285"/>
      <c r="I302" s="391"/>
    </row>
    <row r="303" spans="1:6" ht="12">
      <c r="A303" s="296"/>
      <c r="B303" s="297"/>
      <c r="C303" s="298"/>
      <c r="D303" s="299"/>
      <c r="E303" s="300"/>
      <c r="F303" s="393">
        <f>SUM(F294:F302)</f>
        <v>0</v>
      </c>
    </row>
    <row r="304" spans="1:9" s="249" customFormat="1" ht="12">
      <c r="A304" s="248"/>
      <c r="C304" s="250"/>
      <c r="D304" s="248"/>
      <c r="E304" s="251"/>
      <c r="F304" s="252"/>
      <c r="I304" s="253"/>
    </row>
    <row r="305" spans="1:6" ht="12">
      <c r="A305" s="455" t="s">
        <v>2635</v>
      </c>
      <c r="B305" s="455"/>
      <c r="C305" s="254"/>
      <c r="D305" s="255"/>
      <c r="E305" s="256"/>
      <c r="F305" s="257"/>
    </row>
    <row r="306" spans="1:6" s="264" customFormat="1" ht="13.5" thickBot="1">
      <c r="A306" s="258" t="s">
        <v>2284</v>
      </c>
      <c r="B306" s="259" t="s">
        <v>2285</v>
      </c>
      <c r="C306" s="260" t="s">
        <v>2286</v>
      </c>
      <c r="D306" s="261" t="s">
        <v>2287</v>
      </c>
      <c r="E306" s="262" t="s">
        <v>2288</v>
      </c>
      <c r="F306" s="263" t="s">
        <v>2289</v>
      </c>
    </row>
    <row r="307" spans="1:9" s="249" customFormat="1" ht="13.5" thickTop="1">
      <c r="A307" s="248"/>
      <c r="C307" s="250"/>
      <c r="D307" s="248"/>
      <c r="E307" s="251"/>
      <c r="F307" s="252"/>
      <c r="I307" s="253"/>
    </row>
    <row r="308" spans="1:6" s="343" customFormat="1" ht="12">
      <c r="A308" s="296" t="s">
        <v>8</v>
      </c>
      <c r="B308" s="394" t="s">
        <v>2636</v>
      </c>
      <c r="C308" s="298">
        <v>1</v>
      </c>
      <c r="D308" s="299" t="s">
        <v>314</v>
      </c>
      <c r="E308" s="379"/>
      <c r="F308" s="285">
        <f>C308*E308</f>
        <v>0</v>
      </c>
    </row>
    <row r="309" spans="1:6" s="343" customFormat="1" ht="191.25">
      <c r="A309" s="296" t="s">
        <v>2291</v>
      </c>
      <c r="B309" s="289" t="s">
        <v>2637</v>
      </c>
      <c r="C309" s="298">
        <v>1</v>
      </c>
      <c r="D309" s="288" t="s">
        <v>314</v>
      </c>
      <c r="E309" s="300"/>
      <c r="F309" s="285">
        <f aca="true" t="shared" si="8" ref="F309:F323">C309*E309</f>
        <v>0</v>
      </c>
    </row>
    <row r="310" spans="1:6" s="343" customFormat="1" ht="12">
      <c r="A310" s="296" t="s">
        <v>2292</v>
      </c>
      <c r="B310" s="289" t="s">
        <v>2638</v>
      </c>
      <c r="C310" s="298">
        <v>1</v>
      </c>
      <c r="D310" s="288" t="s">
        <v>314</v>
      </c>
      <c r="E310" s="300"/>
      <c r="F310" s="285">
        <f t="shared" si="8"/>
        <v>0</v>
      </c>
    </row>
    <row r="311" spans="1:6" s="343" customFormat="1" ht="12">
      <c r="A311" s="296" t="s">
        <v>2293</v>
      </c>
      <c r="B311" s="289" t="s">
        <v>2639</v>
      </c>
      <c r="C311" s="298">
        <v>2</v>
      </c>
      <c r="D311" s="288" t="s">
        <v>314</v>
      </c>
      <c r="E311" s="300"/>
      <c r="F311" s="285">
        <f t="shared" si="8"/>
        <v>0</v>
      </c>
    </row>
    <row r="312" spans="1:6" s="343" customFormat="1" ht="12">
      <c r="A312" s="296" t="s">
        <v>2294</v>
      </c>
      <c r="B312" s="289" t="s">
        <v>2640</v>
      </c>
      <c r="C312" s="298">
        <v>6</v>
      </c>
      <c r="D312" s="288" t="s">
        <v>314</v>
      </c>
      <c r="E312" s="300"/>
      <c r="F312" s="285">
        <f t="shared" si="8"/>
        <v>0</v>
      </c>
    </row>
    <row r="313" spans="1:6" s="343" customFormat="1" ht="12">
      <c r="A313" s="296" t="s">
        <v>2296</v>
      </c>
      <c r="B313" s="289" t="s">
        <v>2641</v>
      </c>
      <c r="C313" s="298">
        <v>6</v>
      </c>
      <c r="D313" s="288" t="s">
        <v>314</v>
      </c>
      <c r="E313" s="300"/>
      <c r="F313" s="285">
        <f t="shared" si="8"/>
        <v>0</v>
      </c>
    </row>
    <row r="314" spans="1:6" s="343" customFormat="1" ht="12">
      <c r="A314" s="296" t="s">
        <v>2354</v>
      </c>
      <c r="B314" s="289" t="s">
        <v>2642</v>
      </c>
      <c r="C314" s="298">
        <v>4</v>
      </c>
      <c r="D314" s="288" t="s">
        <v>314</v>
      </c>
      <c r="E314" s="300"/>
      <c r="F314" s="285">
        <f t="shared" si="8"/>
        <v>0</v>
      </c>
    </row>
    <row r="315" spans="1:6" s="343" customFormat="1" ht="12">
      <c r="A315" s="296" t="s">
        <v>2356</v>
      </c>
      <c r="B315" s="289" t="s">
        <v>2643</v>
      </c>
      <c r="C315" s="298">
        <v>1</v>
      </c>
      <c r="D315" s="288" t="s">
        <v>314</v>
      </c>
      <c r="E315" s="300"/>
      <c r="F315" s="285">
        <f t="shared" si="8"/>
        <v>0</v>
      </c>
    </row>
    <row r="316" spans="1:6" s="343" customFormat="1" ht="12">
      <c r="A316" s="296" t="s">
        <v>2358</v>
      </c>
      <c r="B316" s="289" t="s">
        <v>2644</v>
      </c>
      <c r="C316" s="298">
        <v>2</v>
      </c>
      <c r="D316" s="288" t="s">
        <v>314</v>
      </c>
      <c r="E316" s="300"/>
      <c r="F316" s="285">
        <f t="shared" si="8"/>
        <v>0</v>
      </c>
    </row>
    <row r="317" spans="1:6" s="343" customFormat="1" ht="12">
      <c r="A317" s="296" t="s">
        <v>2360</v>
      </c>
      <c r="B317" s="289" t="s">
        <v>2645</v>
      </c>
      <c r="C317" s="298">
        <v>2</v>
      </c>
      <c r="D317" s="288" t="s">
        <v>314</v>
      </c>
      <c r="E317" s="300"/>
      <c r="F317" s="285">
        <f t="shared" si="8"/>
        <v>0</v>
      </c>
    </row>
    <row r="318" spans="1:6" s="343" customFormat="1" ht="12">
      <c r="A318" s="296" t="s">
        <v>2362</v>
      </c>
      <c r="B318" s="289" t="s">
        <v>2646</v>
      </c>
      <c r="C318" s="298">
        <v>450</v>
      </c>
      <c r="D318" s="288" t="s">
        <v>294</v>
      </c>
      <c r="E318" s="300"/>
      <c r="F318" s="285">
        <f t="shared" si="8"/>
        <v>0</v>
      </c>
    </row>
    <row r="319" spans="1:6" s="343" customFormat="1" ht="12">
      <c r="A319" s="296" t="s">
        <v>2364</v>
      </c>
      <c r="B319" s="289" t="s">
        <v>2647</v>
      </c>
      <c r="C319" s="298">
        <v>320</v>
      </c>
      <c r="D319" s="288" t="s">
        <v>294</v>
      </c>
      <c r="E319" s="300"/>
      <c r="F319" s="285">
        <f t="shared" si="8"/>
        <v>0</v>
      </c>
    </row>
    <row r="320" spans="1:6" s="343" customFormat="1" ht="12">
      <c r="A320" s="296" t="s">
        <v>2553</v>
      </c>
      <c r="B320" s="327" t="s">
        <v>2376</v>
      </c>
      <c r="C320" s="325">
        <v>230</v>
      </c>
      <c r="D320" s="291" t="s">
        <v>294</v>
      </c>
      <c r="E320" s="300"/>
      <c r="F320" s="285">
        <f t="shared" si="8"/>
        <v>0</v>
      </c>
    </row>
    <row r="321" spans="1:6" s="343" customFormat="1" ht="12">
      <c r="A321" s="296" t="s">
        <v>2555</v>
      </c>
      <c r="B321" s="327" t="s">
        <v>2377</v>
      </c>
      <c r="C321" s="325">
        <v>380</v>
      </c>
      <c r="D321" s="291" t="s">
        <v>294</v>
      </c>
      <c r="F321" s="285">
        <f t="shared" si="8"/>
        <v>0</v>
      </c>
    </row>
    <row r="322" spans="1:9" s="249" customFormat="1" ht="12">
      <c r="A322" s="296" t="s">
        <v>2557</v>
      </c>
      <c r="B322" s="289" t="s">
        <v>2714</v>
      </c>
      <c r="C322" s="298">
        <v>1</v>
      </c>
      <c r="D322" s="288" t="s">
        <v>733</v>
      </c>
      <c r="E322" s="251"/>
      <c r="F322" s="285">
        <f t="shared" si="8"/>
        <v>0</v>
      </c>
      <c r="I322" s="253"/>
    </row>
    <row r="323" spans="1:9" s="249" customFormat="1" ht="12">
      <c r="A323" s="296" t="s">
        <v>2559</v>
      </c>
      <c r="B323" s="297" t="s">
        <v>2648</v>
      </c>
      <c r="C323" s="298">
        <v>1</v>
      </c>
      <c r="D323" s="299" t="s">
        <v>733</v>
      </c>
      <c r="E323" s="251"/>
      <c r="F323" s="285">
        <f t="shared" si="8"/>
        <v>0</v>
      </c>
      <c r="I323" s="253"/>
    </row>
    <row r="324" spans="1:9" s="249" customFormat="1" ht="12">
      <c r="A324" s="296"/>
      <c r="B324" s="289"/>
      <c r="C324" s="298"/>
      <c r="D324" s="288"/>
      <c r="E324" s="251"/>
      <c r="F324" s="252"/>
      <c r="I324" s="253"/>
    </row>
    <row r="325" spans="1:6" ht="12">
      <c r="A325" s="242"/>
      <c r="C325" s="242"/>
      <c r="D325" s="242"/>
      <c r="E325" s="300"/>
      <c r="F325" s="393">
        <f>SUM(F308:F323)</f>
        <v>0</v>
      </c>
    </row>
    <row r="326" spans="1:6" ht="12">
      <c r="A326" s="296"/>
      <c r="B326" s="297"/>
      <c r="C326" s="298"/>
      <c r="D326" s="299"/>
      <c r="E326" s="300"/>
      <c r="F326" s="301"/>
    </row>
    <row r="327" spans="1:6" ht="12">
      <c r="A327" s="455" t="s">
        <v>2649</v>
      </c>
      <c r="B327" s="455"/>
      <c r="C327" s="254"/>
      <c r="D327" s="255"/>
      <c r="E327" s="256"/>
      <c r="F327" s="257"/>
    </row>
    <row r="328" spans="1:6" s="264" customFormat="1" ht="13.5" thickBot="1">
      <c r="A328" s="258" t="s">
        <v>2284</v>
      </c>
      <c r="B328" s="259" t="s">
        <v>2285</v>
      </c>
      <c r="C328" s="260" t="s">
        <v>2286</v>
      </c>
      <c r="D328" s="261" t="s">
        <v>2287</v>
      </c>
      <c r="E328" s="262" t="s">
        <v>2288</v>
      </c>
      <c r="F328" s="263" t="s">
        <v>2289</v>
      </c>
    </row>
    <row r="329" spans="1:9" s="249" customFormat="1" ht="13.5" thickTop="1">
      <c r="A329" s="248"/>
      <c r="C329" s="250"/>
      <c r="D329" s="248"/>
      <c r="E329" s="251"/>
      <c r="F329" s="252"/>
      <c r="I329" s="253"/>
    </row>
    <row r="330" spans="1:9" s="390" customFormat="1" ht="12">
      <c r="A330" s="303" t="s">
        <v>8</v>
      </c>
      <c r="B330" s="395" t="s">
        <v>2650</v>
      </c>
      <c r="C330" s="244"/>
      <c r="D330" s="303"/>
      <c r="E330" s="388"/>
      <c r="F330" s="389"/>
      <c r="I330" s="391"/>
    </row>
    <row r="331" spans="1:9" s="390" customFormat="1" ht="12">
      <c r="A331" s="303" t="s">
        <v>2291</v>
      </c>
      <c r="B331" s="390" t="s">
        <v>2651</v>
      </c>
      <c r="C331" s="244">
        <v>100</v>
      </c>
      <c r="D331" s="303" t="s">
        <v>294</v>
      </c>
      <c r="E331" s="388"/>
      <c r="F331" s="396">
        <f>SUM(C331*E331)</f>
        <v>0</v>
      </c>
      <c r="I331" s="391"/>
    </row>
    <row r="332" spans="1:9" s="390" customFormat="1" ht="12">
      <c r="A332" s="303" t="s">
        <v>2292</v>
      </c>
      <c r="B332" s="390" t="s">
        <v>2652</v>
      </c>
      <c r="C332" s="244">
        <v>60</v>
      </c>
      <c r="D332" s="303" t="s">
        <v>2653</v>
      </c>
      <c r="E332" s="388"/>
      <c r="F332" s="396">
        <f aca="true" t="shared" si="9" ref="F332:F352">SUM(C332*E332)</f>
        <v>0</v>
      </c>
      <c r="I332" s="391"/>
    </row>
    <row r="333" spans="1:9" s="390" customFormat="1" ht="12">
      <c r="A333" s="303" t="s">
        <v>2293</v>
      </c>
      <c r="B333" s="390" t="s">
        <v>2715</v>
      </c>
      <c r="C333" s="244">
        <v>2</v>
      </c>
      <c r="D333" s="303" t="s">
        <v>314</v>
      </c>
      <c r="E333" s="388"/>
      <c r="F333" s="396">
        <f t="shared" si="9"/>
        <v>0</v>
      </c>
      <c r="I333" s="391"/>
    </row>
    <row r="334" spans="1:9" s="390" customFormat="1" ht="71.25" customHeight="1">
      <c r="A334" s="303" t="s">
        <v>2294</v>
      </c>
      <c r="B334" s="397" t="s">
        <v>2654</v>
      </c>
      <c r="C334" s="244">
        <v>2</v>
      </c>
      <c r="D334" s="303" t="s">
        <v>314</v>
      </c>
      <c r="E334" s="388"/>
      <c r="F334" s="396">
        <f t="shared" si="9"/>
        <v>0</v>
      </c>
      <c r="I334" s="391"/>
    </row>
    <row r="335" spans="1:9" s="390" customFormat="1" ht="12">
      <c r="A335" s="303" t="s">
        <v>2296</v>
      </c>
      <c r="B335" s="397" t="s">
        <v>2655</v>
      </c>
      <c r="C335" s="244">
        <v>1</v>
      </c>
      <c r="D335" s="303" t="s">
        <v>733</v>
      </c>
      <c r="E335" s="388"/>
      <c r="F335" s="396">
        <f t="shared" si="9"/>
        <v>0</v>
      </c>
      <c r="I335" s="391"/>
    </row>
    <row r="336" spans="1:11" ht="12">
      <c r="A336" s="303" t="s">
        <v>2354</v>
      </c>
      <c r="B336" s="242" t="s">
        <v>2562</v>
      </c>
      <c r="C336" s="244">
        <v>1</v>
      </c>
      <c r="D336" s="299" t="s">
        <v>733</v>
      </c>
      <c r="E336" s="389"/>
      <c r="F336" s="396">
        <f t="shared" si="9"/>
        <v>0</v>
      </c>
      <c r="K336" s="328"/>
    </row>
    <row r="337" spans="1:11" ht="12">
      <c r="A337" s="303" t="s">
        <v>2356</v>
      </c>
      <c r="B337" s="242" t="s">
        <v>2341</v>
      </c>
      <c r="C337" s="244">
        <v>1</v>
      </c>
      <c r="D337" s="299" t="s">
        <v>733</v>
      </c>
      <c r="E337" s="389"/>
      <c r="F337" s="396">
        <f t="shared" si="9"/>
        <v>0</v>
      </c>
      <c r="K337" s="328"/>
    </row>
    <row r="338" spans="1:9" s="390" customFormat="1" ht="12">
      <c r="A338" s="303" t="s">
        <v>2358</v>
      </c>
      <c r="B338" s="390" t="s">
        <v>2656</v>
      </c>
      <c r="C338" s="244">
        <v>50</v>
      </c>
      <c r="D338" s="303" t="s">
        <v>482</v>
      </c>
      <c r="E338" s="388"/>
      <c r="F338" s="396">
        <f t="shared" si="9"/>
        <v>0</v>
      </c>
      <c r="I338" s="391"/>
    </row>
    <row r="339" spans="1:9" s="390" customFormat="1" ht="12">
      <c r="A339" s="303"/>
      <c r="C339" s="244"/>
      <c r="D339" s="303"/>
      <c r="E339" s="388"/>
      <c r="F339" s="396">
        <f t="shared" si="9"/>
        <v>0</v>
      </c>
      <c r="I339" s="391"/>
    </row>
    <row r="340" spans="1:9" s="390" customFormat="1" ht="12">
      <c r="A340" s="303" t="s">
        <v>83</v>
      </c>
      <c r="B340" s="395" t="s">
        <v>2657</v>
      </c>
      <c r="C340" s="244"/>
      <c r="D340" s="303"/>
      <c r="E340" s="388"/>
      <c r="F340" s="396">
        <f t="shared" si="9"/>
        <v>0</v>
      </c>
      <c r="I340" s="391"/>
    </row>
    <row r="341" spans="1:9" s="390" customFormat="1" ht="12">
      <c r="A341" s="303" t="s">
        <v>2299</v>
      </c>
      <c r="B341" s="397" t="s">
        <v>2658</v>
      </c>
      <c r="C341" s="244">
        <v>1</v>
      </c>
      <c r="D341" s="303" t="s">
        <v>314</v>
      </c>
      <c r="E341" s="388"/>
      <c r="F341" s="396">
        <f t="shared" si="9"/>
        <v>0</v>
      </c>
      <c r="I341" s="391"/>
    </row>
    <row r="342" spans="1:9" s="390" customFormat="1" ht="12">
      <c r="A342" s="303" t="s">
        <v>2301</v>
      </c>
      <c r="B342" s="397" t="s">
        <v>2659</v>
      </c>
      <c r="C342" s="244">
        <v>2</v>
      </c>
      <c r="D342" s="303" t="s">
        <v>314</v>
      </c>
      <c r="E342" s="388"/>
      <c r="F342" s="396">
        <f t="shared" si="9"/>
        <v>0</v>
      </c>
      <c r="I342" s="391"/>
    </row>
    <row r="343" spans="1:9" s="390" customFormat="1" ht="12">
      <c r="A343" s="303" t="s">
        <v>2303</v>
      </c>
      <c r="B343" s="397" t="s">
        <v>2660</v>
      </c>
      <c r="C343" s="244">
        <v>2</v>
      </c>
      <c r="D343" s="303" t="s">
        <v>314</v>
      </c>
      <c r="E343" s="388"/>
      <c r="F343" s="396">
        <f t="shared" si="9"/>
        <v>0</v>
      </c>
      <c r="I343" s="391"/>
    </row>
    <row r="344" spans="1:9" s="390" customFormat="1" ht="12">
      <c r="A344" s="303" t="s">
        <v>2305</v>
      </c>
      <c r="B344" s="397" t="s">
        <v>2661</v>
      </c>
      <c r="C344" s="244">
        <v>1</v>
      </c>
      <c r="D344" s="303" t="s">
        <v>733</v>
      </c>
      <c r="E344" s="388"/>
      <c r="F344" s="396">
        <f t="shared" si="9"/>
        <v>0</v>
      </c>
      <c r="I344" s="391"/>
    </row>
    <row r="345" spans="1:9" s="390" customFormat="1" ht="12">
      <c r="A345" s="303" t="s">
        <v>2662</v>
      </c>
      <c r="B345" s="397" t="s">
        <v>2663</v>
      </c>
      <c r="C345" s="244">
        <v>4</v>
      </c>
      <c r="D345" s="303" t="s">
        <v>314</v>
      </c>
      <c r="E345" s="388"/>
      <c r="F345" s="396">
        <f t="shared" si="9"/>
        <v>0</v>
      </c>
      <c r="I345" s="391"/>
    </row>
    <row r="346" spans="1:9" s="390" customFormat="1" ht="12">
      <c r="A346" s="303" t="s">
        <v>2664</v>
      </c>
      <c r="B346" s="397" t="s">
        <v>2665</v>
      </c>
      <c r="C346" s="244">
        <v>11</v>
      </c>
      <c r="D346" s="303" t="s">
        <v>314</v>
      </c>
      <c r="E346" s="388"/>
      <c r="F346" s="396">
        <f t="shared" si="9"/>
        <v>0</v>
      </c>
      <c r="I346" s="391"/>
    </row>
    <row r="347" spans="1:9" s="390" customFormat="1" ht="12">
      <c r="A347" s="303" t="s">
        <v>2666</v>
      </c>
      <c r="B347" s="397" t="s">
        <v>2667</v>
      </c>
      <c r="C347" s="244">
        <v>1</v>
      </c>
      <c r="D347" s="303" t="s">
        <v>733</v>
      </c>
      <c r="E347" s="388"/>
      <c r="F347" s="396">
        <f t="shared" si="9"/>
        <v>0</v>
      </c>
      <c r="I347" s="391"/>
    </row>
    <row r="348" spans="1:9" s="390" customFormat="1" ht="69.75" customHeight="1">
      <c r="A348" s="303" t="s">
        <v>2668</v>
      </c>
      <c r="B348" s="397" t="s">
        <v>2654</v>
      </c>
      <c r="C348" s="244">
        <v>2</v>
      </c>
      <c r="D348" s="303" t="s">
        <v>314</v>
      </c>
      <c r="E348" s="388"/>
      <c r="F348" s="396">
        <f t="shared" si="9"/>
        <v>0</v>
      </c>
      <c r="I348" s="391"/>
    </row>
    <row r="349" spans="1:9" s="390" customFormat="1" ht="12">
      <c r="A349" s="303" t="s">
        <v>2669</v>
      </c>
      <c r="B349" s="397" t="s">
        <v>2655</v>
      </c>
      <c r="C349" s="244">
        <v>1</v>
      </c>
      <c r="D349" s="303" t="s">
        <v>733</v>
      </c>
      <c r="E349" s="388"/>
      <c r="F349" s="396">
        <f t="shared" si="9"/>
        <v>0</v>
      </c>
      <c r="I349" s="391"/>
    </row>
    <row r="350" spans="1:11" ht="12">
      <c r="A350" s="303" t="s">
        <v>2670</v>
      </c>
      <c r="B350" s="242" t="s">
        <v>2562</v>
      </c>
      <c r="C350" s="244">
        <v>1</v>
      </c>
      <c r="D350" s="299" t="s">
        <v>733</v>
      </c>
      <c r="E350" s="389"/>
      <c r="F350" s="396">
        <f t="shared" si="9"/>
        <v>0</v>
      </c>
      <c r="K350" s="328"/>
    </row>
    <row r="351" spans="1:11" ht="12">
      <c r="A351" s="303" t="s">
        <v>2671</v>
      </c>
      <c r="B351" s="242" t="s">
        <v>2341</v>
      </c>
      <c r="C351" s="244">
        <v>1</v>
      </c>
      <c r="D351" s="299" t="s">
        <v>733</v>
      </c>
      <c r="E351" s="389"/>
      <c r="F351" s="396">
        <f t="shared" si="9"/>
        <v>0</v>
      </c>
      <c r="K351" s="328"/>
    </row>
    <row r="352" spans="1:9" s="390" customFormat="1" ht="12">
      <c r="A352" s="303" t="s">
        <v>2672</v>
      </c>
      <c r="B352" s="390" t="s">
        <v>2673</v>
      </c>
      <c r="C352" s="244">
        <v>80</v>
      </c>
      <c r="D352" s="303" t="s">
        <v>482</v>
      </c>
      <c r="E352" s="388"/>
      <c r="F352" s="396">
        <f t="shared" si="9"/>
        <v>0</v>
      </c>
      <c r="I352" s="391"/>
    </row>
    <row r="353" spans="1:9" s="390" customFormat="1" ht="12">
      <c r="A353" s="303"/>
      <c r="C353" s="244"/>
      <c r="D353" s="303"/>
      <c r="E353" s="388"/>
      <c r="F353" s="389"/>
      <c r="I353" s="391"/>
    </row>
    <row r="354" spans="1:9" s="390" customFormat="1" ht="12">
      <c r="A354" s="303"/>
      <c r="C354" s="244"/>
      <c r="D354" s="303"/>
      <c r="E354" s="300"/>
      <c r="F354" s="393">
        <f>SUM(F331:F353)</f>
        <v>0</v>
      </c>
      <c r="I354" s="391"/>
    </row>
    <row r="355" spans="1:9" s="249" customFormat="1" ht="12">
      <c r="A355" s="248"/>
      <c r="C355" s="250"/>
      <c r="D355" s="248"/>
      <c r="E355" s="251"/>
      <c r="F355" s="252"/>
      <c r="I355" s="253"/>
    </row>
    <row r="356" spans="1:6" ht="12">
      <c r="A356" s="296"/>
      <c r="B356" s="398" t="s">
        <v>2345</v>
      </c>
      <c r="C356" s="298"/>
      <c r="D356" s="299"/>
      <c r="E356" s="300"/>
      <c r="F356" s="399">
        <f>SUM(F354,F325,F303,F288,F239,F203,F177,F165)</f>
        <v>0</v>
      </c>
    </row>
    <row r="357" spans="2:4" ht="12">
      <c r="B357" s="304"/>
      <c r="C357" s="298"/>
      <c r="D357" s="299"/>
    </row>
    <row r="359" spans="2:4" ht="12">
      <c r="B359" s="302"/>
      <c r="C359" s="298"/>
      <c r="D359" s="299"/>
    </row>
    <row r="360" spans="2:4" ht="12">
      <c r="B360" s="302"/>
      <c r="C360" s="298"/>
      <c r="D360" s="299"/>
    </row>
    <row r="361" spans="3:4" ht="12">
      <c r="C361" s="298"/>
      <c r="D361" s="299"/>
    </row>
    <row r="362" spans="3:4" ht="12">
      <c r="C362" s="298"/>
      <c r="D362" s="305"/>
    </row>
    <row r="363" ht="12">
      <c r="B363" s="302"/>
    </row>
    <row r="364" spans="2:4" ht="12">
      <c r="B364" s="302"/>
      <c r="C364" s="298"/>
      <c r="D364" s="299"/>
    </row>
    <row r="365" spans="2:4" ht="12">
      <c r="B365" s="302"/>
      <c r="C365" s="298"/>
      <c r="D365" s="299"/>
    </row>
    <row r="366" spans="2:4" ht="12">
      <c r="B366" s="302"/>
      <c r="C366" s="298"/>
      <c r="D366" s="299"/>
    </row>
    <row r="367" spans="2:4" ht="12">
      <c r="B367" s="302"/>
      <c r="C367" s="298"/>
      <c r="D367" s="299"/>
    </row>
    <row r="368" spans="2:4" ht="12">
      <c r="B368" s="302"/>
      <c r="C368" s="298"/>
      <c r="D368" s="299"/>
    </row>
    <row r="369" spans="2:4" ht="12">
      <c r="B369" s="302"/>
      <c r="C369" s="298"/>
      <c r="D369" s="299"/>
    </row>
    <row r="370" spans="2:4" ht="12">
      <c r="B370" s="302"/>
      <c r="C370" s="298"/>
      <c r="D370" s="299"/>
    </row>
    <row r="371" spans="2:4" ht="12">
      <c r="B371" s="306"/>
      <c r="C371" s="298"/>
      <c r="D371" s="299"/>
    </row>
    <row r="372" spans="2:4" ht="12">
      <c r="B372" s="302"/>
      <c r="C372" s="298"/>
      <c r="D372" s="299"/>
    </row>
    <row r="373" spans="2:4" ht="12">
      <c r="B373" s="307"/>
      <c r="C373" s="298"/>
      <c r="D373" s="299"/>
    </row>
    <row r="374" spans="2:4" ht="12">
      <c r="B374" s="302"/>
      <c r="C374" s="298"/>
      <c r="D374" s="299"/>
    </row>
    <row r="375" spans="2:4" ht="12">
      <c r="B375" s="302"/>
      <c r="C375" s="298"/>
      <c r="D375" s="299"/>
    </row>
    <row r="376" spans="2:4" ht="12">
      <c r="B376" s="302"/>
      <c r="C376" s="298"/>
      <c r="D376" s="299"/>
    </row>
    <row r="377" spans="2:4" ht="12">
      <c r="B377" s="302"/>
      <c r="C377" s="298"/>
      <c r="D377" s="299"/>
    </row>
    <row r="378" spans="2:4" ht="12">
      <c r="B378" s="302"/>
      <c r="C378" s="298"/>
      <c r="D378" s="299"/>
    </row>
    <row r="379" spans="2:4" ht="12">
      <c r="B379" s="302"/>
      <c r="C379" s="298"/>
      <c r="D379" s="299"/>
    </row>
    <row r="380" spans="2:4" ht="12">
      <c r="B380" s="302"/>
      <c r="C380" s="298"/>
      <c r="D380" s="299"/>
    </row>
    <row r="381" spans="2:4" ht="12">
      <c r="B381" s="302"/>
      <c r="C381" s="298"/>
      <c r="D381" s="299"/>
    </row>
    <row r="382" spans="2:4" ht="12">
      <c r="B382" s="302"/>
      <c r="C382" s="298"/>
      <c r="D382" s="299"/>
    </row>
    <row r="383" spans="2:4" ht="12">
      <c r="B383" s="302"/>
      <c r="C383" s="298"/>
      <c r="D383" s="299"/>
    </row>
    <row r="384" spans="2:4" ht="12">
      <c r="B384" s="302"/>
      <c r="C384" s="298"/>
      <c r="D384" s="299"/>
    </row>
    <row r="385" spans="2:4" ht="12">
      <c r="B385" s="302"/>
      <c r="C385" s="298"/>
      <c r="D385" s="299"/>
    </row>
    <row r="386" spans="2:4" ht="12">
      <c r="B386" s="302"/>
      <c r="C386" s="298"/>
      <c r="D386" s="299"/>
    </row>
    <row r="387" spans="2:4" ht="12">
      <c r="B387" s="302"/>
      <c r="C387" s="298"/>
      <c r="D387" s="299"/>
    </row>
    <row r="388" spans="2:4" ht="12">
      <c r="B388" s="302"/>
      <c r="C388" s="298"/>
      <c r="D388" s="299"/>
    </row>
    <row r="389" spans="2:4" ht="12">
      <c r="B389" s="302"/>
      <c r="C389" s="298"/>
      <c r="D389" s="305"/>
    </row>
    <row r="390" ht="12">
      <c r="B390" s="302"/>
    </row>
    <row r="391" spans="2:4" ht="12">
      <c r="B391" s="302"/>
      <c r="C391" s="298"/>
      <c r="D391" s="299"/>
    </row>
    <row r="392" spans="2:4" ht="12">
      <c r="B392" s="302"/>
      <c r="C392" s="298"/>
      <c r="D392" s="299"/>
    </row>
    <row r="393" spans="2:4" ht="12">
      <c r="B393" s="302"/>
      <c r="C393" s="298"/>
      <c r="D393" s="299"/>
    </row>
    <row r="394" spans="2:4" ht="12">
      <c r="B394" s="302"/>
      <c r="C394" s="298"/>
      <c r="D394" s="299"/>
    </row>
    <row r="395" spans="2:4" ht="12">
      <c r="B395" s="302"/>
      <c r="C395" s="298"/>
      <c r="D395" s="299"/>
    </row>
    <row r="396" spans="2:4" ht="12">
      <c r="B396" s="302"/>
      <c r="C396" s="298"/>
      <c r="D396" s="299"/>
    </row>
    <row r="397" spans="2:4" ht="12">
      <c r="B397" s="302"/>
      <c r="C397" s="298"/>
      <c r="D397" s="299"/>
    </row>
    <row r="398" spans="2:4" ht="12">
      <c r="B398" s="306"/>
      <c r="C398" s="298"/>
      <c r="D398" s="299"/>
    </row>
    <row r="399" spans="2:4" ht="12">
      <c r="B399" s="302"/>
      <c r="C399" s="298"/>
      <c r="D399" s="299"/>
    </row>
    <row r="400" spans="2:4" ht="12">
      <c r="B400" s="307"/>
      <c r="C400" s="298"/>
      <c r="D400" s="299"/>
    </row>
    <row r="401" spans="2:4" ht="12">
      <c r="B401" s="307"/>
      <c r="C401" s="298"/>
      <c r="D401" s="299"/>
    </row>
    <row r="402" spans="2:4" ht="12">
      <c r="B402" s="302"/>
      <c r="C402" s="298"/>
      <c r="D402" s="299"/>
    </row>
    <row r="403" spans="2:4" ht="12">
      <c r="B403" s="302"/>
      <c r="C403" s="298"/>
      <c r="D403" s="299"/>
    </row>
    <row r="404" spans="2:4" ht="12">
      <c r="B404" s="302"/>
      <c r="C404" s="298"/>
      <c r="D404" s="299"/>
    </row>
    <row r="405" spans="2:4" ht="12">
      <c r="B405" s="302"/>
      <c r="C405" s="298"/>
      <c r="D405" s="299"/>
    </row>
    <row r="406" spans="2:4" ht="12">
      <c r="B406" s="302"/>
      <c r="C406" s="298"/>
      <c r="D406" s="299"/>
    </row>
    <row r="407" spans="2:4" ht="12">
      <c r="B407" s="302"/>
      <c r="C407" s="298"/>
      <c r="D407" s="299"/>
    </row>
    <row r="408" spans="2:4" ht="12">
      <c r="B408" s="302"/>
      <c r="C408" s="298"/>
      <c r="D408" s="299"/>
    </row>
    <row r="409" spans="2:4" ht="12">
      <c r="B409" s="302"/>
      <c r="C409" s="298"/>
      <c r="D409" s="299"/>
    </row>
    <row r="410" spans="2:4" ht="12">
      <c r="B410" s="302"/>
      <c r="C410" s="298"/>
      <c r="D410" s="299"/>
    </row>
    <row r="411" spans="2:4" ht="12">
      <c r="B411" s="302"/>
      <c r="C411" s="298"/>
      <c r="D411" s="299"/>
    </row>
    <row r="412" spans="2:4" ht="12">
      <c r="B412" s="302"/>
      <c r="C412" s="298"/>
      <c r="D412" s="299"/>
    </row>
    <row r="413" spans="2:4" ht="12">
      <c r="B413" s="302"/>
      <c r="C413" s="298"/>
      <c r="D413" s="299"/>
    </row>
    <row r="414" spans="2:4" ht="12">
      <c r="B414" s="302"/>
      <c r="C414" s="298"/>
      <c r="D414" s="305"/>
    </row>
    <row r="415" ht="12">
      <c r="B415" s="302"/>
    </row>
    <row r="416" spans="2:4" ht="12">
      <c r="B416" s="302"/>
      <c r="C416" s="298"/>
      <c r="D416" s="299"/>
    </row>
    <row r="417" spans="2:4" ht="12">
      <c r="B417" s="302"/>
      <c r="C417" s="298"/>
      <c r="D417" s="299"/>
    </row>
    <row r="418" spans="2:4" ht="12">
      <c r="B418" s="302"/>
      <c r="C418" s="298"/>
      <c r="D418" s="299"/>
    </row>
    <row r="419" spans="2:4" ht="12">
      <c r="B419" s="302"/>
      <c r="C419" s="298"/>
      <c r="D419" s="299"/>
    </row>
    <row r="420" spans="2:4" ht="12">
      <c r="B420" s="302"/>
      <c r="C420" s="298"/>
      <c r="D420" s="299"/>
    </row>
    <row r="421" spans="2:4" ht="12">
      <c r="B421" s="302"/>
      <c r="C421" s="298"/>
      <c r="D421" s="299"/>
    </row>
    <row r="422" spans="2:4" ht="12">
      <c r="B422" s="302"/>
      <c r="C422" s="298"/>
      <c r="D422" s="299"/>
    </row>
    <row r="423" spans="2:4" ht="12">
      <c r="B423" s="306"/>
      <c r="C423" s="298"/>
      <c r="D423" s="299"/>
    </row>
    <row r="424" spans="2:4" ht="12">
      <c r="B424" s="302"/>
      <c r="C424" s="298"/>
      <c r="D424" s="299"/>
    </row>
    <row r="425" spans="2:4" ht="12">
      <c r="B425" s="307"/>
      <c r="C425" s="298"/>
      <c r="D425" s="299"/>
    </row>
    <row r="426" spans="2:4" ht="12">
      <c r="B426" s="302"/>
      <c r="C426" s="298"/>
      <c r="D426" s="299"/>
    </row>
    <row r="427" spans="2:4" ht="12">
      <c r="B427" s="302"/>
      <c r="C427" s="298"/>
      <c r="D427" s="299"/>
    </row>
    <row r="428" spans="2:4" ht="12">
      <c r="B428" s="302"/>
      <c r="C428" s="298"/>
      <c r="D428" s="299"/>
    </row>
    <row r="429" spans="2:4" ht="12">
      <c r="B429" s="302"/>
      <c r="C429" s="298"/>
      <c r="D429" s="299"/>
    </row>
    <row r="430" spans="2:4" ht="12">
      <c r="B430" s="302"/>
      <c r="C430" s="298"/>
      <c r="D430" s="299"/>
    </row>
    <row r="431" spans="2:4" ht="12">
      <c r="B431" s="302"/>
      <c r="C431" s="298"/>
      <c r="D431" s="299"/>
    </row>
    <row r="432" spans="2:4" ht="12">
      <c r="B432" s="302"/>
      <c r="C432" s="298"/>
      <c r="D432" s="299"/>
    </row>
    <row r="433" spans="2:4" ht="12">
      <c r="B433" s="302"/>
      <c r="C433" s="298"/>
      <c r="D433" s="299"/>
    </row>
    <row r="434" spans="2:4" ht="12">
      <c r="B434" s="302"/>
      <c r="C434" s="298"/>
      <c r="D434" s="299"/>
    </row>
    <row r="435" spans="2:4" ht="12">
      <c r="B435" s="302"/>
      <c r="C435" s="298"/>
      <c r="D435" s="299"/>
    </row>
    <row r="436" spans="2:4" ht="12">
      <c r="B436" s="302"/>
      <c r="C436" s="298"/>
      <c r="D436" s="299"/>
    </row>
    <row r="437" spans="2:4" ht="12">
      <c r="B437" s="302"/>
      <c r="C437" s="298"/>
      <c r="D437" s="299"/>
    </row>
    <row r="438" spans="2:4" ht="12">
      <c r="B438" s="302"/>
      <c r="C438" s="298"/>
      <c r="D438" s="305"/>
    </row>
    <row r="439" ht="12">
      <c r="B439" s="302"/>
    </row>
    <row r="440" spans="2:4" ht="12">
      <c r="B440" s="302"/>
      <c r="C440" s="298"/>
      <c r="D440" s="299"/>
    </row>
    <row r="441" spans="2:4" ht="12">
      <c r="B441" s="302"/>
      <c r="C441" s="298"/>
      <c r="D441" s="299"/>
    </row>
    <row r="442" spans="2:4" ht="12">
      <c r="B442" s="302"/>
      <c r="C442" s="298"/>
      <c r="D442" s="299"/>
    </row>
    <row r="443" spans="2:4" ht="12">
      <c r="B443" s="302"/>
      <c r="C443" s="298"/>
      <c r="D443" s="299"/>
    </row>
    <row r="444" spans="2:4" ht="12">
      <c r="B444" s="302"/>
      <c r="C444" s="298"/>
      <c r="D444" s="299"/>
    </row>
    <row r="445" spans="2:4" ht="12">
      <c r="B445" s="302"/>
      <c r="C445" s="298"/>
      <c r="D445" s="299"/>
    </row>
    <row r="446" spans="2:4" ht="12">
      <c r="B446" s="302"/>
      <c r="C446" s="298"/>
      <c r="D446" s="299"/>
    </row>
    <row r="447" spans="2:4" ht="12">
      <c r="B447" s="306"/>
      <c r="C447" s="298"/>
      <c r="D447" s="299"/>
    </row>
    <row r="448" spans="2:4" ht="12">
      <c r="B448" s="302"/>
      <c r="C448" s="298"/>
      <c r="D448" s="299"/>
    </row>
    <row r="449" spans="2:4" ht="12">
      <c r="B449" s="307"/>
      <c r="C449" s="298"/>
      <c r="D449" s="299"/>
    </row>
    <row r="450" spans="2:4" ht="12">
      <c r="B450" s="307"/>
      <c r="C450" s="298"/>
      <c r="D450" s="299"/>
    </row>
    <row r="451" spans="2:4" ht="12">
      <c r="B451" s="302"/>
      <c r="C451" s="298"/>
      <c r="D451" s="299"/>
    </row>
    <row r="452" spans="2:4" ht="12">
      <c r="B452" s="302"/>
      <c r="C452" s="298"/>
      <c r="D452" s="299"/>
    </row>
    <row r="453" spans="2:4" ht="12">
      <c r="B453" s="302"/>
      <c r="C453" s="298"/>
      <c r="D453" s="299"/>
    </row>
    <row r="454" spans="2:4" ht="12">
      <c r="B454" s="302"/>
      <c r="C454" s="298"/>
      <c r="D454" s="299"/>
    </row>
    <row r="455" spans="2:4" ht="12">
      <c r="B455" s="302"/>
      <c r="C455" s="298"/>
      <c r="D455" s="299"/>
    </row>
    <row r="456" spans="2:4" ht="12">
      <c r="B456" s="302"/>
      <c r="C456" s="298"/>
      <c r="D456" s="299"/>
    </row>
    <row r="457" spans="2:4" ht="12">
      <c r="B457" s="302"/>
      <c r="C457" s="298"/>
      <c r="D457" s="299"/>
    </row>
    <row r="458" spans="2:4" ht="12">
      <c r="B458" s="302"/>
      <c r="C458" s="298"/>
      <c r="D458" s="299"/>
    </row>
    <row r="459" spans="2:4" ht="12">
      <c r="B459" s="302"/>
      <c r="C459" s="298"/>
      <c r="D459" s="299"/>
    </row>
    <row r="460" spans="2:4" ht="12">
      <c r="B460" s="302"/>
      <c r="C460" s="298"/>
      <c r="D460" s="299"/>
    </row>
    <row r="461" spans="2:4" ht="12">
      <c r="B461" s="302"/>
      <c r="C461" s="298"/>
      <c r="D461" s="299"/>
    </row>
    <row r="462" spans="2:4" ht="12">
      <c r="B462" s="302"/>
      <c r="C462" s="298"/>
      <c r="D462" s="299"/>
    </row>
    <row r="463" spans="2:4" ht="12">
      <c r="B463" s="302"/>
      <c r="C463" s="298"/>
      <c r="D463" s="299"/>
    </row>
    <row r="464" spans="2:4" ht="12">
      <c r="B464" s="302"/>
      <c r="C464" s="298"/>
      <c r="D464" s="305"/>
    </row>
    <row r="465" ht="12">
      <c r="B465" s="302"/>
    </row>
    <row r="466" spans="2:4" ht="12">
      <c r="B466" s="302"/>
      <c r="C466" s="298"/>
      <c r="D466" s="299"/>
    </row>
    <row r="467" spans="2:4" ht="12">
      <c r="B467" s="302"/>
      <c r="C467" s="298"/>
      <c r="D467" s="299"/>
    </row>
    <row r="468" spans="2:4" ht="12">
      <c r="B468" s="302"/>
      <c r="C468" s="298"/>
      <c r="D468" s="299"/>
    </row>
    <row r="469" spans="2:4" ht="12">
      <c r="B469" s="302"/>
      <c r="C469" s="298"/>
      <c r="D469" s="299"/>
    </row>
    <row r="470" spans="2:4" ht="12">
      <c r="B470" s="302"/>
      <c r="C470" s="298"/>
      <c r="D470" s="299"/>
    </row>
    <row r="471" spans="2:4" ht="12">
      <c r="B471" s="302"/>
      <c r="C471" s="298"/>
      <c r="D471" s="299"/>
    </row>
    <row r="472" spans="2:4" ht="12">
      <c r="B472" s="302"/>
      <c r="C472" s="298"/>
      <c r="D472" s="299"/>
    </row>
    <row r="473" spans="2:4" ht="12">
      <c r="B473" s="306"/>
      <c r="C473" s="298"/>
      <c r="D473" s="299"/>
    </row>
    <row r="474" spans="2:4" ht="12">
      <c r="B474" s="302"/>
      <c r="C474" s="298"/>
      <c r="D474" s="299"/>
    </row>
    <row r="475" spans="2:4" ht="12">
      <c r="B475" s="307"/>
      <c r="C475" s="298"/>
      <c r="D475" s="299"/>
    </row>
    <row r="476" spans="2:4" ht="12">
      <c r="B476" s="302"/>
      <c r="C476" s="298"/>
      <c r="D476" s="299"/>
    </row>
    <row r="477" spans="2:4" ht="12">
      <c r="B477" s="302"/>
      <c r="C477" s="298"/>
      <c r="D477" s="299"/>
    </row>
    <row r="478" spans="2:4" ht="12">
      <c r="B478" s="302"/>
      <c r="C478" s="298"/>
      <c r="D478" s="299"/>
    </row>
    <row r="479" spans="2:4" ht="12">
      <c r="B479" s="302"/>
      <c r="C479" s="298"/>
      <c r="D479" s="299"/>
    </row>
    <row r="480" spans="2:4" ht="12">
      <c r="B480" s="302"/>
      <c r="C480" s="298"/>
      <c r="D480" s="299"/>
    </row>
    <row r="481" spans="2:4" ht="12">
      <c r="B481" s="302"/>
      <c r="C481" s="298"/>
      <c r="D481" s="299"/>
    </row>
    <row r="482" spans="2:4" ht="12">
      <c r="B482" s="302"/>
      <c r="C482" s="298"/>
      <c r="D482" s="299"/>
    </row>
    <row r="483" spans="2:4" ht="12">
      <c r="B483" s="302"/>
      <c r="C483" s="298"/>
      <c r="D483" s="299"/>
    </row>
    <row r="484" spans="2:4" ht="12">
      <c r="B484" s="302"/>
      <c r="C484" s="298"/>
      <c r="D484" s="299"/>
    </row>
    <row r="485" spans="2:4" ht="12">
      <c r="B485" s="302"/>
      <c r="C485" s="298"/>
      <c r="D485" s="299"/>
    </row>
    <row r="486" spans="2:4" ht="12">
      <c r="B486" s="302"/>
      <c r="C486" s="298"/>
      <c r="D486" s="299"/>
    </row>
    <row r="487" spans="2:4" ht="12">
      <c r="B487" s="302"/>
      <c r="C487" s="298"/>
      <c r="D487" s="299"/>
    </row>
    <row r="488" spans="2:4" ht="12">
      <c r="B488" s="302"/>
      <c r="C488" s="298"/>
      <c r="D488" s="299"/>
    </row>
    <row r="489" spans="2:4" ht="12">
      <c r="B489" s="302"/>
      <c r="C489" s="298"/>
      <c r="D489" s="305"/>
    </row>
    <row r="490" ht="12">
      <c r="B490" s="302"/>
    </row>
    <row r="491" spans="2:4" ht="12">
      <c r="B491" s="302"/>
      <c r="C491" s="298"/>
      <c r="D491" s="299"/>
    </row>
    <row r="492" spans="2:4" ht="12">
      <c r="B492" s="302"/>
      <c r="C492" s="298"/>
      <c r="D492" s="299"/>
    </row>
    <row r="493" spans="2:4" ht="12">
      <c r="B493" s="302"/>
      <c r="C493" s="298"/>
      <c r="D493" s="299"/>
    </row>
    <row r="494" spans="2:4" ht="12">
      <c r="B494" s="302"/>
      <c r="C494" s="298"/>
      <c r="D494" s="299"/>
    </row>
    <row r="495" spans="2:4" ht="12">
      <c r="B495" s="302"/>
      <c r="C495" s="298"/>
      <c r="D495" s="299"/>
    </row>
    <row r="496" spans="2:4" ht="12">
      <c r="B496" s="302"/>
      <c r="C496" s="298"/>
      <c r="D496" s="299"/>
    </row>
    <row r="497" spans="2:4" ht="12">
      <c r="B497" s="302"/>
      <c r="C497" s="298"/>
      <c r="D497" s="299"/>
    </row>
    <row r="498" spans="2:4" ht="12">
      <c r="B498" s="306"/>
      <c r="C498" s="298"/>
      <c r="D498" s="299"/>
    </row>
    <row r="499" spans="2:4" ht="12">
      <c r="B499" s="302"/>
      <c r="C499" s="298"/>
      <c r="D499" s="299"/>
    </row>
    <row r="500" spans="2:4" ht="12">
      <c r="B500" s="307"/>
      <c r="C500" s="298"/>
      <c r="D500" s="299"/>
    </row>
    <row r="501" spans="2:4" ht="12">
      <c r="B501" s="302"/>
      <c r="C501" s="298"/>
      <c r="D501" s="299"/>
    </row>
    <row r="502" spans="2:4" ht="12">
      <c r="B502" s="302"/>
      <c r="C502" s="298"/>
      <c r="D502" s="299"/>
    </row>
    <row r="503" spans="2:4" ht="12">
      <c r="B503" s="302"/>
      <c r="C503" s="298"/>
      <c r="D503" s="299"/>
    </row>
    <row r="504" spans="2:4" ht="12">
      <c r="B504" s="302"/>
      <c r="C504" s="298"/>
      <c r="D504" s="299"/>
    </row>
    <row r="505" spans="2:4" ht="12">
      <c r="B505" s="302"/>
      <c r="C505" s="298"/>
      <c r="D505" s="299"/>
    </row>
    <row r="506" spans="2:4" ht="12">
      <c r="B506" s="302"/>
      <c r="C506" s="298"/>
      <c r="D506" s="299"/>
    </row>
    <row r="507" spans="2:4" ht="12">
      <c r="B507" s="302"/>
      <c r="C507" s="298"/>
      <c r="D507" s="299"/>
    </row>
    <row r="508" spans="2:4" ht="12">
      <c r="B508" s="302"/>
      <c r="C508" s="298"/>
      <c r="D508" s="299"/>
    </row>
    <row r="509" spans="2:4" ht="12">
      <c r="B509" s="302"/>
      <c r="C509" s="298"/>
      <c r="D509" s="299"/>
    </row>
    <row r="510" spans="2:4" ht="12">
      <c r="B510" s="302"/>
      <c r="C510" s="298"/>
      <c r="D510" s="299"/>
    </row>
    <row r="511" spans="2:4" ht="12">
      <c r="B511" s="302"/>
      <c r="C511" s="298"/>
      <c r="D511" s="299"/>
    </row>
    <row r="512" spans="2:4" ht="12">
      <c r="B512" s="302"/>
      <c r="C512" s="298"/>
      <c r="D512" s="299"/>
    </row>
    <row r="513" spans="2:4" ht="12">
      <c r="B513" s="302"/>
      <c r="C513" s="298"/>
      <c r="D513" s="299"/>
    </row>
    <row r="514" spans="2:4" ht="12">
      <c r="B514" s="302"/>
      <c r="C514" s="298"/>
      <c r="D514" s="299"/>
    </row>
    <row r="515" spans="2:4" ht="12">
      <c r="B515" s="302"/>
      <c r="C515" s="298"/>
      <c r="D515" s="299"/>
    </row>
    <row r="516" spans="2:4" ht="12">
      <c r="B516" s="302"/>
      <c r="C516" s="298"/>
      <c r="D516" s="305"/>
    </row>
    <row r="517" ht="12">
      <c r="B517" s="302"/>
    </row>
    <row r="518" spans="2:4" ht="12">
      <c r="B518" s="302"/>
      <c r="C518" s="298"/>
      <c r="D518" s="299"/>
    </row>
    <row r="519" spans="2:4" ht="12">
      <c r="B519" s="302"/>
      <c r="C519" s="298"/>
      <c r="D519" s="299"/>
    </row>
    <row r="520" spans="2:4" ht="12">
      <c r="B520" s="302"/>
      <c r="C520" s="298"/>
      <c r="D520" s="299"/>
    </row>
    <row r="521" spans="2:4" ht="12">
      <c r="B521" s="302"/>
      <c r="C521" s="298"/>
      <c r="D521" s="299"/>
    </row>
    <row r="522" spans="2:4" ht="12">
      <c r="B522" s="302"/>
      <c r="C522" s="298"/>
      <c r="D522" s="299"/>
    </row>
    <row r="523" spans="2:4" ht="12">
      <c r="B523" s="302"/>
      <c r="C523" s="298"/>
      <c r="D523" s="299"/>
    </row>
    <row r="524" spans="2:4" ht="12">
      <c r="B524" s="302"/>
      <c r="C524" s="298"/>
      <c r="D524" s="299"/>
    </row>
    <row r="525" spans="2:4" ht="12">
      <c r="B525" s="306"/>
      <c r="C525" s="298"/>
      <c r="D525" s="299"/>
    </row>
    <row r="526" spans="2:4" ht="12">
      <c r="B526" s="302"/>
      <c r="C526" s="298"/>
      <c r="D526" s="299"/>
    </row>
    <row r="527" spans="2:4" ht="12">
      <c r="B527" s="307"/>
      <c r="C527" s="298"/>
      <c r="D527" s="299"/>
    </row>
    <row r="528" spans="2:4" ht="12">
      <c r="B528" s="302"/>
      <c r="C528" s="298"/>
      <c r="D528" s="299"/>
    </row>
    <row r="529" spans="2:4" ht="12">
      <c r="B529" s="302"/>
      <c r="C529" s="298"/>
      <c r="D529" s="299"/>
    </row>
    <row r="530" spans="2:4" ht="12">
      <c r="B530" s="302"/>
      <c r="C530" s="298"/>
      <c r="D530" s="299"/>
    </row>
    <row r="531" spans="2:4" ht="12">
      <c r="B531" s="302"/>
      <c r="C531" s="298"/>
      <c r="D531" s="299"/>
    </row>
    <row r="532" spans="2:4" ht="12">
      <c r="B532" s="302"/>
      <c r="C532" s="298"/>
      <c r="D532" s="299"/>
    </row>
    <row r="533" spans="2:4" ht="12">
      <c r="B533" s="302"/>
      <c r="C533" s="298"/>
      <c r="D533" s="299"/>
    </row>
    <row r="534" spans="2:4" ht="12">
      <c r="B534" s="302"/>
      <c r="C534" s="298"/>
      <c r="D534" s="299"/>
    </row>
    <row r="535" spans="2:4" ht="12">
      <c r="B535" s="302"/>
      <c r="C535" s="298"/>
      <c r="D535" s="299"/>
    </row>
    <row r="536" spans="2:4" ht="12">
      <c r="B536" s="302"/>
      <c r="C536" s="298"/>
      <c r="D536" s="299"/>
    </row>
    <row r="537" spans="2:4" ht="12">
      <c r="B537" s="302"/>
      <c r="C537" s="298"/>
      <c r="D537" s="299"/>
    </row>
    <row r="538" spans="2:4" ht="12">
      <c r="B538" s="302"/>
      <c r="C538" s="298"/>
      <c r="D538" s="299"/>
    </row>
    <row r="539" spans="2:4" ht="12">
      <c r="B539" s="302"/>
      <c r="C539" s="298"/>
      <c r="D539" s="299"/>
    </row>
    <row r="540" spans="2:4" ht="12">
      <c r="B540" s="302"/>
      <c r="C540" s="298"/>
      <c r="D540" s="299"/>
    </row>
    <row r="541" spans="2:4" ht="12">
      <c r="B541" s="302"/>
      <c r="C541" s="298"/>
      <c r="D541" s="305"/>
    </row>
    <row r="542" ht="12">
      <c r="B542" s="302"/>
    </row>
    <row r="543" spans="2:4" ht="12">
      <c r="B543" s="302"/>
      <c r="C543" s="298"/>
      <c r="D543" s="299"/>
    </row>
    <row r="544" spans="2:4" ht="12">
      <c r="B544" s="302"/>
      <c r="C544" s="298"/>
      <c r="D544" s="299"/>
    </row>
    <row r="545" spans="2:4" ht="12">
      <c r="B545" s="302"/>
      <c r="C545" s="298"/>
      <c r="D545" s="299"/>
    </row>
    <row r="546" spans="2:4" ht="12">
      <c r="B546" s="302"/>
      <c r="C546" s="298"/>
      <c r="D546" s="299"/>
    </row>
    <row r="547" spans="2:4" ht="12">
      <c r="B547" s="302"/>
      <c r="C547" s="298"/>
      <c r="D547" s="299"/>
    </row>
    <row r="548" spans="2:4" ht="12">
      <c r="B548" s="302"/>
      <c r="C548" s="298"/>
      <c r="D548" s="299"/>
    </row>
    <row r="549" spans="2:4" ht="12">
      <c r="B549" s="302"/>
      <c r="C549" s="298"/>
      <c r="D549" s="299"/>
    </row>
    <row r="550" spans="2:4" ht="12">
      <c r="B550" s="306"/>
      <c r="C550" s="298"/>
      <c r="D550" s="299"/>
    </row>
    <row r="551" spans="2:4" ht="12">
      <c r="B551" s="302"/>
      <c r="C551" s="298"/>
      <c r="D551" s="299"/>
    </row>
    <row r="552" spans="2:4" ht="12">
      <c r="B552" s="307"/>
      <c r="C552" s="298"/>
      <c r="D552" s="299"/>
    </row>
    <row r="553" spans="2:4" ht="12">
      <c r="B553" s="307"/>
      <c r="C553" s="298"/>
      <c r="D553" s="299"/>
    </row>
    <row r="554" spans="2:4" ht="12">
      <c r="B554" s="302"/>
      <c r="C554" s="298"/>
      <c r="D554" s="299"/>
    </row>
    <row r="555" spans="2:4" ht="12">
      <c r="B555" s="302"/>
      <c r="C555" s="298"/>
      <c r="D555" s="299"/>
    </row>
    <row r="556" spans="2:4" ht="12">
      <c r="B556" s="302"/>
      <c r="C556" s="298"/>
      <c r="D556" s="299"/>
    </row>
    <row r="557" spans="2:4" ht="12">
      <c r="B557" s="302"/>
      <c r="C557" s="298"/>
      <c r="D557" s="299"/>
    </row>
    <row r="558" spans="2:4" ht="12">
      <c r="B558" s="302"/>
      <c r="C558" s="298"/>
      <c r="D558" s="299"/>
    </row>
    <row r="559" spans="2:4" ht="12">
      <c r="B559" s="302"/>
      <c r="C559" s="298"/>
      <c r="D559" s="299"/>
    </row>
    <row r="560" spans="2:4" ht="12">
      <c r="B560" s="302"/>
      <c r="C560" s="298"/>
      <c r="D560" s="299"/>
    </row>
    <row r="561" spans="2:4" ht="12">
      <c r="B561" s="302"/>
      <c r="C561" s="298"/>
      <c r="D561" s="299"/>
    </row>
    <row r="562" spans="2:4" ht="12">
      <c r="B562" s="302"/>
      <c r="C562" s="298"/>
      <c r="D562" s="299"/>
    </row>
    <row r="563" spans="2:4" ht="12">
      <c r="B563" s="302"/>
      <c r="C563" s="298"/>
      <c r="D563" s="299"/>
    </row>
    <row r="564" spans="2:4" ht="12">
      <c r="B564" s="302"/>
      <c r="C564" s="298"/>
      <c r="D564" s="299"/>
    </row>
    <row r="565" spans="2:4" ht="12">
      <c r="B565" s="302"/>
      <c r="C565" s="298"/>
      <c r="D565" s="299"/>
    </row>
    <row r="566" spans="2:4" ht="12">
      <c r="B566" s="302"/>
      <c r="C566" s="298"/>
      <c r="D566" s="299"/>
    </row>
    <row r="567" spans="2:4" ht="12">
      <c r="B567" s="302"/>
      <c r="C567" s="298"/>
      <c r="D567" s="305"/>
    </row>
    <row r="568" ht="12">
      <c r="B568" s="302"/>
    </row>
    <row r="569" spans="2:4" ht="12">
      <c r="B569" s="302"/>
      <c r="C569" s="298"/>
      <c r="D569" s="299"/>
    </row>
    <row r="570" spans="2:4" ht="12">
      <c r="B570" s="302"/>
      <c r="C570" s="298"/>
      <c r="D570" s="299"/>
    </row>
    <row r="571" spans="2:4" ht="12">
      <c r="B571" s="302"/>
      <c r="C571" s="298"/>
      <c r="D571" s="299"/>
    </row>
    <row r="572" spans="2:4" ht="12">
      <c r="B572" s="302"/>
      <c r="C572" s="298"/>
      <c r="D572" s="299"/>
    </row>
    <row r="573" spans="2:4" ht="12">
      <c r="B573" s="302"/>
      <c r="C573" s="298"/>
      <c r="D573" s="299"/>
    </row>
    <row r="574" spans="2:4" ht="12">
      <c r="B574" s="302"/>
      <c r="C574" s="298"/>
      <c r="D574" s="299"/>
    </row>
    <row r="575" spans="2:4" ht="12">
      <c r="B575" s="302"/>
      <c r="C575" s="298"/>
      <c r="D575" s="299"/>
    </row>
    <row r="576" spans="2:4" ht="12">
      <c r="B576" s="306"/>
      <c r="C576" s="298"/>
      <c r="D576" s="299"/>
    </row>
    <row r="577" spans="2:4" ht="12">
      <c r="B577" s="302"/>
      <c r="C577" s="298"/>
      <c r="D577" s="299"/>
    </row>
    <row r="578" spans="2:4" ht="12">
      <c r="B578" s="307"/>
      <c r="C578" s="298"/>
      <c r="D578" s="299"/>
    </row>
    <row r="579" spans="2:4" ht="12">
      <c r="B579" s="302"/>
      <c r="C579" s="298"/>
      <c r="D579" s="299"/>
    </row>
    <row r="580" spans="2:4" ht="12">
      <c r="B580" s="302"/>
      <c r="C580" s="298"/>
      <c r="D580" s="299"/>
    </row>
    <row r="581" spans="2:4" ht="12">
      <c r="B581" s="302"/>
      <c r="C581" s="298"/>
      <c r="D581" s="299"/>
    </row>
    <row r="582" spans="2:4" ht="12">
      <c r="B582" s="302"/>
      <c r="C582" s="298"/>
      <c r="D582" s="299"/>
    </row>
    <row r="583" spans="2:4" ht="12">
      <c r="B583" s="302"/>
      <c r="C583" s="298"/>
      <c r="D583" s="299"/>
    </row>
    <row r="584" spans="2:4" ht="12">
      <c r="B584" s="302"/>
      <c r="C584" s="298"/>
      <c r="D584" s="299"/>
    </row>
    <row r="585" spans="2:4" ht="12">
      <c r="B585" s="302"/>
      <c r="C585" s="298"/>
      <c r="D585" s="299"/>
    </row>
    <row r="586" spans="2:4" ht="12">
      <c r="B586" s="302"/>
      <c r="C586" s="298"/>
      <c r="D586" s="299"/>
    </row>
    <row r="587" spans="2:4" ht="12">
      <c r="B587" s="302"/>
      <c r="C587" s="298"/>
      <c r="D587" s="299"/>
    </row>
    <row r="588" spans="2:4" ht="12">
      <c r="B588" s="302"/>
      <c r="C588" s="298"/>
      <c r="D588" s="299"/>
    </row>
    <row r="589" spans="2:4" ht="12">
      <c r="B589" s="302"/>
      <c r="C589" s="298"/>
      <c r="D589" s="299"/>
    </row>
    <row r="590" spans="2:4" ht="12">
      <c r="B590" s="302"/>
      <c r="C590" s="298"/>
      <c r="D590" s="299"/>
    </row>
    <row r="591" spans="2:4" ht="12">
      <c r="B591" s="302"/>
      <c r="C591" s="298"/>
      <c r="D591" s="299"/>
    </row>
    <row r="592" spans="2:4" ht="12">
      <c r="B592" s="302"/>
      <c r="C592" s="298"/>
      <c r="D592" s="305"/>
    </row>
    <row r="593" ht="12">
      <c r="B593" s="302"/>
    </row>
    <row r="594" spans="2:4" ht="12">
      <c r="B594" s="302"/>
      <c r="C594" s="298"/>
      <c r="D594" s="299"/>
    </row>
    <row r="595" spans="2:4" ht="12">
      <c r="B595" s="302"/>
      <c r="C595" s="298"/>
      <c r="D595" s="299"/>
    </row>
    <row r="596" spans="2:4" ht="12">
      <c r="B596" s="302"/>
      <c r="C596" s="298"/>
      <c r="D596" s="299"/>
    </row>
    <row r="597" spans="2:4" ht="12">
      <c r="B597" s="302"/>
      <c r="C597" s="298"/>
      <c r="D597" s="299"/>
    </row>
    <row r="598" spans="2:4" ht="12">
      <c r="B598" s="302"/>
      <c r="C598" s="298"/>
      <c r="D598" s="299"/>
    </row>
    <row r="599" spans="2:4" ht="12">
      <c r="B599" s="302"/>
      <c r="C599" s="298"/>
      <c r="D599" s="299"/>
    </row>
    <row r="600" spans="2:4" ht="12">
      <c r="B600" s="302"/>
      <c r="C600" s="298"/>
      <c r="D600" s="299"/>
    </row>
    <row r="601" spans="2:4" ht="12">
      <c r="B601" s="306"/>
      <c r="C601" s="298"/>
      <c r="D601" s="299"/>
    </row>
    <row r="602" spans="2:4" ht="12">
      <c r="B602" s="302"/>
      <c r="C602" s="298"/>
      <c r="D602" s="299"/>
    </row>
    <row r="603" spans="2:4" ht="12">
      <c r="B603" s="307"/>
      <c r="C603" s="298"/>
      <c r="D603" s="299"/>
    </row>
    <row r="604" spans="2:4" ht="12">
      <c r="B604" s="307"/>
      <c r="C604" s="298"/>
      <c r="D604" s="299"/>
    </row>
    <row r="605" spans="2:4" ht="12">
      <c r="B605" s="302"/>
      <c r="C605" s="298"/>
      <c r="D605" s="299"/>
    </row>
    <row r="606" spans="2:4" ht="12">
      <c r="B606" s="302"/>
      <c r="C606" s="298"/>
      <c r="D606" s="299"/>
    </row>
    <row r="607" spans="2:4" ht="12">
      <c r="B607" s="302"/>
      <c r="C607" s="298"/>
      <c r="D607" s="299"/>
    </row>
    <row r="608" spans="2:4" ht="12">
      <c r="B608" s="302"/>
      <c r="C608" s="298"/>
      <c r="D608" s="299"/>
    </row>
    <row r="609" spans="2:4" ht="12">
      <c r="B609" s="302"/>
      <c r="C609" s="298"/>
      <c r="D609" s="299"/>
    </row>
    <row r="610" spans="2:4" ht="12">
      <c r="B610" s="302"/>
      <c r="C610" s="298"/>
      <c r="D610" s="299"/>
    </row>
    <row r="611" spans="2:4" ht="12">
      <c r="B611" s="302"/>
      <c r="C611" s="298"/>
      <c r="D611" s="299"/>
    </row>
    <row r="612" spans="2:4" ht="12">
      <c r="B612" s="302"/>
      <c r="C612" s="298"/>
      <c r="D612" s="299"/>
    </row>
    <row r="613" spans="2:4" ht="12">
      <c r="B613" s="302"/>
      <c r="C613" s="298"/>
      <c r="D613" s="299"/>
    </row>
    <row r="614" spans="2:4" ht="12">
      <c r="B614" s="302"/>
      <c r="C614" s="298"/>
      <c r="D614" s="299"/>
    </row>
    <row r="615" spans="2:4" ht="12">
      <c r="B615" s="302"/>
      <c r="C615" s="298"/>
      <c r="D615" s="299"/>
    </row>
    <row r="616" spans="2:4" ht="12">
      <c r="B616" s="302"/>
      <c r="C616" s="298"/>
      <c r="D616" s="299"/>
    </row>
    <row r="617" spans="2:4" ht="12">
      <c r="B617" s="302"/>
      <c r="C617" s="298"/>
      <c r="D617" s="299"/>
    </row>
    <row r="618" spans="2:4" ht="12">
      <c r="B618" s="302"/>
      <c r="C618" s="298"/>
      <c r="D618" s="299"/>
    </row>
    <row r="619" spans="2:4" ht="12">
      <c r="B619" s="302"/>
      <c r="C619" s="298"/>
      <c r="D619" s="305"/>
    </row>
    <row r="620" ht="12">
      <c r="B620" s="302"/>
    </row>
    <row r="621" spans="2:4" ht="12">
      <c r="B621" s="302"/>
      <c r="C621" s="298"/>
      <c r="D621" s="299"/>
    </row>
    <row r="622" spans="2:4" ht="12">
      <c r="B622" s="302"/>
      <c r="C622" s="298"/>
      <c r="D622" s="299"/>
    </row>
    <row r="623" spans="2:4" ht="12">
      <c r="B623" s="302"/>
      <c r="C623" s="298"/>
      <c r="D623" s="299"/>
    </row>
    <row r="624" spans="2:4" ht="12">
      <c r="B624" s="302"/>
      <c r="C624" s="298"/>
      <c r="D624" s="299"/>
    </row>
    <row r="625" spans="2:4" ht="12">
      <c r="B625" s="302"/>
      <c r="C625" s="298"/>
      <c r="D625" s="299"/>
    </row>
    <row r="626" spans="2:4" ht="12">
      <c r="B626" s="302"/>
      <c r="C626" s="298"/>
      <c r="D626" s="299"/>
    </row>
    <row r="627" spans="2:4" ht="12">
      <c r="B627" s="302"/>
      <c r="C627" s="298"/>
      <c r="D627" s="299"/>
    </row>
    <row r="628" spans="2:4" ht="12">
      <c r="B628" s="306"/>
      <c r="C628" s="298"/>
      <c r="D628" s="299"/>
    </row>
    <row r="629" spans="2:4" ht="12">
      <c r="B629" s="302"/>
      <c r="C629" s="298"/>
      <c r="D629" s="299"/>
    </row>
    <row r="630" spans="2:4" ht="12">
      <c r="B630" s="302"/>
      <c r="C630" s="298"/>
      <c r="D630" s="299"/>
    </row>
    <row r="631" spans="2:4" ht="12">
      <c r="B631" s="302"/>
      <c r="C631" s="298"/>
      <c r="D631" s="299"/>
    </row>
    <row r="632" spans="2:4" ht="12">
      <c r="B632" s="302"/>
      <c r="C632" s="298"/>
      <c r="D632" s="299"/>
    </row>
    <row r="633" spans="2:4" ht="12">
      <c r="B633" s="302"/>
      <c r="C633" s="298"/>
      <c r="D633" s="299"/>
    </row>
    <row r="634" spans="2:4" ht="12">
      <c r="B634" s="302"/>
      <c r="C634" s="298"/>
      <c r="D634" s="299"/>
    </row>
    <row r="635" spans="2:4" ht="12">
      <c r="B635" s="302"/>
      <c r="C635" s="298"/>
      <c r="D635" s="299"/>
    </row>
    <row r="636" spans="2:4" ht="12">
      <c r="B636" s="302"/>
      <c r="C636" s="298"/>
      <c r="D636" s="299"/>
    </row>
    <row r="637" spans="2:4" ht="12">
      <c r="B637" s="302"/>
      <c r="C637" s="298"/>
      <c r="D637" s="299"/>
    </row>
    <row r="638" spans="2:4" ht="12">
      <c r="B638" s="302"/>
      <c r="C638" s="298"/>
      <c r="D638" s="299"/>
    </row>
    <row r="639" spans="2:4" ht="12">
      <c r="B639" s="302"/>
      <c r="C639" s="298"/>
      <c r="D639" s="299"/>
    </row>
    <row r="640" spans="2:4" ht="12">
      <c r="B640" s="302"/>
      <c r="C640" s="298"/>
      <c r="D640" s="299"/>
    </row>
    <row r="641" spans="2:4" ht="12">
      <c r="B641" s="302"/>
      <c r="C641" s="298"/>
      <c r="D641" s="299"/>
    </row>
    <row r="642" spans="2:4" ht="12">
      <c r="B642" s="302"/>
      <c r="C642" s="298"/>
      <c r="D642" s="299"/>
    </row>
    <row r="643" spans="2:4" ht="12">
      <c r="B643" s="302"/>
      <c r="C643" s="298"/>
      <c r="D643" s="299"/>
    </row>
    <row r="644" spans="2:4" ht="12">
      <c r="B644" s="302"/>
      <c r="C644" s="298"/>
      <c r="D644" s="299"/>
    </row>
    <row r="645" spans="2:4" ht="12">
      <c r="B645" s="302"/>
      <c r="C645" s="298"/>
      <c r="D645" s="305"/>
    </row>
    <row r="646" ht="12">
      <c r="B646" s="302"/>
    </row>
    <row r="647" spans="2:4" ht="12">
      <c r="B647" s="302"/>
      <c r="C647" s="298"/>
      <c r="D647" s="299"/>
    </row>
    <row r="648" spans="2:4" ht="12">
      <c r="B648" s="302"/>
      <c r="C648" s="298"/>
      <c r="D648" s="299"/>
    </row>
    <row r="649" spans="2:4" ht="12">
      <c r="B649" s="302"/>
      <c r="C649" s="298"/>
      <c r="D649" s="299"/>
    </row>
    <row r="650" spans="2:4" ht="12">
      <c r="B650" s="302"/>
      <c r="C650" s="298"/>
      <c r="D650" s="299"/>
    </row>
    <row r="651" spans="2:4" ht="12">
      <c r="B651" s="302"/>
      <c r="C651" s="298"/>
      <c r="D651" s="299"/>
    </row>
    <row r="652" spans="2:4" ht="12">
      <c r="B652" s="302"/>
      <c r="C652" s="298"/>
      <c r="D652" s="299"/>
    </row>
    <row r="653" spans="2:4" ht="12">
      <c r="B653" s="302"/>
      <c r="C653" s="298"/>
      <c r="D653" s="299"/>
    </row>
    <row r="654" spans="2:4" ht="12">
      <c r="B654" s="306"/>
      <c r="C654" s="298"/>
      <c r="D654" s="299"/>
    </row>
    <row r="655" spans="2:4" ht="12">
      <c r="B655" s="302"/>
      <c r="C655" s="298"/>
      <c r="D655" s="299"/>
    </row>
    <row r="656" spans="2:4" ht="12">
      <c r="B656" s="302"/>
      <c r="C656" s="298"/>
      <c r="D656" s="299"/>
    </row>
    <row r="657" spans="2:4" ht="12">
      <c r="B657" s="302"/>
      <c r="C657" s="298"/>
      <c r="D657" s="299"/>
    </row>
    <row r="658" spans="2:4" ht="12">
      <c r="B658" s="302"/>
      <c r="C658" s="298"/>
      <c r="D658" s="299"/>
    </row>
    <row r="659" spans="2:4" ht="12">
      <c r="B659" s="302"/>
      <c r="C659" s="298"/>
      <c r="D659" s="299"/>
    </row>
    <row r="660" spans="2:4" ht="12">
      <c r="B660" s="302"/>
      <c r="C660" s="298"/>
      <c r="D660" s="299"/>
    </row>
    <row r="661" spans="2:4" ht="12">
      <c r="B661" s="302"/>
      <c r="C661" s="298"/>
      <c r="D661" s="299"/>
    </row>
    <row r="662" spans="2:4" ht="12">
      <c r="B662" s="302"/>
      <c r="C662" s="298"/>
      <c r="D662" s="299"/>
    </row>
    <row r="663" spans="2:4" ht="12">
      <c r="B663" s="302"/>
      <c r="C663" s="298"/>
      <c r="D663" s="299"/>
    </row>
    <row r="664" spans="2:4" ht="12">
      <c r="B664" s="302"/>
      <c r="C664" s="298"/>
      <c r="D664" s="299"/>
    </row>
    <row r="665" spans="2:4" ht="12">
      <c r="B665" s="302"/>
      <c r="C665" s="298"/>
      <c r="D665" s="299"/>
    </row>
    <row r="666" spans="2:4" ht="12">
      <c r="B666" s="302"/>
      <c r="C666" s="298"/>
      <c r="D666" s="299"/>
    </row>
    <row r="667" spans="2:4" ht="12">
      <c r="B667" s="302"/>
      <c r="C667" s="298"/>
      <c r="D667" s="299"/>
    </row>
    <row r="668" spans="2:4" ht="12">
      <c r="B668" s="302"/>
      <c r="C668" s="298"/>
      <c r="D668" s="299"/>
    </row>
    <row r="669" spans="2:4" ht="12">
      <c r="B669" s="302"/>
      <c r="C669" s="298"/>
      <c r="D669" s="299"/>
    </row>
    <row r="670" spans="2:4" ht="12">
      <c r="B670" s="302"/>
      <c r="C670" s="298"/>
      <c r="D670" s="299"/>
    </row>
    <row r="671" spans="2:4" ht="12">
      <c r="B671" s="302"/>
      <c r="C671" s="298"/>
      <c r="D671" s="305"/>
    </row>
    <row r="672" ht="12">
      <c r="B672" s="302"/>
    </row>
    <row r="673" spans="2:4" ht="12">
      <c r="B673" s="302"/>
      <c r="C673" s="298"/>
      <c r="D673" s="299"/>
    </row>
    <row r="674" spans="2:4" ht="12">
      <c r="B674" s="302"/>
      <c r="C674" s="298"/>
      <c r="D674" s="299"/>
    </row>
    <row r="675" spans="2:4" ht="12">
      <c r="B675" s="302"/>
      <c r="C675" s="298"/>
      <c r="D675" s="299"/>
    </row>
    <row r="676" spans="2:4" ht="12">
      <c r="B676" s="302"/>
      <c r="C676" s="298"/>
      <c r="D676" s="299"/>
    </row>
    <row r="677" spans="2:4" ht="12">
      <c r="B677" s="302"/>
      <c r="C677" s="298"/>
      <c r="D677" s="299"/>
    </row>
    <row r="678" spans="2:4" ht="12">
      <c r="B678" s="302"/>
      <c r="C678" s="298"/>
      <c r="D678" s="299"/>
    </row>
    <row r="679" spans="2:4" ht="12">
      <c r="B679" s="302"/>
      <c r="C679" s="298"/>
      <c r="D679" s="299"/>
    </row>
    <row r="680" spans="2:4" ht="12">
      <c r="B680" s="306"/>
      <c r="C680" s="298"/>
      <c r="D680" s="299"/>
    </row>
    <row r="681" spans="2:4" ht="12">
      <c r="B681" s="302"/>
      <c r="C681" s="298"/>
      <c r="D681" s="299"/>
    </row>
    <row r="682" spans="2:4" ht="12">
      <c r="B682" s="302"/>
      <c r="C682" s="298"/>
      <c r="D682" s="299"/>
    </row>
    <row r="683" spans="2:4" ht="12">
      <c r="B683" s="302"/>
      <c r="C683" s="298"/>
      <c r="D683" s="299"/>
    </row>
    <row r="684" spans="2:4" ht="12">
      <c r="B684" s="302"/>
      <c r="C684" s="298"/>
      <c r="D684" s="299"/>
    </row>
    <row r="685" spans="2:4" ht="12">
      <c r="B685" s="302"/>
      <c r="C685" s="298"/>
      <c r="D685" s="299"/>
    </row>
    <row r="686" spans="2:4" ht="12">
      <c r="B686" s="302"/>
      <c r="C686" s="298"/>
      <c r="D686" s="299"/>
    </row>
    <row r="687" spans="2:4" ht="12">
      <c r="B687" s="302"/>
      <c r="C687" s="298"/>
      <c r="D687" s="299"/>
    </row>
    <row r="688" spans="2:4" ht="12">
      <c r="B688" s="302"/>
      <c r="C688" s="298"/>
      <c r="D688" s="299"/>
    </row>
    <row r="689" spans="2:4" ht="12">
      <c r="B689" s="302"/>
      <c r="C689" s="298"/>
      <c r="D689" s="299"/>
    </row>
    <row r="690" spans="2:4" ht="12">
      <c r="B690" s="302"/>
      <c r="C690" s="298"/>
      <c r="D690" s="299"/>
    </row>
    <row r="691" spans="2:4" ht="12">
      <c r="B691" s="302"/>
      <c r="C691" s="298"/>
      <c r="D691" s="299"/>
    </row>
    <row r="692" spans="2:4" ht="12">
      <c r="B692" s="302"/>
      <c r="C692" s="298"/>
      <c r="D692" s="299"/>
    </row>
    <row r="693" spans="2:4" ht="12">
      <c r="B693" s="302"/>
      <c r="C693" s="298"/>
      <c r="D693" s="299"/>
    </row>
    <row r="694" spans="2:4" ht="12">
      <c r="B694" s="302"/>
      <c r="C694" s="298"/>
      <c r="D694" s="299"/>
    </row>
    <row r="695" spans="2:4" ht="12">
      <c r="B695" s="302"/>
      <c r="C695" s="298"/>
      <c r="D695" s="299"/>
    </row>
    <row r="696" spans="2:4" ht="12">
      <c r="B696" s="302"/>
      <c r="C696" s="298"/>
      <c r="D696" s="299"/>
    </row>
    <row r="697" spans="2:4" ht="12">
      <c r="B697" s="302"/>
      <c r="C697" s="298"/>
      <c r="D697" s="305"/>
    </row>
    <row r="698" ht="12">
      <c r="B698" s="302"/>
    </row>
    <row r="699" spans="2:4" ht="12">
      <c r="B699" s="302"/>
      <c r="C699" s="298"/>
      <c r="D699" s="299"/>
    </row>
    <row r="700" spans="2:4" ht="12">
      <c r="B700" s="302"/>
      <c r="C700" s="298"/>
      <c r="D700" s="299"/>
    </row>
    <row r="701" spans="2:4" ht="12">
      <c r="B701" s="302"/>
      <c r="C701" s="298"/>
      <c r="D701" s="299"/>
    </row>
    <row r="702" spans="2:4" ht="12">
      <c r="B702" s="302"/>
      <c r="C702" s="298"/>
      <c r="D702" s="299"/>
    </row>
    <row r="703" spans="2:4" ht="12">
      <c r="B703" s="302"/>
      <c r="C703" s="298"/>
      <c r="D703" s="299"/>
    </row>
    <row r="704" spans="2:4" ht="12">
      <c r="B704" s="302"/>
      <c r="C704" s="298"/>
      <c r="D704" s="299"/>
    </row>
    <row r="705" spans="2:4" ht="12">
      <c r="B705" s="302"/>
      <c r="C705" s="298"/>
      <c r="D705" s="299"/>
    </row>
    <row r="706" spans="2:4" ht="12">
      <c r="B706" s="306"/>
      <c r="C706" s="298"/>
      <c r="D706" s="299"/>
    </row>
    <row r="707" spans="2:4" ht="12">
      <c r="B707" s="302"/>
      <c r="C707" s="298"/>
      <c r="D707" s="299"/>
    </row>
    <row r="708" spans="2:4" ht="12">
      <c r="B708" s="302"/>
      <c r="C708" s="298"/>
      <c r="D708" s="299"/>
    </row>
    <row r="709" spans="2:4" ht="12">
      <c r="B709" s="302"/>
      <c r="C709" s="298"/>
      <c r="D709" s="299"/>
    </row>
    <row r="710" spans="2:4" ht="12">
      <c r="B710" s="302"/>
      <c r="C710" s="298"/>
      <c r="D710" s="299"/>
    </row>
    <row r="711" spans="2:4" ht="12">
      <c r="B711" s="302"/>
      <c r="C711" s="298"/>
      <c r="D711" s="299"/>
    </row>
    <row r="712" spans="2:4" ht="12">
      <c r="B712" s="302"/>
      <c r="C712" s="298"/>
      <c r="D712" s="299"/>
    </row>
    <row r="713" spans="2:4" ht="12">
      <c r="B713" s="302"/>
      <c r="C713" s="298"/>
      <c r="D713" s="299"/>
    </row>
    <row r="714" spans="2:4" ht="12">
      <c r="B714" s="302"/>
      <c r="C714" s="298"/>
      <c r="D714" s="299"/>
    </row>
    <row r="715" spans="2:4" ht="12">
      <c r="B715" s="302"/>
      <c r="C715" s="298"/>
      <c r="D715" s="299"/>
    </row>
    <row r="716" spans="2:4" ht="12">
      <c r="B716" s="302"/>
      <c r="C716" s="298"/>
      <c r="D716" s="299"/>
    </row>
    <row r="717" spans="2:4" ht="12">
      <c r="B717" s="302"/>
      <c r="C717" s="298"/>
      <c r="D717" s="299"/>
    </row>
    <row r="718" spans="2:4" ht="12">
      <c r="B718" s="302"/>
      <c r="C718" s="298"/>
      <c r="D718" s="299"/>
    </row>
    <row r="719" spans="2:4" ht="12">
      <c r="B719" s="302"/>
      <c r="C719" s="298"/>
      <c r="D719" s="299"/>
    </row>
    <row r="720" spans="2:4" ht="12">
      <c r="B720" s="302"/>
      <c r="C720" s="298"/>
      <c r="D720" s="299"/>
    </row>
    <row r="721" spans="2:4" ht="12">
      <c r="B721" s="302"/>
      <c r="C721" s="298"/>
      <c r="D721" s="299"/>
    </row>
    <row r="722" spans="2:4" ht="12">
      <c r="B722" s="302"/>
      <c r="C722" s="298"/>
      <c r="D722" s="299"/>
    </row>
    <row r="723" spans="2:4" ht="12">
      <c r="B723" s="302"/>
      <c r="C723" s="298"/>
      <c r="D723" s="299"/>
    </row>
    <row r="724" spans="2:4" ht="12">
      <c r="B724" s="302"/>
      <c r="C724" s="298"/>
      <c r="D724" s="305"/>
    </row>
    <row r="725" ht="12">
      <c r="B725" s="302"/>
    </row>
    <row r="726" spans="2:4" ht="12">
      <c r="B726" s="302"/>
      <c r="C726" s="298"/>
      <c r="D726" s="299"/>
    </row>
    <row r="727" spans="2:4" ht="12">
      <c r="B727" s="302"/>
      <c r="C727" s="298"/>
      <c r="D727" s="299"/>
    </row>
    <row r="728" spans="2:4" ht="12">
      <c r="B728" s="302"/>
      <c r="C728" s="298"/>
      <c r="D728" s="299"/>
    </row>
    <row r="729" spans="2:4" ht="12">
      <c r="B729" s="302"/>
      <c r="C729" s="298"/>
      <c r="D729" s="299"/>
    </row>
    <row r="730" spans="2:4" ht="12">
      <c r="B730" s="302"/>
      <c r="C730" s="298"/>
      <c r="D730" s="299"/>
    </row>
    <row r="731" spans="2:4" ht="12">
      <c r="B731" s="302"/>
      <c r="C731" s="298"/>
      <c r="D731" s="299"/>
    </row>
    <row r="732" spans="2:4" ht="12">
      <c r="B732" s="302"/>
      <c r="C732" s="298"/>
      <c r="D732" s="299"/>
    </row>
    <row r="733" spans="2:4" ht="12">
      <c r="B733" s="306"/>
      <c r="C733" s="298"/>
      <c r="D733" s="299"/>
    </row>
    <row r="734" spans="2:4" ht="12">
      <c r="B734" s="302"/>
      <c r="C734" s="298"/>
      <c r="D734" s="299"/>
    </row>
    <row r="735" spans="2:4" ht="12">
      <c r="B735" s="307"/>
      <c r="C735" s="298"/>
      <c r="D735" s="299"/>
    </row>
    <row r="736" spans="2:4" ht="12">
      <c r="B736" s="307"/>
      <c r="C736" s="298"/>
      <c r="D736" s="299"/>
    </row>
    <row r="737" spans="2:4" ht="12">
      <c r="B737" s="302"/>
      <c r="C737" s="298"/>
      <c r="D737" s="299"/>
    </row>
    <row r="738" spans="2:4" ht="12">
      <c r="B738" s="307"/>
      <c r="C738" s="298"/>
      <c r="D738" s="299"/>
    </row>
    <row r="739" spans="2:4" ht="12">
      <c r="B739" s="302"/>
      <c r="C739" s="298"/>
      <c r="D739" s="299"/>
    </row>
    <row r="740" spans="2:4" ht="12">
      <c r="B740" s="302"/>
      <c r="C740" s="298"/>
      <c r="D740" s="299"/>
    </row>
    <row r="741" spans="2:4" ht="12">
      <c r="B741" s="302"/>
      <c r="C741" s="298"/>
      <c r="D741" s="299"/>
    </row>
    <row r="742" spans="2:4" ht="12">
      <c r="B742" s="302"/>
      <c r="C742" s="298"/>
      <c r="D742" s="299"/>
    </row>
    <row r="743" spans="2:4" ht="12">
      <c r="B743" s="302"/>
      <c r="C743" s="298"/>
      <c r="D743" s="299"/>
    </row>
    <row r="744" spans="2:4" ht="12">
      <c r="B744" s="302"/>
      <c r="C744" s="298"/>
      <c r="D744" s="299"/>
    </row>
    <row r="745" spans="2:4" ht="12">
      <c r="B745" s="302"/>
      <c r="C745" s="298"/>
      <c r="D745" s="299"/>
    </row>
    <row r="746" spans="2:4" ht="12">
      <c r="B746" s="302"/>
      <c r="C746" s="298"/>
      <c r="D746" s="299"/>
    </row>
    <row r="747" spans="2:4" ht="12">
      <c r="B747" s="302"/>
      <c r="C747" s="298"/>
      <c r="D747" s="299"/>
    </row>
    <row r="748" spans="2:4" ht="12">
      <c r="B748" s="302"/>
      <c r="C748" s="298"/>
      <c r="D748" s="299"/>
    </row>
    <row r="749" spans="2:4" ht="12">
      <c r="B749" s="302"/>
      <c r="C749" s="298"/>
      <c r="D749" s="299"/>
    </row>
    <row r="750" spans="2:4" ht="12">
      <c r="B750" s="302"/>
      <c r="C750" s="298"/>
      <c r="D750" s="299"/>
    </row>
    <row r="751" spans="2:4" ht="12">
      <c r="B751" s="302"/>
      <c r="C751" s="298"/>
      <c r="D751" s="299"/>
    </row>
    <row r="752" spans="2:4" ht="12">
      <c r="B752" s="302"/>
      <c r="C752" s="298"/>
      <c r="D752" s="299"/>
    </row>
    <row r="753" spans="2:4" ht="12">
      <c r="B753" s="302"/>
      <c r="C753" s="298"/>
      <c r="D753" s="299"/>
    </row>
    <row r="754" spans="2:4" ht="12">
      <c r="B754" s="302"/>
      <c r="C754" s="298"/>
      <c r="D754" s="299"/>
    </row>
    <row r="755" spans="2:4" ht="12">
      <c r="B755" s="302"/>
      <c r="C755" s="298"/>
      <c r="D755" s="299"/>
    </row>
    <row r="756" spans="2:4" ht="12">
      <c r="B756" s="302"/>
      <c r="C756" s="298"/>
      <c r="D756" s="299"/>
    </row>
    <row r="757" spans="2:4" ht="12">
      <c r="B757" s="302"/>
      <c r="C757" s="298"/>
      <c r="D757" s="305"/>
    </row>
    <row r="758" ht="12">
      <c r="B758" s="302"/>
    </row>
    <row r="759" spans="2:4" ht="12">
      <c r="B759" s="302"/>
      <c r="C759" s="298"/>
      <c r="D759" s="299"/>
    </row>
    <row r="760" spans="2:4" ht="12">
      <c r="B760" s="302"/>
      <c r="C760" s="298"/>
      <c r="D760" s="299"/>
    </row>
    <row r="761" spans="2:4" ht="12">
      <c r="B761" s="302"/>
      <c r="C761" s="298"/>
      <c r="D761" s="299"/>
    </row>
    <row r="762" spans="2:4" ht="12">
      <c r="B762" s="302"/>
      <c r="C762" s="298"/>
      <c r="D762" s="299"/>
    </row>
    <row r="763" spans="2:4" ht="12">
      <c r="B763" s="302"/>
      <c r="C763" s="298"/>
      <c r="D763" s="299"/>
    </row>
    <row r="764" spans="2:4" ht="12">
      <c r="B764" s="302"/>
      <c r="C764" s="298"/>
      <c r="D764" s="299"/>
    </row>
    <row r="765" spans="2:4" ht="12">
      <c r="B765" s="302"/>
      <c r="C765" s="298"/>
      <c r="D765" s="299"/>
    </row>
    <row r="766" spans="2:4" ht="12">
      <c r="B766" s="306"/>
      <c r="C766" s="298"/>
      <c r="D766" s="299"/>
    </row>
    <row r="767" spans="2:4" ht="12">
      <c r="B767" s="302"/>
      <c r="C767" s="298"/>
      <c r="D767" s="299"/>
    </row>
    <row r="768" spans="2:4" ht="12">
      <c r="B768" s="307"/>
      <c r="C768" s="298"/>
      <c r="D768" s="299"/>
    </row>
    <row r="769" spans="2:4" ht="12">
      <c r="B769" s="302"/>
      <c r="C769" s="298"/>
      <c r="D769" s="299"/>
    </row>
    <row r="770" spans="2:4" ht="12">
      <c r="B770" s="302"/>
      <c r="C770" s="298"/>
      <c r="D770" s="299"/>
    </row>
    <row r="771" spans="2:4" ht="12">
      <c r="B771" s="302"/>
      <c r="C771" s="298"/>
      <c r="D771" s="299"/>
    </row>
    <row r="772" spans="2:4" ht="12">
      <c r="B772" s="302"/>
      <c r="C772" s="298"/>
      <c r="D772" s="299"/>
    </row>
    <row r="773" spans="2:4" ht="12">
      <c r="B773" s="302"/>
      <c r="C773" s="298"/>
      <c r="D773" s="299"/>
    </row>
    <row r="774" spans="2:4" ht="12">
      <c r="B774" s="302"/>
      <c r="C774" s="298"/>
      <c r="D774" s="299"/>
    </row>
    <row r="775" spans="2:4" ht="12">
      <c r="B775" s="302"/>
      <c r="C775" s="298"/>
      <c r="D775" s="299"/>
    </row>
    <row r="776" spans="2:4" ht="12">
      <c r="B776" s="302"/>
      <c r="C776" s="298"/>
      <c r="D776" s="299"/>
    </row>
    <row r="777" spans="2:4" ht="12">
      <c r="B777" s="302"/>
      <c r="C777" s="298"/>
      <c r="D777" s="299"/>
    </row>
    <row r="778" spans="2:4" ht="12">
      <c r="B778" s="302"/>
      <c r="C778" s="298"/>
      <c r="D778" s="299"/>
    </row>
    <row r="779" spans="2:4" ht="12">
      <c r="B779" s="302"/>
      <c r="C779" s="298"/>
      <c r="D779" s="299"/>
    </row>
    <row r="780" spans="2:4" ht="12">
      <c r="B780" s="302"/>
      <c r="C780" s="298"/>
      <c r="D780" s="299"/>
    </row>
    <row r="781" spans="2:4" ht="12">
      <c r="B781" s="302"/>
      <c r="C781" s="298"/>
      <c r="D781" s="299"/>
    </row>
    <row r="782" spans="2:4" ht="12">
      <c r="B782" s="302"/>
      <c r="C782" s="298"/>
      <c r="D782" s="305"/>
    </row>
    <row r="783" ht="12">
      <c r="B783" s="302"/>
    </row>
    <row r="784" spans="2:4" ht="12">
      <c r="B784" s="302"/>
      <c r="C784" s="298"/>
      <c r="D784" s="299"/>
    </row>
    <row r="785" spans="2:4" ht="12">
      <c r="B785" s="302"/>
      <c r="C785" s="298"/>
      <c r="D785" s="299"/>
    </row>
    <row r="786" spans="2:4" ht="12">
      <c r="B786" s="302"/>
      <c r="C786" s="298"/>
      <c r="D786" s="299"/>
    </row>
    <row r="787" spans="2:4" ht="12">
      <c r="B787" s="302"/>
      <c r="C787" s="298"/>
      <c r="D787" s="299"/>
    </row>
    <row r="788" spans="2:4" ht="12">
      <c r="B788" s="302"/>
      <c r="C788" s="298"/>
      <c r="D788" s="299"/>
    </row>
    <row r="789" spans="2:4" ht="12">
      <c r="B789" s="302"/>
      <c r="C789" s="298"/>
      <c r="D789" s="299"/>
    </row>
    <row r="790" spans="2:4" ht="12">
      <c r="B790" s="302"/>
      <c r="C790" s="298"/>
      <c r="D790" s="299"/>
    </row>
    <row r="791" spans="2:4" ht="12">
      <c r="B791" s="302"/>
      <c r="C791" s="298"/>
      <c r="D791" s="299"/>
    </row>
    <row r="792" spans="2:4" ht="12">
      <c r="B792" s="306"/>
      <c r="C792" s="298"/>
      <c r="D792" s="299"/>
    </row>
    <row r="793" spans="2:4" ht="12">
      <c r="B793" s="302"/>
      <c r="C793" s="298"/>
      <c r="D793" s="299"/>
    </row>
    <row r="794" spans="2:4" ht="12">
      <c r="B794" s="302"/>
      <c r="C794" s="298"/>
      <c r="D794" s="299"/>
    </row>
    <row r="795" spans="2:4" ht="12">
      <c r="B795" s="302"/>
      <c r="C795" s="298"/>
      <c r="D795" s="299"/>
    </row>
    <row r="796" spans="2:4" ht="12">
      <c r="B796" s="302"/>
      <c r="C796" s="298"/>
      <c r="D796" s="299"/>
    </row>
    <row r="797" spans="2:4" ht="12">
      <c r="B797" s="302"/>
      <c r="C797" s="298"/>
      <c r="D797" s="299"/>
    </row>
    <row r="798" spans="2:4" ht="12">
      <c r="B798" s="302"/>
      <c r="C798" s="298"/>
      <c r="D798" s="299"/>
    </row>
    <row r="799" spans="2:4" ht="12">
      <c r="B799" s="302"/>
      <c r="C799" s="298"/>
      <c r="D799" s="299"/>
    </row>
    <row r="800" spans="2:4" ht="12">
      <c r="B800" s="302"/>
      <c r="C800" s="298"/>
      <c r="D800" s="299"/>
    </row>
    <row r="801" spans="2:4" ht="12">
      <c r="B801" s="302"/>
      <c r="C801" s="298"/>
      <c r="D801" s="299"/>
    </row>
    <row r="802" spans="2:4" ht="12">
      <c r="B802" s="302"/>
      <c r="C802" s="298"/>
      <c r="D802" s="299"/>
    </row>
    <row r="803" spans="2:4" ht="12">
      <c r="B803" s="302"/>
      <c r="C803" s="298"/>
      <c r="D803" s="299"/>
    </row>
    <row r="804" spans="2:4" ht="12">
      <c r="B804" s="302"/>
      <c r="C804" s="298"/>
      <c r="D804" s="299"/>
    </row>
    <row r="805" spans="2:4" ht="12">
      <c r="B805" s="302"/>
      <c r="C805" s="298"/>
      <c r="D805" s="299"/>
    </row>
    <row r="806" spans="2:4" ht="12">
      <c r="B806" s="302"/>
      <c r="C806" s="298"/>
      <c r="D806" s="305"/>
    </row>
    <row r="807" ht="12">
      <c r="B807" s="302"/>
    </row>
    <row r="808" spans="2:4" ht="12">
      <c r="B808" s="302"/>
      <c r="C808" s="298"/>
      <c r="D808" s="299"/>
    </row>
    <row r="809" spans="2:4" ht="12">
      <c r="B809" s="302"/>
      <c r="C809" s="298"/>
      <c r="D809" s="299"/>
    </row>
    <row r="810" spans="2:4" ht="12">
      <c r="B810" s="302"/>
      <c r="C810" s="298"/>
      <c r="D810" s="299"/>
    </row>
    <row r="811" spans="2:4" ht="12">
      <c r="B811" s="302"/>
      <c r="C811" s="298"/>
      <c r="D811" s="299"/>
    </row>
    <row r="812" spans="2:4" ht="12">
      <c r="B812" s="302"/>
      <c r="C812" s="298"/>
      <c r="D812" s="299"/>
    </row>
    <row r="813" spans="2:4" ht="12">
      <c r="B813" s="302"/>
      <c r="C813" s="298"/>
      <c r="D813" s="299"/>
    </row>
    <row r="814" spans="2:4" ht="12">
      <c r="B814" s="302"/>
      <c r="C814" s="298"/>
      <c r="D814" s="299"/>
    </row>
    <row r="815" spans="2:4" ht="12">
      <c r="B815" s="302"/>
      <c r="C815" s="298"/>
      <c r="D815" s="299"/>
    </row>
    <row r="816" spans="2:4" ht="12">
      <c r="B816" s="306"/>
      <c r="C816" s="298"/>
      <c r="D816" s="299"/>
    </row>
    <row r="817" spans="2:4" ht="12">
      <c r="B817" s="302"/>
      <c r="C817" s="298"/>
      <c r="D817" s="299"/>
    </row>
    <row r="818" spans="2:4" ht="12">
      <c r="B818" s="302"/>
      <c r="C818" s="298"/>
      <c r="D818" s="299"/>
    </row>
    <row r="819" spans="2:4" ht="12">
      <c r="B819" s="302"/>
      <c r="C819" s="298"/>
      <c r="D819" s="299"/>
    </row>
    <row r="820" spans="2:4" ht="12">
      <c r="B820" s="302"/>
      <c r="C820" s="298"/>
      <c r="D820" s="299"/>
    </row>
    <row r="821" spans="2:4" ht="12">
      <c r="B821" s="302"/>
      <c r="C821" s="298"/>
      <c r="D821" s="299"/>
    </row>
    <row r="822" spans="2:4" ht="12">
      <c r="B822" s="302"/>
      <c r="C822" s="298"/>
      <c r="D822" s="299"/>
    </row>
    <row r="823" spans="2:4" ht="12">
      <c r="B823" s="302"/>
      <c r="C823" s="298"/>
      <c r="D823" s="299"/>
    </row>
    <row r="824" spans="2:4" ht="12">
      <c r="B824" s="302"/>
      <c r="C824" s="298"/>
      <c r="D824" s="299"/>
    </row>
    <row r="825" spans="2:4" ht="12">
      <c r="B825" s="302"/>
      <c r="C825" s="298"/>
      <c r="D825" s="299"/>
    </row>
    <row r="826" spans="2:4" ht="12">
      <c r="B826" s="302"/>
      <c r="C826" s="298"/>
      <c r="D826" s="299"/>
    </row>
    <row r="827" spans="2:4" ht="12">
      <c r="B827" s="302"/>
      <c r="C827" s="298"/>
      <c r="D827" s="299"/>
    </row>
    <row r="828" spans="2:4" ht="12">
      <c r="B828" s="302"/>
      <c r="C828" s="298"/>
      <c r="D828" s="299"/>
    </row>
    <row r="829" spans="2:4" ht="12">
      <c r="B829" s="302"/>
      <c r="C829" s="298"/>
      <c r="D829" s="299"/>
    </row>
    <row r="830" spans="2:4" ht="12">
      <c r="B830" s="302"/>
      <c r="C830" s="298"/>
      <c r="D830" s="305"/>
    </row>
    <row r="831" ht="12">
      <c r="B831" s="302"/>
    </row>
    <row r="832" spans="2:4" ht="12">
      <c r="B832" s="302"/>
      <c r="C832" s="298"/>
      <c r="D832" s="299"/>
    </row>
    <row r="833" spans="2:4" ht="12">
      <c r="B833" s="302"/>
      <c r="C833" s="298"/>
      <c r="D833" s="299"/>
    </row>
    <row r="834" spans="2:4" ht="12">
      <c r="B834" s="302"/>
      <c r="C834" s="298"/>
      <c r="D834" s="299"/>
    </row>
    <row r="835" spans="2:4" ht="12">
      <c r="B835" s="302"/>
      <c r="C835" s="298"/>
      <c r="D835" s="299"/>
    </row>
    <row r="836" spans="2:4" ht="12">
      <c r="B836" s="302"/>
      <c r="C836" s="298"/>
      <c r="D836" s="299"/>
    </row>
    <row r="837" spans="2:4" ht="12">
      <c r="B837" s="302"/>
      <c r="C837" s="298"/>
      <c r="D837" s="299"/>
    </row>
    <row r="838" spans="2:4" ht="12">
      <c r="B838" s="302"/>
      <c r="C838" s="298"/>
      <c r="D838" s="299"/>
    </row>
    <row r="839" spans="2:4" ht="12">
      <c r="B839" s="302"/>
      <c r="C839" s="298"/>
      <c r="D839" s="299"/>
    </row>
    <row r="840" spans="2:4" ht="12">
      <c r="B840" s="306"/>
      <c r="C840" s="298"/>
      <c r="D840" s="299"/>
    </row>
    <row r="841" spans="2:4" ht="12">
      <c r="B841" s="302"/>
      <c r="C841" s="298"/>
      <c r="D841" s="299"/>
    </row>
    <row r="842" spans="2:4" ht="12">
      <c r="B842" s="302"/>
      <c r="C842" s="298"/>
      <c r="D842" s="299"/>
    </row>
    <row r="843" spans="2:4" ht="12">
      <c r="B843" s="302"/>
      <c r="C843" s="298"/>
      <c r="D843" s="299"/>
    </row>
    <row r="844" spans="2:4" ht="12">
      <c r="B844" s="302"/>
      <c r="C844" s="298"/>
      <c r="D844" s="299"/>
    </row>
    <row r="845" spans="2:4" ht="12">
      <c r="B845" s="302"/>
      <c r="C845" s="298"/>
      <c r="D845" s="299"/>
    </row>
    <row r="846" spans="2:4" ht="12">
      <c r="B846" s="302"/>
      <c r="C846" s="298"/>
      <c r="D846" s="299"/>
    </row>
    <row r="847" spans="2:4" ht="12">
      <c r="B847" s="302"/>
      <c r="C847" s="298"/>
      <c r="D847" s="299"/>
    </row>
    <row r="848" spans="2:4" ht="12">
      <c r="B848" s="302"/>
      <c r="C848" s="298"/>
      <c r="D848" s="299"/>
    </row>
    <row r="849" spans="2:4" ht="12">
      <c r="B849" s="302"/>
      <c r="C849" s="298"/>
      <c r="D849" s="299"/>
    </row>
    <row r="850" spans="2:4" ht="12">
      <c r="B850" s="302"/>
      <c r="C850" s="298"/>
      <c r="D850" s="299"/>
    </row>
    <row r="851" spans="2:4" ht="12">
      <c r="B851" s="302"/>
      <c r="C851" s="298"/>
      <c r="D851" s="299"/>
    </row>
    <row r="852" spans="2:4" ht="12">
      <c r="B852" s="302"/>
      <c r="C852" s="298"/>
      <c r="D852" s="299"/>
    </row>
    <row r="853" spans="2:4" ht="12">
      <c r="B853" s="302"/>
      <c r="C853" s="298"/>
      <c r="D853" s="299"/>
    </row>
    <row r="854" spans="2:4" ht="12">
      <c r="B854" s="302"/>
      <c r="C854" s="298"/>
      <c r="D854" s="305"/>
    </row>
    <row r="855" ht="12">
      <c r="B855" s="302"/>
    </row>
    <row r="856" spans="2:4" ht="12">
      <c r="B856" s="302"/>
      <c r="C856" s="298"/>
      <c r="D856" s="299"/>
    </row>
    <row r="857" spans="2:4" ht="12">
      <c r="B857" s="302"/>
      <c r="C857" s="298"/>
      <c r="D857" s="299"/>
    </row>
    <row r="858" spans="2:4" ht="12">
      <c r="B858" s="302"/>
      <c r="C858" s="298"/>
      <c r="D858" s="299"/>
    </row>
    <row r="859" spans="2:4" ht="12">
      <c r="B859" s="302"/>
      <c r="C859" s="298"/>
      <c r="D859" s="299"/>
    </row>
    <row r="860" spans="2:4" ht="12">
      <c r="B860" s="302"/>
      <c r="C860" s="298"/>
      <c r="D860" s="299"/>
    </row>
    <row r="861" spans="2:4" ht="12">
      <c r="B861" s="302"/>
      <c r="C861" s="298"/>
      <c r="D861" s="299"/>
    </row>
    <row r="862" spans="2:4" ht="12">
      <c r="B862" s="302"/>
      <c r="C862" s="298"/>
      <c r="D862" s="299"/>
    </row>
    <row r="863" spans="2:4" ht="12">
      <c r="B863" s="302"/>
      <c r="C863" s="298"/>
      <c r="D863" s="299"/>
    </row>
    <row r="864" spans="2:4" ht="12">
      <c r="B864" s="306"/>
      <c r="C864" s="298"/>
      <c r="D864" s="299"/>
    </row>
    <row r="865" spans="2:4" ht="12">
      <c r="B865" s="302"/>
      <c r="C865" s="298"/>
      <c r="D865" s="299"/>
    </row>
    <row r="866" spans="2:4" ht="12">
      <c r="B866" s="302"/>
      <c r="C866" s="298"/>
      <c r="D866" s="299"/>
    </row>
    <row r="867" spans="2:4" ht="12">
      <c r="B867" s="302"/>
      <c r="C867" s="298"/>
      <c r="D867" s="299"/>
    </row>
    <row r="868" spans="2:4" ht="12">
      <c r="B868" s="302"/>
      <c r="C868" s="298"/>
      <c r="D868" s="299"/>
    </row>
    <row r="869" spans="2:4" ht="12">
      <c r="B869" s="302"/>
      <c r="C869" s="298"/>
      <c r="D869" s="299"/>
    </row>
    <row r="870" spans="2:4" ht="12">
      <c r="B870" s="302"/>
      <c r="C870" s="298"/>
      <c r="D870" s="299"/>
    </row>
    <row r="871" spans="2:4" ht="12">
      <c r="B871" s="302"/>
      <c r="C871" s="298"/>
      <c r="D871" s="299"/>
    </row>
    <row r="872" spans="2:4" ht="12">
      <c r="B872" s="302"/>
      <c r="C872" s="298"/>
      <c r="D872" s="299"/>
    </row>
    <row r="873" spans="2:4" ht="12">
      <c r="B873" s="302"/>
      <c r="C873" s="298"/>
      <c r="D873" s="299"/>
    </row>
    <row r="874" spans="2:4" ht="12">
      <c r="B874" s="302"/>
      <c r="C874" s="298"/>
      <c r="D874" s="299"/>
    </row>
    <row r="875" spans="2:4" ht="12">
      <c r="B875" s="302"/>
      <c r="C875" s="298"/>
      <c r="D875" s="299"/>
    </row>
    <row r="876" spans="2:4" ht="12">
      <c r="B876" s="302"/>
      <c r="C876" s="298"/>
      <c r="D876" s="299"/>
    </row>
    <row r="877" spans="2:4" ht="12">
      <c r="B877" s="302"/>
      <c r="C877" s="298"/>
      <c r="D877" s="299"/>
    </row>
    <row r="878" spans="2:4" ht="12">
      <c r="B878" s="302"/>
      <c r="C878" s="298"/>
      <c r="D878" s="305"/>
    </row>
    <row r="879" ht="12">
      <c r="B879" s="302"/>
    </row>
    <row r="880" spans="2:4" ht="12">
      <c r="B880" s="302"/>
      <c r="C880" s="298"/>
      <c r="D880" s="299"/>
    </row>
    <row r="881" spans="2:4" ht="12">
      <c r="B881" s="302"/>
      <c r="C881" s="298"/>
      <c r="D881" s="299"/>
    </row>
    <row r="882" spans="2:4" ht="12">
      <c r="B882" s="302"/>
      <c r="C882" s="298"/>
      <c r="D882" s="299"/>
    </row>
    <row r="883" spans="2:4" ht="12">
      <c r="B883" s="302"/>
      <c r="C883" s="298"/>
      <c r="D883" s="299"/>
    </row>
    <row r="884" spans="2:4" ht="12">
      <c r="B884" s="302"/>
      <c r="C884" s="298"/>
      <c r="D884" s="299"/>
    </row>
    <row r="885" spans="2:4" ht="12">
      <c r="B885" s="302"/>
      <c r="C885" s="298"/>
      <c r="D885" s="299"/>
    </row>
    <row r="886" spans="2:4" ht="12">
      <c r="B886" s="302"/>
      <c r="C886" s="298"/>
      <c r="D886" s="299"/>
    </row>
    <row r="887" spans="2:4" ht="12">
      <c r="B887" s="302"/>
      <c r="C887" s="298"/>
      <c r="D887" s="299"/>
    </row>
    <row r="888" spans="2:4" ht="12">
      <c r="B888" s="306"/>
      <c r="C888" s="298"/>
      <c r="D888" s="299"/>
    </row>
    <row r="889" spans="2:4" ht="12">
      <c r="B889" s="302"/>
      <c r="C889" s="298"/>
      <c r="D889" s="299"/>
    </row>
    <row r="890" spans="2:4" ht="12">
      <c r="B890" s="302"/>
      <c r="C890" s="298"/>
      <c r="D890" s="299"/>
    </row>
    <row r="891" spans="2:4" ht="12">
      <c r="B891" s="302"/>
      <c r="C891" s="298"/>
      <c r="D891" s="299"/>
    </row>
    <row r="892" spans="2:4" ht="12">
      <c r="B892" s="302"/>
      <c r="C892" s="298"/>
      <c r="D892" s="299"/>
    </row>
    <row r="893" spans="2:4" ht="12">
      <c r="B893" s="302"/>
      <c r="C893" s="298"/>
      <c r="D893" s="299"/>
    </row>
    <row r="894" spans="2:4" ht="12">
      <c r="B894" s="302"/>
      <c r="C894" s="298"/>
      <c r="D894" s="299"/>
    </row>
    <row r="895" spans="2:4" ht="12">
      <c r="B895" s="302"/>
      <c r="C895" s="298"/>
      <c r="D895" s="299"/>
    </row>
    <row r="896" spans="2:4" ht="12">
      <c r="B896" s="302"/>
      <c r="C896" s="298"/>
      <c r="D896" s="299"/>
    </row>
    <row r="897" spans="2:4" ht="12">
      <c r="B897" s="302"/>
      <c r="C897" s="298"/>
      <c r="D897" s="299"/>
    </row>
    <row r="898" spans="2:4" ht="12">
      <c r="B898" s="302"/>
      <c r="C898" s="298"/>
      <c r="D898" s="299"/>
    </row>
    <row r="899" spans="2:4" ht="12">
      <c r="B899" s="302"/>
      <c r="C899" s="298"/>
      <c r="D899" s="299"/>
    </row>
    <row r="900" spans="2:4" ht="12">
      <c r="B900" s="302"/>
      <c r="C900" s="298"/>
      <c r="D900" s="299"/>
    </row>
    <row r="901" spans="2:4" ht="12">
      <c r="B901" s="302"/>
      <c r="C901" s="298"/>
      <c r="D901" s="299"/>
    </row>
    <row r="902" spans="2:4" ht="12">
      <c r="B902" s="302"/>
      <c r="C902" s="298"/>
      <c r="D902" s="305"/>
    </row>
    <row r="903" ht="12">
      <c r="B903" s="302"/>
    </row>
    <row r="904" spans="2:4" ht="12">
      <c r="B904" s="302"/>
      <c r="C904" s="298"/>
      <c r="D904" s="299"/>
    </row>
    <row r="905" spans="2:4" ht="12">
      <c r="B905" s="302"/>
      <c r="C905" s="298"/>
      <c r="D905" s="299"/>
    </row>
    <row r="906" spans="2:4" ht="12">
      <c r="B906" s="302"/>
      <c r="C906" s="298"/>
      <c r="D906" s="299"/>
    </row>
    <row r="907" spans="2:4" ht="12">
      <c r="B907" s="302"/>
      <c r="C907" s="298"/>
      <c r="D907" s="299"/>
    </row>
    <row r="908" spans="2:4" ht="12">
      <c r="B908" s="302"/>
      <c r="C908" s="298"/>
      <c r="D908" s="299"/>
    </row>
    <row r="909" spans="2:4" ht="12">
      <c r="B909" s="302"/>
      <c r="C909" s="298"/>
      <c r="D909" s="299"/>
    </row>
    <row r="910" spans="2:4" ht="12">
      <c r="B910" s="302"/>
      <c r="C910" s="298"/>
      <c r="D910" s="299"/>
    </row>
    <row r="911" spans="2:4" ht="12">
      <c r="B911" s="302"/>
      <c r="C911" s="298"/>
      <c r="D911" s="299"/>
    </row>
    <row r="912" spans="2:4" ht="12">
      <c r="B912" s="306"/>
      <c r="C912" s="298"/>
      <c r="D912" s="299"/>
    </row>
    <row r="913" spans="2:4" ht="12">
      <c r="B913" s="302"/>
      <c r="C913" s="298"/>
      <c r="D913" s="299"/>
    </row>
    <row r="914" spans="2:4" ht="12">
      <c r="B914" s="302"/>
      <c r="C914" s="298"/>
      <c r="D914" s="299"/>
    </row>
    <row r="915" spans="2:4" ht="12">
      <c r="B915" s="302"/>
      <c r="C915" s="298"/>
      <c r="D915" s="299"/>
    </row>
    <row r="916" spans="2:4" ht="12">
      <c r="B916" s="302"/>
      <c r="C916" s="298"/>
      <c r="D916" s="299"/>
    </row>
    <row r="917" spans="2:4" ht="12">
      <c r="B917" s="302"/>
      <c r="C917" s="298"/>
      <c r="D917" s="299"/>
    </row>
    <row r="918" spans="2:4" ht="12">
      <c r="B918" s="302"/>
      <c r="C918" s="298"/>
      <c r="D918" s="299"/>
    </row>
    <row r="919" spans="2:4" ht="12">
      <c r="B919" s="302"/>
      <c r="C919" s="298"/>
      <c r="D919" s="299"/>
    </row>
    <row r="920" spans="2:4" ht="12">
      <c r="B920" s="302"/>
      <c r="C920" s="298"/>
      <c r="D920" s="299"/>
    </row>
    <row r="921" spans="2:4" ht="12">
      <c r="B921" s="302"/>
      <c r="C921" s="298"/>
      <c r="D921" s="299"/>
    </row>
    <row r="922" spans="2:4" ht="12">
      <c r="B922" s="302"/>
      <c r="C922" s="298"/>
      <c r="D922" s="299"/>
    </row>
    <row r="923" spans="2:4" ht="12">
      <c r="B923" s="302"/>
      <c r="C923" s="298"/>
      <c r="D923" s="299"/>
    </row>
    <row r="924" spans="2:4" ht="12">
      <c r="B924" s="302"/>
      <c r="C924" s="298"/>
      <c r="D924" s="299"/>
    </row>
    <row r="925" spans="2:4" ht="12">
      <c r="B925" s="302"/>
      <c r="C925" s="298"/>
      <c r="D925" s="299"/>
    </row>
    <row r="926" spans="2:4" ht="12">
      <c r="B926" s="302"/>
      <c r="C926" s="298"/>
      <c r="D926" s="305"/>
    </row>
    <row r="927" ht="12">
      <c r="B927" s="302"/>
    </row>
    <row r="928" spans="2:4" ht="12">
      <c r="B928" s="302"/>
      <c r="C928" s="298"/>
      <c r="D928" s="299"/>
    </row>
    <row r="929" spans="2:4" ht="12">
      <c r="B929" s="302"/>
      <c r="C929" s="298"/>
      <c r="D929" s="299"/>
    </row>
    <row r="930" spans="2:4" ht="12">
      <c r="B930" s="302"/>
      <c r="C930" s="298"/>
      <c r="D930" s="299"/>
    </row>
    <row r="931" spans="2:4" ht="12">
      <c r="B931" s="302"/>
      <c r="C931" s="298"/>
      <c r="D931" s="299"/>
    </row>
    <row r="932" spans="2:4" ht="12">
      <c r="B932" s="302"/>
      <c r="C932" s="298"/>
      <c r="D932" s="299"/>
    </row>
    <row r="933" spans="2:4" ht="12">
      <c r="B933" s="302"/>
      <c r="C933" s="298"/>
      <c r="D933" s="299"/>
    </row>
    <row r="934" spans="2:4" ht="12">
      <c r="B934" s="302"/>
      <c r="C934" s="298"/>
      <c r="D934" s="299"/>
    </row>
    <row r="935" spans="2:4" ht="12">
      <c r="B935" s="306"/>
      <c r="C935" s="298"/>
      <c r="D935" s="299"/>
    </row>
    <row r="936" spans="2:4" ht="12">
      <c r="B936" s="302"/>
      <c r="C936" s="298"/>
      <c r="D936" s="299"/>
    </row>
    <row r="937" spans="2:4" ht="12">
      <c r="B937" s="302"/>
      <c r="C937" s="298"/>
      <c r="D937" s="299"/>
    </row>
    <row r="938" spans="2:4" ht="12">
      <c r="B938" s="302"/>
      <c r="C938" s="298"/>
      <c r="D938" s="299"/>
    </row>
    <row r="939" spans="2:4" ht="12">
      <c r="B939" s="302"/>
      <c r="C939" s="298"/>
      <c r="D939" s="299"/>
    </row>
    <row r="940" spans="2:4" ht="12">
      <c r="B940" s="302"/>
      <c r="C940" s="298"/>
      <c r="D940" s="299"/>
    </row>
    <row r="941" spans="2:4" ht="12">
      <c r="B941" s="302"/>
      <c r="C941" s="298"/>
      <c r="D941" s="299"/>
    </row>
    <row r="942" spans="2:4" ht="12">
      <c r="B942" s="302"/>
      <c r="C942" s="298"/>
      <c r="D942" s="299"/>
    </row>
    <row r="943" spans="2:4" ht="12">
      <c r="B943" s="302"/>
      <c r="C943" s="298"/>
      <c r="D943" s="299"/>
    </row>
    <row r="944" spans="2:4" ht="12">
      <c r="B944" s="302"/>
      <c r="C944" s="298"/>
      <c r="D944" s="299"/>
    </row>
    <row r="945" spans="2:4" ht="12">
      <c r="B945" s="302"/>
      <c r="C945" s="298"/>
      <c r="D945" s="299"/>
    </row>
    <row r="946" spans="2:4" ht="12">
      <c r="B946" s="302"/>
      <c r="C946" s="298"/>
      <c r="D946" s="299"/>
    </row>
    <row r="947" spans="2:4" ht="12">
      <c r="B947" s="302"/>
      <c r="C947" s="298"/>
      <c r="D947" s="299"/>
    </row>
    <row r="948" spans="2:4" ht="12">
      <c r="B948" s="302"/>
      <c r="C948" s="298"/>
      <c r="D948" s="305"/>
    </row>
    <row r="949" ht="12">
      <c r="B949" s="302"/>
    </row>
    <row r="950" spans="2:4" ht="12">
      <c r="B950" s="302"/>
      <c r="C950" s="298"/>
      <c r="D950" s="299"/>
    </row>
    <row r="951" spans="2:4" ht="12">
      <c r="B951" s="302"/>
      <c r="C951" s="298"/>
      <c r="D951" s="299"/>
    </row>
    <row r="952" spans="2:4" ht="12">
      <c r="B952" s="302"/>
      <c r="C952" s="298"/>
      <c r="D952" s="299"/>
    </row>
    <row r="953" spans="2:4" ht="12">
      <c r="B953" s="302"/>
      <c r="C953" s="298"/>
      <c r="D953" s="299"/>
    </row>
    <row r="954" spans="2:4" ht="12">
      <c r="B954" s="302"/>
      <c r="C954" s="298"/>
      <c r="D954" s="299"/>
    </row>
    <row r="955" spans="2:4" ht="12">
      <c r="B955" s="302"/>
      <c r="C955" s="298"/>
      <c r="D955" s="299"/>
    </row>
    <row r="956" spans="2:4" ht="12">
      <c r="B956" s="302"/>
      <c r="C956" s="298"/>
      <c r="D956" s="299"/>
    </row>
    <row r="957" spans="2:4" ht="12">
      <c r="B957" s="302"/>
      <c r="C957" s="298"/>
      <c r="D957" s="299"/>
    </row>
    <row r="958" spans="2:4" ht="12">
      <c r="B958" s="306"/>
      <c r="C958" s="298"/>
      <c r="D958" s="299"/>
    </row>
    <row r="959" spans="2:4" ht="12">
      <c r="B959" s="302"/>
      <c r="C959" s="298"/>
      <c r="D959" s="299"/>
    </row>
    <row r="960" spans="2:4" ht="12">
      <c r="B960" s="302"/>
      <c r="C960" s="298"/>
      <c r="D960" s="299"/>
    </row>
    <row r="961" spans="2:4" ht="12">
      <c r="B961" s="302"/>
      <c r="C961" s="298"/>
      <c r="D961" s="299"/>
    </row>
    <row r="962" spans="2:4" ht="12">
      <c r="B962" s="302"/>
      <c r="C962" s="298"/>
      <c r="D962" s="299"/>
    </row>
    <row r="963" spans="2:4" ht="12">
      <c r="B963" s="302"/>
      <c r="C963" s="298"/>
      <c r="D963" s="299"/>
    </row>
    <row r="964" spans="2:4" ht="12">
      <c r="B964" s="302"/>
      <c r="C964" s="298"/>
      <c r="D964" s="299"/>
    </row>
    <row r="965" spans="2:4" ht="12">
      <c r="B965" s="302"/>
      <c r="C965" s="298"/>
      <c r="D965" s="299"/>
    </row>
    <row r="966" spans="2:4" ht="12">
      <c r="B966" s="302"/>
      <c r="C966" s="298"/>
      <c r="D966" s="299"/>
    </row>
    <row r="967" spans="2:4" ht="12">
      <c r="B967" s="302"/>
      <c r="C967" s="298"/>
      <c r="D967" s="299"/>
    </row>
    <row r="968" spans="2:4" ht="12">
      <c r="B968" s="302"/>
      <c r="C968" s="298"/>
      <c r="D968" s="299"/>
    </row>
    <row r="969" spans="2:4" ht="12">
      <c r="B969" s="302"/>
      <c r="C969" s="298"/>
      <c r="D969" s="299"/>
    </row>
    <row r="970" spans="2:4" ht="12">
      <c r="B970" s="302"/>
      <c r="C970" s="298"/>
      <c r="D970" s="299"/>
    </row>
    <row r="971" spans="2:4" ht="12">
      <c r="B971" s="302"/>
      <c r="C971" s="298"/>
      <c r="D971" s="299"/>
    </row>
    <row r="972" spans="2:4" ht="12">
      <c r="B972" s="302"/>
      <c r="C972" s="298"/>
      <c r="D972" s="305"/>
    </row>
    <row r="973" ht="12">
      <c r="B973" s="302"/>
    </row>
    <row r="974" spans="2:4" ht="12">
      <c r="B974" s="302"/>
      <c r="C974" s="298"/>
      <c r="D974" s="299"/>
    </row>
    <row r="975" spans="2:4" ht="12">
      <c r="B975" s="302"/>
      <c r="C975" s="298"/>
      <c r="D975" s="299"/>
    </row>
    <row r="976" spans="2:4" ht="12">
      <c r="B976" s="302"/>
      <c r="C976" s="298"/>
      <c r="D976" s="299"/>
    </row>
    <row r="977" spans="2:4" ht="12">
      <c r="B977" s="302"/>
      <c r="C977" s="298"/>
      <c r="D977" s="299"/>
    </row>
    <row r="978" spans="2:4" ht="12">
      <c r="B978" s="302"/>
      <c r="C978" s="298"/>
      <c r="D978" s="299"/>
    </row>
    <row r="979" spans="2:4" ht="12">
      <c r="B979" s="302"/>
      <c r="C979" s="298"/>
      <c r="D979" s="299"/>
    </row>
    <row r="980" spans="2:4" ht="12">
      <c r="B980" s="302"/>
      <c r="C980" s="298"/>
      <c r="D980" s="299"/>
    </row>
    <row r="981" spans="2:4" ht="12">
      <c r="B981" s="302"/>
      <c r="C981" s="298"/>
      <c r="D981" s="299"/>
    </row>
    <row r="982" spans="2:4" ht="12">
      <c r="B982" s="306"/>
      <c r="C982" s="298"/>
      <c r="D982" s="299"/>
    </row>
    <row r="983" spans="2:4" ht="12">
      <c r="B983" s="302"/>
      <c r="C983" s="298"/>
      <c r="D983" s="299"/>
    </row>
    <row r="984" spans="2:4" ht="12">
      <c r="B984" s="302"/>
      <c r="C984" s="298"/>
      <c r="D984" s="299"/>
    </row>
    <row r="985" spans="2:4" ht="12">
      <c r="B985" s="302"/>
      <c r="C985" s="298"/>
      <c r="D985" s="299"/>
    </row>
    <row r="986" spans="2:4" ht="12">
      <c r="B986" s="302"/>
      <c r="C986" s="298"/>
      <c r="D986" s="299"/>
    </row>
    <row r="987" spans="2:4" ht="12">
      <c r="B987" s="302"/>
      <c r="C987" s="298"/>
      <c r="D987" s="299"/>
    </row>
    <row r="988" spans="2:4" ht="12">
      <c r="B988" s="302"/>
      <c r="C988" s="298"/>
      <c r="D988" s="299"/>
    </row>
    <row r="989" spans="2:4" ht="12">
      <c r="B989" s="302"/>
      <c r="C989" s="298"/>
      <c r="D989" s="299"/>
    </row>
    <row r="990" spans="2:4" ht="12">
      <c r="B990" s="302"/>
      <c r="C990" s="298"/>
      <c r="D990" s="299"/>
    </row>
    <row r="991" spans="2:4" ht="12">
      <c r="B991" s="302"/>
      <c r="C991" s="298"/>
      <c r="D991" s="299"/>
    </row>
    <row r="992" spans="2:4" ht="12">
      <c r="B992" s="302"/>
      <c r="C992" s="298"/>
      <c r="D992" s="299"/>
    </row>
    <row r="993" spans="2:4" ht="12">
      <c r="B993" s="302"/>
      <c r="C993" s="298"/>
      <c r="D993" s="299"/>
    </row>
    <row r="994" spans="2:4" ht="12">
      <c r="B994" s="302"/>
      <c r="C994" s="298"/>
      <c r="D994" s="299"/>
    </row>
    <row r="995" spans="2:4" ht="12">
      <c r="B995" s="302"/>
      <c r="C995" s="298"/>
      <c r="D995" s="299"/>
    </row>
    <row r="996" spans="2:4" ht="12">
      <c r="B996" s="302"/>
      <c r="C996" s="298"/>
      <c r="D996" s="305"/>
    </row>
    <row r="997" ht="12">
      <c r="B997" s="302"/>
    </row>
    <row r="998" spans="2:4" ht="12">
      <c r="B998" s="302"/>
      <c r="C998" s="298"/>
      <c r="D998" s="299"/>
    </row>
    <row r="999" spans="2:4" ht="12">
      <c r="B999" s="302"/>
      <c r="C999" s="298"/>
      <c r="D999" s="299"/>
    </row>
    <row r="1000" spans="2:4" ht="12">
      <c r="B1000" s="302"/>
      <c r="C1000" s="298"/>
      <c r="D1000" s="299"/>
    </row>
    <row r="1001" spans="2:4" ht="12">
      <c r="B1001" s="302"/>
      <c r="C1001" s="298"/>
      <c r="D1001" s="299"/>
    </row>
    <row r="1002" spans="2:4" ht="12">
      <c r="B1002" s="302"/>
      <c r="C1002" s="298"/>
      <c r="D1002" s="299"/>
    </row>
    <row r="1003" spans="2:4" ht="12">
      <c r="B1003" s="302"/>
      <c r="C1003" s="298"/>
      <c r="D1003" s="299"/>
    </row>
    <row r="1004" spans="2:4" ht="12">
      <c r="B1004" s="302"/>
      <c r="C1004" s="298"/>
      <c r="D1004" s="299"/>
    </row>
    <row r="1005" spans="2:4" ht="12">
      <c r="B1005" s="302"/>
      <c r="C1005" s="298"/>
      <c r="D1005" s="299"/>
    </row>
    <row r="1006" spans="2:4" ht="12">
      <c r="B1006" s="306"/>
      <c r="C1006" s="298"/>
      <c r="D1006" s="299"/>
    </row>
    <row r="1007" spans="2:4" ht="12">
      <c r="B1007" s="302"/>
      <c r="C1007" s="298"/>
      <c r="D1007" s="299"/>
    </row>
    <row r="1008" spans="2:4" ht="12">
      <c r="B1008" s="302"/>
      <c r="C1008" s="298"/>
      <c r="D1008" s="299"/>
    </row>
    <row r="1009" spans="2:4" ht="12">
      <c r="B1009" s="302"/>
      <c r="C1009" s="298"/>
      <c r="D1009" s="299"/>
    </row>
    <row r="1010" spans="2:4" ht="12">
      <c r="B1010" s="302"/>
      <c r="C1010" s="298"/>
      <c r="D1010" s="299"/>
    </row>
    <row r="1011" spans="2:4" ht="12">
      <c r="B1011" s="302"/>
      <c r="C1011" s="298"/>
      <c r="D1011" s="299"/>
    </row>
    <row r="1012" spans="2:4" ht="12">
      <c r="B1012" s="302"/>
      <c r="C1012" s="298"/>
      <c r="D1012" s="299"/>
    </row>
    <row r="1013" spans="2:4" ht="12">
      <c r="B1013" s="302"/>
      <c r="C1013" s="298"/>
      <c r="D1013" s="299"/>
    </row>
    <row r="1014" spans="2:4" ht="12">
      <c r="B1014" s="302"/>
      <c r="C1014" s="298"/>
      <c r="D1014" s="299"/>
    </row>
    <row r="1015" spans="2:4" ht="12">
      <c r="B1015" s="302"/>
      <c r="C1015" s="298"/>
      <c r="D1015" s="299"/>
    </row>
    <row r="1016" spans="2:4" ht="12">
      <c r="B1016" s="302"/>
      <c r="C1016" s="298"/>
      <c r="D1016" s="299"/>
    </row>
    <row r="1017" spans="2:4" ht="12">
      <c r="B1017" s="302"/>
      <c r="C1017" s="298"/>
      <c r="D1017" s="299"/>
    </row>
    <row r="1018" spans="2:4" ht="12">
      <c r="B1018" s="302"/>
      <c r="C1018" s="298"/>
      <c r="D1018" s="299"/>
    </row>
    <row r="1019" spans="2:4" ht="12">
      <c r="B1019" s="302"/>
      <c r="C1019" s="298"/>
      <c r="D1019" s="299"/>
    </row>
    <row r="1020" spans="2:4" ht="12">
      <c r="B1020" s="302"/>
      <c r="C1020" s="298"/>
      <c r="D1020" s="305"/>
    </row>
    <row r="1021" ht="12">
      <c r="B1021" s="302"/>
    </row>
    <row r="1022" spans="2:4" ht="12">
      <c r="B1022" s="302"/>
      <c r="C1022" s="298"/>
      <c r="D1022" s="299"/>
    </row>
    <row r="1023" spans="2:4" ht="12">
      <c r="B1023" s="302"/>
      <c r="C1023" s="298"/>
      <c r="D1023" s="299"/>
    </row>
    <row r="1024" spans="2:4" ht="12">
      <c r="B1024" s="302"/>
      <c r="C1024" s="298"/>
      <c r="D1024" s="299"/>
    </row>
    <row r="1025" spans="2:4" ht="12">
      <c r="B1025" s="302"/>
      <c r="C1025" s="298"/>
      <c r="D1025" s="299"/>
    </row>
    <row r="1026" spans="2:4" ht="12">
      <c r="B1026" s="302"/>
      <c r="C1026" s="298"/>
      <c r="D1026" s="299"/>
    </row>
    <row r="1027" spans="2:4" ht="12">
      <c r="B1027" s="302"/>
      <c r="C1027" s="298"/>
      <c r="D1027" s="299"/>
    </row>
    <row r="1028" spans="2:4" ht="12">
      <c r="B1028" s="302"/>
      <c r="C1028" s="298"/>
      <c r="D1028" s="299"/>
    </row>
    <row r="1029" spans="2:4" ht="12">
      <c r="B1029" s="302"/>
      <c r="C1029" s="298"/>
      <c r="D1029" s="299"/>
    </row>
    <row r="1030" spans="2:4" ht="12">
      <c r="B1030" s="306"/>
      <c r="C1030" s="298"/>
      <c r="D1030" s="299"/>
    </row>
    <row r="1031" spans="2:4" ht="12">
      <c r="B1031" s="302"/>
      <c r="C1031" s="298"/>
      <c r="D1031" s="299"/>
    </row>
    <row r="1032" spans="2:4" ht="12">
      <c r="B1032" s="302"/>
      <c r="C1032" s="298"/>
      <c r="D1032" s="299"/>
    </row>
    <row r="1033" spans="2:4" ht="12">
      <c r="B1033" s="302"/>
      <c r="C1033" s="298"/>
      <c r="D1033" s="299"/>
    </row>
    <row r="1034" spans="2:4" ht="12">
      <c r="B1034" s="302"/>
      <c r="C1034" s="298"/>
      <c r="D1034" s="299"/>
    </row>
    <row r="1035" spans="2:4" ht="12">
      <c r="B1035" s="302"/>
      <c r="C1035" s="298"/>
      <c r="D1035" s="299"/>
    </row>
    <row r="1036" spans="2:4" ht="12">
      <c r="B1036" s="302"/>
      <c r="C1036" s="298"/>
      <c r="D1036" s="299"/>
    </row>
    <row r="1037" spans="2:4" ht="12">
      <c r="B1037" s="302"/>
      <c r="C1037" s="298"/>
      <c r="D1037" s="299"/>
    </row>
    <row r="1038" spans="2:4" ht="12">
      <c r="B1038" s="302"/>
      <c r="C1038" s="298"/>
      <c r="D1038" s="299"/>
    </row>
    <row r="1039" spans="2:4" ht="12">
      <c r="B1039" s="302"/>
      <c r="C1039" s="298"/>
      <c r="D1039" s="299"/>
    </row>
    <row r="1040" spans="2:4" ht="12">
      <c r="B1040" s="302"/>
      <c r="C1040" s="298"/>
      <c r="D1040" s="299"/>
    </row>
    <row r="1041" spans="2:4" ht="12">
      <c r="B1041" s="302"/>
      <c r="C1041" s="298"/>
      <c r="D1041" s="299"/>
    </row>
    <row r="1042" spans="2:4" ht="12">
      <c r="B1042" s="302"/>
      <c r="C1042" s="298"/>
      <c r="D1042" s="299"/>
    </row>
    <row r="1043" spans="2:4" ht="12">
      <c r="B1043" s="302"/>
      <c r="C1043" s="298"/>
      <c r="D1043" s="299"/>
    </row>
    <row r="1044" spans="2:4" ht="12">
      <c r="B1044" s="302"/>
      <c r="C1044" s="298"/>
      <c r="D1044" s="305"/>
    </row>
    <row r="1045" ht="12">
      <c r="B1045" s="302"/>
    </row>
    <row r="1046" spans="2:4" ht="12">
      <c r="B1046" s="302"/>
      <c r="C1046" s="298"/>
      <c r="D1046" s="299"/>
    </row>
    <row r="1047" spans="2:4" ht="12">
      <c r="B1047" s="302"/>
      <c r="C1047" s="298"/>
      <c r="D1047" s="299"/>
    </row>
    <row r="1048" spans="2:4" ht="12">
      <c r="B1048" s="302"/>
      <c r="C1048" s="298"/>
      <c r="D1048" s="299"/>
    </row>
    <row r="1049" spans="2:4" ht="12">
      <c r="B1049" s="302"/>
      <c r="C1049" s="298"/>
      <c r="D1049" s="299"/>
    </row>
    <row r="1050" spans="2:4" ht="12">
      <c r="B1050" s="302"/>
      <c r="C1050" s="298"/>
      <c r="D1050" s="299"/>
    </row>
    <row r="1051" spans="2:4" ht="12">
      <c r="B1051" s="302"/>
      <c r="C1051" s="298"/>
      <c r="D1051" s="299"/>
    </row>
    <row r="1052" spans="2:4" ht="12">
      <c r="B1052" s="302"/>
      <c r="C1052" s="298"/>
      <c r="D1052" s="299"/>
    </row>
    <row r="1053" spans="2:4" ht="12">
      <c r="B1053" s="306"/>
      <c r="C1053" s="298"/>
      <c r="D1053" s="299"/>
    </row>
    <row r="1054" spans="2:4" ht="12">
      <c r="B1054" s="302"/>
      <c r="C1054" s="298"/>
      <c r="D1054" s="299"/>
    </row>
    <row r="1055" spans="2:4" ht="12">
      <c r="B1055" s="302"/>
      <c r="C1055" s="298"/>
      <c r="D1055" s="299"/>
    </row>
    <row r="1056" spans="2:4" ht="12">
      <c r="B1056" s="302"/>
      <c r="C1056" s="298"/>
      <c r="D1056" s="299"/>
    </row>
    <row r="1057" spans="2:4" ht="12">
      <c r="B1057" s="302"/>
      <c r="C1057" s="298"/>
      <c r="D1057" s="299"/>
    </row>
    <row r="1058" spans="2:4" ht="12">
      <c r="B1058" s="302"/>
      <c r="C1058" s="298"/>
      <c r="D1058" s="299"/>
    </row>
    <row r="1059" spans="2:4" ht="12">
      <c r="B1059" s="302"/>
      <c r="C1059" s="298"/>
      <c r="D1059" s="299"/>
    </row>
    <row r="1060" spans="2:4" ht="12">
      <c r="B1060" s="302"/>
      <c r="C1060" s="298"/>
      <c r="D1060" s="299"/>
    </row>
    <row r="1061" spans="2:4" ht="12">
      <c r="B1061" s="302"/>
      <c r="C1061" s="298"/>
      <c r="D1061" s="299"/>
    </row>
    <row r="1062" spans="2:4" ht="12">
      <c r="B1062" s="302"/>
      <c r="C1062" s="298"/>
      <c r="D1062" s="299"/>
    </row>
    <row r="1063" spans="2:4" ht="12">
      <c r="B1063" s="302"/>
      <c r="C1063" s="298"/>
      <c r="D1063" s="299"/>
    </row>
    <row r="1064" spans="2:4" ht="12">
      <c r="B1064" s="302"/>
      <c r="C1064" s="298"/>
      <c r="D1064" s="299"/>
    </row>
    <row r="1065" spans="2:4" ht="12">
      <c r="B1065" s="302"/>
      <c r="C1065" s="298"/>
      <c r="D1065" s="299"/>
    </row>
    <row r="1066" spans="2:4" ht="12">
      <c r="B1066" s="302"/>
      <c r="C1066" s="298"/>
      <c r="D1066" s="299"/>
    </row>
    <row r="1067" spans="2:4" ht="12">
      <c r="B1067" s="302"/>
      <c r="C1067" s="298"/>
      <c r="D1067" s="305"/>
    </row>
    <row r="1068" ht="12">
      <c r="B1068" s="302"/>
    </row>
    <row r="1069" spans="2:4" ht="12">
      <c r="B1069" s="302"/>
      <c r="C1069" s="298"/>
      <c r="D1069" s="299"/>
    </row>
    <row r="1070" spans="2:4" ht="12">
      <c r="B1070" s="302"/>
      <c r="C1070" s="298"/>
      <c r="D1070" s="299"/>
    </row>
    <row r="1071" spans="2:4" ht="12">
      <c r="B1071" s="302"/>
      <c r="C1071" s="298"/>
      <c r="D1071" s="299"/>
    </row>
    <row r="1072" spans="2:4" ht="12">
      <c r="B1072" s="302"/>
      <c r="C1072" s="298"/>
      <c r="D1072" s="299"/>
    </row>
    <row r="1073" spans="2:4" ht="12">
      <c r="B1073" s="302"/>
      <c r="C1073" s="298"/>
      <c r="D1073" s="299"/>
    </row>
    <row r="1074" spans="2:4" ht="12">
      <c r="B1074" s="302"/>
      <c r="C1074" s="298"/>
      <c r="D1074" s="299"/>
    </row>
    <row r="1075" spans="2:4" ht="12">
      <c r="B1075" s="302"/>
      <c r="C1075" s="298"/>
      <c r="D1075" s="299"/>
    </row>
    <row r="1076" spans="2:4" ht="12">
      <c r="B1076" s="306"/>
      <c r="C1076" s="298"/>
      <c r="D1076" s="299"/>
    </row>
    <row r="1077" spans="2:4" ht="12">
      <c r="B1077" s="302"/>
      <c r="C1077" s="298"/>
      <c r="D1077" s="299"/>
    </row>
    <row r="1078" spans="2:4" ht="12">
      <c r="B1078" s="302"/>
      <c r="C1078" s="298"/>
      <c r="D1078" s="299"/>
    </row>
    <row r="1079" spans="2:4" ht="12">
      <c r="B1079" s="302"/>
      <c r="C1079" s="298"/>
      <c r="D1079" s="299"/>
    </row>
    <row r="1080" spans="2:4" ht="12">
      <c r="B1080" s="302"/>
      <c r="C1080" s="298"/>
      <c r="D1080" s="299"/>
    </row>
    <row r="1081" spans="2:4" ht="12">
      <c r="B1081" s="302"/>
      <c r="C1081" s="298"/>
      <c r="D1081" s="299"/>
    </row>
    <row r="1082" spans="2:4" ht="12">
      <c r="B1082" s="302"/>
      <c r="C1082" s="298"/>
      <c r="D1082" s="299"/>
    </row>
    <row r="1083" spans="2:4" ht="12">
      <c r="B1083" s="302"/>
      <c r="C1083" s="298"/>
      <c r="D1083" s="299"/>
    </row>
    <row r="1084" spans="2:4" ht="12">
      <c r="B1084" s="302"/>
      <c r="C1084" s="298"/>
      <c r="D1084" s="299"/>
    </row>
    <row r="1085" spans="2:4" ht="12">
      <c r="B1085" s="302"/>
      <c r="C1085" s="298"/>
      <c r="D1085" s="299"/>
    </row>
    <row r="1086" spans="2:4" ht="12">
      <c r="B1086" s="302"/>
      <c r="C1086" s="298"/>
      <c r="D1086" s="299"/>
    </row>
    <row r="1087" spans="2:4" ht="12">
      <c r="B1087" s="302"/>
      <c r="C1087" s="298"/>
      <c r="D1087" s="299"/>
    </row>
    <row r="1088" spans="2:4" ht="12">
      <c r="B1088" s="302"/>
      <c r="C1088" s="298"/>
      <c r="D1088" s="299"/>
    </row>
    <row r="1089" spans="2:4" ht="12">
      <c r="B1089" s="302"/>
      <c r="C1089" s="298"/>
      <c r="D1089" s="299"/>
    </row>
    <row r="1090" spans="2:4" ht="12">
      <c r="B1090" s="302"/>
      <c r="C1090" s="298"/>
      <c r="D1090" s="305"/>
    </row>
    <row r="1091" ht="12">
      <c r="B1091" s="302"/>
    </row>
    <row r="1092" spans="2:4" ht="12">
      <c r="B1092" s="302"/>
      <c r="C1092" s="298"/>
      <c r="D1092" s="299"/>
    </row>
    <row r="1093" spans="2:4" ht="12">
      <c r="B1093" s="302"/>
      <c r="C1093" s="298"/>
      <c r="D1093" s="299"/>
    </row>
    <row r="1094" spans="2:4" ht="12">
      <c r="B1094" s="302"/>
      <c r="C1094" s="298"/>
      <c r="D1094" s="299"/>
    </row>
    <row r="1095" spans="2:4" ht="12">
      <c r="B1095" s="302"/>
      <c r="C1095" s="298"/>
      <c r="D1095" s="299"/>
    </row>
    <row r="1096" spans="2:4" ht="12">
      <c r="B1096" s="302"/>
      <c r="C1096" s="298"/>
      <c r="D1096" s="299"/>
    </row>
    <row r="1097" spans="2:4" ht="12">
      <c r="B1097" s="302"/>
      <c r="C1097" s="298"/>
      <c r="D1097" s="299"/>
    </row>
    <row r="1098" spans="2:4" ht="12">
      <c r="B1098" s="302"/>
      <c r="C1098" s="298"/>
      <c r="D1098" s="299"/>
    </row>
    <row r="1099" spans="2:4" ht="12">
      <c r="B1099" s="302"/>
      <c r="C1099" s="298"/>
      <c r="D1099" s="299"/>
    </row>
    <row r="1100" spans="2:4" ht="12">
      <c r="B1100" s="306"/>
      <c r="C1100" s="298"/>
      <c r="D1100" s="299"/>
    </row>
    <row r="1101" spans="2:4" ht="12">
      <c r="B1101" s="302"/>
      <c r="C1101" s="298"/>
      <c r="D1101" s="299"/>
    </row>
    <row r="1102" spans="2:4" ht="12">
      <c r="B1102" s="302"/>
      <c r="C1102" s="298"/>
      <c r="D1102" s="299"/>
    </row>
    <row r="1103" spans="2:4" ht="12">
      <c r="B1103" s="302"/>
      <c r="C1103" s="298"/>
      <c r="D1103" s="299"/>
    </row>
    <row r="1104" spans="2:4" ht="12">
      <c r="B1104" s="302"/>
      <c r="C1104" s="298"/>
      <c r="D1104" s="299"/>
    </row>
    <row r="1105" spans="2:4" ht="12">
      <c r="B1105" s="302"/>
      <c r="C1105" s="298"/>
      <c r="D1105" s="299"/>
    </row>
    <row r="1106" spans="2:4" ht="12">
      <c r="B1106" s="302"/>
      <c r="C1106" s="298"/>
      <c r="D1106" s="299"/>
    </row>
    <row r="1107" spans="2:4" ht="12">
      <c r="B1107" s="302"/>
      <c r="C1107" s="298"/>
      <c r="D1107" s="299"/>
    </row>
    <row r="1108" spans="2:4" ht="12">
      <c r="B1108" s="302"/>
      <c r="C1108" s="298"/>
      <c r="D1108" s="299"/>
    </row>
    <row r="1109" spans="2:4" ht="12">
      <c r="B1109" s="302"/>
      <c r="C1109" s="298"/>
      <c r="D1109" s="299"/>
    </row>
    <row r="1110" spans="2:4" ht="12">
      <c r="B1110" s="302"/>
      <c r="C1110" s="298"/>
      <c r="D1110" s="299"/>
    </row>
    <row r="1111" spans="2:4" ht="12">
      <c r="B1111" s="302"/>
      <c r="C1111" s="298"/>
      <c r="D1111" s="299"/>
    </row>
    <row r="1112" spans="2:4" ht="12">
      <c r="B1112" s="302"/>
      <c r="C1112" s="298"/>
      <c r="D1112" s="299"/>
    </row>
    <row r="1113" spans="2:4" ht="12">
      <c r="B1113" s="302"/>
      <c r="C1113" s="298"/>
      <c r="D1113" s="299"/>
    </row>
    <row r="1114" spans="2:4" ht="12">
      <c r="B1114" s="302"/>
      <c r="C1114" s="298"/>
      <c r="D1114" s="305"/>
    </row>
    <row r="1115" ht="12">
      <c r="B1115" s="302"/>
    </row>
    <row r="1116" spans="2:4" ht="12">
      <c r="B1116" s="302"/>
      <c r="C1116" s="298"/>
      <c r="D1116" s="299"/>
    </row>
    <row r="1117" spans="2:4" ht="12">
      <c r="B1117" s="302"/>
      <c r="C1117" s="298"/>
      <c r="D1117" s="299"/>
    </row>
    <row r="1118" spans="2:4" ht="12">
      <c r="B1118" s="302"/>
      <c r="C1118" s="298"/>
      <c r="D1118" s="299"/>
    </row>
    <row r="1119" spans="2:4" ht="12">
      <c r="B1119" s="302"/>
      <c r="C1119" s="298"/>
      <c r="D1119" s="299"/>
    </row>
    <row r="1120" spans="2:4" ht="12">
      <c r="B1120" s="302"/>
      <c r="C1120" s="298"/>
      <c r="D1120" s="299"/>
    </row>
    <row r="1121" spans="2:4" ht="12">
      <c r="B1121" s="302"/>
      <c r="C1121" s="298"/>
      <c r="D1121" s="299"/>
    </row>
    <row r="1122" spans="2:4" ht="12">
      <c r="B1122" s="302"/>
      <c r="C1122" s="298"/>
      <c r="D1122" s="299"/>
    </row>
    <row r="1123" spans="2:4" ht="12">
      <c r="B1123" s="306"/>
      <c r="C1123" s="298"/>
      <c r="D1123" s="299"/>
    </row>
    <row r="1124" spans="2:4" ht="12">
      <c r="B1124" s="302"/>
      <c r="C1124" s="298"/>
      <c r="D1124" s="299"/>
    </row>
    <row r="1125" spans="2:4" ht="12">
      <c r="B1125" s="302"/>
      <c r="C1125" s="298"/>
      <c r="D1125" s="299"/>
    </row>
    <row r="1126" spans="2:4" ht="12">
      <c r="B1126" s="302"/>
      <c r="C1126" s="298"/>
      <c r="D1126" s="299"/>
    </row>
    <row r="1127" spans="2:4" ht="12">
      <c r="B1127" s="302"/>
      <c r="C1127" s="298"/>
      <c r="D1127" s="299"/>
    </row>
    <row r="1128" spans="2:4" ht="12">
      <c r="B1128" s="302"/>
      <c r="C1128" s="298"/>
      <c r="D1128" s="299"/>
    </row>
    <row r="1129" spans="2:4" ht="12">
      <c r="B1129" s="302"/>
      <c r="C1129" s="298"/>
      <c r="D1129" s="299"/>
    </row>
    <row r="1130" spans="2:4" ht="12">
      <c r="B1130" s="302"/>
      <c r="C1130" s="298"/>
      <c r="D1130" s="299"/>
    </row>
    <row r="1131" spans="2:4" ht="12">
      <c r="B1131" s="302"/>
      <c r="C1131" s="298"/>
      <c r="D1131" s="299"/>
    </row>
    <row r="1132" spans="2:4" ht="12">
      <c r="B1132" s="302"/>
      <c r="C1132" s="298"/>
      <c r="D1132" s="299"/>
    </row>
    <row r="1133" spans="2:4" ht="12">
      <c r="B1133" s="302"/>
      <c r="C1133" s="298"/>
      <c r="D1133" s="299"/>
    </row>
    <row r="1134" spans="2:4" ht="12">
      <c r="B1134" s="302"/>
      <c r="C1134" s="298"/>
      <c r="D1134" s="299"/>
    </row>
    <row r="1135" spans="2:4" ht="12">
      <c r="B1135" s="302"/>
      <c r="C1135" s="298"/>
      <c r="D1135" s="299"/>
    </row>
    <row r="1136" spans="2:4" ht="12">
      <c r="B1136" s="302"/>
      <c r="C1136" s="298"/>
      <c r="D1136" s="299"/>
    </row>
    <row r="1137" spans="2:4" ht="12">
      <c r="B1137" s="302"/>
      <c r="C1137" s="298"/>
      <c r="D1137" s="305"/>
    </row>
    <row r="1138" ht="12">
      <c r="B1138" s="302"/>
    </row>
    <row r="1139" spans="2:4" ht="12">
      <c r="B1139" s="302"/>
      <c r="C1139" s="298"/>
      <c r="D1139" s="299"/>
    </row>
    <row r="1140" spans="2:4" ht="12">
      <c r="B1140" s="302"/>
      <c r="C1140" s="298"/>
      <c r="D1140" s="299"/>
    </row>
    <row r="1141" spans="2:4" ht="12">
      <c r="B1141" s="302"/>
      <c r="C1141" s="298"/>
      <c r="D1141" s="299"/>
    </row>
    <row r="1142" spans="2:4" ht="12">
      <c r="B1142" s="302"/>
      <c r="C1142" s="298"/>
      <c r="D1142" s="299"/>
    </row>
    <row r="1143" spans="2:4" ht="12">
      <c r="B1143" s="302"/>
      <c r="C1143" s="298"/>
      <c r="D1143" s="299"/>
    </row>
    <row r="1144" spans="2:4" ht="12">
      <c r="B1144" s="302"/>
      <c r="C1144" s="298"/>
      <c r="D1144" s="299"/>
    </row>
    <row r="1145" spans="2:4" ht="12">
      <c r="B1145" s="302"/>
      <c r="C1145" s="298"/>
      <c r="D1145" s="299"/>
    </row>
    <row r="1146" spans="2:4" ht="12">
      <c r="B1146" s="302"/>
      <c r="C1146" s="298"/>
      <c r="D1146" s="299"/>
    </row>
    <row r="1147" spans="2:4" ht="12">
      <c r="B1147" s="306"/>
      <c r="C1147" s="298"/>
      <c r="D1147" s="299"/>
    </row>
    <row r="1148" spans="2:4" ht="12">
      <c r="B1148" s="302"/>
      <c r="C1148" s="298"/>
      <c r="D1148" s="299"/>
    </row>
    <row r="1149" spans="2:4" ht="12">
      <c r="B1149" s="302"/>
      <c r="C1149" s="298"/>
      <c r="D1149" s="299"/>
    </row>
    <row r="1150" spans="2:4" ht="12">
      <c r="B1150" s="302"/>
      <c r="C1150" s="298"/>
      <c r="D1150" s="299"/>
    </row>
    <row r="1151" spans="2:4" ht="12">
      <c r="B1151" s="302"/>
      <c r="C1151" s="298"/>
      <c r="D1151" s="299"/>
    </row>
    <row r="1152" spans="2:4" ht="12">
      <c r="B1152" s="302"/>
      <c r="C1152" s="298"/>
      <c r="D1152" s="299"/>
    </row>
    <row r="1153" spans="2:4" ht="12">
      <c r="B1153" s="302"/>
      <c r="C1153" s="298"/>
      <c r="D1153" s="299"/>
    </row>
    <row r="1154" spans="2:4" ht="12">
      <c r="B1154" s="302"/>
      <c r="C1154" s="298"/>
      <c r="D1154" s="299"/>
    </row>
    <row r="1155" spans="2:4" ht="12">
      <c r="B1155" s="302"/>
      <c r="C1155" s="298"/>
      <c r="D1155" s="299"/>
    </row>
    <row r="1156" spans="2:4" ht="12">
      <c r="B1156" s="302"/>
      <c r="C1156" s="298"/>
      <c r="D1156" s="299"/>
    </row>
    <row r="1157" spans="2:4" ht="12">
      <c r="B1157" s="302"/>
      <c r="C1157" s="298"/>
      <c r="D1157" s="299"/>
    </row>
    <row r="1158" spans="2:4" ht="12">
      <c r="B1158" s="302"/>
      <c r="C1158" s="298"/>
      <c r="D1158" s="299"/>
    </row>
    <row r="1159" spans="2:4" ht="12">
      <c r="B1159" s="302"/>
      <c r="C1159" s="298"/>
      <c r="D1159" s="299"/>
    </row>
    <row r="1160" spans="2:4" ht="12">
      <c r="B1160" s="302"/>
      <c r="C1160" s="298"/>
      <c r="D1160" s="299"/>
    </row>
    <row r="1161" spans="2:4" ht="12">
      <c r="B1161" s="302"/>
      <c r="C1161" s="298"/>
      <c r="D1161" s="305"/>
    </row>
    <row r="1162" ht="12">
      <c r="B1162" s="302"/>
    </row>
    <row r="1163" spans="2:4" ht="12">
      <c r="B1163" s="302"/>
      <c r="C1163" s="298"/>
      <c r="D1163" s="299"/>
    </row>
    <row r="1164" spans="2:4" ht="12">
      <c r="B1164" s="302"/>
      <c r="C1164" s="298"/>
      <c r="D1164" s="299"/>
    </row>
    <row r="1165" spans="2:4" ht="12">
      <c r="B1165" s="302"/>
      <c r="C1165" s="298"/>
      <c r="D1165" s="299"/>
    </row>
    <row r="1166" spans="2:4" ht="12">
      <c r="B1166" s="302"/>
      <c r="C1166" s="298"/>
      <c r="D1166" s="299"/>
    </row>
    <row r="1167" spans="2:4" ht="12">
      <c r="B1167" s="302"/>
      <c r="C1167" s="298"/>
      <c r="D1167" s="299"/>
    </row>
    <row r="1168" spans="2:4" ht="12">
      <c r="B1168" s="302"/>
      <c r="C1168" s="298"/>
      <c r="D1168" s="299"/>
    </row>
    <row r="1169" spans="2:4" ht="12">
      <c r="B1169" s="302"/>
      <c r="C1169" s="298"/>
      <c r="D1169" s="299"/>
    </row>
    <row r="1170" spans="2:4" ht="12">
      <c r="B1170" s="306"/>
      <c r="C1170" s="298"/>
      <c r="D1170" s="299"/>
    </row>
    <row r="1171" spans="2:4" ht="12">
      <c r="B1171" s="302"/>
      <c r="C1171" s="298"/>
      <c r="D1171" s="299"/>
    </row>
    <row r="1172" spans="2:4" ht="12">
      <c r="B1172" s="302"/>
      <c r="C1172" s="298"/>
      <c r="D1172" s="299"/>
    </row>
    <row r="1173" spans="2:4" ht="12">
      <c r="B1173" s="302"/>
      <c r="C1173" s="298"/>
      <c r="D1173" s="299"/>
    </row>
    <row r="1174" spans="2:4" ht="12">
      <c r="B1174" s="302"/>
      <c r="C1174" s="298"/>
      <c r="D1174" s="299"/>
    </row>
    <row r="1175" spans="2:4" ht="12">
      <c r="B1175" s="302"/>
      <c r="C1175" s="298"/>
      <c r="D1175" s="299"/>
    </row>
    <row r="1176" spans="2:4" ht="12">
      <c r="B1176" s="302"/>
      <c r="C1176" s="298"/>
      <c r="D1176" s="299"/>
    </row>
    <row r="1177" spans="2:4" ht="12">
      <c r="B1177" s="302"/>
      <c r="C1177" s="298"/>
      <c r="D1177" s="299"/>
    </row>
    <row r="1178" spans="2:4" ht="12">
      <c r="B1178" s="302"/>
      <c r="C1178" s="298"/>
      <c r="D1178" s="299"/>
    </row>
    <row r="1179" spans="2:4" ht="12">
      <c r="B1179" s="302"/>
      <c r="C1179" s="298"/>
      <c r="D1179" s="299"/>
    </row>
    <row r="1180" spans="2:4" ht="12">
      <c r="B1180" s="302"/>
      <c r="C1180" s="298"/>
      <c r="D1180" s="299"/>
    </row>
    <row r="1181" spans="2:4" ht="12">
      <c r="B1181" s="302"/>
      <c r="C1181" s="298"/>
      <c r="D1181" s="299"/>
    </row>
    <row r="1182" spans="2:4" ht="12">
      <c r="B1182" s="302"/>
      <c r="C1182" s="298"/>
      <c r="D1182" s="299"/>
    </row>
    <row r="1183" spans="2:4" ht="12">
      <c r="B1183" s="302"/>
      <c r="C1183" s="298"/>
      <c r="D1183" s="299"/>
    </row>
    <row r="1184" spans="2:4" ht="12">
      <c r="B1184" s="302"/>
      <c r="C1184" s="298"/>
      <c r="D1184" s="305"/>
    </row>
    <row r="1185" ht="12">
      <c r="B1185" s="302"/>
    </row>
    <row r="1186" spans="2:4" ht="12">
      <c r="B1186" s="302"/>
      <c r="C1186" s="298"/>
      <c r="D1186" s="299"/>
    </row>
    <row r="1187" spans="2:4" ht="12">
      <c r="B1187" s="302"/>
      <c r="C1187" s="298"/>
      <c r="D1187" s="299"/>
    </row>
    <row r="1188" spans="2:4" ht="12">
      <c r="B1188" s="302"/>
      <c r="C1188" s="298"/>
      <c r="D1188" s="299"/>
    </row>
    <row r="1189" spans="2:4" ht="12">
      <c r="B1189" s="302"/>
      <c r="C1189" s="298"/>
      <c r="D1189" s="299"/>
    </row>
    <row r="1190" spans="2:4" ht="12">
      <c r="B1190" s="302"/>
      <c r="C1190" s="298"/>
      <c r="D1190" s="299"/>
    </row>
    <row r="1191" spans="2:4" ht="12">
      <c r="B1191" s="302"/>
      <c r="C1191" s="298"/>
      <c r="D1191" s="299"/>
    </row>
    <row r="1192" spans="2:4" ht="12">
      <c r="B1192" s="302"/>
      <c r="C1192" s="298"/>
      <c r="D1192" s="299"/>
    </row>
    <row r="1193" spans="2:4" ht="12">
      <c r="B1193" s="302"/>
      <c r="C1193" s="298"/>
      <c r="D1193" s="299"/>
    </row>
    <row r="1194" spans="2:4" ht="12">
      <c r="B1194" s="306"/>
      <c r="C1194" s="298"/>
      <c r="D1194" s="299"/>
    </row>
    <row r="1195" spans="2:4" ht="12">
      <c r="B1195" s="302"/>
      <c r="C1195" s="298"/>
      <c r="D1195" s="299"/>
    </row>
    <row r="1196" spans="2:4" ht="12">
      <c r="B1196" s="302"/>
      <c r="C1196" s="298"/>
      <c r="D1196" s="299"/>
    </row>
    <row r="1197" spans="2:4" ht="12">
      <c r="B1197" s="302"/>
      <c r="C1197" s="298"/>
      <c r="D1197" s="299"/>
    </row>
    <row r="1198" spans="2:4" ht="12">
      <c r="B1198" s="302"/>
      <c r="C1198" s="298"/>
      <c r="D1198" s="299"/>
    </row>
    <row r="1199" spans="2:4" ht="12">
      <c r="B1199" s="302"/>
      <c r="C1199" s="298"/>
      <c r="D1199" s="299"/>
    </row>
    <row r="1200" spans="2:4" ht="12">
      <c r="B1200" s="302"/>
      <c r="C1200" s="298"/>
      <c r="D1200" s="299"/>
    </row>
    <row r="1201" spans="2:4" ht="12">
      <c r="B1201" s="302"/>
      <c r="C1201" s="298"/>
      <c r="D1201" s="299"/>
    </row>
    <row r="1202" spans="2:4" ht="12">
      <c r="B1202" s="302"/>
      <c r="C1202" s="298"/>
      <c r="D1202" s="299"/>
    </row>
    <row r="1203" spans="2:4" ht="12">
      <c r="B1203" s="302"/>
      <c r="C1203" s="298"/>
      <c r="D1203" s="299"/>
    </row>
    <row r="1204" spans="2:4" ht="12">
      <c r="B1204" s="302"/>
      <c r="C1204" s="298"/>
      <c r="D1204" s="299"/>
    </row>
    <row r="1205" spans="2:4" ht="12">
      <c r="B1205" s="302"/>
      <c r="C1205" s="298"/>
      <c r="D1205" s="299"/>
    </row>
    <row r="1206" spans="2:4" ht="12">
      <c r="B1206" s="302"/>
      <c r="C1206" s="298"/>
      <c r="D1206" s="299"/>
    </row>
    <row r="1207" spans="2:4" ht="12">
      <c r="B1207" s="302"/>
      <c r="C1207" s="298"/>
      <c r="D1207" s="299"/>
    </row>
    <row r="1208" spans="2:4" ht="12">
      <c r="B1208" s="302"/>
      <c r="C1208" s="298"/>
      <c r="D1208" s="305"/>
    </row>
    <row r="1209" ht="12">
      <c r="B1209" s="302"/>
    </row>
    <row r="1210" spans="2:4" ht="12">
      <c r="B1210" s="302"/>
      <c r="C1210" s="298"/>
      <c r="D1210" s="299"/>
    </row>
    <row r="1211" spans="2:4" ht="12">
      <c r="B1211" s="302"/>
      <c r="C1211" s="298"/>
      <c r="D1211" s="299"/>
    </row>
    <row r="1212" spans="2:4" ht="12">
      <c r="B1212" s="302"/>
      <c r="C1212" s="298"/>
      <c r="D1212" s="299"/>
    </row>
    <row r="1213" spans="2:4" ht="12">
      <c r="B1213" s="302"/>
      <c r="C1213" s="298"/>
      <c r="D1213" s="299"/>
    </row>
    <row r="1214" spans="2:4" ht="12">
      <c r="B1214" s="302"/>
      <c r="C1214" s="298"/>
      <c r="D1214" s="299"/>
    </row>
    <row r="1215" spans="2:4" ht="12">
      <c r="B1215" s="302"/>
      <c r="C1215" s="298"/>
      <c r="D1215" s="299"/>
    </row>
    <row r="1216" spans="2:4" ht="12">
      <c r="B1216" s="302"/>
      <c r="C1216" s="298"/>
      <c r="D1216" s="299"/>
    </row>
    <row r="1217" spans="2:4" ht="12">
      <c r="B1217" s="302"/>
      <c r="C1217" s="298"/>
      <c r="D1217" s="299"/>
    </row>
    <row r="1218" spans="2:4" ht="12">
      <c r="B1218" s="306"/>
      <c r="C1218" s="298"/>
      <c r="D1218" s="299"/>
    </row>
    <row r="1219" spans="2:4" ht="12">
      <c r="B1219" s="302"/>
      <c r="C1219" s="298"/>
      <c r="D1219" s="299"/>
    </row>
    <row r="1220" spans="2:4" ht="12">
      <c r="B1220" s="302"/>
      <c r="C1220" s="298"/>
      <c r="D1220" s="299"/>
    </row>
    <row r="1221" spans="2:4" ht="12">
      <c r="B1221" s="302"/>
      <c r="C1221" s="298"/>
      <c r="D1221" s="299"/>
    </row>
    <row r="1222" spans="2:4" ht="12">
      <c r="B1222" s="302"/>
      <c r="C1222" s="298"/>
      <c r="D1222" s="299"/>
    </row>
    <row r="1223" spans="2:4" ht="12">
      <c r="B1223" s="302"/>
      <c r="C1223" s="298"/>
      <c r="D1223" s="299"/>
    </row>
    <row r="1224" spans="2:4" ht="12">
      <c r="B1224" s="302"/>
      <c r="C1224" s="298"/>
      <c r="D1224" s="299"/>
    </row>
    <row r="1225" spans="2:4" ht="12">
      <c r="B1225" s="302"/>
      <c r="C1225" s="298"/>
      <c r="D1225" s="299"/>
    </row>
    <row r="1226" spans="2:4" ht="12">
      <c r="B1226" s="302"/>
      <c r="C1226" s="298"/>
      <c r="D1226" s="299"/>
    </row>
    <row r="1227" spans="2:4" ht="12">
      <c r="B1227" s="302"/>
      <c r="C1227" s="298"/>
      <c r="D1227" s="299"/>
    </row>
    <row r="1228" spans="2:4" ht="12">
      <c r="B1228" s="302"/>
      <c r="C1228" s="298"/>
      <c r="D1228" s="299"/>
    </row>
    <row r="1229" spans="2:4" ht="12">
      <c r="B1229" s="302"/>
      <c r="C1229" s="298"/>
      <c r="D1229" s="299"/>
    </row>
    <row r="1230" spans="2:4" ht="12">
      <c r="B1230" s="302"/>
      <c r="C1230" s="298"/>
      <c r="D1230" s="299"/>
    </row>
    <row r="1231" spans="2:4" ht="12">
      <c r="B1231" s="302"/>
      <c r="C1231" s="298"/>
      <c r="D1231" s="299"/>
    </row>
    <row r="1232" spans="2:4" ht="12">
      <c r="B1232" s="302"/>
      <c r="C1232" s="298"/>
      <c r="D1232" s="305"/>
    </row>
    <row r="1233" ht="12">
      <c r="B1233" s="302"/>
    </row>
    <row r="1234" spans="2:4" ht="12">
      <c r="B1234" s="302"/>
      <c r="C1234" s="298"/>
      <c r="D1234" s="299"/>
    </row>
    <row r="1235" spans="2:4" ht="12">
      <c r="B1235" s="302"/>
      <c r="C1235" s="298"/>
      <c r="D1235" s="299"/>
    </row>
    <row r="1236" spans="2:4" ht="12">
      <c r="B1236" s="302"/>
      <c r="C1236" s="298"/>
      <c r="D1236" s="299"/>
    </row>
    <row r="1237" spans="2:4" ht="12">
      <c r="B1237" s="302"/>
      <c r="C1237" s="298"/>
      <c r="D1237" s="299"/>
    </row>
    <row r="1238" spans="2:4" ht="12">
      <c r="B1238" s="302"/>
      <c r="C1238" s="298"/>
      <c r="D1238" s="299"/>
    </row>
    <row r="1239" spans="2:4" ht="12">
      <c r="B1239" s="302"/>
      <c r="C1239" s="298"/>
      <c r="D1239" s="299"/>
    </row>
    <row r="1240" spans="2:4" ht="12">
      <c r="B1240" s="302"/>
      <c r="C1240" s="298"/>
      <c r="D1240" s="299"/>
    </row>
    <row r="1241" spans="2:4" ht="12">
      <c r="B1241" s="302"/>
      <c r="C1241" s="298"/>
      <c r="D1241" s="299"/>
    </row>
    <row r="1242" spans="2:4" ht="12">
      <c r="B1242" s="306"/>
      <c r="C1242" s="298"/>
      <c r="D1242" s="299"/>
    </row>
    <row r="1243" spans="2:4" ht="12">
      <c r="B1243" s="302"/>
      <c r="C1243" s="298"/>
      <c r="D1243" s="299"/>
    </row>
    <row r="1244" spans="2:4" ht="12">
      <c r="B1244" s="302"/>
      <c r="C1244" s="298"/>
      <c r="D1244" s="299"/>
    </row>
    <row r="1245" spans="2:4" ht="12">
      <c r="B1245" s="302"/>
      <c r="C1245" s="298"/>
      <c r="D1245" s="299"/>
    </row>
    <row r="1246" spans="2:4" ht="12">
      <c r="B1246" s="302"/>
      <c r="C1246" s="298"/>
      <c r="D1246" s="299"/>
    </row>
    <row r="1247" spans="2:4" ht="12">
      <c r="B1247" s="302"/>
      <c r="C1247" s="298"/>
      <c r="D1247" s="299"/>
    </row>
    <row r="1248" spans="2:4" ht="12">
      <c r="B1248" s="302"/>
      <c r="C1248" s="298"/>
      <c r="D1248" s="299"/>
    </row>
    <row r="1249" spans="2:4" ht="12">
      <c r="B1249" s="302"/>
      <c r="C1249" s="298"/>
      <c r="D1249" s="299"/>
    </row>
    <row r="1250" spans="2:4" ht="12">
      <c r="B1250" s="302"/>
      <c r="C1250" s="298"/>
      <c r="D1250" s="299"/>
    </row>
    <row r="1251" spans="2:4" ht="12">
      <c r="B1251" s="302"/>
      <c r="C1251" s="298"/>
      <c r="D1251" s="299"/>
    </row>
    <row r="1252" spans="2:4" ht="12">
      <c r="B1252" s="302"/>
      <c r="C1252" s="298"/>
      <c r="D1252" s="299"/>
    </row>
    <row r="1253" spans="2:4" ht="12">
      <c r="B1253" s="302"/>
      <c r="C1253" s="298"/>
      <c r="D1253" s="299"/>
    </row>
    <row r="1254" spans="2:4" ht="12">
      <c r="B1254" s="302"/>
      <c r="C1254" s="298"/>
      <c r="D1254" s="299"/>
    </row>
    <row r="1255" spans="2:4" ht="12">
      <c r="B1255" s="302"/>
      <c r="C1255" s="298"/>
      <c r="D1255" s="299"/>
    </row>
    <row r="1256" spans="2:4" ht="12">
      <c r="B1256" s="302"/>
      <c r="C1256" s="298"/>
      <c r="D1256" s="305"/>
    </row>
    <row r="1257" ht="12">
      <c r="B1257" s="302"/>
    </row>
    <row r="1258" spans="2:4" ht="12">
      <c r="B1258" s="302"/>
      <c r="C1258" s="298"/>
      <c r="D1258" s="299"/>
    </row>
    <row r="1259" spans="2:4" ht="12">
      <c r="B1259" s="302"/>
      <c r="C1259" s="298"/>
      <c r="D1259" s="299"/>
    </row>
    <row r="1260" spans="2:4" ht="12">
      <c r="B1260" s="302"/>
      <c r="C1260" s="298"/>
      <c r="D1260" s="299"/>
    </row>
    <row r="1261" spans="2:4" ht="12">
      <c r="B1261" s="302"/>
      <c r="C1261" s="298"/>
      <c r="D1261" s="299"/>
    </row>
    <row r="1262" spans="2:4" ht="12">
      <c r="B1262" s="302"/>
      <c r="C1262" s="298"/>
      <c r="D1262" s="299"/>
    </row>
    <row r="1263" spans="2:4" ht="12">
      <c r="B1263" s="302"/>
      <c r="C1263" s="298"/>
      <c r="D1263" s="299"/>
    </row>
    <row r="1264" spans="2:4" ht="12">
      <c r="B1264" s="302"/>
      <c r="C1264" s="298"/>
      <c r="D1264" s="299"/>
    </row>
    <row r="1265" spans="2:4" ht="12">
      <c r="B1265" s="306"/>
      <c r="C1265" s="298"/>
      <c r="D1265" s="299"/>
    </row>
    <row r="1266" spans="2:4" ht="12">
      <c r="B1266" s="302"/>
      <c r="C1266" s="298"/>
      <c r="D1266" s="299"/>
    </row>
    <row r="1267" spans="2:4" ht="12">
      <c r="B1267" s="302"/>
      <c r="C1267" s="298"/>
      <c r="D1267" s="299"/>
    </row>
    <row r="1268" spans="2:4" ht="12">
      <c r="B1268" s="302"/>
      <c r="C1268" s="298"/>
      <c r="D1268" s="299"/>
    </row>
    <row r="1269" spans="2:4" ht="12">
      <c r="B1269" s="302"/>
      <c r="C1269" s="298"/>
      <c r="D1269" s="299"/>
    </row>
    <row r="1270" spans="2:4" ht="12">
      <c r="B1270" s="302"/>
      <c r="C1270" s="298"/>
      <c r="D1270" s="299"/>
    </row>
    <row r="1271" spans="2:4" ht="12">
      <c r="B1271" s="302"/>
      <c r="C1271" s="298"/>
      <c r="D1271" s="299"/>
    </row>
    <row r="1272" spans="2:4" ht="12">
      <c r="B1272" s="302"/>
      <c r="C1272" s="298"/>
      <c r="D1272" s="299"/>
    </row>
    <row r="1273" spans="2:4" ht="12">
      <c r="B1273" s="302"/>
      <c r="C1273" s="298"/>
      <c r="D1273" s="299"/>
    </row>
    <row r="1274" spans="2:4" ht="12">
      <c r="B1274" s="302"/>
      <c r="C1274" s="298"/>
      <c r="D1274" s="299"/>
    </row>
    <row r="1275" spans="2:4" ht="12">
      <c r="B1275" s="302"/>
      <c r="C1275" s="298"/>
      <c r="D1275" s="299"/>
    </row>
    <row r="1276" spans="2:4" ht="12">
      <c r="B1276" s="302"/>
      <c r="C1276" s="298"/>
      <c r="D1276" s="299"/>
    </row>
    <row r="1277" spans="2:4" ht="12">
      <c r="B1277" s="302"/>
      <c r="C1277" s="298"/>
      <c r="D1277" s="299"/>
    </row>
    <row r="1278" spans="2:4" ht="12">
      <c r="B1278" s="302"/>
      <c r="C1278" s="298"/>
      <c r="D1278" s="299"/>
    </row>
    <row r="1279" spans="2:4" ht="12">
      <c r="B1279" s="302"/>
      <c r="C1279" s="298"/>
      <c r="D1279" s="305"/>
    </row>
    <row r="1280" ht="12">
      <c r="B1280" s="302"/>
    </row>
    <row r="1281" spans="2:4" ht="12">
      <c r="B1281" s="302"/>
      <c r="C1281" s="298"/>
      <c r="D1281" s="299"/>
    </row>
    <row r="1282" spans="2:4" ht="12">
      <c r="B1282" s="302"/>
      <c r="C1282" s="298"/>
      <c r="D1282" s="299"/>
    </row>
    <row r="1283" spans="2:4" ht="12">
      <c r="B1283" s="302"/>
      <c r="C1283" s="298"/>
      <c r="D1283" s="299"/>
    </row>
    <row r="1284" spans="2:4" ht="12">
      <c r="B1284" s="302"/>
      <c r="C1284" s="298"/>
      <c r="D1284" s="299"/>
    </row>
    <row r="1285" spans="2:4" ht="12">
      <c r="B1285" s="302"/>
      <c r="C1285" s="298"/>
      <c r="D1285" s="299"/>
    </row>
    <row r="1286" spans="2:4" ht="12">
      <c r="B1286" s="302"/>
      <c r="C1286" s="298"/>
      <c r="D1286" s="299"/>
    </row>
    <row r="1287" spans="2:4" ht="12">
      <c r="B1287" s="302"/>
      <c r="C1287" s="298"/>
      <c r="D1287" s="299"/>
    </row>
    <row r="1288" spans="2:4" ht="12">
      <c r="B1288" s="302"/>
      <c r="C1288" s="298"/>
      <c r="D1288" s="299"/>
    </row>
    <row r="1289" spans="2:4" ht="12">
      <c r="B1289" s="306"/>
      <c r="C1289" s="298"/>
      <c r="D1289" s="299"/>
    </row>
    <row r="1290" spans="2:4" ht="12">
      <c r="B1290" s="302"/>
      <c r="C1290" s="298"/>
      <c r="D1290" s="299"/>
    </row>
    <row r="1291" spans="2:4" ht="12">
      <c r="B1291" s="302"/>
      <c r="C1291" s="298"/>
      <c r="D1291" s="299"/>
    </row>
    <row r="1292" spans="2:4" ht="12">
      <c r="B1292" s="302"/>
      <c r="C1292" s="298"/>
      <c r="D1292" s="299"/>
    </row>
    <row r="1293" spans="2:4" ht="12">
      <c r="B1293" s="302"/>
      <c r="C1293" s="298"/>
      <c r="D1293" s="299"/>
    </row>
    <row r="1294" spans="2:4" ht="12">
      <c r="B1294" s="302"/>
      <c r="C1294" s="298"/>
      <c r="D1294" s="299"/>
    </row>
    <row r="1295" spans="2:4" ht="12">
      <c r="B1295" s="302"/>
      <c r="C1295" s="298"/>
      <c r="D1295" s="299"/>
    </row>
    <row r="1296" spans="2:4" ht="12">
      <c r="B1296" s="302"/>
      <c r="C1296" s="298"/>
      <c r="D1296" s="299"/>
    </row>
    <row r="1297" spans="2:4" ht="12">
      <c r="B1297" s="302"/>
      <c r="C1297" s="298"/>
      <c r="D1297" s="299"/>
    </row>
    <row r="1298" spans="2:4" ht="12">
      <c r="B1298" s="302"/>
      <c r="C1298" s="298"/>
      <c r="D1298" s="299"/>
    </row>
    <row r="1299" spans="2:4" ht="12">
      <c r="B1299" s="302"/>
      <c r="C1299" s="298"/>
      <c r="D1299" s="299"/>
    </row>
    <row r="1300" spans="2:4" ht="12">
      <c r="B1300" s="302"/>
      <c r="C1300" s="298"/>
      <c r="D1300" s="299"/>
    </row>
    <row r="1301" spans="2:4" ht="12">
      <c r="B1301" s="302"/>
      <c r="C1301" s="298"/>
      <c r="D1301" s="299"/>
    </row>
    <row r="1302" spans="2:4" ht="12">
      <c r="B1302" s="302"/>
      <c r="C1302" s="298"/>
      <c r="D1302" s="299"/>
    </row>
    <row r="1303" spans="2:4" ht="12">
      <c r="B1303" s="302"/>
      <c r="C1303" s="298"/>
      <c r="D1303" s="305"/>
    </row>
    <row r="1304" ht="12">
      <c r="B1304" s="302"/>
    </row>
    <row r="1305" spans="2:4" ht="12">
      <c r="B1305" s="302"/>
      <c r="C1305" s="298"/>
      <c r="D1305" s="299"/>
    </row>
    <row r="1306" spans="2:4" ht="12">
      <c r="B1306" s="302"/>
      <c r="C1306" s="298"/>
      <c r="D1306" s="299"/>
    </row>
    <row r="1307" spans="2:4" ht="12">
      <c r="B1307" s="302"/>
      <c r="C1307" s="298"/>
      <c r="D1307" s="299"/>
    </row>
    <row r="1308" spans="2:4" ht="12">
      <c r="B1308" s="302"/>
      <c r="C1308" s="298"/>
      <c r="D1308" s="299"/>
    </row>
    <row r="1309" spans="2:4" ht="12">
      <c r="B1309" s="302"/>
      <c r="C1309" s="298"/>
      <c r="D1309" s="299"/>
    </row>
    <row r="1310" spans="2:4" ht="12">
      <c r="B1310" s="302"/>
      <c r="C1310" s="298"/>
      <c r="D1310" s="299"/>
    </row>
    <row r="1311" spans="2:4" ht="12">
      <c r="B1311" s="302"/>
      <c r="C1311" s="298"/>
      <c r="D1311" s="299"/>
    </row>
    <row r="1312" spans="2:4" ht="12">
      <c r="B1312" s="306"/>
      <c r="C1312" s="298"/>
      <c r="D1312" s="299"/>
    </row>
    <row r="1313" spans="2:4" ht="12">
      <c r="B1313" s="302"/>
      <c r="C1313" s="298"/>
      <c r="D1313" s="299"/>
    </row>
    <row r="1314" spans="2:4" ht="12">
      <c r="B1314" s="302"/>
      <c r="C1314" s="298"/>
      <c r="D1314" s="299"/>
    </row>
    <row r="1315" spans="2:4" ht="12">
      <c r="B1315" s="302"/>
      <c r="C1315" s="298"/>
      <c r="D1315" s="299"/>
    </row>
    <row r="1316" spans="2:4" ht="12">
      <c r="B1316" s="302"/>
      <c r="C1316" s="298"/>
      <c r="D1316" s="299"/>
    </row>
    <row r="1317" spans="2:4" ht="12">
      <c r="B1317" s="302"/>
      <c r="C1317" s="298"/>
      <c r="D1317" s="299"/>
    </row>
    <row r="1318" spans="2:4" ht="12">
      <c r="B1318" s="302"/>
      <c r="C1318" s="298"/>
      <c r="D1318" s="299"/>
    </row>
    <row r="1319" spans="2:4" ht="12">
      <c r="B1319" s="302"/>
      <c r="C1319" s="298"/>
      <c r="D1319" s="299"/>
    </row>
    <row r="1320" spans="2:4" ht="12">
      <c r="B1320" s="302"/>
      <c r="C1320" s="298"/>
      <c r="D1320" s="299"/>
    </row>
    <row r="1321" spans="2:4" ht="12">
      <c r="B1321" s="302"/>
      <c r="C1321" s="298"/>
      <c r="D1321" s="299"/>
    </row>
    <row r="1322" spans="2:4" ht="12">
      <c r="B1322" s="302"/>
      <c r="C1322" s="298"/>
      <c r="D1322" s="299"/>
    </row>
    <row r="1323" spans="2:4" ht="12">
      <c r="B1323" s="302"/>
      <c r="C1323" s="298"/>
      <c r="D1323" s="299"/>
    </row>
    <row r="1324" spans="2:4" ht="12">
      <c r="B1324" s="308"/>
      <c r="C1324" s="298"/>
      <c r="D1324" s="305"/>
    </row>
    <row r="1325" spans="2:4" ht="12">
      <c r="B1325" s="308"/>
      <c r="C1325" s="298"/>
      <c r="D1325" s="305"/>
    </row>
    <row r="1326" spans="2:4" ht="12">
      <c r="B1326" s="309"/>
      <c r="C1326" s="310"/>
      <c r="D1326" s="305"/>
    </row>
    <row r="1327" spans="2:4" ht="12">
      <c r="B1327" s="309"/>
      <c r="C1327" s="310"/>
      <c r="D1327" s="305"/>
    </row>
    <row r="1328" spans="2:4" ht="12">
      <c r="B1328" s="309"/>
      <c r="C1328" s="310"/>
      <c r="D1328" s="305"/>
    </row>
    <row r="1329" spans="2:4" ht="12">
      <c r="B1329" s="309"/>
      <c r="C1329" s="310"/>
      <c r="D1329" s="305"/>
    </row>
    <row r="1330" spans="2:4" ht="12">
      <c r="B1330" s="309"/>
      <c r="C1330" s="310"/>
      <c r="D1330" s="305"/>
    </row>
    <row r="1331" spans="2:4" ht="12">
      <c r="B1331" s="309"/>
      <c r="C1331" s="310"/>
      <c r="D1331" s="305"/>
    </row>
    <row r="1332" spans="2:4" ht="12">
      <c r="B1332" s="308"/>
      <c r="C1332" s="298"/>
      <c r="D1332" s="305"/>
    </row>
    <row r="1333" spans="2:4" ht="12">
      <c r="B1333" s="308"/>
      <c r="C1333" s="298"/>
      <c r="D1333" s="305"/>
    </row>
    <row r="1334" spans="2:4" ht="12">
      <c r="B1334" s="308"/>
      <c r="C1334" s="298"/>
      <c r="D1334" s="305"/>
    </row>
    <row r="1335" spans="2:4" ht="12">
      <c r="B1335" s="308"/>
      <c r="C1335" s="298"/>
      <c r="D1335" s="305"/>
    </row>
    <row r="1336" spans="2:4" ht="12">
      <c r="B1336" s="308"/>
      <c r="C1336" s="298"/>
      <c r="D1336" s="305"/>
    </row>
    <row r="1337" spans="2:4" ht="12">
      <c r="B1337" s="308"/>
      <c r="C1337" s="298"/>
      <c r="D1337" s="305"/>
    </row>
    <row r="1338" spans="2:4" ht="12">
      <c r="B1338" s="302"/>
      <c r="C1338" s="298"/>
      <c r="D1338" s="299"/>
    </row>
    <row r="1339" spans="2:4" ht="12">
      <c r="B1339" s="308"/>
      <c r="C1339" s="298"/>
      <c r="D1339" s="305"/>
    </row>
    <row r="1340" spans="2:4" ht="12">
      <c r="B1340" s="308"/>
      <c r="C1340" s="298"/>
      <c r="D1340" s="305"/>
    </row>
    <row r="1341" spans="2:4" ht="12">
      <c r="B1341" s="308"/>
      <c r="C1341" s="298"/>
      <c r="D1341" s="305"/>
    </row>
    <row r="1342" spans="2:4" ht="12">
      <c r="B1342" s="308"/>
      <c r="C1342" s="298"/>
      <c r="D1342" s="305"/>
    </row>
    <row r="1343" spans="2:4" ht="12">
      <c r="B1343" s="308"/>
      <c r="C1343" s="298"/>
      <c r="D1343" s="305"/>
    </row>
    <row r="1344" spans="2:4" ht="12">
      <c r="B1344" s="308"/>
      <c r="C1344" s="298"/>
      <c r="D1344" s="305"/>
    </row>
    <row r="1345" spans="2:4" ht="12">
      <c r="B1345" s="302"/>
      <c r="C1345" s="298"/>
      <c r="D1345" s="299"/>
    </row>
    <row r="1346" spans="2:4" ht="12">
      <c r="B1346" s="308"/>
      <c r="C1346" s="298"/>
      <c r="D1346" s="305"/>
    </row>
    <row r="1347" spans="2:4" ht="12">
      <c r="B1347" s="308"/>
      <c r="C1347" s="298"/>
      <c r="D1347" s="305"/>
    </row>
    <row r="1348" spans="2:4" ht="12">
      <c r="B1348" s="308"/>
      <c r="C1348" s="298"/>
      <c r="D1348" s="305"/>
    </row>
    <row r="1349" spans="2:4" ht="12">
      <c r="B1349" s="308"/>
      <c r="C1349" s="298"/>
      <c r="D1349" s="305"/>
    </row>
    <row r="1350" spans="2:4" ht="12">
      <c r="B1350" s="308"/>
      <c r="C1350" s="298"/>
      <c r="D1350" s="305"/>
    </row>
    <row r="1351" spans="2:4" ht="12">
      <c r="B1351" s="309"/>
      <c r="C1351" s="310"/>
      <c r="D1351" s="305"/>
    </row>
    <row r="1352" spans="2:4" ht="12">
      <c r="B1352" s="309"/>
      <c r="C1352" s="310"/>
      <c r="D1352" s="305"/>
    </row>
    <row r="1353" spans="2:4" ht="12">
      <c r="B1353" s="309"/>
      <c r="C1353" s="310"/>
      <c r="D1353" s="305"/>
    </row>
    <row r="1354" spans="2:4" ht="12">
      <c r="B1354" s="309"/>
      <c r="C1354" s="310"/>
      <c r="D1354" s="305"/>
    </row>
    <row r="1355" spans="2:4" ht="12">
      <c r="B1355" s="309"/>
      <c r="C1355" s="310"/>
      <c r="D1355" s="305"/>
    </row>
    <row r="1356" spans="2:4" ht="12">
      <c r="B1356" s="309"/>
      <c r="C1356" s="310"/>
      <c r="D1356" s="305"/>
    </row>
    <row r="1357" spans="2:4" ht="12">
      <c r="B1357" s="308"/>
      <c r="C1357" s="298"/>
      <c r="D1357" s="305"/>
    </row>
    <row r="1358" spans="2:4" ht="12">
      <c r="B1358" s="308"/>
      <c r="C1358" s="298"/>
      <c r="D1358" s="305"/>
    </row>
    <row r="1359" spans="2:4" ht="12">
      <c r="B1359" s="308"/>
      <c r="C1359" s="298"/>
      <c r="D1359" s="305"/>
    </row>
    <row r="1360" spans="2:4" ht="12">
      <c r="B1360" s="308"/>
      <c r="C1360" s="298"/>
      <c r="D1360" s="305"/>
    </row>
    <row r="1361" spans="2:4" ht="12">
      <c r="B1361" s="308"/>
      <c r="C1361" s="298"/>
      <c r="D1361" s="305"/>
    </row>
    <row r="1362" spans="2:4" ht="12">
      <c r="B1362" s="302"/>
      <c r="C1362" s="298"/>
      <c r="D1362" s="299"/>
    </row>
    <row r="1363" spans="2:4" ht="12">
      <c r="B1363" s="308"/>
      <c r="C1363" s="298"/>
      <c r="D1363" s="305"/>
    </row>
    <row r="1364" spans="2:4" ht="12">
      <c r="B1364" s="308"/>
      <c r="C1364" s="298"/>
      <c r="D1364" s="305"/>
    </row>
    <row r="1365" spans="2:4" ht="12">
      <c r="B1365" s="308"/>
      <c r="C1365" s="298"/>
      <c r="D1365" s="305"/>
    </row>
    <row r="1366" spans="2:4" ht="12">
      <c r="B1366" s="308"/>
      <c r="C1366" s="298"/>
      <c r="D1366" s="305"/>
    </row>
    <row r="1367" spans="2:4" ht="12">
      <c r="B1367" s="308"/>
      <c r="C1367" s="298"/>
      <c r="D1367" s="305"/>
    </row>
    <row r="1368" spans="2:4" ht="12">
      <c r="B1368" s="308"/>
      <c r="C1368" s="298"/>
      <c r="D1368" s="305"/>
    </row>
    <row r="1369" spans="2:4" ht="12">
      <c r="B1369" s="302"/>
      <c r="C1369" s="298"/>
      <c r="D1369" s="299"/>
    </row>
    <row r="1370" spans="2:4" ht="12">
      <c r="B1370" s="308"/>
      <c r="C1370" s="298"/>
      <c r="D1370" s="305"/>
    </row>
    <row r="1371" spans="2:4" ht="12">
      <c r="B1371" s="308"/>
      <c r="C1371" s="298"/>
      <c r="D1371" s="305"/>
    </row>
    <row r="1372" spans="2:4" ht="12">
      <c r="B1372" s="308"/>
      <c r="C1372" s="298"/>
      <c r="D1372" s="305"/>
    </row>
    <row r="1373" spans="2:4" ht="12">
      <c r="B1373" s="308"/>
      <c r="C1373" s="298"/>
      <c r="D1373" s="305"/>
    </row>
    <row r="1374" spans="2:4" ht="12">
      <c r="B1374" s="308"/>
      <c r="C1374" s="298"/>
      <c r="D1374" s="305"/>
    </row>
    <row r="1375" spans="2:4" ht="12">
      <c r="B1375" s="309"/>
      <c r="C1375" s="310"/>
      <c r="D1375" s="305"/>
    </row>
    <row r="1376" spans="2:4" ht="12">
      <c r="B1376" s="309"/>
      <c r="C1376" s="310"/>
      <c r="D1376" s="305"/>
    </row>
    <row r="1377" spans="2:4" ht="12">
      <c r="B1377" s="309"/>
      <c r="C1377" s="310"/>
      <c r="D1377" s="305"/>
    </row>
    <row r="1378" spans="2:4" ht="12">
      <c r="B1378" s="309"/>
      <c r="C1378" s="310"/>
      <c r="D1378" s="305"/>
    </row>
    <row r="1379" spans="2:4" ht="12">
      <c r="B1379" s="309"/>
      <c r="C1379" s="310"/>
      <c r="D1379" s="305"/>
    </row>
    <row r="1380" spans="2:4" ht="12">
      <c r="B1380" s="309"/>
      <c r="C1380" s="310"/>
      <c r="D1380" s="305"/>
    </row>
    <row r="1381" spans="2:4" ht="12">
      <c r="B1381" s="308"/>
      <c r="C1381" s="298"/>
      <c r="D1381" s="305"/>
    </row>
    <row r="1382" spans="2:4" ht="12">
      <c r="B1382" s="308"/>
      <c r="C1382" s="298"/>
      <c r="D1382" s="305"/>
    </row>
    <row r="1383" spans="2:4" ht="12">
      <c r="B1383" s="308"/>
      <c r="C1383" s="298"/>
      <c r="D1383" s="305"/>
    </row>
    <row r="1384" spans="2:4" ht="12">
      <c r="B1384" s="308"/>
      <c r="C1384" s="298"/>
      <c r="D1384" s="305"/>
    </row>
    <row r="1385" spans="2:4" ht="12">
      <c r="B1385" s="308"/>
      <c r="C1385" s="298"/>
      <c r="D1385" s="305"/>
    </row>
    <row r="1386" spans="2:4" ht="12">
      <c r="B1386" s="308"/>
      <c r="C1386" s="298"/>
      <c r="D1386" s="305"/>
    </row>
    <row r="1387" spans="2:4" ht="12">
      <c r="B1387" s="308"/>
      <c r="C1387" s="298"/>
      <c r="D1387" s="305"/>
    </row>
    <row r="1388" spans="2:4" ht="12">
      <c r="B1388" s="308"/>
      <c r="C1388" s="298"/>
      <c r="D1388" s="305"/>
    </row>
    <row r="1389" spans="2:4" ht="12">
      <c r="B1389" s="308"/>
      <c r="C1389" s="298"/>
      <c r="D1389" s="305"/>
    </row>
    <row r="1390" spans="2:4" ht="12">
      <c r="B1390" s="308"/>
      <c r="C1390" s="298"/>
      <c r="D1390" s="305"/>
    </row>
    <row r="1391" spans="2:4" ht="12">
      <c r="B1391" s="308"/>
      <c r="C1391" s="298"/>
      <c r="D1391" s="305"/>
    </row>
    <row r="1392" spans="2:4" ht="12">
      <c r="B1392" s="308"/>
      <c r="C1392" s="298"/>
      <c r="D1392" s="305"/>
    </row>
    <row r="1393" spans="2:4" ht="12">
      <c r="B1393" s="308"/>
      <c r="C1393" s="298"/>
      <c r="D1393" s="305"/>
    </row>
    <row r="1394" spans="2:4" ht="12">
      <c r="B1394" s="308"/>
      <c r="C1394" s="298"/>
      <c r="D1394" s="305"/>
    </row>
    <row r="1395" spans="2:4" ht="12">
      <c r="B1395" s="302"/>
      <c r="C1395" s="298"/>
      <c r="D1395" s="299"/>
    </row>
    <row r="1396" spans="2:4" ht="12">
      <c r="B1396" s="308"/>
      <c r="C1396" s="298"/>
      <c r="D1396" s="305"/>
    </row>
    <row r="1397" spans="2:4" ht="12">
      <c r="B1397" s="308"/>
      <c r="C1397" s="298"/>
      <c r="D1397" s="305"/>
    </row>
    <row r="1398" spans="2:4" ht="12">
      <c r="B1398" s="308"/>
      <c r="C1398" s="298"/>
      <c r="D1398" s="305"/>
    </row>
    <row r="1399" spans="2:4" ht="12">
      <c r="B1399" s="308"/>
      <c r="C1399" s="298"/>
      <c r="D1399" s="305"/>
    </row>
    <row r="1400" spans="2:4" ht="12">
      <c r="B1400" s="309"/>
      <c r="C1400" s="310"/>
      <c r="D1400" s="305"/>
    </row>
    <row r="1401" spans="2:4" ht="12">
      <c r="B1401" s="309"/>
      <c r="C1401" s="310"/>
      <c r="D1401" s="305"/>
    </row>
    <row r="1402" spans="2:4" ht="12">
      <c r="B1402" s="309"/>
      <c r="C1402" s="310"/>
      <c r="D1402" s="305"/>
    </row>
    <row r="1403" spans="2:4" ht="12">
      <c r="B1403" s="309"/>
      <c r="C1403" s="310"/>
      <c r="D1403" s="305"/>
    </row>
    <row r="1404" spans="2:4" ht="12">
      <c r="B1404" s="309"/>
      <c r="C1404" s="310"/>
      <c r="D1404" s="305"/>
    </row>
    <row r="1405" spans="2:4" ht="12">
      <c r="B1405" s="309"/>
      <c r="C1405" s="310"/>
      <c r="D1405" s="305"/>
    </row>
    <row r="1406" spans="2:4" ht="12">
      <c r="B1406" s="308"/>
      <c r="C1406" s="298"/>
      <c r="D1406" s="305"/>
    </row>
    <row r="1407" spans="2:4" ht="12">
      <c r="B1407" s="308"/>
      <c r="C1407" s="298"/>
      <c r="D1407" s="305"/>
    </row>
    <row r="1408" spans="2:4" ht="12">
      <c r="B1408" s="308"/>
      <c r="C1408" s="298"/>
      <c r="D1408" s="305"/>
    </row>
    <row r="1409" spans="2:4" ht="12">
      <c r="B1409" s="308"/>
      <c r="C1409" s="298"/>
      <c r="D1409" s="305"/>
    </row>
    <row r="1410" spans="2:4" ht="12">
      <c r="B1410" s="308"/>
      <c r="C1410" s="298"/>
      <c r="D1410" s="305"/>
    </row>
    <row r="1411" spans="2:4" ht="12">
      <c r="B1411" s="302"/>
      <c r="C1411" s="298"/>
      <c r="D1411" s="299"/>
    </row>
    <row r="1412" spans="2:4" ht="12">
      <c r="B1412" s="308"/>
      <c r="C1412" s="298"/>
      <c r="D1412" s="305"/>
    </row>
    <row r="1413" spans="2:4" ht="12">
      <c r="B1413" s="308"/>
      <c r="C1413" s="298"/>
      <c r="D1413" s="305"/>
    </row>
    <row r="1414" spans="2:4" ht="12">
      <c r="B1414" s="308"/>
      <c r="C1414" s="298"/>
      <c r="D1414" s="305"/>
    </row>
    <row r="1415" spans="2:4" ht="12">
      <c r="B1415" s="308"/>
      <c r="C1415" s="298"/>
      <c r="D1415" s="305"/>
    </row>
    <row r="1416" spans="2:4" ht="12">
      <c r="B1416" s="308"/>
      <c r="C1416" s="298"/>
      <c r="D1416" s="305"/>
    </row>
    <row r="1417" spans="2:4" ht="12">
      <c r="B1417" s="308"/>
      <c r="C1417" s="298"/>
      <c r="D1417" s="305"/>
    </row>
    <row r="1418" spans="2:4" ht="12">
      <c r="B1418" s="302"/>
      <c r="C1418" s="298"/>
      <c r="D1418" s="299"/>
    </row>
    <row r="1419" spans="2:4" ht="12">
      <c r="B1419" s="308"/>
      <c r="C1419" s="298"/>
      <c r="D1419" s="305"/>
    </row>
    <row r="1420" spans="2:4" ht="12">
      <c r="B1420" s="308"/>
      <c r="C1420" s="298"/>
      <c r="D1420" s="305"/>
    </row>
    <row r="1421" spans="2:4" ht="12">
      <c r="B1421" s="308"/>
      <c r="C1421" s="298"/>
      <c r="D1421" s="305"/>
    </row>
    <row r="1422" spans="2:4" ht="12">
      <c r="B1422" s="308"/>
      <c r="C1422" s="298"/>
      <c r="D1422" s="305"/>
    </row>
    <row r="1423" spans="2:4" ht="12">
      <c r="B1423" s="308"/>
      <c r="C1423" s="298"/>
      <c r="D1423" s="305"/>
    </row>
    <row r="1424" spans="2:4" ht="12">
      <c r="B1424" s="309"/>
      <c r="C1424" s="310"/>
      <c r="D1424" s="305"/>
    </row>
    <row r="1425" spans="2:4" ht="12">
      <c r="B1425" s="309"/>
      <c r="C1425" s="310"/>
      <c r="D1425" s="305"/>
    </row>
    <row r="1426" spans="2:4" ht="12">
      <c r="B1426" s="309"/>
      <c r="C1426" s="310"/>
      <c r="D1426" s="305"/>
    </row>
    <row r="1427" spans="2:4" ht="12">
      <c r="B1427" s="309"/>
      <c r="C1427" s="310"/>
      <c r="D1427" s="305"/>
    </row>
    <row r="1428" spans="2:4" ht="12">
      <c r="B1428" s="309"/>
      <c r="C1428" s="310"/>
      <c r="D1428" s="305"/>
    </row>
    <row r="1429" spans="2:4" ht="12">
      <c r="B1429" s="309"/>
      <c r="C1429" s="310"/>
      <c r="D1429" s="305"/>
    </row>
    <row r="1430" spans="2:4" ht="12">
      <c r="B1430" s="308"/>
      <c r="C1430" s="298"/>
      <c r="D1430" s="305"/>
    </row>
    <row r="1431" spans="2:4" ht="12">
      <c r="B1431" s="308"/>
      <c r="C1431" s="298"/>
      <c r="D1431" s="305"/>
    </row>
    <row r="1432" spans="2:4" ht="12">
      <c r="B1432" s="308"/>
      <c r="C1432" s="298"/>
      <c r="D1432" s="305"/>
    </row>
    <row r="1433" spans="2:4" ht="12">
      <c r="B1433" s="308"/>
      <c r="C1433" s="298"/>
      <c r="D1433" s="305"/>
    </row>
    <row r="1434" spans="2:4" ht="12">
      <c r="B1434" s="308"/>
      <c r="C1434" s="298"/>
      <c r="D1434" s="305"/>
    </row>
    <row r="1435" spans="2:4" ht="12">
      <c r="B1435" s="308"/>
      <c r="C1435" s="298"/>
      <c r="D1435" s="305"/>
    </row>
    <row r="1436" spans="2:4" ht="12">
      <c r="B1436" s="302"/>
      <c r="C1436" s="298"/>
      <c r="D1436" s="299"/>
    </row>
    <row r="1437" spans="2:4" ht="12">
      <c r="B1437" s="308"/>
      <c r="C1437" s="298"/>
      <c r="D1437" s="305"/>
    </row>
    <row r="1438" spans="2:4" ht="12">
      <c r="B1438" s="308"/>
      <c r="C1438" s="298"/>
      <c r="D1438" s="305"/>
    </row>
    <row r="1439" spans="2:4" ht="12">
      <c r="B1439" s="308"/>
      <c r="C1439" s="298"/>
      <c r="D1439" s="305"/>
    </row>
    <row r="1440" spans="2:4" ht="12">
      <c r="B1440" s="308"/>
      <c r="C1440" s="298"/>
      <c r="D1440" s="305"/>
    </row>
    <row r="1441" spans="2:4" ht="12">
      <c r="B1441" s="308"/>
      <c r="C1441" s="298"/>
      <c r="D1441" s="305"/>
    </row>
    <row r="1442" spans="2:4" ht="12">
      <c r="B1442" s="308"/>
      <c r="C1442" s="298"/>
      <c r="D1442" s="305"/>
    </row>
    <row r="1443" spans="2:4" ht="12">
      <c r="B1443" s="308"/>
      <c r="C1443" s="298"/>
      <c r="D1443" s="305"/>
    </row>
    <row r="1444" spans="2:4" ht="12">
      <c r="B1444" s="308"/>
      <c r="C1444" s="298"/>
      <c r="D1444" s="305"/>
    </row>
    <row r="1445" spans="2:4" ht="12">
      <c r="B1445" s="302"/>
      <c r="C1445" s="298"/>
      <c r="D1445" s="299"/>
    </row>
    <row r="1446" spans="2:4" ht="12">
      <c r="B1446" s="308"/>
      <c r="C1446" s="298"/>
      <c r="D1446" s="305"/>
    </row>
    <row r="1447" spans="2:4" ht="12">
      <c r="B1447" s="308"/>
      <c r="C1447" s="298"/>
      <c r="D1447" s="305"/>
    </row>
    <row r="1448" spans="2:4" ht="12">
      <c r="B1448" s="308"/>
      <c r="C1448" s="298"/>
      <c r="D1448" s="305"/>
    </row>
    <row r="1449" spans="2:4" ht="12">
      <c r="B1449" s="308"/>
      <c r="C1449" s="298"/>
      <c r="D1449" s="305"/>
    </row>
    <row r="1450" spans="2:4" ht="12">
      <c r="B1450" s="308"/>
      <c r="C1450" s="298"/>
      <c r="D1450" s="305"/>
    </row>
    <row r="1451" spans="2:4" ht="12">
      <c r="B1451" s="309"/>
      <c r="C1451" s="310"/>
      <c r="D1451" s="305"/>
    </row>
    <row r="1452" spans="2:4" ht="12">
      <c r="B1452" s="309"/>
      <c r="C1452" s="310"/>
      <c r="D1452" s="305"/>
    </row>
    <row r="1453" spans="2:4" ht="12">
      <c r="B1453" s="309"/>
      <c r="C1453" s="310"/>
      <c r="D1453" s="305"/>
    </row>
    <row r="1454" spans="2:4" ht="12">
      <c r="B1454" s="309"/>
      <c r="C1454" s="310"/>
      <c r="D1454" s="305"/>
    </row>
    <row r="1455" spans="2:4" ht="12">
      <c r="B1455" s="309"/>
      <c r="C1455" s="310"/>
      <c r="D1455" s="305"/>
    </row>
    <row r="1456" spans="2:4" ht="12">
      <c r="B1456" s="309"/>
      <c r="C1456" s="310"/>
      <c r="D1456" s="305"/>
    </row>
    <row r="1457" spans="2:4" ht="12">
      <c r="B1457" s="308"/>
      <c r="C1457" s="298"/>
      <c r="D1457" s="305"/>
    </row>
    <row r="1458" spans="2:4" ht="12">
      <c r="B1458" s="308"/>
      <c r="C1458" s="298"/>
      <c r="D1458" s="305"/>
    </row>
    <row r="1459" spans="2:4" ht="12">
      <c r="B1459" s="308"/>
      <c r="C1459" s="298"/>
      <c r="D1459" s="305"/>
    </row>
    <row r="1460" spans="2:4" ht="12">
      <c r="B1460" s="308"/>
      <c r="C1460" s="298"/>
      <c r="D1460" s="305"/>
    </row>
    <row r="1461" spans="2:4" ht="12">
      <c r="B1461" s="308"/>
      <c r="C1461" s="298"/>
      <c r="D1461" s="305"/>
    </row>
    <row r="1462" spans="2:4" ht="12">
      <c r="B1462" s="302"/>
      <c r="C1462" s="298"/>
      <c r="D1462" s="299"/>
    </row>
    <row r="1463" spans="2:4" ht="12">
      <c r="B1463" s="308"/>
      <c r="C1463" s="298"/>
      <c r="D1463" s="305"/>
    </row>
    <row r="1464" spans="2:4" ht="12">
      <c r="B1464" s="308"/>
      <c r="C1464" s="298"/>
      <c r="D1464" s="305"/>
    </row>
    <row r="1465" spans="2:4" ht="12">
      <c r="B1465" s="308"/>
      <c r="C1465" s="298"/>
      <c r="D1465" s="305"/>
    </row>
    <row r="1466" spans="2:4" ht="12">
      <c r="B1466" s="308"/>
      <c r="C1466" s="298"/>
      <c r="D1466" s="305"/>
    </row>
    <row r="1467" spans="2:4" ht="12">
      <c r="B1467" s="308"/>
      <c r="C1467" s="298"/>
      <c r="D1467" s="305"/>
    </row>
    <row r="1468" spans="2:4" ht="12">
      <c r="B1468" s="308"/>
      <c r="C1468" s="298"/>
      <c r="D1468" s="305"/>
    </row>
    <row r="1469" spans="2:4" ht="12">
      <c r="B1469" s="308"/>
      <c r="C1469" s="298"/>
      <c r="D1469" s="305"/>
    </row>
    <row r="1470" spans="2:4" ht="12">
      <c r="B1470" s="308"/>
      <c r="C1470" s="298"/>
      <c r="D1470" s="305"/>
    </row>
    <row r="1471" spans="2:4" ht="12">
      <c r="B1471" s="302"/>
      <c r="C1471" s="298"/>
      <c r="D1471" s="299"/>
    </row>
    <row r="1472" spans="2:4" ht="12">
      <c r="B1472" s="308"/>
      <c r="C1472" s="298"/>
      <c r="D1472" s="305"/>
    </row>
    <row r="1473" spans="2:4" ht="12">
      <c r="B1473" s="308"/>
      <c r="C1473" s="298"/>
      <c r="D1473" s="305"/>
    </row>
    <row r="1474" spans="2:4" ht="12">
      <c r="B1474" s="308"/>
      <c r="C1474" s="298"/>
      <c r="D1474" s="305"/>
    </row>
    <row r="1475" spans="2:4" ht="12">
      <c r="B1475" s="308"/>
      <c r="C1475" s="298"/>
      <c r="D1475" s="305"/>
    </row>
    <row r="1476" spans="2:4" ht="12">
      <c r="B1476" s="308"/>
      <c r="C1476" s="298"/>
      <c r="D1476" s="305"/>
    </row>
    <row r="1477" spans="2:4" ht="12">
      <c r="B1477" s="309"/>
      <c r="C1477" s="310"/>
      <c r="D1477" s="305"/>
    </row>
    <row r="1478" spans="2:4" ht="12">
      <c r="B1478" s="309"/>
      <c r="C1478" s="310"/>
      <c r="D1478" s="305"/>
    </row>
    <row r="1479" spans="2:4" ht="12">
      <c r="B1479" s="309"/>
      <c r="C1479" s="310"/>
      <c r="D1479" s="305"/>
    </row>
    <row r="1480" spans="2:4" ht="12">
      <c r="B1480" s="309"/>
      <c r="C1480" s="310"/>
      <c r="D1480" s="305"/>
    </row>
    <row r="1481" spans="2:4" ht="12">
      <c r="B1481" s="309"/>
      <c r="C1481" s="310"/>
      <c r="D1481" s="305"/>
    </row>
    <row r="1482" spans="2:4" ht="12">
      <c r="B1482" s="309"/>
      <c r="C1482" s="310"/>
      <c r="D1482" s="305"/>
    </row>
    <row r="1483" spans="2:4" ht="12">
      <c r="B1483" s="308"/>
      <c r="C1483" s="298"/>
      <c r="D1483" s="305"/>
    </row>
    <row r="1484" spans="2:4" ht="12">
      <c r="B1484" s="308"/>
      <c r="C1484" s="298"/>
      <c r="D1484" s="305"/>
    </row>
    <row r="1485" spans="2:4" ht="12">
      <c r="B1485" s="308"/>
      <c r="C1485" s="298"/>
      <c r="D1485" s="305"/>
    </row>
    <row r="1486" spans="2:4" ht="12">
      <c r="B1486" s="308"/>
      <c r="C1486" s="298"/>
      <c r="D1486" s="305"/>
    </row>
    <row r="1487" spans="2:4" ht="12">
      <c r="B1487" s="302"/>
      <c r="C1487" s="298"/>
      <c r="D1487" s="299"/>
    </row>
    <row r="1488" spans="2:4" ht="12">
      <c r="B1488" s="308"/>
      <c r="C1488" s="298"/>
      <c r="D1488" s="305"/>
    </row>
    <row r="1489" spans="2:4" ht="12">
      <c r="B1489" s="308"/>
      <c r="C1489" s="298"/>
      <c r="D1489" s="305"/>
    </row>
    <row r="1490" spans="2:4" ht="12">
      <c r="B1490" s="308"/>
      <c r="C1490" s="298"/>
      <c r="D1490" s="305"/>
    </row>
    <row r="1491" spans="2:4" ht="12">
      <c r="B1491" s="308"/>
      <c r="C1491" s="298"/>
      <c r="D1491" s="305"/>
    </row>
    <row r="1492" spans="2:4" ht="12">
      <c r="B1492" s="308"/>
      <c r="C1492" s="298"/>
      <c r="D1492" s="305"/>
    </row>
    <row r="1493" spans="2:4" ht="12">
      <c r="B1493" s="308"/>
      <c r="C1493" s="298"/>
      <c r="D1493" s="305"/>
    </row>
    <row r="1494" spans="2:4" ht="12">
      <c r="B1494" s="302"/>
      <c r="C1494" s="298"/>
      <c r="D1494" s="299"/>
    </row>
    <row r="1495" spans="2:4" ht="12">
      <c r="B1495" s="308"/>
      <c r="C1495" s="298"/>
      <c r="D1495" s="305"/>
    </row>
    <row r="1496" spans="2:4" ht="12">
      <c r="B1496" s="308"/>
      <c r="C1496" s="298"/>
      <c r="D1496" s="305"/>
    </row>
    <row r="1497" spans="2:4" ht="12">
      <c r="B1497" s="308"/>
      <c r="C1497" s="298"/>
      <c r="D1497" s="305"/>
    </row>
    <row r="1498" spans="2:4" ht="12">
      <c r="B1498" s="308"/>
      <c r="C1498" s="298"/>
      <c r="D1498" s="305"/>
    </row>
    <row r="1499" spans="2:4" ht="12">
      <c r="B1499" s="308"/>
      <c r="C1499" s="298"/>
      <c r="D1499" s="305"/>
    </row>
    <row r="1500" spans="2:4" ht="12">
      <c r="B1500" s="309"/>
      <c r="C1500" s="310"/>
      <c r="D1500" s="305"/>
    </row>
    <row r="1501" spans="2:4" ht="12">
      <c r="B1501" s="309"/>
      <c r="C1501" s="310"/>
      <c r="D1501" s="305"/>
    </row>
    <row r="1502" spans="2:4" ht="12">
      <c r="B1502" s="309"/>
      <c r="C1502" s="310"/>
      <c r="D1502" s="305"/>
    </row>
    <row r="1503" spans="2:4" ht="12">
      <c r="B1503" s="309"/>
      <c r="C1503" s="310"/>
      <c r="D1503" s="305"/>
    </row>
    <row r="1504" spans="2:4" ht="12">
      <c r="B1504" s="309"/>
      <c r="C1504" s="310"/>
      <c r="D1504" s="305"/>
    </row>
    <row r="1505" spans="2:4" ht="12">
      <c r="B1505" s="309"/>
      <c r="C1505" s="310"/>
      <c r="D1505" s="305"/>
    </row>
    <row r="1506" spans="2:4" ht="12">
      <c r="B1506" s="308"/>
      <c r="C1506" s="298"/>
      <c r="D1506" s="305"/>
    </row>
    <row r="1507" spans="2:4" ht="12">
      <c r="B1507" s="308"/>
      <c r="C1507" s="298"/>
      <c r="D1507" s="305"/>
    </row>
    <row r="1508" spans="2:4" ht="12">
      <c r="B1508" s="308"/>
      <c r="C1508" s="298"/>
      <c r="D1508" s="305"/>
    </row>
    <row r="1509" spans="2:4" ht="12">
      <c r="B1509" s="308"/>
      <c r="C1509" s="298"/>
      <c r="D1509" s="305"/>
    </row>
    <row r="1510" spans="2:4" ht="12">
      <c r="B1510" s="302"/>
      <c r="C1510" s="298"/>
      <c r="D1510" s="299"/>
    </row>
    <row r="1511" spans="2:4" ht="12">
      <c r="B1511" s="308"/>
      <c r="C1511" s="298"/>
      <c r="D1511" s="305"/>
    </row>
    <row r="1512" spans="2:4" ht="12">
      <c r="B1512" s="308"/>
      <c r="C1512" s="298"/>
      <c r="D1512" s="305"/>
    </row>
    <row r="1513" spans="2:4" ht="12">
      <c r="B1513" s="308"/>
      <c r="C1513" s="298"/>
      <c r="D1513" s="305"/>
    </row>
    <row r="1514" spans="2:4" ht="12">
      <c r="B1514" s="308"/>
      <c r="C1514" s="298"/>
      <c r="D1514" s="305"/>
    </row>
    <row r="1515" spans="2:4" ht="12">
      <c r="B1515" s="308"/>
      <c r="C1515" s="298"/>
      <c r="D1515" s="305"/>
    </row>
    <row r="1516" spans="2:4" ht="12">
      <c r="B1516" s="308"/>
      <c r="C1516" s="298"/>
      <c r="D1516" s="305"/>
    </row>
    <row r="1517" spans="2:4" ht="12">
      <c r="B1517" s="302"/>
      <c r="C1517" s="298"/>
      <c r="D1517" s="299"/>
    </row>
    <row r="1518" spans="2:4" ht="12">
      <c r="B1518" s="308"/>
      <c r="C1518" s="298"/>
      <c r="D1518" s="305"/>
    </row>
    <row r="1519" spans="2:4" ht="12">
      <c r="B1519" s="308"/>
      <c r="C1519" s="298"/>
      <c r="D1519" s="305"/>
    </row>
    <row r="1520" spans="2:4" ht="12">
      <c r="B1520" s="308"/>
      <c r="C1520" s="298"/>
      <c r="D1520" s="305"/>
    </row>
    <row r="1521" spans="2:4" ht="12">
      <c r="B1521" s="308"/>
      <c r="C1521" s="298"/>
      <c r="D1521" s="305"/>
    </row>
    <row r="1522" spans="2:4" ht="12">
      <c r="B1522" s="308"/>
      <c r="C1522" s="298"/>
      <c r="D1522" s="305"/>
    </row>
    <row r="1523" spans="2:4" ht="12">
      <c r="B1523" s="309"/>
      <c r="C1523" s="310"/>
      <c r="D1523" s="305"/>
    </row>
    <row r="1524" spans="2:4" ht="12">
      <c r="B1524" s="309"/>
      <c r="C1524" s="310"/>
      <c r="D1524" s="305"/>
    </row>
    <row r="1525" spans="2:4" ht="12">
      <c r="B1525" s="309"/>
      <c r="C1525" s="310"/>
      <c r="D1525" s="305"/>
    </row>
    <row r="1526" spans="2:4" ht="12">
      <c r="B1526" s="309"/>
      <c r="C1526" s="310"/>
      <c r="D1526" s="305"/>
    </row>
    <row r="1527" spans="2:4" ht="12">
      <c r="B1527" s="309"/>
      <c r="C1527" s="310"/>
      <c r="D1527" s="305"/>
    </row>
    <row r="1528" spans="2:4" ht="12">
      <c r="B1528" s="309"/>
      <c r="C1528" s="310"/>
      <c r="D1528" s="305"/>
    </row>
    <row r="1529" spans="2:4" ht="12">
      <c r="B1529" s="308"/>
      <c r="C1529" s="298"/>
      <c r="D1529" s="305"/>
    </row>
    <row r="1530" spans="2:4" ht="12">
      <c r="B1530" s="308"/>
      <c r="C1530" s="298"/>
      <c r="D1530" s="305"/>
    </row>
    <row r="1531" spans="2:4" ht="12">
      <c r="B1531" s="308"/>
      <c r="C1531" s="298"/>
      <c r="D1531" s="305"/>
    </row>
    <row r="1532" spans="2:4" ht="12">
      <c r="B1532" s="308"/>
      <c r="C1532" s="298"/>
      <c r="D1532" s="305"/>
    </row>
    <row r="1533" spans="2:4" ht="12">
      <c r="B1533" s="302"/>
      <c r="C1533" s="298"/>
      <c r="D1533" s="299"/>
    </row>
    <row r="1534" spans="2:4" ht="12">
      <c r="B1534" s="308"/>
      <c r="C1534" s="298"/>
      <c r="D1534" s="305"/>
    </row>
    <row r="1535" spans="2:4" ht="12">
      <c r="B1535" s="308"/>
      <c r="C1535" s="298"/>
      <c r="D1535" s="305"/>
    </row>
    <row r="1536" spans="2:4" ht="12">
      <c r="B1536" s="308"/>
      <c r="C1536" s="298"/>
      <c r="D1536" s="305"/>
    </row>
    <row r="1537" spans="2:4" ht="12">
      <c r="B1537" s="308"/>
      <c r="C1537" s="298"/>
      <c r="D1537" s="305"/>
    </row>
    <row r="1538" spans="2:4" ht="12">
      <c r="B1538" s="308"/>
      <c r="C1538" s="298"/>
      <c r="D1538" s="305"/>
    </row>
    <row r="1539" spans="2:4" ht="12">
      <c r="B1539" s="308"/>
      <c r="C1539" s="298"/>
      <c r="D1539" s="305"/>
    </row>
    <row r="1540" spans="2:4" ht="12">
      <c r="B1540" s="302"/>
      <c r="C1540" s="298"/>
      <c r="D1540" s="299"/>
    </row>
    <row r="1541" spans="2:4" ht="12">
      <c r="B1541" s="308"/>
      <c r="C1541" s="298"/>
      <c r="D1541" s="305"/>
    </row>
    <row r="1542" spans="2:4" ht="12">
      <c r="B1542" s="308"/>
      <c r="C1542" s="298"/>
      <c r="D1542" s="305"/>
    </row>
    <row r="1543" spans="2:4" ht="12">
      <c r="B1543" s="308"/>
      <c r="C1543" s="298"/>
      <c r="D1543" s="305"/>
    </row>
    <row r="1544" spans="2:4" ht="12">
      <c r="B1544" s="308"/>
      <c r="C1544" s="298"/>
      <c r="D1544" s="305"/>
    </row>
    <row r="1545" spans="2:4" ht="12">
      <c r="B1545" s="308"/>
      <c r="C1545" s="298"/>
      <c r="D1545" s="305"/>
    </row>
    <row r="1546" spans="2:4" ht="12">
      <c r="B1546" s="309"/>
      <c r="C1546" s="310"/>
      <c r="D1546" s="305"/>
    </row>
    <row r="1547" spans="2:4" ht="12">
      <c r="B1547" s="309"/>
      <c r="C1547" s="310"/>
      <c r="D1547" s="305"/>
    </row>
    <row r="1548" spans="2:4" ht="12">
      <c r="B1548" s="309"/>
      <c r="C1548" s="310"/>
      <c r="D1548" s="305"/>
    </row>
    <row r="1549" spans="2:4" ht="12">
      <c r="B1549" s="309"/>
      <c r="C1549" s="310"/>
      <c r="D1549" s="305"/>
    </row>
    <row r="1550" spans="2:4" ht="12">
      <c r="B1550" s="309"/>
      <c r="C1550" s="310"/>
      <c r="D1550" s="305"/>
    </row>
    <row r="1551" spans="2:4" ht="12">
      <c r="B1551" s="309"/>
      <c r="C1551" s="310"/>
      <c r="D1551" s="305"/>
    </row>
    <row r="1552" spans="2:4" ht="12">
      <c r="B1552" s="308"/>
      <c r="C1552" s="298"/>
      <c r="D1552" s="305"/>
    </row>
    <row r="1553" spans="2:4" ht="12">
      <c r="B1553" s="308"/>
      <c r="C1553" s="298"/>
      <c r="D1553" s="305"/>
    </row>
    <row r="1554" spans="2:4" ht="12">
      <c r="B1554" s="308"/>
      <c r="C1554" s="298"/>
      <c r="D1554" s="305"/>
    </row>
    <row r="1555" spans="2:4" ht="12">
      <c r="B1555" s="308"/>
      <c r="C1555" s="298"/>
      <c r="D1555" s="305"/>
    </row>
    <row r="1556" spans="2:4" ht="12">
      <c r="B1556" s="308"/>
      <c r="C1556" s="298"/>
      <c r="D1556" s="305"/>
    </row>
    <row r="1557" spans="2:4" ht="12">
      <c r="B1557" s="308"/>
      <c r="C1557" s="298"/>
      <c r="D1557" s="305"/>
    </row>
    <row r="1558" spans="2:4" ht="12">
      <c r="B1558" s="302"/>
      <c r="C1558" s="298"/>
      <c r="D1558" s="299"/>
    </row>
    <row r="1559" spans="2:4" ht="12">
      <c r="B1559" s="308"/>
      <c r="C1559" s="298"/>
      <c r="D1559" s="305"/>
    </row>
    <row r="1560" spans="2:4" ht="12">
      <c r="B1560" s="308"/>
      <c r="C1560" s="298"/>
      <c r="D1560" s="305"/>
    </row>
    <row r="1561" spans="2:4" ht="12">
      <c r="B1561" s="308"/>
      <c r="C1561" s="298"/>
      <c r="D1561" s="305"/>
    </row>
    <row r="1562" spans="2:4" ht="12">
      <c r="B1562" s="308"/>
      <c r="C1562" s="298"/>
      <c r="D1562" s="305"/>
    </row>
    <row r="1563" spans="2:4" ht="12">
      <c r="B1563" s="308"/>
      <c r="C1563" s="298"/>
      <c r="D1563" s="305"/>
    </row>
    <row r="1564" spans="2:4" ht="12">
      <c r="B1564" s="308"/>
      <c r="C1564" s="298"/>
      <c r="D1564" s="305"/>
    </row>
    <row r="1565" spans="2:4" ht="12">
      <c r="B1565" s="308"/>
      <c r="C1565" s="298"/>
      <c r="D1565" s="305"/>
    </row>
    <row r="1566" spans="2:4" ht="12">
      <c r="B1566" s="308"/>
      <c r="C1566" s="298"/>
      <c r="D1566" s="305"/>
    </row>
    <row r="1567" spans="2:4" ht="12">
      <c r="B1567" s="302"/>
      <c r="C1567" s="298"/>
      <c r="D1567" s="299"/>
    </row>
    <row r="1568" spans="2:4" ht="12">
      <c r="B1568" s="308"/>
      <c r="C1568" s="298"/>
      <c r="D1568" s="305"/>
    </row>
    <row r="1569" spans="2:4" ht="12">
      <c r="B1569" s="308"/>
      <c r="C1569" s="298"/>
      <c r="D1569" s="305"/>
    </row>
    <row r="1570" spans="2:4" ht="12">
      <c r="B1570" s="308"/>
      <c r="C1570" s="298"/>
      <c r="D1570" s="305"/>
    </row>
    <row r="1571" spans="2:4" ht="12">
      <c r="B1571" s="308"/>
      <c r="C1571" s="298"/>
      <c r="D1571" s="305"/>
    </row>
    <row r="1572" spans="2:4" ht="12">
      <c r="B1572" s="308"/>
      <c r="C1572" s="298"/>
      <c r="D1572" s="305"/>
    </row>
    <row r="1573" spans="2:4" ht="12">
      <c r="B1573" s="309"/>
      <c r="C1573" s="310"/>
      <c r="D1573" s="305"/>
    </row>
    <row r="1574" spans="2:4" ht="12">
      <c r="B1574" s="309"/>
      <c r="C1574" s="310"/>
      <c r="D1574" s="305"/>
    </row>
    <row r="1575" spans="2:4" ht="12">
      <c r="B1575" s="309"/>
      <c r="C1575" s="310"/>
      <c r="D1575" s="305"/>
    </row>
    <row r="1576" spans="2:4" ht="12">
      <c r="B1576" s="309"/>
      <c r="C1576" s="310"/>
      <c r="D1576" s="305"/>
    </row>
    <row r="1577" spans="2:4" ht="12">
      <c r="B1577" s="309"/>
      <c r="C1577" s="310"/>
      <c r="D1577" s="305"/>
    </row>
    <row r="1578" spans="2:4" ht="12">
      <c r="B1578" s="309"/>
      <c r="C1578" s="310"/>
      <c r="D1578" s="305"/>
    </row>
    <row r="1579" spans="2:4" ht="12">
      <c r="B1579" s="308"/>
      <c r="C1579" s="298"/>
      <c r="D1579" s="305"/>
    </row>
    <row r="1580" spans="2:4" ht="12">
      <c r="B1580" s="308"/>
      <c r="C1580" s="298"/>
      <c r="D1580" s="305"/>
    </row>
    <row r="1581" spans="2:4" ht="12">
      <c r="B1581" s="308"/>
      <c r="C1581" s="298"/>
      <c r="D1581" s="305"/>
    </row>
    <row r="1582" spans="2:4" ht="12">
      <c r="B1582" s="308"/>
      <c r="C1582" s="298"/>
      <c r="D1582" s="305"/>
    </row>
    <row r="1583" spans="2:4" ht="12">
      <c r="B1583" s="308"/>
      <c r="C1583" s="298"/>
      <c r="D1583" s="305"/>
    </row>
    <row r="1584" spans="2:4" ht="12">
      <c r="B1584" s="308"/>
      <c r="C1584" s="298"/>
      <c r="D1584" s="305"/>
    </row>
    <row r="1585" spans="2:4" ht="12">
      <c r="B1585" s="302"/>
      <c r="C1585" s="298"/>
      <c r="D1585" s="299"/>
    </row>
    <row r="1586" spans="2:4" ht="12">
      <c r="B1586" s="308"/>
      <c r="C1586" s="298"/>
      <c r="D1586" s="305"/>
    </row>
    <row r="1587" spans="2:4" ht="12">
      <c r="B1587" s="308"/>
      <c r="C1587" s="298"/>
      <c r="D1587" s="305"/>
    </row>
    <row r="1588" spans="2:4" ht="12">
      <c r="B1588" s="308"/>
      <c r="C1588" s="298"/>
      <c r="D1588" s="305"/>
    </row>
    <row r="1589" spans="2:4" ht="12">
      <c r="B1589" s="308"/>
      <c r="C1589" s="298"/>
      <c r="D1589" s="305"/>
    </row>
    <row r="1590" spans="2:4" ht="12">
      <c r="B1590" s="308"/>
      <c r="C1590" s="298"/>
      <c r="D1590" s="305"/>
    </row>
    <row r="1591" spans="2:4" ht="12">
      <c r="B1591" s="308"/>
      <c r="C1591" s="298"/>
      <c r="D1591" s="305"/>
    </row>
    <row r="1592" spans="2:4" ht="12">
      <c r="B1592" s="308"/>
      <c r="C1592" s="298"/>
      <c r="D1592" s="305"/>
    </row>
    <row r="1593" spans="2:4" ht="12">
      <c r="B1593" s="308"/>
      <c r="C1593" s="298"/>
      <c r="D1593" s="305"/>
    </row>
    <row r="1594" spans="2:4" ht="12">
      <c r="B1594" s="302"/>
      <c r="C1594" s="298"/>
      <c r="D1594" s="299"/>
    </row>
    <row r="1595" spans="2:4" ht="12">
      <c r="B1595" s="308"/>
      <c r="C1595" s="298"/>
      <c r="D1595" s="305"/>
    </row>
    <row r="1596" spans="2:4" ht="12">
      <c r="B1596" s="308"/>
      <c r="C1596" s="298"/>
      <c r="D1596" s="305"/>
    </row>
    <row r="1597" spans="2:4" ht="12">
      <c r="B1597" s="308"/>
      <c r="C1597" s="298"/>
      <c r="D1597" s="305"/>
    </row>
    <row r="1598" spans="2:4" ht="12">
      <c r="B1598" s="308"/>
      <c r="C1598" s="298"/>
      <c r="D1598" s="305"/>
    </row>
    <row r="1599" spans="2:4" ht="12">
      <c r="B1599" s="308"/>
      <c r="C1599" s="298"/>
      <c r="D1599" s="305"/>
    </row>
    <row r="1600" spans="2:4" ht="12">
      <c r="B1600" s="309"/>
      <c r="C1600" s="310"/>
      <c r="D1600" s="305"/>
    </row>
    <row r="1601" spans="2:4" ht="12">
      <c r="B1601" s="309"/>
      <c r="C1601" s="310"/>
      <c r="D1601" s="305"/>
    </row>
    <row r="1602" spans="2:4" ht="12">
      <c r="B1602" s="309"/>
      <c r="C1602" s="310"/>
      <c r="D1602" s="305"/>
    </row>
    <row r="1603" spans="2:4" ht="12">
      <c r="B1603" s="309"/>
      <c r="C1603" s="310"/>
      <c r="D1603" s="305"/>
    </row>
    <row r="1604" spans="2:4" ht="12">
      <c r="B1604" s="309"/>
      <c r="C1604" s="310"/>
      <c r="D1604" s="305"/>
    </row>
    <row r="1605" spans="2:4" ht="12">
      <c r="B1605" s="309"/>
      <c r="C1605" s="310"/>
      <c r="D1605" s="305"/>
    </row>
    <row r="1606" spans="2:4" ht="12">
      <c r="B1606" s="308"/>
      <c r="C1606" s="298"/>
      <c r="D1606" s="305"/>
    </row>
    <row r="1607" spans="2:4" ht="12">
      <c r="B1607" s="308"/>
      <c r="C1607" s="298"/>
      <c r="D1607" s="305"/>
    </row>
    <row r="1608" spans="2:4" ht="12">
      <c r="B1608" s="308"/>
      <c r="C1608" s="298"/>
      <c r="D1608" s="305"/>
    </row>
    <row r="1609" spans="2:4" ht="12">
      <c r="B1609" s="308"/>
      <c r="C1609" s="298"/>
      <c r="D1609" s="305"/>
    </row>
    <row r="1610" spans="2:4" ht="12">
      <c r="B1610" s="308"/>
      <c r="C1610" s="298"/>
      <c r="D1610" s="305"/>
    </row>
    <row r="1611" spans="2:4" ht="12">
      <c r="B1611" s="308"/>
      <c r="C1611" s="298"/>
      <c r="D1611" s="305"/>
    </row>
    <row r="1612" spans="2:4" ht="12">
      <c r="B1612" s="302"/>
      <c r="C1612" s="298"/>
      <c r="D1612" s="299"/>
    </row>
    <row r="1613" spans="2:4" ht="12">
      <c r="B1613" s="308"/>
      <c r="C1613" s="298"/>
      <c r="D1613" s="305"/>
    </row>
    <row r="1614" spans="2:4" ht="12">
      <c r="B1614" s="308"/>
      <c r="C1614" s="298"/>
      <c r="D1614" s="305"/>
    </row>
    <row r="1615" spans="2:4" ht="12">
      <c r="B1615" s="308"/>
      <c r="C1615" s="298"/>
      <c r="D1615" s="305"/>
    </row>
    <row r="1616" spans="2:4" ht="12">
      <c r="B1616" s="308"/>
      <c r="C1616" s="298"/>
      <c r="D1616" s="305"/>
    </row>
    <row r="1617" spans="2:4" ht="12">
      <c r="B1617" s="308"/>
      <c r="C1617" s="298"/>
      <c r="D1617" s="305"/>
    </row>
    <row r="1618" spans="2:4" ht="12">
      <c r="B1618" s="308"/>
      <c r="C1618" s="298"/>
      <c r="D1618" s="305"/>
    </row>
    <row r="1619" spans="2:4" ht="12">
      <c r="B1619" s="308"/>
      <c r="C1619" s="298"/>
      <c r="D1619" s="305"/>
    </row>
    <row r="1620" spans="2:4" ht="12">
      <c r="B1620" s="308"/>
      <c r="C1620" s="298"/>
      <c r="D1620" s="305"/>
    </row>
    <row r="1621" spans="2:4" ht="12">
      <c r="B1621" s="302"/>
      <c r="C1621" s="298"/>
      <c r="D1621" s="299"/>
    </row>
    <row r="1622" spans="2:4" ht="12">
      <c r="B1622" s="308"/>
      <c r="C1622" s="298"/>
      <c r="D1622" s="305"/>
    </row>
    <row r="1623" spans="2:4" ht="12">
      <c r="B1623" s="308"/>
      <c r="C1623" s="298"/>
      <c r="D1623" s="305"/>
    </row>
    <row r="1624" spans="2:4" ht="12">
      <c r="B1624" s="308"/>
      <c r="C1624" s="298"/>
      <c r="D1624" s="305"/>
    </row>
    <row r="1625" spans="2:4" ht="12">
      <c r="B1625" s="308"/>
      <c r="C1625" s="298"/>
      <c r="D1625" s="305"/>
    </row>
    <row r="1626" spans="2:4" ht="12">
      <c r="B1626" s="308"/>
      <c r="C1626" s="298"/>
      <c r="D1626" s="305"/>
    </row>
    <row r="1627" spans="2:4" ht="12">
      <c r="B1627" s="309"/>
      <c r="C1627" s="310"/>
      <c r="D1627" s="305"/>
    </row>
    <row r="1628" spans="2:4" ht="12">
      <c r="B1628" s="309"/>
      <c r="C1628" s="310"/>
      <c r="D1628" s="305"/>
    </row>
    <row r="1629" spans="2:4" ht="12">
      <c r="B1629" s="309"/>
      <c r="C1629" s="310"/>
      <c r="D1629" s="305"/>
    </row>
    <row r="1630" spans="2:4" ht="12">
      <c r="B1630" s="309"/>
      <c r="C1630" s="310"/>
      <c r="D1630" s="305"/>
    </row>
    <row r="1631" spans="2:4" ht="12">
      <c r="B1631" s="309"/>
      <c r="C1631" s="310"/>
      <c r="D1631" s="305"/>
    </row>
    <row r="1632" spans="2:4" ht="12">
      <c r="B1632" s="309"/>
      <c r="C1632" s="310"/>
      <c r="D1632" s="305"/>
    </row>
    <row r="1633" spans="2:4" ht="12">
      <c r="B1633" s="308"/>
      <c r="C1633" s="298"/>
      <c r="D1633" s="305"/>
    </row>
    <row r="1634" spans="2:4" ht="12">
      <c r="B1634" s="308"/>
      <c r="C1634" s="298"/>
      <c r="D1634" s="305"/>
    </row>
    <row r="1635" spans="2:4" ht="12">
      <c r="B1635" s="308"/>
      <c r="C1635" s="298"/>
      <c r="D1635" s="305"/>
    </row>
    <row r="1636" spans="2:4" ht="12">
      <c r="B1636" s="308"/>
      <c r="C1636" s="298"/>
      <c r="D1636" s="305"/>
    </row>
    <row r="1637" spans="2:4" ht="12">
      <c r="B1637" s="308"/>
      <c r="C1637" s="298"/>
      <c r="D1637" s="305"/>
    </row>
    <row r="1638" spans="2:4" ht="12">
      <c r="B1638" s="308"/>
      <c r="C1638" s="298"/>
      <c r="D1638" s="305"/>
    </row>
    <row r="1639" spans="2:4" ht="12">
      <c r="B1639" s="308"/>
      <c r="C1639" s="298"/>
      <c r="D1639" s="305"/>
    </row>
    <row r="1640" spans="2:4" ht="12">
      <c r="B1640" s="308"/>
      <c r="C1640" s="298"/>
      <c r="D1640" s="305"/>
    </row>
    <row r="1641" spans="2:4" ht="12">
      <c r="B1641" s="308"/>
      <c r="C1641" s="298"/>
      <c r="D1641" s="305"/>
    </row>
    <row r="1642" spans="2:4" ht="12">
      <c r="B1642" s="308"/>
      <c r="C1642" s="298"/>
      <c r="D1642" s="305"/>
    </row>
    <row r="1643" spans="2:4" ht="12">
      <c r="B1643" s="302"/>
      <c r="C1643" s="298"/>
      <c r="D1643" s="299"/>
    </row>
    <row r="1644" spans="2:4" ht="12">
      <c r="B1644" s="308"/>
      <c r="C1644" s="298"/>
      <c r="D1644" s="305"/>
    </row>
    <row r="1645" spans="2:4" ht="12">
      <c r="B1645" s="308"/>
      <c r="C1645" s="298"/>
      <c r="D1645" s="305"/>
    </row>
    <row r="1646" spans="2:4" ht="12">
      <c r="B1646" s="308"/>
      <c r="C1646" s="298"/>
      <c r="D1646" s="305"/>
    </row>
    <row r="1647" spans="2:4" ht="12">
      <c r="B1647" s="308"/>
      <c r="C1647" s="298"/>
      <c r="D1647" s="305"/>
    </row>
    <row r="1648" spans="2:4" ht="12">
      <c r="B1648" s="308"/>
      <c r="C1648" s="298"/>
      <c r="D1648" s="305"/>
    </row>
    <row r="1649" spans="2:4" ht="12">
      <c r="B1649" s="308"/>
      <c r="C1649" s="298"/>
      <c r="D1649" s="305"/>
    </row>
    <row r="1650" spans="2:4" ht="12">
      <c r="B1650" s="308"/>
      <c r="C1650" s="298"/>
      <c r="D1650" s="305"/>
    </row>
    <row r="1651" spans="2:4" ht="12">
      <c r="B1651" s="308"/>
      <c r="C1651" s="298"/>
      <c r="D1651" s="305"/>
    </row>
    <row r="1652" spans="2:4" ht="12">
      <c r="B1652" s="308"/>
      <c r="C1652" s="298"/>
      <c r="D1652" s="305"/>
    </row>
    <row r="1653" spans="2:4" ht="12">
      <c r="B1653" s="308"/>
      <c r="C1653" s="298"/>
      <c r="D1653" s="305"/>
    </row>
    <row r="1654" spans="2:4" ht="12">
      <c r="B1654" s="302"/>
      <c r="C1654" s="298"/>
      <c r="D1654" s="299"/>
    </row>
    <row r="1655" spans="2:4" ht="12">
      <c r="B1655" s="308"/>
      <c r="C1655" s="298"/>
      <c r="D1655" s="305"/>
    </row>
    <row r="1656" spans="2:4" ht="12">
      <c r="B1656" s="308"/>
      <c r="C1656" s="298"/>
      <c r="D1656" s="305"/>
    </row>
    <row r="1657" spans="2:4" ht="12">
      <c r="B1657" s="308"/>
      <c r="C1657" s="298"/>
      <c r="D1657" s="305"/>
    </row>
    <row r="1658" spans="2:4" ht="12">
      <c r="B1658" s="308"/>
      <c r="C1658" s="298"/>
      <c r="D1658" s="305"/>
    </row>
    <row r="1659" spans="2:4" ht="12">
      <c r="B1659" s="308"/>
      <c r="C1659" s="298"/>
      <c r="D1659" s="305"/>
    </row>
    <row r="1660" spans="2:4" ht="12">
      <c r="B1660" s="309"/>
      <c r="C1660" s="310"/>
      <c r="D1660" s="305"/>
    </row>
    <row r="1661" spans="2:4" ht="12">
      <c r="B1661" s="309"/>
      <c r="C1661" s="310"/>
      <c r="D1661" s="305"/>
    </row>
    <row r="1662" spans="2:4" ht="12">
      <c r="B1662" s="309"/>
      <c r="C1662" s="310"/>
      <c r="D1662" s="305"/>
    </row>
    <row r="1663" spans="2:4" ht="12">
      <c r="B1663" s="309"/>
      <c r="C1663" s="310"/>
      <c r="D1663" s="305"/>
    </row>
    <row r="1664" spans="2:4" ht="12">
      <c r="B1664" s="309"/>
      <c r="C1664" s="310"/>
      <c r="D1664" s="305"/>
    </row>
    <row r="1665" spans="2:4" ht="12">
      <c r="B1665" s="309"/>
      <c r="C1665" s="310"/>
      <c r="D1665" s="305"/>
    </row>
    <row r="1666" spans="2:4" ht="12">
      <c r="B1666" s="308"/>
      <c r="C1666" s="298"/>
      <c r="D1666" s="305"/>
    </row>
    <row r="1667" spans="2:4" ht="12">
      <c r="B1667" s="308"/>
      <c r="C1667" s="298"/>
      <c r="D1667" s="305"/>
    </row>
    <row r="1668" spans="2:4" ht="12">
      <c r="B1668" s="308"/>
      <c r="C1668" s="298"/>
      <c r="D1668" s="305"/>
    </row>
    <row r="1669" spans="2:4" ht="12">
      <c r="B1669" s="308"/>
      <c r="C1669" s="298"/>
      <c r="D1669" s="305"/>
    </row>
    <row r="1670" spans="2:4" ht="12">
      <c r="B1670" s="308"/>
      <c r="C1670" s="298"/>
      <c r="D1670" s="305"/>
    </row>
    <row r="1671" spans="2:4" ht="12">
      <c r="B1671" s="308"/>
      <c r="C1671" s="298"/>
      <c r="D1671" s="305"/>
    </row>
    <row r="1672" spans="2:4" ht="12">
      <c r="B1672" s="308"/>
      <c r="C1672" s="298"/>
      <c r="D1672" s="305"/>
    </row>
    <row r="1673" spans="2:4" ht="12">
      <c r="B1673" s="308"/>
      <c r="C1673" s="298"/>
      <c r="D1673" s="305"/>
    </row>
    <row r="1674" spans="2:4" ht="12">
      <c r="B1674" s="302"/>
      <c r="C1674" s="298"/>
      <c r="D1674" s="299"/>
    </row>
    <row r="1675" spans="2:4" ht="12">
      <c r="B1675" s="308"/>
      <c r="C1675" s="298"/>
      <c r="D1675" s="305"/>
    </row>
    <row r="1676" spans="2:4" ht="12">
      <c r="B1676" s="308"/>
      <c r="C1676" s="298"/>
      <c r="D1676" s="305"/>
    </row>
    <row r="1677" spans="2:4" ht="12">
      <c r="B1677" s="308"/>
      <c r="C1677" s="298"/>
      <c r="D1677" s="305"/>
    </row>
    <row r="1678" spans="2:4" ht="12">
      <c r="B1678" s="308"/>
      <c r="C1678" s="298"/>
      <c r="D1678" s="305"/>
    </row>
    <row r="1679" spans="2:4" ht="12">
      <c r="B1679" s="308"/>
      <c r="C1679" s="298"/>
      <c r="D1679" s="305"/>
    </row>
    <row r="1680" spans="2:4" ht="12">
      <c r="B1680" s="308"/>
      <c r="C1680" s="298"/>
      <c r="D1680" s="305"/>
    </row>
    <row r="1681" spans="2:4" ht="12">
      <c r="B1681" s="308"/>
      <c r="C1681" s="298"/>
      <c r="D1681" s="305"/>
    </row>
    <row r="1682" spans="2:4" ht="12">
      <c r="B1682" s="308"/>
      <c r="C1682" s="298"/>
      <c r="D1682" s="305"/>
    </row>
    <row r="1683" spans="2:4" ht="12">
      <c r="B1683" s="308"/>
      <c r="C1683" s="298"/>
      <c r="D1683" s="305"/>
    </row>
    <row r="1684" spans="2:4" ht="12">
      <c r="B1684" s="302"/>
      <c r="C1684" s="298"/>
      <c r="D1684" s="299"/>
    </row>
    <row r="1685" spans="2:4" ht="12">
      <c r="B1685" s="308"/>
      <c r="C1685" s="298"/>
      <c r="D1685" s="305"/>
    </row>
    <row r="1686" spans="2:4" ht="12">
      <c r="B1686" s="308"/>
      <c r="C1686" s="298"/>
      <c r="D1686" s="305"/>
    </row>
    <row r="1687" spans="2:4" ht="12">
      <c r="B1687" s="308"/>
      <c r="C1687" s="298"/>
      <c r="D1687" s="305"/>
    </row>
    <row r="1688" spans="2:4" ht="12">
      <c r="B1688" s="308"/>
      <c r="C1688" s="298"/>
      <c r="D1688" s="305"/>
    </row>
    <row r="1689" spans="2:4" ht="12">
      <c r="B1689" s="308"/>
      <c r="C1689" s="298"/>
      <c r="D1689" s="305"/>
    </row>
    <row r="1690" spans="2:4" ht="12">
      <c r="B1690" s="309"/>
      <c r="C1690" s="310"/>
      <c r="D1690" s="305"/>
    </row>
    <row r="1691" spans="2:4" ht="12">
      <c r="B1691" s="309"/>
      <c r="C1691" s="310"/>
      <c r="D1691" s="305"/>
    </row>
    <row r="1692" spans="2:4" ht="12">
      <c r="B1692" s="309"/>
      <c r="C1692" s="310"/>
      <c r="D1692" s="305"/>
    </row>
    <row r="1693" spans="2:4" ht="12">
      <c r="B1693" s="309"/>
      <c r="C1693" s="310"/>
      <c r="D1693" s="305"/>
    </row>
    <row r="1694" spans="2:4" ht="12">
      <c r="B1694" s="309"/>
      <c r="C1694" s="310"/>
      <c r="D1694" s="305"/>
    </row>
    <row r="1695" spans="2:4" ht="12">
      <c r="B1695" s="309"/>
      <c r="C1695" s="310"/>
      <c r="D1695" s="305"/>
    </row>
    <row r="1696" spans="2:4" ht="12">
      <c r="B1696" s="308"/>
      <c r="C1696" s="298"/>
      <c r="D1696" s="305"/>
    </row>
    <row r="1697" spans="2:4" ht="12">
      <c r="B1697" s="308"/>
      <c r="C1697" s="298"/>
      <c r="D1697" s="305"/>
    </row>
    <row r="1698" spans="2:4" ht="12">
      <c r="B1698" s="308"/>
      <c r="C1698" s="298"/>
      <c r="D1698" s="305"/>
    </row>
    <row r="1699" spans="2:4" ht="12">
      <c r="B1699" s="308"/>
      <c r="C1699" s="298"/>
      <c r="D1699" s="305"/>
    </row>
    <row r="1700" spans="2:4" ht="12">
      <c r="B1700" s="308"/>
      <c r="C1700" s="298"/>
      <c r="D1700" s="305"/>
    </row>
    <row r="1701" spans="2:4" ht="12">
      <c r="B1701" s="308"/>
      <c r="C1701" s="298"/>
      <c r="D1701" s="305"/>
    </row>
    <row r="1702" spans="2:4" ht="12">
      <c r="B1702" s="308"/>
      <c r="C1702" s="298"/>
      <c r="D1702" s="305"/>
    </row>
    <row r="1703" spans="2:4" ht="12">
      <c r="B1703" s="308"/>
      <c r="C1703" s="298"/>
      <c r="D1703" s="305"/>
    </row>
    <row r="1704" spans="2:4" ht="12">
      <c r="B1704" s="302"/>
      <c r="C1704" s="298"/>
      <c r="D1704" s="299"/>
    </row>
    <row r="1705" spans="2:4" ht="12">
      <c r="B1705" s="308"/>
      <c r="C1705" s="298"/>
      <c r="D1705" s="305"/>
    </row>
    <row r="1706" spans="2:4" ht="12">
      <c r="B1706" s="308"/>
      <c r="C1706" s="298"/>
      <c r="D1706" s="305"/>
    </row>
    <row r="1707" spans="2:4" ht="12">
      <c r="B1707" s="308"/>
      <c r="C1707" s="298"/>
      <c r="D1707" s="305"/>
    </row>
    <row r="1708" spans="2:4" ht="12">
      <c r="B1708" s="308"/>
      <c r="C1708" s="298"/>
      <c r="D1708" s="305"/>
    </row>
    <row r="1709" spans="2:4" ht="12">
      <c r="B1709" s="308"/>
      <c r="C1709" s="298"/>
      <c r="D1709" s="305"/>
    </row>
    <row r="1710" spans="2:4" ht="12">
      <c r="B1710" s="308"/>
      <c r="C1710" s="298"/>
      <c r="D1710" s="305"/>
    </row>
    <row r="1711" spans="2:4" ht="12">
      <c r="B1711" s="308"/>
      <c r="C1711" s="298"/>
      <c r="D1711" s="305"/>
    </row>
    <row r="1712" spans="2:4" ht="12">
      <c r="B1712" s="308"/>
      <c r="C1712" s="298"/>
      <c r="D1712" s="305"/>
    </row>
    <row r="1713" spans="2:4" ht="12">
      <c r="B1713" s="302"/>
      <c r="C1713" s="298"/>
      <c r="D1713" s="299"/>
    </row>
    <row r="1714" spans="2:4" ht="12">
      <c r="B1714" s="308"/>
      <c r="C1714" s="298"/>
      <c r="D1714" s="305"/>
    </row>
    <row r="1715" spans="2:4" ht="12">
      <c r="B1715" s="308"/>
      <c r="C1715" s="298"/>
      <c r="D1715" s="305"/>
    </row>
    <row r="1716" spans="2:4" ht="12">
      <c r="B1716" s="308"/>
      <c r="C1716" s="298"/>
      <c r="D1716" s="305"/>
    </row>
    <row r="1717" spans="2:4" ht="12">
      <c r="B1717" s="308"/>
      <c r="C1717" s="298"/>
      <c r="D1717" s="305"/>
    </row>
    <row r="1718" spans="2:4" ht="12">
      <c r="B1718" s="308"/>
      <c r="C1718" s="298"/>
      <c r="D1718" s="305"/>
    </row>
    <row r="1719" spans="2:4" ht="12">
      <c r="B1719" s="309"/>
      <c r="C1719" s="310"/>
      <c r="D1719" s="305"/>
    </row>
    <row r="1720" spans="2:4" ht="12">
      <c r="B1720" s="309"/>
      <c r="C1720" s="310"/>
      <c r="D1720" s="305"/>
    </row>
    <row r="1721" spans="2:4" ht="12">
      <c r="B1721" s="309"/>
      <c r="C1721" s="310"/>
      <c r="D1721" s="305"/>
    </row>
    <row r="1722" spans="2:4" ht="12">
      <c r="B1722" s="309"/>
      <c r="C1722" s="310"/>
      <c r="D1722" s="305"/>
    </row>
    <row r="1723" spans="2:4" ht="12">
      <c r="B1723" s="309"/>
      <c r="C1723" s="310"/>
      <c r="D1723" s="305"/>
    </row>
    <row r="1724" spans="2:4" ht="12">
      <c r="B1724" s="309"/>
      <c r="C1724" s="310"/>
      <c r="D1724" s="305"/>
    </row>
    <row r="1725" spans="2:4" ht="12">
      <c r="B1725" s="308"/>
      <c r="C1725" s="298"/>
      <c r="D1725" s="305"/>
    </row>
    <row r="1726" spans="2:4" ht="12">
      <c r="B1726" s="308"/>
      <c r="C1726" s="298"/>
      <c r="D1726" s="305"/>
    </row>
    <row r="1727" spans="2:4" ht="12">
      <c r="B1727" s="308"/>
      <c r="C1727" s="298"/>
      <c r="D1727" s="305"/>
    </row>
    <row r="1728" spans="2:4" ht="12">
      <c r="B1728" s="308"/>
      <c r="C1728" s="298"/>
      <c r="D1728" s="305"/>
    </row>
    <row r="1729" spans="2:4" ht="12">
      <c r="B1729" s="308"/>
      <c r="C1729" s="298"/>
      <c r="D1729" s="305"/>
    </row>
    <row r="1730" spans="2:4" ht="12">
      <c r="B1730" s="308"/>
      <c r="C1730" s="298"/>
      <c r="D1730" s="305"/>
    </row>
    <row r="1731" spans="2:4" ht="12">
      <c r="B1731" s="308"/>
      <c r="C1731" s="298"/>
      <c r="D1731" s="305"/>
    </row>
    <row r="1732" spans="2:4" ht="12">
      <c r="B1732" s="308"/>
      <c r="C1732" s="298"/>
      <c r="D1732" s="305"/>
    </row>
    <row r="1733" spans="2:4" ht="12">
      <c r="B1733" s="302"/>
      <c r="C1733" s="298"/>
      <c r="D1733" s="299"/>
    </row>
    <row r="1734" spans="2:4" ht="12">
      <c r="B1734" s="308"/>
      <c r="C1734" s="298"/>
      <c r="D1734" s="305"/>
    </row>
    <row r="1735" spans="2:4" ht="12">
      <c r="B1735" s="308"/>
      <c r="C1735" s="298"/>
      <c r="D1735" s="305"/>
    </row>
    <row r="1736" spans="2:4" ht="12">
      <c r="B1736" s="308"/>
      <c r="C1736" s="298"/>
      <c r="D1736" s="305"/>
    </row>
    <row r="1737" spans="2:4" ht="12">
      <c r="B1737" s="308"/>
      <c r="C1737" s="298"/>
      <c r="D1737" s="305"/>
    </row>
    <row r="1738" spans="2:4" ht="12">
      <c r="B1738" s="308"/>
      <c r="C1738" s="298"/>
      <c r="D1738" s="305"/>
    </row>
    <row r="1739" spans="2:4" ht="12">
      <c r="B1739" s="308"/>
      <c r="C1739" s="298"/>
      <c r="D1739" s="305"/>
    </row>
    <row r="1740" spans="2:4" ht="12">
      <c r="B1740" s="308"/>
      <c r="C1740" s="298"/>
      <c r="D1740" s="305"/>
    </row>
    <row r="1741" spans="2:4" ht="12">
      <c r="B1741" s="308"/>
      <c r="C1741" s="298"/>
      <c r="D1741" s="305"/>
    </row>
    <row r="1742" spans="2:4" ht="12">
      <c r="B1742" s="302"/>
      <c r="C1742" s="298"/>
      <c r="D1742" s="299"/>
    </row>
    <row r="1743" spans="2:4" ht="12">
      <c r="B1743" s="308"/>
      <c r="C1743" s="298"/>
      <c r="D1743" s="305"/>
    </row>
    <row r="1744" spans="2:4" ht="12">
      <c r="B1744" s="308"/>
      <c r="C1744" s="298"/>
      <c r="D1744" s="305"/>
    </row>
    <row r="1745" spans="2:4" ht="12">
      <c r="B1745" s="308"/>
      <c r="C1745" s="298"/>
      <c r="D1745" s="305"/>
    </row>
    <row r="1746" spans="2:4" ht="12">
      <c r="B1746" s="308"/>
      <c r="C1746" s="298"/>
      <c r="D1746" s="305"/>
    </row>
    <row r="1747" spans="2:4" ht="12">
      <c r="B1747" s="308"/>
      <c r="C1747" s="298"/>
      <c r="D1747" s="305"/>
    </row>
    <row r="1748" spans="2:4" ht="12">
      <c r="B1748" s="309"/>
      <c r="C1748" s="310"/>
      <c r="D1748" s="305"/>
    </row>
    <row r="1749" spans="2:4" ht="12">
      <c r="B1749" s="309"/>
      <c r="C1749" s="310"/>
      <c r="D1749" s="305"/>
    </row>
    <row r="1750" spans="2:4" ht="12">
      <c r="B1750" s="309"/>
      <c r="C1750" s="310"/>
      <c r="D1750" s="305"/>
    </row>
    <row r="1751" spans="2:4" ht="12">
      <c r="B1751" s="309"/>
      <c r="C1751" s="310"/>
      <c r="D1751" s="305"/>
    </row>
    <row r="1752" spans="2:4" ht="12">
      <c r="B1752" s="309"/>
      <c r="C1752" s="310"/>
      <c r="D1752" s="305"/>
    </row>
    <row r="1753" spans="2:4" ht="12">
      <c r="B1753" s="309"/>
      <c r="C1753" s="310"/>
      <c r="D1753" s="305"/>
    </row>
    <row r="1754" spans="2:4" ht="12">
      <c r="B1754" s="308"/>
      <c r="C1754" s="298"/>
      <c r="D1754" s="305"/>
    </row>
    <row r="1755" spans="2:4" ht="12">
      <c r="B1755" s="308"/>
      <c r="C1755" s="298"/>
      <c r="D1755" s="305"/>
    </row>
    <row r="1756" spans="2:4" ht="12">
      <c r="B1756" s="308"/>
      <c r="C1756" s="298"/>
      <c r="D1756" s="305"/>
    </row>
    <row r="1757" spans="2:4" ht="12">
      <c r="B1757" s="308"/>
      <c r="C1757" s="298"/>
      <c r="D1757" s="305"/>
    </row>
    <row r="1758" spans="2:4" ht="12">
      <c r="B1758" s="308"/>
      <c r="C1758" s="298"/>
      <c r="D1758" s="305"/>
    </row>
    <row r="1759" spans="2:4" ht="12">
      <c r="B1759" s="308"/>
      <c r="C1759" s="298"/>
      <c r="D1759" s="305"/>
    </row>
    <row r="1760" spans="2:4" ht="12">
      <c r="B1760" s="308"/>
      <c r="C1760" s="298"/>
      <c r="D1760" s="305"/>
    </row>
    <row r="1761" spans="2:4" ht="12">
      <c r="B1761" s="308"/>
      <c r="C1761" s="298"/>
      <c r="D1761" s="305"/>
    </row>
    <row r="1762" spans="2:4" ht="12">
      <c r="B1762" s="308"/>
      <c r="C1762" s="298"/>
      <c r="D1762" s="305"/>
    </row>
    <row r="1763" spans="2:4" ht="12">
      <c r="B1763" s="302"/>
      <c r="C1763" s="298"/>
      <c r="D1763" s="299"/>
    </row>
    <row r="1764" spans="2:4" ht="12">
      <c r="B1764" s="308"/>
      <c r="C1764" s="298"/>
      <c r="D1764" s="305"/>
    </row>
    <row r="1765" spans="2:4" ht="12">
      <c r="B1765" s="308"/>
      <c r="C1765" s="298"/>
      <c r="D1765" s="305"/>
    </row>
    <row r="1766" spans="2:4" ht="12">
      <c r="B1766" s="308"/>
      <c r="C1766" s="298"/>
      <c r="D1766" s="305"/>
    </row>
    <row r="1767" spans="2:4" ht="12">
      <c r="B1767" s="308"/>
      <c r="C1767" s="298"/>
      <c r="D1767" s="305"/>
    </row>
    <row r="1768" spans="2:4" ht="12">
      <c r="B1768" s="308"/>
      <c r="C1768" s="298"/>
      <c r="D1768" s="305"/>
    </row>
    <row r="1769" spans="2:4" ht="12">
      <c r="B1769" s="308"/>
      <c r="C1769" s="298"/>
      <c r="D1769" s="305"/>
    </row>
    <row r="1770" spans="2:4" ht="12">
      <c r="B1770" s="308"/>
      <c r="C1770" s="298"/>
      <c r="D1770" s="305"/>
    </row>
    <row r="1771" spans="2:4" ht="12">
      <c r="B1771" s="308"/>
      <c r="C1771" s="298"/>
      <c r="D1771" s="305"/>
    </row>
    <row r="1772" spans="2:4" ht="12">
      <c r="B1772" s="308"/>
      <c r="C1772" s="298"/>
      <c r="D1772" s="305"/>
    </row>
    <row r="1773" spans="2:4" ht="12">
      <c r="B1773" s="308"/>
      <c r="C1773" s="298"/>
      <c r="D1773" s="305"/>
    </row>
    <row r="1774" spans="2:4" ht="12">
      <c r="B1774" s="302"/>
      <c r="C1774" s="298"/>
      <c r="D1774" s="299"/>
    </row>
    <row r="1775" spans="2:4" ht="12">
      <c r="B1775" s="308"/>
      <c r="C1775" s="298"/>
      <c r="D1775" s="305"/>
    </row>
    <row r="1776" spans="2:4" ht="12">
      <c r="B1776" s="308"/>
      <c r="C1776" s="298"/>
      <c r="D1776" s="305"/>
    </row>
    <row r="1777" spans="2:4" ht="12">
      <c r="B1777" s="308"/>
      <c r="C1777" s="298"/>
      <c r="D1777" s="305"/>
    </row>
    <row r="1778" spans="2:4" ht="12">
      <c r="B1778" s="308"/>
      <c r="C1778" s="298"/>
      <c r="D1778" s="305"/>
    </row>
    <row r="1779" spans="2:4" ht="12">
      <c r="B1779" s="308"/>
      <c r="C1779" s="298"/>
      <c r="D1779" s="305"/>
    </row>
    <row r="1780" spans="2:4" ht="12">
      <c r="B1780" s="309"/>
      <c r="C1780" s="310"/>
      <c r="D1780" s="305"/>
    </row>
    <row r="1781" spans="2:4" ht="12">
      <c r="B1781" s="309"/>
      <c r="C1781" s="310"/>
      <c r="D1781" s="305"/>
    </row>
    <row r="1782" spans="2:4" ht="12">
      <c r="B1782" s="309"/>
      <c r="C1782" s="310"/>
      <c r="D1782" s="305"/>
    </row>
    <row r="1783" spans="2:4" ht="12">
      <c r="B1783" s="309"/>
      <c r="C1783" s="310"/>
      <c r="D1783" s="305"/>
    </row>
    <row r="1784" spans="2:4" ht="12">
      <c r="B1784" s="309"/>
      <c r="C1784" s="310"/>
      <c r="D1784" s="305"/>
    </row>
    <row r="1785" spans="2:4" ht="12">
      <c r="B1785" s="309"/>
      <c r="C1785" s="310"/>
      <c r="D1785" s="305"/>
    </row>
    <row r="1786" spans="2:4" ht="12">
      <c r="B1786" s="308"/>
      <c r="C1786" s="298"/>
      <c r="D1786" s="305"/>
    </row>
    <row r="1787" spans="2:4" ht="12">
      <c r="B1787" s="308"/>
      <c r="C1787" s="298"/>
      <c r="D1787" s="305"/>
    </row>
    <row r="1788" spans="2:4" ht="12">
      <c r="B1788" s="308"/>
      <c r="C1788" s="298"/>
      <c r="D1788" s="305"/>
    </row>
    <row r="1789" spans="2:4" ht="12">
      <c r="B1789" s="308"/>
      <c r="C1789" s="298"/>
      <c r="D1789" s="305"/>
    </row>
    <row r="1790" spans="2:4" ht="12">
      <c r="B1790" s="308"/>
      <c r="C1790" s="298"/>
      <c r="D1790" s="305"/>
    </row>
    <row r="1791" spans="2:4" ht="12">
      <c r="B1791" s="308"/>
      <c r="C1791" s="298"/>
      <c r="D1791" s="305"/>
    </row>
    <row r="1792" spans="2:4" ht="12">
      <c r="B1792" s="308"/>
      <c r="C1792" s="298"/>
      <c r="D1792" s="305"/>
    </row>
    <row r="1793" spans="2:4" ht="12">
      <c r="B1793" s="308"/>
      <c r="C1793" s="298"/>
      <c r="D1793" s="305"/>
    </row>
    <row r="1794" spans="2:4" ht="12">
      <c r="B1794" s="308"/>
      <c r="C1794" s="298"/>
      <c r="D1794" s="305"/>
    </row>
    <row r="1795" spans="2:4" ht="12">
      <c r="B1795" s="308"/>
      <c r="C1795" s="298"/>
      <c r="D1795" s="305"/>
    </row>
    <row r="1796" spans="2:4" ht="12">
      <c r="B1796" s="302"/>
      <c r="C1796" s="298"/>
      <c r="D1796" s="299"/>
    </row>
    <row r="1797" spans="2:4" ht="12">
      <c r="B1797" s="308"/>
      <c r="C1797" s="298"/>
      <c r="D1797" s="305"/>
    </row>
    <row r="1798" spans="2:4" ht="12">
      <c r="B1798" s="308"/>
      <c r="C1798" s="298"/>
      <c r="D1798" s="305"/>
    </row>
    <row r="1799" spans="2:4" ht="12">
      <c r="B1799" s="308"/>
      <c r="C1799" s="298"/>
      <c r="D1799" s="305"/>
    </row>
    <row r="1800" spans="2:4" ht="12">
      <c r="B1800" s="308"/>
      <c r="C1800" s="298"/>
      <c r="D1800" s="305"/>
    </row>
    <row r="1801" spans="2:4" ht="12">
      <c r="B1801" s="308"/>
      <c r="C1801" s="298"/>
      <c r="D1801" s="305"/>
    </row>
    <row r="1802" spans="2:4" ht="12">
      <c r="B1802" s="308"/>
      <c r="C1802" s="298"/>
      <c r="D1802" s="305"/>
    </row>
    <row r="1803" spans="2:4" ht="12">
      <c r="B1803" s="308"/>
      <c r="C1803" s="298"/>
      <c r="D1803" s="305"/>
    </row>
    <row r="1804" spans="2:4" ht="12">
      <c r="B1804" s="308"/>
      <c r="C1804" s="298"/>
      <c r="D1804" s="305"/>
    </row>
    <row r="1805" spans="2:4" ht="12">
      <c r="B1805" s="308"/>
      <c r="C1805" s="298"/>
      <c r="D1805" s="305"/>
    </row>
    <row r="1806" spans="2:4" ht="12">
      <c r="B1806" s="308"/>
      <c r="C1806" s="298"/>
      <c r="D1806" s="305"/>
    </row>
    <row r="1807" spans="2:4" ht="12">
      <c r="B1807" s="308"/>
      <c r="C1807" s="298"/>
      <c r="D1807" s="305"/>
    </row>
    <row r="1808" spans="2:4" ht="12">
      <c r="B1808" s="308"/>
      <c r="C1808" s="298"/>
      <c r="D1808" s="305"/>
    </row>
    <row r="1809" spans="2:4" ht="12">
      <c r="B1809" s="308"/>
      <c r="C1809" s="298"/>
      <c r="D1809" s="305"/>
    </row>
    <row r="1810" spans="2:4" ht="12">
      <c r="B1810" s="302"/>
      <c r="C1810" s="298"/>
      <c r="D1810" s="299"/>
    </row>
    <row r="1811" spans="2:4" ht="12">
      <c r="B1811" s="308"/>
      <c r="C1811" s="298"/>
      <c r="D1811" s="305"/>
    </row>
    <row r="1812" spans="2:4" ht="12">
      <c r="B1812" s="308"/>
      <c r="C1812" s="298"/>
      <c r="D1812" s="305"/>
    </row>
    <row r="1813" spans="2:4" ht="12">
      <c r="B1813" s="308"/>
      <c r="C1813" s="298"/>
      <c r="D1813" s="305"/>
    </row>
    <row r="1814" spans="2:4" ht="12">
      <c r="B1814" s="308"/>
      <c r="C1814" s="298"/>
      <c r="D1814" s="305"/>
    </row>
    <row r="1815" spans="2:4" ht="12">
      <c r="B1815" s="308"/>
      <c r="C1815" s="298"/>
      <c r="D1815" s="305"/>
    </row>
    <row r="1816" spans="2:4" ht="12">
      <c r="B1816" s="309"/>
      <c r="C1816" s="310"/>
      <c r="D1816" s="305"/>
    </row>
    <row r="1817" spans="2:4" ht="12">
      <c r="B1817" s="309"/>
      <c r="C1817" s="310"/>
      <c r="D1817" s="305"/>
    </row>
    <row r="1818" spans="2:4" ht="12">
      <c r="B1818" s="309"/>
      <c r="C1818" s="310"/>
      <c r="D1818" s="305"/>
    </row>
    <row r="1819" spans="2:4" ht="12">
      <c r="B1819" s="309"/>
      <c r="C1819" s="310"/>
      <c r="D1819" s="305"/>
    </row>
    <row r="1820" spans="2:4" ht="12">
      <c r="B1820" s="309"/>
      <c r="C1820" s="310"/>
      <c r="D1820" s="305"/>
    </row>
    <row r="1821" spans="2:4" ht="12">
      <c r="B1821" s="309"/>
      <c r="C1821" s="310"/>
      <c r="D1821" s="305"/>
    </row>
    <row r="1822" spans="2:4" ht="12">
      <c r="B1822" s="308"/>
      <c r="C1822" s="298"/>
      <c r="D1822" s="305"/>
    </row>
    <row r="1823" spans="2:4" ht="12">
      <c r="B1823" s="308"/>
      <c r="C1823" s="298"/>
      <c r="D1823" s="305"/>
    </row>
    <row r="1824" spans="2:4" ht="12">
      <c r="B1824" s="308"/>
      <c r="C1824" s="298"/>
      <c r="D1824" s="305"/>
    </row>
    <row r="1825" spans="2:4" ht="12">
      <c r="B1825" s="308"/>
      <c r="C1825" s="298"/>
      <c r="D1825" s="305"/>
    </row>
    <row r="1826" spans="2:4" ht="12">
      <c r="B1826" s="308"/>
      <c r="C1826" s="298"/>
      <c r="D1826" s="305"/>
    </row>
    <row r="1827" spans="2:4" ht="12">
      <c r="B1827" s="302"/>
      <c r="C1827" s="298"/>
      <c r="D1827" s="299"/>
    </row>
    <row r="1828" spans="2:4" ht="12">
      <c r="B1828" s="308"/>
      <c r="C1828" s="298"/>
      <c r="D1828" s="305"/>
    </row>
    <row r="1829" spans="2:4" ht="12">
      <c r="B1829" s="308"/>
      <c r="C1829" s="298"/>
      <c r="D1829" s="305"/>
    </row>
    <row r="1830" spans="2:4" ht="12">
      <c r="B1830" s="308"/>
      <c r="C1830" s="298"/>
      <c r="D1830" s="305"/>
    </row>
    <row r="1831" spans="2:4" ht="12">
      <c r="B1831" s="308"/>
      <c r="C1831" s="298"/>
      <c r="D1831" s="305"/>
    </row>
    <row r="1832" spans="2:4" ht="12">
      <c r="B1832" s="308"/>
      <c r="C1832" s="298"/>
      <c r="D1832" s="305"/>
    </row>
    <row r="1833" spans="2:4" ht="12">
      <c r="B1833" s="308"/>
      <c r="C1833" s="298"/>
      <c r="D1833" s="305"/>
    </row>
    <row r="1834" spans="2:4" ht="12">
      <c r="B1834" s="308"/>
      <c r="C1834" s="298"/>
      <c r="D1834" s="305"/>
    </row>
    <row r="1835" spans="2:4" ht="12">
      <c r="B1835" s="308"/>
      <c r="C1835" s="298"/>
      <c r="D1835" s="305"/>
    </row>
    <row r="1836" spans="2:4" ht="12">
      <c r="B1836" s="302"/>
      <c r="C1836" s="298"/>
      <c r="D1836" s="299"/>
    </row>
    <row r="1837" spans="2:4" ht="12">
      <c r="B1837" s="308"/>
      <c r="C1837" s="298"/>
      <c r="D1837" s="305"/>
    </row>
    <row r="1838" spans="2:4" ht="12">
      <c r="B1838" s="308"/>
      <c r="C1838" s="298"/>
      <c r="D1838" s="305"/>
    </row>
    <row r="1839" spans="2:4" ht="12">
      <c r="B1839" s="308"/>
      <c r="C1839" s="298"/>
      <c r="D1839" s="305"/>
    </row>
    <row r="1840" spans="2:4" ht="12">
      <c r="B1840" s="308"/>
      <c r="C1840" s="298"/>
      <c r="D1840" s="305"/>
    </row>
    <row r="1841" spans="2:4" ht="12">
      <c r="B1841" s="308"/>
      <c r="C1841" s="298"/>
      <c r="D1841" s="305"/>
    </row>
    <row r="1842" spans="2:4" ht="12">
      <c r="B1842" s="309"/>
      <c r="C1842" s="310"/>
      <c r="D1842" s="305"/>
    </row>
    <row r="1843" spans="2:4" ht="12">
      <c r="B1843" s="309"/>
      <c r="C1843" s="310"/>
      <c r="D1843" s="305"/>
    </row>
    <row r="1844" spans="2:4" ht="12">
      <c r="B1844" s="309"/>
      <c r="C1844" s="310"/>
      <c r="D1844" s="305"/>
    </row>
    <row r="1845" spans="2:4" ht="12">
      <c r="B1845" s="309"/>
      <c r="C1845" s="310"/>
      <c r="D1845" s="305"/>
    </row>
    <row r="1846" spans="2:4" ht="12">
      <c r="B1846" s="309"/>
      <c r="C1846" s="310"/>
      <c r="D1846" s="305"/>
    </row>
    <row r="1847" spans="2:4" ht="12">
      <c r="B1847" s="309"/>
      <c r="C1847" s="310"/>
      <c r="D1847" s="305"/>
    </row>
    <row r="1848" spans="2:4" ht="12">
      <c r="B1848" s="308"/>
      <c r="C1848" s="298"/>
      <c r="D1848" s="305"/>
    </row>
    <row r="1849" spans="2:4" ht="12">
      <c r="B1849" s="308"/>
      <c r="C1849" s="298"/>
      <c r="D1849" s="305"/>
    </row>
    <row r="1850" spans="2:4" ht="12">
      <c r="B1850" s="308"/>
      <c r="C1850" s="298"/>
      <c r="D1850" s="305"/>
    </row>
    <row r="1851" spans="2:4" ht="12">
      <c r="B1851" s="308"/>
      <c r="C1851" s="298"/>
      <c r="D1851" s="305"/>
    </row>
    <row r="1852" spans="2:4" ht="12">
      <c r="B1852" s="308"/>
      <c r="C1852" s="298"/>
      <c r="D1852" s="305"/>
    </row>
    <row r="1853" spans="2:4" ht="12">
      <c r="B1853" s="308"/>
      <c r="C1853" s="298"/>
      <c r="D1853" s="305"/>
    </row>
    <row r="1854" spans="2:4" ht="12">
      <c r="B1854" s="302"/>
      <c r="C1854" s="298"/>
      <c r="D1854" s="299"/>
    </row>
    <row r="1855" spans="2:4" ht="12">
      <c r="B1855" s="308"/>
      <c r="C1855" s="298"/>
      <c r="D1855" s="305"/>
    </row>
    <row r="1856" spans="2:4" ht="12">
      <c r="B1856" s="308"/>
      <c r="C1856" s="298"/>
      <c r="D1856" s="305"/>
    </row>
    <row r="1857" spans="2:4" ht="12">
      <c r="B1857" s="308"/>
      <c r="C1857" s="298"/>
      <c r="D1857" s="305"/>
    </row>
    <row r="1858" spans="2:4" ht="12">
      <c r="B1858" s="308"/>
      <c r="C1858" s="298"/>
      <c r="D1858" s="305"/>
    </row>
    <row r="1859" spans="2:4" ht="12">
      <c r="B1859" s="308"/>
      <c r="C1859" s="298"/>
      <c r="D1859" s="305"/>
    </row>
    <row r="1860" spans="2:4" ht="12">
      <c r="B1860" s="308"/>
      <c r="C1860" s="298"/>
      <c r="D1860" s="305"/>
    </row>
    <row r="1861" spans="2:4" ht="12">
      <c r="B1861" s="308"/>
      <c r="C1861" s="298"/>
      <c r="D1861" s="305"/>
    </row>
    <row r="1862" spans="2:4" ht="12">
      <c r="B1862" s="308"/>
      <c r="C1862" s="298"/>
      <c r="D1862" s="305"/>
    </row>
    <row r="1863" spans="2:4" ht="12">
      <c r="B1863" s="308"/>
      <c r="C1863" s="298"/>
      <c r="D1863" s="305"/>
    </row>
    <row r="1864" spans="2:4" ht="12">
      <c r="B1864" s="302"/>
      <c r="C1864" s="298"/>
      <c r="D1864" s="299"/>
    </row>
    <row r="1865" spans="2:4" ht="12">
      <c r="B1865" s="308"/>
      <c r="C1865" s="298"/>
      <c r="D1865" s="305"/>
    </row>
    <row r="1866" spans="2:4" ht="12">
      <c r="B1866" s="308"/>
      <c r="C1866" s="298"/>
      <c r="D1866" s="305"/>
    </row>
    <row r="1867" spans="2:4" ht="12">
      <c r="B1867" s="308"/>
      <c r="C1867" s="298"/>
      <c r="D1867" s="305"/>
    </row>
    <row r="1868" spans="2:4" ht="12">
      <c r="B1868" s="308"/>
      <c r="C1868" s="298"/>
      <c r="D1868" s="305"/>
    </row>
    <row r="1869" spans="2:4" ht="12">
      <c r="B1869" s="308"/>
      <c r="C1869" s="298"/>
      <c r="D1869" s="305"/>
    </row>
    <row r="1870" spans="2:4" ht="12">
      <c r="B1870" s="309"/>
      <c r="C1870" s="310"/>
      <c r="D1870" s="305"/>
    </row>
    <row r="1871" spans="2:4" ht="12">
      <c r="B1871" s="309"/>
      <c r="C1871" s="310"/>
      <c r="D1871" s="305"/>
    </row>
    <row r="1872" spans="2:4" ht="12">
      <c r="B1872" s="309"/>
      <c r="C1872" s="310"/>
      <c r="D1872" s="305"/>
    </row>
    <row r="1873" spans="2:4" ht="12">
      <c r="B1873" s="309"/>
      <c r="C1873" s="310"/>
      <c r="D1873" s="305"/>
    </row>
    <row r="1874" spans="2:4" ht="12">
      <c r="B1874" s="309"/>
      <c r="C1874" s="310"/>
      <c r="D1874" s="305"/>
    </row>
    <row r="1875" spans="2:4" ht="12">
      <c r="B1875" s="309"/>
      <c r="C1875" s="310"/>
      <c r="D1875" s="305"/>
    </row>
    <row r="1876" spans="2:4" ht="12">
      <c r="B1876" s="308"/>
      <c r="C1876" s="298"/>
      <c r="D1876" s="305"/>
    </row>
    <row r="1877" spans="2:4" ht="12">
      <c r="B1877" s="308"/>
      <c r="C1877" s="298"/>
      <c r="D1877" s="305"/>
    </row>
    <row r="1878" spans="2:4" ht="12">
      <c r="B1878" s="308"/>
      <c r="C1878" s="298"/>
      <c r="D1878" s="305"/>
    </row>
    <row r="1879" spans="2:4" ht="12">
      <c r="B1879" s="308"/>
      <c r="C1879" s="298"/>
      <c r="D1879" s="305"/>
    </row>
    <row r="1880" spans="2:4" ht="12">
      <c r="B1880" s="308"/>
      <c r="C1880" s="298"/>
      <c r="D1880" s="305"/>
    </row>
    <row r="1881" spans="2:4" ht="12">
      <c r="B1881" s="308"/>
      <c r="C1881" s="298"/>
      <c r="D1881" s="305"/>
    </row>
    <row r="1882" spans="2:4" ht="12">
      <c r="B1882" s="302"/>
      <c r="C1882" s="298"/>
      <c r="D1882" s="299"/>
    </row>
    <row r="1883" spans="2:4" ht="12">
      <c r="B1883" s="308"/>
      <c r="C1883" s="298"/>
      <c r="D1883" s="305"/>
    </row>
    <row r="1884" spans="2:4" ht="12">
      <c r="B1884" s="308"/>
      <c r="C1884" s="298"/>
      <c r="D1884" s="305"/>
    </row>
    <row r="1885" spans="2:4" ht="12">
      <c r="B1885" s="308"/>
      <c r="C1885" s="298"/>
      <c r="D1885" s="305"/>
    </row>
    <row r="1886" spans="2:4" ht="12">
      <c r="B1886" s="308"/>
      <c r="C1886" s="298"/>
      <c r="D1886" s="305"/>
    </row>
    <row r="1887" spans="2:4" ht="12">
      <c r="B1887" s="308"/>
      <c r="C1887" s="298"/>
      <c r="D1887" s="305"/>
    </row>
    <row r="1888" spans="2:4" ht="12">
      <c r="B1888" s="308"/>
      <c r="C1888" s="298"/>
      <c r="D1888" s="305"/>
    </row>
    <row r="1889" spans="2:4" ht="12">
      <c r="B1889" s="308"/>
      <c r="C1889" s="298"/>
      <c r="D1889" s="305"/>
    </row>
    <row r="1890" spans="2:4" ht="12">
      <c r="B1890" s="308"/>
      <c r="C1890" s="298"/>
      <c r="D1890" s="305"/>
    </row>
    <row r="1891" spans="2:4" ht="12">
      <c r="B1891" s="308"/>
      <c r="C1891" s="298"/>
      <c r="D1891" s="305"/>
    </row>
    <row r="1892" spans="2:4" ht="12">
      <c r="B1892" s="302"/>
      <c r="C1892" s="298"/>
      <c r="D1892" s="299"/>
    </row>
    <row r="1893" spans="2:4" ht="12">
      <c r="B1893" s="308"/>
      <c r="C1893" s="298"/>
      <c r="D1893" s="305"/>
    </row>
    <row r="1894" spans="2:4" ht="12">
      <c r="B1894" s="308"/>
      <c r="C1894" s="298"/>
      <c r="D1894" s="305"/>
    </row>
    <row r="1895" spans="2:4" ht="12">
      <c r="B1895" s="308"/>
      <c r="C1895" s="298"/>
      <c r="D1895" s="305"/>
    </row>
    <row r="1896" spans="2:4" ht="12">
      <c r="B1896" s="308"/>
      <c r="C1896" s="298"/>
      <c r="D1896" s="305"/>
    </row>
    <row r="1897" spans="2:4" ht="12">
      <c r="B1897" s="308"/>
      <c r="C1897" s="298"/>
      <c r="D1897" s="305"/>
    </row>
    <row r="1898" spans="2:4" ht="12">
      <c r="B1898" s="309"/>
      <c r="C1898" s="310"/>
      <c r="D1898" s="305"/>
    </row>
    <row r="1899" spans="2:4" ht="12">
      <c r="B1899" s="309"/>
      <c r="C1899" s="310"/>
      <c r="D1899" s="305"/>
    </row>
    <row r="1900" spans="2:4" ht="12">
      <c r="B1900" s="309"/>
      <c r="C1900" s="310"/>
      <c r="D1900" s="305"/>
    </row>
    <row r="1901" spans="2:4" ht="12">
      <c r="B1901" s="309"/>
      <c r="C1901" s="310"/>
      <c r="D1901" s="305"/>
    </row>
    <row r="1902" spans="2:4" ht="12">
      <c r="B1902" s="309"/>
      <c r="C1902" s="310"/>
      <c r="D1902" s="305"/>
    </row>
    <row r="1903" spans="2:4" ht="12">
      <c r="B1903" s="309"/>
      <c r="C1903" s="310"/>
      <c r="D1903" s="305"/>
    </row>
    <row r="1904" spans="2:4" ht="12">
      <c r="B1904" s="308"/>
      <c r="C1904" s="298"/>
      <c r="D1904" s="305"/>
    </row>
    <row r="1905" spans="2:4" ht="12">
      <c r="B1905" s="308"/>
      <c r="C1905" s="298"/>
      <c r="D1905" s="305"/>
    </row>
    <row r="1906" spans="2:4" ht="12">
      <c r="B1906" s="308"/>
      <c r="C1906" s="298"/>
      <c r="D1906" s="305"/>
    </row>
    <row r="1907" spans="2:4" ht="12">
      <c r="B1907" s="308"/>
      <c r="C1907" s="298"/>
      <c r="D1907" s="305"/>
    </row>
    <row r="1908" spans="2:4" ht="12">
      <c r="B1908" s="302"/>
      <c r="C1908" s="298"/>
      <c r="D1908" s="299"/>
    </row>
    <row r="1909" spans="2:4" ht="12">
      <c r="B1909" s="308"/>
      <c r="C1909" s="298"/>
      <c r="D1909" s="305"/>
    </row>
    <row r="1910" spans="2:4" ht="12">
      <c r="B1910" s="308"/>
      <c r="C1910" s="298"/>
      <c r="D1910" s="305"/>
    </row>
    <row r="1911" spans="2:4" ht="12">
      <c r="B1911" s="308"/>
      <c r="C1911" s="298"/>
      <c r="D1911" s="305"/>
    </row>
    <row r="1912" spans="2:4" ht="12">
      <c r="B1912" s="308"/>
      <c r="C1912" s="298"/>
      <c r="D1912" s="305"/>
    </row>
    <row r="1913" spans="2:4" ht="12">
      <c r="B1913" s="308"/>
      <c r="C1913" s="298"/>
      <c r="D1913" s="305"/>
    </row>
    <row r="1914" spans="2:4" ht="12">
      <c r="B1914" s="308"/>
      <c r="C1914" s="298"/>
      <c r="D1914" s="305"/>
    </row>
    <row r="1915" spans="2:4" ht="12">
      <c r="B1915" s="308"/>
      <c r="C1915" s="298"/>
      <c r="D1915" s="305"/>
    </row>
    <row r="1916" spans="2:4" ht="12">
      <c r="B1916" s="308"/>
      <c r="C1916" s="298"/>
      <c r="D1916" s="305"/>
    </row>
    <row r="1917" spans="2:4" ht="12">
      <c r="B1917" s="308"/>
      <c r="C1917" s="298"/>
      <c r="D1917" s="305"/>
    </row>
    <row r="1918" spans="2:4" ht="12">
      <c r="B1918" s="308"/>
      <c r="C1918" s="298"/>
      <c r="D1918" s="305"/>
    </row>
    <row r="1919" spans="2:4" ht="12">
      <c r="B1919" s="308"/>
      <c r="C1919" s="298"/>
      <c r="D1919" s="305"/>
    </row>
    <row r="1920" spans="2:4" ht="12">
      <c r="B1920" s="302"/>
      <c r="C1920" s="298"/>
      <c r="D1920" s="299"/>
    </row>
    <row r="1921" spans="2:4" ht="12">
      <c r="B1921" s="308"/>
      <c r="C1921" s="298"/>
      <c r="D1921" s="305"/>
    </row>
    <row r="1922" spans="2:4" ht="12">
      <c r="B1922" s="308"/>
      <c r="C1922" s="298"/>
      <c r="D1922" s="305"/>
    </row>
    <row r="1923" spans="2:4" ht="12">
      <c r="B1923" s="308"/>
      <c r="C1923" s="298"/>
      <c r="D1923" s="305"/>
    </row>
    <row r="1924" spans="2:4" ht="12">
      <c r="B1924" s="308"/>
      <c r="C1924" s="298"/>
      <c r="D1924" s="305"/>
    </row>
    <row r="1925" spans="2:4" ht="12">
      <c r="B1925" s="308"/>
      <c r="C1925" s="298"/>
      <c r="D1925" s="305"/>
    </row>
    <row r="1926" spans="2:4" ht="12">
      <c r="B1926" s="309"/>
      <c r="C1926" s="310"/>
      <c r="D1926" s="305"/>
    </row>
    <row r="1927" spans="2:4" ht="12">
      <c r="B1927" s="309"/>
      <c r="C1927" s="310"/>
      <c r="D1927" s="305"/>
    </row>
    <row r="1928" spans="2:4" ht="12">
      <c r="B1928" s="309"/>
      <c r="C1928" s="310"/>
      <c r="D1928" s="305"/>
    </row>
    <row r="1929" spans="2:4" ht="12">
      <c r="B1929" s="309"/>
      <c r="C1929" s="310"/>
      <c r="D1929" s="305"/>
    </row>
    <row r="1930" spans="2:4" ht="12">
      <c r="B1930" s="309"/>
      <c r="C1930" s="310"/>
      <c r="D1930" s="305"/>
    </row>
    <row r="1931" spans="2:4" ht="12">
      <c r="B1931" s="309"/>
      <c r="C1931" s="310"/>
      <c r="D1931" s="305"/>
    </row>
    <row r="1932" spans="2:4" ht="12">
      <c r="B1932" s="308"/>
      <c r="C1932" s="298"/>
      <c r="D1932" s="305"/>
    </row>
    <row r="1933" spans="2:4" ht="12">
      <c r="B1933" s="308"/>
      <c r="C1933" s="298"/>
      <c r="D1933" s="305"/>
    </row>
    <row r="1934" spans="2:4" ht="12">
      <c r="B1934" s="308"/>
      <c r="C1934" s="298"/>
      <c r="D1934" s="305"/>
    </row>
    <row r="1935" spans="2:4" ht="12">
      <c r="B1935" s="308"/>
      <c r="C1935" s="298"/>
      <c r="D1935" s="305"/>
    </row>
    <row r="1936" spans="2:4" ht="12">
      <c r="B1936" s="308"/>
      <c r="C1936" s="298"/>
      <c r="D1936" s="305"/>
    </row>
    <row r="1937" spans="2:4" ht="12">
      <c r="B1937" s="308"/>
      <c r="C1937" s="298"/>
      <c r="D1937" s="305"/>
    </row>
    <row r="1938" spans="2:4" ht="12">
      <c r="B1938" s="308"/>
      <c r="C1938" s="298"/>
      <c r="D1938" s="305"/>
    </row>
    <row r="1939" spans="2:4" ht="12">
      <c r="B1939" s="308"/>
      <c r="C1939" s="298"/>
      <c r="D1939" s="305"/>
    </row>
    <row r="1940" spans="2:4" ht="12">
      <c r="B1940" s="308"/>
      <c r="C1940" s="298"/>
      <c r="D1940" s="305"/>
    </row>
    <row r="1941" spans="2:4" ht="12">
      <c r="B1941" s="308"/>
      <c r="C1941" s="298"/>
      <c r="D1941" s="305"/>
    </row>
    <row r="1942" spans="2:4" ht="12">
      <c r="B1942" s="308"/>
      <c r="C1942" s="298"/>
      <c r="D1942" s="305"/>
    </row>
    <row r="1943" spans="2:4" ht="12">
      <c r="B1943" s="308"/>
      <c r="C1943" s="298"/>
      <c r="D1943" s="305"/>
    </row>
    <row r="1944" spans="2:4" ht="12">
      <c r="B1944" s="308"/>
      <c r="C1944" s="298"/>
      <c r="D1944" s="305"/>
    </row>
    <row r="1945" spans="2:4" ht="12">
      <c r="B1945" s="308"/>
      <c r="C1945" s="298"/>
      <c r="D1945" s="305"/>
    </row>
    <row r="1946" spans="2:4" ht="12">
      <c r="B1946" s="309"/>
      <c r="C1946" s="310"/>
      <c r="D1946" s="305"/>
    </row>
    <row r="1947" spans="2:4" ht="12">
      <c r="B1947" s="309"/>
      <c r="C1947" s="310"/>
      <c r="D1947" s="305"/>
    </row>
    <row r="1948" spans="2:4" ht="12">
      <c r="B1948" s="309"/>
      <c r="C1948" s="310"/>
      <c r="D1948" s="305"/>
    </row>
    <row r="1949" spans="2:4" ht="12">
      <c r="B1949" s="309"/>
      <c r="C1949" s="310"/>
      <c r="D1949" s="305"/>
    </row>
    <row r="1950" spans="2:4" ht="12">
      <c r="B1950" s="309"/>
      <c r="C1950" s="310"/>
      <c r="D1950" s="305"/>
    </row>
    <row r="1951" spans="2:4" ht="12">
      <c r="B1951" s="309"/>
      <c r="C1951" s="310"/>
      <c r="D1951" s="305"/>
    </row>
    <row r="1952" spans="2:4" ht="12">
      <c r="B1952" s="308"/>
      <c r="C1952" s="298"/>
      <c r="D1952" s="305"/>
    </row>
    <row r="1953" spans="2:4" ht="12">
      <c r="B1953" s="308"/>
      <c r="C1953" s="298"/>
      <c r="D1953" s="305"/>
    </row>
    <row r="1954" spans="2:4" ht="12">
      <c r="B1954" s="308"/>
      <c r="C1954" s="298"/>
      <c r="D1954" s="305"/>
    </row>
    <row r="1955" spans="2:4" ht="12">
      <c r="B1955" s="308"/>
      <c r="C1955" s="298"/>
      <c r="D1955" s="305"/>
    </row>
    <row r="1956" spans="2:4" ht="12">
      <c r="B1956" s="308"/>
      <c r="C1956" s="298"/>
      <c r="D1956" s="305"/>
    </row>
    <row r="1957" spans="2:4" ht="12">
      <c r="B1957" s="308"/>
      <c r="C1957" s="298"/>
      <c r="D1957" s="305"/>
    </row>
    <row r="1958" spans="2:4" ht="12">
      <c r="B1958" s="308"/>
      <c r="C1958" s="298"/>
      <c r="D1958" s="305"/>
    </row>
    <row r="1959" spans="2:4" ht="12">
      <c r="B1959" s="308"/>
      <c r="C1959" s="298"/>
      <c r="D1959" s="305"/>
    </row>
    <row r="1960" spans="2:4" ht="12">
      <c r="B1960" s="308"/>
      <c r="C1960" s="298"/>
      <c r="D1960" s="305"/>
    </row>
    <row r="1961" spans="2:4" ht="12">
      <c r="B1961" s="308"/>
      <c r="C1961" s="298"/>
      <c r="D1961" s="305"/>
    </row>
    <row r="1962" spans="2:4" ht="12">
      <c r="B1962" s="308"/>
      <c r="C1962" s="298"/>
      <c r="D1962" s="305"/>
    </row>
    <row r="1963" spans="2:4" ht="12">
      <c r="B1963" s="308"/>
      <c r="C1963" s="298"/>
      <c r="D1963" s="305"/>
    </row>
    <row r="1964" spans="2:4" ht="12">
      <c r="B1964" s="308"/>
      <c r="C1964" s="298"/>
      <c r="D1964" s="305"/>
    </row>
    <row r="1965" spans="2:4" ht="12">
      <c r="B1965" s="308"/>
      <c r="C1965" s="298"/>
      <c r="D1965" s="305"/>
    </row>
    <row r="1966" spans="2:4" ht="12">
      <c r="B1966" s="308"/>
      <c r="C1966" s="298"/>
      <c r="D1966" s="305"/>
    </row>
    <row r="1967" spans="2:4" ht="12">
      <c r="B1967" s="309"/>
      <c r="C1967" s="310"/>
      <c r="D1967" s="305"/>
    </row>
    <row r="1968" spans="2:4" ht="12">
      <c r="B1968" s="309"/>
      <c r="C1968" s="310"/>
      <c r="D1968" s="305"/>
    </row>
    <row r="1969" spans="2:4" ht="12">
      <c r="B1969" s="309"/>
      <c r="C1969" s="310"/>
      <c r="D1969" s="305"/>
    </row>
    <row r="1970" spans="2:4" ht="12">
      <c r="B1970" s="309"/>
      <c r="C1970" s="310"/>
      <c r="D1970" s="305"/>
    </row>
    <row r="1971" spans="2:4" ht="12">
      <c r="B1971" s="309"/>
      <c r="C1971" s="310"/>
      <c r="D1971" s="305"/>
    </row>
    <row r="1972" spans="2:4" ht="12">
      <c r="B1972" s="309"/>
      <c r="C1972" s="310"/>
      <c r="D1972" s="305"/>
    </row>
    <row r="1973" spans="2:4" ht="12">
      <c r="B1973" s="308"/>
      <c r="C1973" s="298"/>
      <c r="D1973" s="305"/>
    </row>
    <row r="1974" spans="2:4" ht="12">
      <c r="B1974" s="308"/>
      <c r="C1974" s="298"/>
      <c r="D1974" s="305"/>
    </row>
    <row r="1975" spans="2:4" ht="12">
      <c r="B1975" s="308"/>
      <c r="C1975" s="298"/>
      <c r="D1975" s="305"/>
    </row>
    <row r="1976" spans="2:4" ht="12">
      <c r="B1976" s="308"/>
      <c r="C1976" s="298"/>
      <c r="D1976" s="305"/>
    </row>
    <row r="1977" spans="2:4" ht="12">
      <c r="B1977" s="308"/>
      <c r="C1977" s="298"/>
      <c r="D1977" s="305"/>
    </row>
    <row r="1978" spans="2:4" ht="12">
      <c r="B1978" s="308"/>
      <c r="C1978" s="298"/>
      <c r="D1978" s="305"/>
    </row>
    <row r="1979" spans="2:4" ht="12">
      <c r="B1979" s="308"/>
      <c r="C1979" s="298"/>
      <c r="D1979" s="305"/>
    </row>
    <row r="1980" spans="2:4" ht="12">
      <c r="B1980" s="308"/>
      <c r="C1980" s="298"/>
      <c r="D1980" s="305"/>
    </row>
    <row r="1981" spans="2:4" ht="12">
      <c r="B1981" s="308"/>
      <c r="C1981" s="298"/>
      <c r="D1981" s="305"/>
    </row>
    <row r="1982" spans="2:4" ht="12">
      <c r="B1982" s="308"/>
      <c r="C1982" s="298"/>
      <c r="D1982" s="305"/>
    </row>
    <row r="1983" spans="2:4" ht="12">
      <c r="B1983" s="308"/>
      <c r="C1983" s="298"/>
      <c r="D1983" s="305"/>
    </row>
    <row r="1984" spans="2:4" ht="12">
      <c r="B1984" s="308"/>
      <c r="C1984" s="298"/>
      <c r="D1984" s="305"/>
    </row>
    <row r="1985" spans="2:4" ht="12">
      <c r="B1985" s="308"/>
      <c r="C1985" s="298"/>
      <c r="D1985" s="305"/>
    </row>
    <row r="1986" spans="2:4" ht="12">
      <c r="B1986" s="308"/>
      <c r="C1986" s="298"/>
      <c r="D1986" s="305"/>
    </row>
    <row r="1987" spans="2:4" ht="12">
      <c r="B1987" s="309"/>
      <c r="C1987" s="310"/>
      <c r="D1987" s="305"/>
    </row>
    <row r="1988" spans="2:4" ht="12">
      <c r="B1988" s="309"/>
      <c r="C1988" s="310"/>
      <c r="D1988" s="305"/>
    </row>
    <row r="1989" spans="2:4" ht="12">
      <c r="B1989" s="309"/>
      <c r="C1989" s="310"/>
      <c r="D1989" s="305"/>
    </row>
    <row r="1990" spans="2:4" ht="12">
      <c r="B1990" s="309"/>
      <c r="C1990" s="310"/>
      <c r="D1990" s="305"/>
    </row>
    <row r="1991" spans="2:4" ht="12">
      <c r="B1991" s="309"/>
      <c r="C1991" s="310"/>
      <c r="D1991" s="305"/>
    </row>
    <row r="1992" spans="2:4" ht="12">
      <c r="B1992" s="309"/>
      <c r="C1992" s="310"/>
      <c r="D1992" s="305"/>
    </row>
    <row r="1993" spans="2:4" ht="12">
      <c r="B1993" s="308"/>
      <c r="C1993" s="298"/>
      <c r="D1993" s="305"/>
    </row>
    <row r="1994" spans="2:4" ht="12">
      <c r="B1994" s="308"/>
      <c r="C1994" s="298"/>
      <c r="D1994" s="305"/>
    </row>
    <row r="1995" spans="2:4" ht="12">
      <c r="B1995" s="308"/>
      <c r="C1995" s="298"/>
      <c r="D1995" s="305"/>
    </row>
    <row r="1996" spans="2:4" ht="12">
      <c r="B1996" s="308"/>
      <c r="C1996" s="298"/>
      <c r="D1996" s="305"/>
    </row>
    <row r="1997" spans="2:4" ht="12">
      <c r="B1997" s="308"/>
      <c r="C1997" s="298"/>
      <c r="D1997" s="305"/>
    </row>
    <row r="1998" spans="2:4" ht="12">
      <c r="B1998" s="308"/>
      <c r="C1998" s="298"/>
      <c r="D1998" s="305"/>
    </row>
    <row r="1999" spans="2:4" ht="12">
      <c r="B1999" s="308"/>
      <c r="C1999" s="298"/>
      <c r="D1999" s="305"/>
    </row>
    <row r="2000" spans="2:4" ht="12">
      <c r="B2000" s="308"/>
      <c r="C2000" s="298"/>
      <c r="D2000" s="305"/>
    </row>
    <row r="2001" spans="2:4" ht="12">
      <c r="B2001" s="308"/>
      <c r="C2001" s="298"/>
      <c r="D2001" s="305"/>
    </row>
    <row r="2002" spans="2:4" ht="12">
      <c r="B2002" s="308"/>
      <c r="C2002" s="298"/>
      <c r="D2002" s="305"/>
    </row>
    <row r="2003" spans="2:4" ht="12">
      <c r="B2003" s="308"/>
      <c r="C2003" s="298"/>
      <c r="D2003" s="305"/>
    </row>
    <row r="2004" spans="2:4" ht="12">
      <c r="B2004" s="308"/>
      <c r="C2004" s="298"/>
      <c r="D2004" s="305"/>
    </row>
    <row r="2005" spans="2:4" ht="12">
      <c r="B2005" s="308"/>
      <c r="C2005" s="298"/>
      <c r="D2005" s="305"/>
    </row>
    <row r="2006" spans="2:4" ht="12">
      <c r="B2006" s="309"/>
      <c r="C2006" s="310"/>
      <c r="D2006" s="305"/>
    </row>
    <row r="2007" spans="2:4" ht="12">
      <c r="B2007" s="309"/>
      <c r="C2007" s="310"/>
      <c r="D2007" s="305"/>
    </row>
    <row r="2008" spans="2:4" ht="12">
      <c r="B2008" s="309"/>
      <c r="C2008" s="310"/>
      <c r="D2008" s="305"/>
    </row>
    <row r="2009" spans="2:4" ht="12">
      <c r="B2009" s="309"/>
      <c r="C2009" s="310"/>
      <c r="D2009" s="305"/>
    </row>
    <row r="2010" spans="2:4" ht="12">
      <c r="B2010" s="309"/>
      <c r="C2010" s="310"/>
      <c r="D2010" s="305"/>
    </row>
    <row r="2011" spans="2:4" ht="12">
      <c r="B2011" s="309"/>
      <c r="C2011" s="310"/>
      <c r="D2011" s="305"/>
    </row>
    <row r="2012" spans="2:4" ht="12">
      <c r="B2012" s="308"/>
      <c r="C2012" s="298"/>
      <c r="D2012" s="305"/>
    </row>
    <row r="2013" spans="2:4" ht="12">
      <c r="B2013" s="308"/>
      <c r="C2013" s="298"/>
      <c r="D2013" s="305"/>
    </row>
    <row r="2014" spans="2:4" ht="12">
      <c r="B2014" s="308"/>
      <c r="C2014" s="298"/>
      <c r="D2014" s="305"/>
    </row>
    <row r="2015" spans="2:4" ht="12">
      <c r="B2015" s="308"/>
      <c r="C2015" s="298"/>
      <c r="D2015" s="305"/>
    </row>
    <row r="2016" spans="2:4" ht="12">
      <c r="B2016" s="308"/>
      <c r="C2016" s="298"/>
      <c r="D2016" s="305"/>
    </row>
    <row r="2017" spans="2:4" ht="12">
      <c r="B2017" s="308"/>
      <c r="C2017" s="298"/>
      <c r="D2017" s="305"/>
    </row>
    <row r="2018" spans="2:4" ht="12">
      <c r="B2018" s="308"/>
      <c r="C2018" s="298"/>
      <c r="D2018" s="305"/>
    </row>
    <row r="2019" spans="2:4" ht="12">
      <c r="B2019" s="308"/>
      <c r="C2019" s="298"/>
      <c r="D2019" s="305"/>
    </row>
    <row r="2020" spans="2:4" ht="12">
      <c r="B2020" s="308"/>
      <c r="C2020" s="298"/>
      <c r="D2020" s="305"/>
    </row>
    <row r="2021" spans="2:4" ht="12">
      <c r="B2021" s="308"/>
      <c r="C2021" s="298"/>
      <c r="D2021" s="305"/>
    </row>
    <row r="2022" spans="2:4" ht="12">
      <c r="B2022" s="308"/>
      <c r="C2022" s="298"/>
      <c r="D2022" s="305"/>
    </row>
    <row r="2023" spans="2:4" ht="12">
      <c r="B2023" s="308"/>
      <c r="C2023" s="298"/>
      <c r="D2023" s="305"/>
    </row>
    <row r="2024" spans="2:4" ht="12">
      <c r="B2024" s="308"/>
      <c r="C2024" s="298"/>
      <c r="D2024" s="305"/>
    </row>
    <row r="2025" spans="2:4" ht="12">
      <c r="B2025" s="308"/>
      <c r="C2025" s="298"/>
      <c r="D2025" s="305"/>
    </row>
    <row r="2026" spans="2:4" ht="12">
      <c r="B2026" s="309"/>
      <c r="C2026" s="310"/>
      <c r="D2026" s="305"/>
    </row>
    <row r="2027" spans="2:4" ht="12">
      <c r="B2027" s="309"/>
      <c r="C2027" s="310"/>
      <c r="D2027" s="305"/>
    </row>
    <row r="2028" spans="2:4" ht="12">
      <c r="B2028" s="309"/>
      <c r="C2028" s="310"/>
      <c r="D2028" s="305"/>
    </row>
    <row r="2029" spans="2:4" ht="12">
      <c r="B2029" s="309"/>
      <c r="C2029" s="310"/>
      <c r="D2029" s="305"/>
    </row>
    <row r="2030" spans="2:4" ht="12">
      <c r="B2030" s="309"/>
      <c r="C2030" s="310"/>
      <c r="D2030" s="305"/>
    </row>
    <row r="2031" spans="2:4" ht="12">
      <c r="B2031" s="309"/>
      <c r="C2031" s="310"/>
      <c r="D2031" s="305"/>
    </row>
    <row r="2032" spans="2:4" ht="12">
      <c r="B2032" s="308"/>
      <c r="C2032" s="298"/>
      <c r="D2032" s="305"/>
    </row>
    <row r="2033" spans="2:4" ht="12">
      <c r="B2033" s="308"/>
      <c r="C2033" s="298"/>
      <c r="D2033" s="305"/>
    </row>
    <row r="2034" spans="2:4" ht="12">
      <c r="B2034" s="308"/>
      <c r="C2034" s="298"/>
      <c r="D2034" s="305"/>
    </row>
    <row r="2035" spans="2:4" ht="12">
      <c r="B2035" s="308"/>
      <c r="C2035" s="298"/>
      <c r="D2035" s="305"/>
    </row>
    <row r="2036" spans="2:4" ht="12">
      <c r="B2036" s="302"/>
      <c r="C2036" s="298"/>
      <c r="D2036" s="299"/>
    </row>
    <row r="2037" spans="2:4" ht="12">
      <c r="B2037" s="308"/>
      <c r="C2037" s="298"/>
      <c r="D2037" s="305"/>
    </row>
    <row r="2038" spans="2:4" ht="12">
      <c r="B2038" s="308"/>
      <c r="C2038" s="298"/>
      <c r="D2038" s="305"/>
    </row>
    <row r="2039" spans="2:4" ht="12">
      <c r="B2039" s="308"/>
      <c r="C2039" s="298"/>
      <c r="D2039" s="305"/>
    </row>
    <row r="2040" spans="2:4" ht="12">
      <c r="B2040" s="308"/>
      <c r="C2040" s="298"/>
      <c r="D2040" s="305"/>
    </row>
    <row r="2041" spans="2:4" ht="12">
      <c r="B2041" s="308"/>
      <c r="C2041" s="298"/>
      <c r="D2041" s="305"/>
    </row>
    <row r="2042" spans="2:4" ht="12">
      <c r="B2042" s="308"/>
      <c r="C2042" s="298"/>
      <c r="D2042" s="305"/>
    </row>
    <row r="2043" spans="2:4" ht="12">
      <c r="B2043" s="302"/>
      <c r="C2043" s="298"/>
      <c r="D2043" s="299"/>
    </row>
    <row r="2044" spans="2:4" ht="12">
      <c r="B2044" s="308"/>
      <c r="C2044" s="298"/>
      <c r="D2044" s="305"/>
    </row>
    <row r="2045" spans="2:4" ht="12">
      <c r="B2045" s="308"/>
      <c r="C2045" s="298"/>
      <c r="D2045" s="305"/>
    </row>
    <row r="2046" spans="2:4" ht="12">
      <c r="B2046" s="308"/>
      <c r="C2046" s="298"/>
      <c r="D2046" s="305"/>
    </row>
    <row r="2047" spans="2:4" ht="12">
      <c r="B2047" s="308"/>
      <c r="C2047" s="298"/>
      <c r="D2047" s="305"/>
    </row>
    <row r="2048" spans="2:4" ht="12">
      <c r="B2048" s="308"/>
      <c r="C2048" s="298"/>
      <c r="D2048" s="305"/>
    </row>
    <row r="2049" spans="2:4" ht="12">
      <c r="B2049" s="309"/>
      <c r="C2049" s="310"/>
      <c r="D2049" s="305"/>
    </row>
    <row r="2050" spans="2:4" ht="12">
      <c r="B2050" s="309"/>
      <c r="C2050" s="310"/>
      <c r="D2050" s="305"/>
    </row>
    <row r="2051" spans="2:4" ht="12">
      <c r="B2051" s="309"/>
      <c r="C2051" s="310"/>
      <c r="D2051" s="305"/>
    </row>
    <row r="2052" spans="2:4" ht="12">
      <c r="B2052" s="309"/>
      <c r="C2052" s="310"/>
      <c r="D2052" s="305"/>
    </row>
    <row r="2053" spans="2:4" ht="12">
      <c r="B2053" s="309"/>
      <c r="C2053" s="310"/>
      <c r="D2053" s="305"/>
    </row>
    <row r="2054" spans="2:4" ht="12">
      <c r="B2054" s="309"/>
      <c r="C2054" s="310"/>
      <c r="D2054" s="305"/>
    </row>
    <row r="2055" spans="2:4" ht="12">
      <c r="B2055" s="308"/>
      <c r="C2055" s="298"/>
      <c r="D2055" s="305"/>
    </row>
    <row r="2056" spans="2:4" ht="12">
      <c r="B2056" s="308"/>
      <c r="C2056" s="298"/>
      <c r="D2056" s="305"/>
    </row>
    <row r="2057" spans="2:4" ht="12">
      <c r="B2057" s="308"/>
      <c r="C2057" s="298"/>
      <c r="D2057" s="305"/>
    </row>
    <row r="2058" spans="2:4" ht="12">
      <c r="B2058" s="308"/>
      <c r="C2058" s="298"/>
      <c r="D2058" s="305"/>
    </row>
    <row r="2059" spans="2:4" ht="12">
      <c r="B2059" s="308"/>
      <c r="C2059" s="298"/>
      <c r="D2059" s="305"/>
    </row>
    <row r="2060" spans="2:4" ht="12">
      <c r="B2060" s="308"/>
      <c r="C2060" s="298"/>
      <c r="D2060" s="305"/>
    </row>
    <row r="2061" spans="2:4" ht="12">
      <c r="B2061" s="308"/>
      <c r="C2061" s="298"/>
      <c r="D2061" s="305"/>
    </row>
    <row r="2062" spans="2:4" ht="12">
      <c r="B2062" s="308"/>
      <c r="C2062" s="298"/>
      <c r="D2062" s="305"/>
    </row>
    <row r="2063" spans="2:4" ht="12">
      <c r="B2063" s="308"/>
      <c r="C2063" s="298"/>
      <c r="D2063" s="305"/>
    </row>
    <row r="2064" spans="2:4" ht="12">
      <c r="B2064" s="308"/>
      <c r="C2064" s="298"/>
      <c r="D2064" s="305"/>
    </row>
    <row r="2065" spans="2:4" ht="12">
      <c r="B2065" s="308"/>
      <c r="C2065" s="298"/>
      <c r="D2065" s="305"/>
    </row>
    <row r="2066" spans="2:4" ht="12">
      <c r="B2066" s="308"/>
      <c r="C2066" s="298"/>
      <c r="D2066" s="305"/>
    </row>
    <row r="2067" spans="2:4" ht="12">
      <c r="B2067" s="302"/>
      <c r="C2067" s="298"/>
      <c r="D2067" s="299"/>
    </row>
    <row r="2068" spans="2:4" ht="12">
      <c r="B2068" s="308"/>
      <c r="C2068" s="298"/>
      <c r="D2068" s="305"/>
    </row>
    <row r="2069" spans="2:4" ht="12">
      <c r="B2069" s="308"/>
      <c r="C2069" s="298"/>
      <c r="D2069" s="305"/>
    </row>
    <row r="2070" spans="2:4" ht="12">
      <c r="B2070" s="308"/>
      <c r="C2070" s="298"/>
      <c r="D2070" s="305"/>
    </row>
    <row r="2071" spans="2:4" ht="12">
      <c r="B2071" s="308"/>
      <c r="C2071" s="298"/>
      <c r="D2071" s="305"/>
    </row>
    <row r="2072" spans="2:4" ht="12">
      <c r="B2072" s="308"/>
      <c r="C2072" s="298"/>
      <c r="D2072" s="305"/>
    </row>
    <row r="2073" spans="2:4" ht="12">
      <c r="B2073" s="309"/>
      <c r="C2073" s="310"/>
      <c r="D2073" s="305"/>
    </row>
    <row r="2074" spans="2:4" ht="12">
      <c r="B2074" s="309"/>
      <c r="C2074" s="310"/>
      <c r="D2074" s="305"/>
    </row>
    <row r="2075" spans="2:4" ht="12">
      <c r="B2075" s="309"/>
      <c r="C2075" s="310"/>
      <c r="D2075" s="305"/>
    </row>
    <row r="2076" spans="2:4" ht="12">
      <c r="B2076" s="309"/>
      <c r="C2076" s="310"/>
      <c r="D2076" s="305"/>
    </row>
    <row r="2077" spans="2:4" ht="12">
      <c r="B2077" s="309"/>
      <c r="C2077" s="310"/>
      <c r="D2077" s="305"/>
    </row>
    <row r="2078" spans="2:4" ht="12">
      <c r="B2078" s="309"/>
      <c r="C2078" s="310"/>
      <c r="D2078" s="305"/>
    </row>
    <row r="2079" spans="2:4" ht="12">
      <c r="B2079" s="308"/>
      <c r="C2079" s="298"/>
      <c r="D2079" s="305"/>
    </row>
    <row r="2080" spans="2:4" ht="12">
      <c r="B2080" s="308"/>
      <c r="C2080" s="298"/>
      <c r="D2080" s="305"/>
    </row>
    <row r="2081" spans="2:4" ht="12">
      <c r="B2081" s="308"/>
      <c r="C2081" s="298"/>
      <c r="D2081" s="305"/>
    </row>
    <row r="2082" spans="2:4" ht="12">
      <c r="B2082" s="308"/>
      <c r="C2082" s="298"/>
      <c r="D2082" s="305"/>
    </row>
    <row r="2083" spans="2:4" ht="12">
      <c r="B2083" s="308"/>
      <c r="C2083" s="298"/>
      <c r="D2083" s="305"/>
    </row>
    <row r="2084" spans="2:4" ht="12">
      <c r="B2084" s="308"/>
      <c r="C2084" s="298"/>
      <c r="D2084" s="305"/>
    </row>
    <row r="2085" spans="2:4" ht="12">
      <c r="B2085" s="308"/>
      <c r="C2085" s="298"/>
      <c r="D2085" s="305"/>
    </row>
    <row r="2086" spans="2:4" ht="12">
      <c r="B2086" s="308"/>
      <c r="C2086" s="298"/>
      <c r="D2086" s="305"/>
    </row>
    <row r="2087" spans="2:4" ht="12">
      <c r="B2087" s="308"/>
      <c r="C2087" s="298"/>
      <c r="D2087" s="305"/>
    </row>
    <row r="2088" spans="2:4" ht="12">
      <c r="B2088" s="308"/>
      <c r="C2088" s="298"/>
      <c r="D2088" s="305"/>
    </row>
    <row r="2089" spans="2:4" ht="12">
      <c r="B2089" s="308"/>
      <c r="C2089" s="298"/>
      <c r="D2089" s="305"/>
    </row>
    <row r="2090" spans="2:4" ht="12">
      <c r="B2090" s="308"/>
      <c r="C2090" s="298"/>
      <c r="D2090" s="305"/>
    </row>
    <row r="2091" spans="2:4" ht="12">
      <c r="B2091" s="302"/>
      <c r="C2091" s="298"/>
      <c r="D2091" s="299"/>
    </row>
    <row r="2092" spans="2:4" ht="12">
      <c r="B2092" s="308"/>
      <c r="C2092" s="298"/>
      <c r="D2092" s="305"/>
    </row>
    <row r="2093" spans="2:4" ht="12">
      <c r="B2093" s="308"/>
      <c r="C2093" s="298"/>
      <c r="D2093" s="305"/>
    </row>
    <row r="2094" spans="2:4" ht="12">
      <c r="B2094" s="308"/>
      <c r="C2094" s="298"/>
      <c r="D2094" s="305"/>
    </row>
    <row r="2095" spans="2:4" ht="12">
      <c r="B2095" s="308"/>
      <c r="C2095" s="298"/>
      <c r="D2095" s="305"/>
    </row>
    <row r="2096" spans="2:4" ht="12">
      <c r="B2096" s="308"/>
      <c r="C2096" s="298"/>
      <c r="D2096" s="305"/>
    </row>
    <row r="2097" spans="2:4" ht="12">
      <c r="B2097" s="309"/>
      <c r="C2097" s="310"/>
      <c r="D2097" s="305"/>
    </row>
    <row r="2098" spans="2:4" ht="12">
      <c r="B2098" s="309"/>
      <c r="C2098" s="310"/>
      <c r="D2098" s="305"/>
    </row>
    <row r="2099" spans="2:4" ht="12">
      <c r="B2099" s="309"/>
      <c r="C2099" s="310"/>
      <c r="D2099" s="305"/>
    </row>
    <row r="2100" spans="2:4" ht="12">
      <c r="B2100" s="309"/>
      <c r="C2100" s="310"/>
      <c r="D2100" s="305"/>
    </row>
    <row r="2101" spans="2:4" ht="12">
      <c r="B2101" s="309"/>
      <c r="C2101" s="310"/>
      <c r="D2101" s="305"/>
    </row>
    <row r="2102" spans="2:4" ht="12">
      <c r="B2102" s="309"/>
      <c r="C2102" s="310"/>
      <c r="D2102" s="305"/>
    </row>
    <row r="2103" spans="2:4" ht="12">
      <c r="B2103" s="308"/>
      <c r="C2103" s="298"/>
      <c r="D2103" s="305"/>
    </row>
    <row r="2104" spans="2:4" ht="12">
      <c r="B2104" s="308"/>
      <c r="C2104" s="298"/>
      <c r="D2104" s="305"/>
    </row>
    <row r="2105" spans="2:4" ht="12">
      <c r="B2105" s="308"/>
      <c r="C2105" s="298"/>
      <c r="D2105" s="305"/>
    </row>
    <row r="2106" spans="2:4" ht="12">
      <c r="B2106" s="308"/>
      <c r="C2106" s="298"/>
      <c r="D2106" s="305"/>
    </row>
    <row r="2107" spans="2:4" ht="12">
      <c r="B2107" s="308"/>
      <c r="C2107" s="298"/>
      <c r="D2107" s="305"/>
    </row>
    <row r="2108" spans="2:4" ht="12">
      <c r="B2108" s="308"/>
      <c r="C2108" s="298"/>
      <c r="D2108" s="305"/>
    </row>
    <row r="2109" spans="2:4" ht="12">
      <c r="B2109" s="308"/>
      <c r="C2109" s="298"/>
      <c r="D2109" s="305"/>
    </row>
    <row r="2110" spans="2:4" ht="12">
      <c r="B2110" s="308"/>
      <c r="C2110" s="298"/>
      <c r="D2110" s="305"/>
    </row>
    <row r="2111" spans="2:4" ht="12">
      <c r="B2111" s="308"/>
      <c r="C2111" s="298"/>
      <c r="D2111" s="305"/>
    </row>
    <row r="2112" spans="2:4" ht="12">
      <c r="B2112" s="308"/>
      <c r="C2112" s="298"/>
      <c r="D2112" s="305"/>
    </row>
    <row r="2113" spans="2:4" ht="12">
      <c r="B2113" s="308"/>
      <c r="C2113" s="298"/>
      <c r="D2113" s="305"/>
    </row>
    <row r="2114" spans="2:4" ht="12">
      <c r="B2114" s="308"/>
      <c r="C2114" s="298"/>
      <c r="D2114" s="305"/>
    </row>
    <row r="2115" spans="2:4" ht="12">
      <c r="B2115" s="308"/>
      <c r="C2115" s="298"/>
      <c r="D2115" s="305"/>
    </row>
    <row r="2116" spans="2:4" ht="12">
      <c r="B2116" s="302"/>
      <c r="C2116" s="298"/>
      <c r="D2116" s="299"/>
    </row>
    <row r="2117" spans="2:4" ht="12">
      <c r="B2117" s="308"/>
      <c r="C2117" s="298"/>
      <c r="D2117" s="305"/>
    </row>
    <row r="2118" spans="2:4" ht="12">
      <c r="B2118" s="308"/>
      <c r="C2118" s="298"/>
      <c r="D2118" s="305"/>
    </row>
    <row r="2119" spans="2:4" ht="12">
      <c r="B2119" s="308"/>
      <c r="C2119" s="298"/>
      <c r="D2119" s="305"/>
    </row>
    <row r="2120" spans="2:4" ht="12">
      <c r="B2120" s="308"/>
      <c r="C2120" s="298"/>
      <c r="D2120" s="305"/>
    </row>
    <row r="2121" spans="2:4" ht="12">
      <c r="B2121" s="308"/>
      <c r="C2121" s="298"/>
      <c r="D2121" s="305"/>
    </row>
    <row r="2122" spans="2:4" ht="12">
      <c r="B2122" s="309"/>
      <c r="C2122" s="310"/>
      <c r="D2122" s="305"/>
    </row>
    <row r="2123" spans="2:4" ht="12">
      <c r="B2123" s="309"/>
      <c r="C2123" s="310"/>
      <c r="D2123" s="305"/>
    </row>
    <row r="2124" spans="2:4" ht="12">
      <c r="B2124" s="309"/>
      <c r="C2124" s="310"/>
      <c r="D2124" s="305"/>
    </row>
    <row r="2125" spans="2:4" ht="12">
      <c r="B2125" s="309"/>
      <c r="C2125" s="310"/>
      <c r="D2125" s="305"/>
    </row>
    <row r="2126" spans="2:4" ht="12">
      <c r="B2126" s="309"/>
      <c r="C2126" s="310"/>
      <c r="D2126" s="305"/>
    </row>
    <row r="2127" spans="2:4" ht="12">
      <c r="B2127" s="309"/>
      <c r="C2127" s="310"/>
      <c r="D2127" s="305"/>
    </row>
    <row r="2128" spans="2:4" ht="12">
      <c r="B2128" s="308"/>
      <c r="C2128" s="298"/>
      <c r="D2128" s="305"/>
    </row>
    <row r="2129" spans="2:4" ht="12">
      <c r="B2129" s="308"/>
      <c r="C2129" s="298"/>
      <c r="D2129" s="305"/>
    </row>
    <row r="2130" spans="2:4" ht="12">
      <c r="B2130" s="308"/>
      <c r="C2130" s="298"/>
      <c r="D2130" s="305"/>
    </row>
    <row r="2131" spans="2:4" ht="12">
      <c r="B2131" s="308"/>
      <c r="C2131" s="298"/>
      <c r="D2131" s="305"/>
    </row>
    <row r="2132" spans="2:4" ht="12">
      <c r="B2132" s="308"/>
      <c r="C2132" s="298"/>
      <c r="D2132" s="305"/>
    </row>
    <row r="2133" spans="2:4" ht="12">
      <c r="B2133" s="308"/>
      <c r="C2133" s="298"/>
      <c r="D2133" s="305"/>
    </row>
    <row r="2134" spans="2:4" ht="12">
      <c r="B2134" s="308"/>
      <c r="C2134" s="298"/>
      <c r="D2134" s="305"/>
    </row>
    <row r="2135" spans="2:4" ht="12">
      <c r="B2135" s="308"/>
      <c r="C2135" s="298"/>
      <c r="D2135" s="305"/>
    </row>
    <row r="2136" spans="2:4" ht="12">
      <c r="B2136" s="302"/>
      <c r="C2136" s="298"/>
      <c r="D2136" s="299"/>
    </row>
    <row r="2137" spans="2:4" ht="12">
      <c r="B2137" s="308"/>
      <c r="C2137" s="298"/>
      <c r="D2137" s="305"/>
    </row>
    <row r="2138" spans="2:4" ht="12">
      <c r="B2138" s="308"/>
      <c r="C2138" s="298"/>
      <c r="D2138" s="305"/>
    </row>
    <row r="2139" spans="2:4" ht="12">
      <c r="B2139" s="308"/>
      <c r="C2139" s="298"/>
      <c r="D2139" s="305"/>
    </row>
    <row r="2140" spans="2:4" ht="12">
      <c r="B2140" s="308"/>
      <c r="C2140" s="298"/>
      <c r="D2140" s="305"/>
    </row>
    <row r="2141" spans="2:4" ht="12">
      <c r="B2141" s="308"/>
      <c r="C2141" s="298"/>
      <c r="D2141" s="305"/>
    </row>
    <row r="2142" spans="2:4" ht="12">
      <c r="B2142" s="308"/>
      <c r="C2142" s="298"/>
      <c r="D2142" s="305"/>
    </row>
    <row r="2143" spans="2:4" ht="12">
      <c r="B2143" s="308"/>
      <c r="C2143" s="298"/>
      <c r="D2143" s="305"/>
    </row>
    <row r="2144" spans="2:4" ht="12">
      <c r="B2144" s="308"/>
      <c r="C2144" s="298"/>
      <c r="D2144" s="305"/>
    </row>
    <row r="2145" spans="2:4" ht="12">
      <c r="B2145" s="308"/>
      <c r="C2145" s="298"/>
      <c r="D2145" s="305"/>
    </row>
    <row r="2146" spans="2:4" ht="12">
      <c r="B2146" s="302"/>
      <c r="C2146" s="298"/>
      <c r="D2146" s="299"/>
    </row>
    <row r="2147" spans="2:4" ht="12">
      <c r="B2147" s="308"/>
      <c r="C2147" s="298"/>
      <c r="D2147" s="305"/>
    </row>
    <row r="2148" spans="2:4" ht="12">
      <c r="B2148" s="308"/>
      <c r="C2148" s="298"/>
      <c r="D2148" s="305"/>
    </row>
    <row r="2149" spans="2:4" ht="12">
      <c r="B2149" s="308"/>
      <c r="C2149" s="298"/>
      <c r="D2149" s="305"/>
    </row>
    <row r="2150" spans="2:4" ht="12">
      <c r="B2150" s="308"/>
      <c r="C2150" s="298"/>
      <c r="D2150" s="305"/>
    </row>
    <row r="2151" spans="2:4" ht="12">
      <c r="B2151" s="308"/>
      <c r="C2151" s="298"/>
      <c r="D2151" s="305"/>
    </row>
    <row r="2152" spans="2:4" ht="12">
      <c r="B2152" s="309"/>
      <c r="C2152" s="310"/>
      <c r="D2152" s="305"/>
    </row>
    <row r="2153" spans="2:4" ht="12">
      <c r="B2153" s="309"/>
      <c r="C2153" s="310"/>
      <c r="D2153" s="305"/>
    </row>
    <row r="2154" spans="2:4" ht="12">
      <c r="B2154" s="309"/>
      <c r="C2154" s="310"/>
      <c r="D2154" s="305"/>
    </row>
    <row r="2155" spans="2:4" ht="12">
      <c r="B2155" s="309"/>
      <c r="C2155" s="310"/>
      <c r="D2155" s="305"/>
    </row>
    <row r="2156" spans="2:4" ht="12">
      <c r="B2156" s="309"/>
      <c r="C2156" s="310"/>
      <c r="D2156" s="305"/>
    </row>
    <row r="2157" spans="2:4" ht="12">
      <c r="B2157" s="309"/>
      <c r="C2157" s="310"/>
      <c r="D2157" s="305"/>
    </row>
    <row r="2158" spans="2:4" ht="12">
      <c r="B2158" s="308"/>
      <c r="C2158" s="298"/>
      <c r="D2158" s="305"/>
    </row>
    <row r="2159" spans="2:4" ht="12">
      <c r="B2159" s="308"/>
      <c r="C2159" s="298"/>
      <c r="D2159" s="305"/>
    </row>
    <row r="2160" spans="2:4" ht="12">
      <c r="B2160" s="308"/>
      <c r="C2160" s="298"/>
      <c r="D2160" s="305"/>
    </row>
    <row r="2161" spans="2:4" ht="12">
      <c r="B2161" s="308"/>
      <c r="C2161" s="298"/>
      <c r="D2161" s="305"/>
    </row>
    <row r="2162" spans="2:4" ht="12">
      <c r="B2162" s="308"/>
      <c r="C2162" s="298"/>
      <c r="D2162" s="305"/>
    </row>
    <row r="2163" spans="2:4" ht="12">
      <c r="B2163" s="302"/>
      <c r="C2163" s="298"/>
      <c r="D2163" s="299"/>
    </row>
    <row r="2164" spans="2:4" ht="12">
      <c r="B2164" s="308"/>
      <c r="C2164" s="298"/>
      <c r="D2164" s="305"/>
    </row>
    <row r="2165" spans="2:4" ht="12">
      <c r="B2165" s="308"/>
      <c r="C2165" s="298"/>
      <c r="D2165" s="305"/>
    </row>
    <row r="2166" spans="2:4" ht="12">
      <c r="B2166" s="308"/>
      <c r="C2166" s="298"/>
      <c r="D2166" s="305"/>
    </row>
    <row r="2167" spans="2:4" ht="12">
      <c r="B2167" s="308"/>
      <c r="C2167" s="298"/>
      <c r="D2167" s="305"/>
    </row>
    <row r="2168" spans="2:4" ht="12">
      <c r="B2168" s="308"/>
      <c r="C2168" s="298"/>
      <c r="D2168" s="305"/>
    </row>
    <row r="2169" spans="2:4" ht="12">
      <c r="B2169" s="308"/>
      <c r="C2169" s="298"/>
      <c r="D2169" s="305"/>
    </row>
    <row r="2170" spans="2:4" ht="12">
      <c r="B2170" s="308"/>
      <c r="C2170" s="298"/>
      <c r="D2170" s="305"/>
    </row>
    <row r="2171" spans="2:4" ht="12">
      <c r="B2171" s="302"/>
      <c r="C2171" s="298"/>
      <c r="D2171" s="299"/>
    </row>
    <row r="2172" spans="2:4" ht="12">
      <c r="B2172" s="308"/>
      <c r="C2172" s="298"/>
      <c r="D2172" s="305"/>
    </row>
    <row r="2173" spans="2:4" ht="12">
      <c r="B2173" s="308"/>
      <c r="C2173" s="298"/>
      <c r="D2173" s="305"/>
    </row>
    <row r="2174" spans="2:4" ht="12">
      <c r="B2174" s="308"/>
      <c r="C2174" s="298"/>
      <c r="D2174" s="305"/>
    </row>
    <row r="2175" spans="2:4" ht="12">
      <c r="B2175" s="308"/>
      <c r="C2175" s="298"/>
      <c r="D2175" s="305"/>
    </row>
    <row r="2176" spans="2:4" ht="12">
      <c r="B2176" s="308"/>
      <c r="C2176" s="298"/>
      <c r="D2176" s="305"/>
    </row>
    <row r="2177" spans="2:4" ht="12">
      <c r="B2177" s="309"/>
      <c r="C2177" s="310"/>
      <c r="D2177" s="305"/>
    </row>
    <row r="2178" spans="2:4" ht="12">
      <c r="B2178" s="309"/>
      <c r="C2178" s="310"/>
      <c r="D2178" s="305"/>
    </row>
    <row r="2179" spans="2:4" ht="12">
      <c r="B2179" s="309"/>
      <c r="C2179" s="310"/>
      <c r="D2179" s="305"/>
    </row>
    <row r="2180" spans="2:4" ht="12">
      <c r="B2180" s="309"/>
      <c r="C2180" s="310"/>
      <c r="D2180" s="305"/>
    </row>
    <row r="2181" spans="2:4" ht="12">
      <c r="B2181" s="309"/>
      <c r="C2181" s="310"/>
      <c r="D2181" s="305"/>
    </row>
    <row r="2182" spans="2:4" ht="12">
      <c r="B2182" s="309"/>
      <c r="C2182" s="310"/>
      <c r="D2182" s="305"/>
    </row>
    <row r="2183" spans="2:4" ht="12">
      <c r="B2183" s="308"/>
      <c r="C2183" s="298"/>
      <c r="D2183" s="305"/>
    </row>
    <row r="2184" spans="2:4" ht="12">
      <c r="B2184" s="308"/>
      <c r="C2184" s="298"/>
      <c r="D2184" s="305"/>
    </row>
    <row r="2185" spans="2:4" ht="12">
      <c r="B2185" s="308"/>
      <c r="C2185" s="298"/>
      <c r="D2185" s="305"/>
    </row>
    <row r="2186" spans="2:4" ht="12">
      <c r="B2186" s="308"/>
      <c r="C2186" s="298"/>
      <c r="D2186" s="305"/>
    </row>
    <row r="2187" spans="2:4" ht="12">
      <c r="B2187" s="308"/>
      <c r="C2187" s="298"/>
      <c r="D2187" s="305"/>
    </row>
    <row r="2188" spans="2:4" ht="12">
      <c r="B2188" s="308"/>
      <c r="C2188" s="298"/>
      <c r="D2188" s="305"/>
    </row>
    <row r="2189" spans="2:4" ht="12">
      <c r="B2189" s="308"/>
      <c r="C2189" s="298"/>
      <c r="D2189" s="305"/>
    </row>
    <row r="2190" spans="2:4" ht="12">
      <c r="B2190" s="302"/>
      <c r="C2190" s="298"/>
      <c r="D2190" s="299"/>
    </row>
    <row r="2191" spans="2:4" ht="12">
      <c r="B2191" s="308"/>
      <c r="C2191" s="298"/>
      <c r="D2191" s="305"/>
    </row>
    <row r="2192" spans="2:4" ht="12">
      <c r="B2192" s="308"/>
      <c r="C2192" s="298"/>
      <c r="D2192" s="305"/>
    </row>
    <row r="2193" spans="2:4" ht="12">
      <c r="B2193" s="308"/>
      <c r="C2193" s="298"/>
      <c r="D2193" s="305"/>
    </row>
    <row r="2194" spans="2:4" ht="12">
      <c r="B2194" s="308"/>
      <c r="C2194" s="298"/>
      <c r="D2194" s="305"/>
    </row>
    <row r="2195" spans="2:4" ht="12">
      <c r="B2195" s="308"/>
      <c r="C2195" s="298"/>
      <c r="D2195" s="305"/>
    </row>
    <row r="2196" spans="2:4" ht="12">
      <c r="B2196" s="308"/>
      <c r="C2196" s="298"/>
      <c r="D2196" s="305"/>
    </row>
    <row r="2197" spans="2:4" ht="12">
      <c r="B2197" s="308"/>
      <c r="C2197" s="298"/>
      <c r="D2197" s="305"/>
    </row>
    <row r="2198" spans="2:4" ht="12">
      <c r="B2198" s="308"/>
      <c r="C2198" s="298"/>
      <c r="D2198" s="305"/>
    </row>
    <row r="2199" spans="2:4" ht="12">
      <c r="B2199" s="308"/>
      <c r="C2199" s="298"/>
      <c r="D2199" s="305"/>
    </row>
    <row r="2200" spans="2:4" ht="12">
      <c r="B2200" s="302"/>
      <c r="C2200" s="298"/>
      <c r="D2200" s="299"/>
    </row>
    <row r="2201" spans="2:4" ht="12">
      <c r="B2201" s="308"/>
      <c r="C2201" s="298"/>
      <c r="D2201" s="305"/>
    </row>
    <row r="2202" spans="2:4" ht="12">
      <c r="B2202" s="308"/>
      <c r="C2202" s="298"/>
      <c r="D2202" s="305"/>
    </row>
    <row r="2203" spans="2:4" ht="12">
      <c r="B2203" s="308"/>
      <c r="C2203" s="298"/>
      <c r="D2203" s="305"/>
    </row>
    <row r="2204" spans="2:4" ht="12">
      <c r="B2204" s="308"/>
      <c r="C2204" s="298"/>
      <c r="D2204" s="305"/>
    </row>
    <row r="2205" spans="2:4" ht="12">
      <c r="B2205" s="308"/>
      <c r="C2205" s="298"/>
      <c r="D2205" s="305"/>
    </row>
    <row r="2206" spans="2:4" ht="12">
      <c r="B2206" s="309"/>
      <c r="C2206" s="310"/>
      <c r="D2206" s="305"/>
    </row>
    <row r="2207" spans="2:4" ht="12">
      <c r="B2207" s="309"/>
      <c r="C2207" s="310"/>
      <c r="D2207" s="305"/>
    </row>
    <row r="2208" spans="2:4" ht="12">
      <c r="B2208" s="309"/>
      <c r="C2208" s="310"/>
      <c r="D2208" s="305"/>
    </row>
    <row r="2209" spans="2:4" ht="12">
      <c r="B2209" s="309"/>
      <c r="C2209" s="310"/>
      <c r="D2209" s="305"/>
    </row>
    <row r="2210" spans="2:4" ht="12">
      <c r="B2210" s="309"/>
      <c r="C2210" s="310"/>
      <c r="D2210" s="305"/>
    </row>
    <row r="2211" spans="2:4" ht="12">
      <c r="B2211" s="309"/>
      <c r="C2211" s="310"/>
      <c r="D2211" s="305"/>
    </row>
    <row r="2212" spans="2:4" ht="12">
      <c r="B2212" s="308"/>
      <c r="C2212" s="298"/>
      <c r="D2212" s="305"/>
    </row>
    <row r="2213" spans="2:4" ht="12">
      <c r="B2213" s="308"/>
      <c r="C2213" s="298"/>
      <c r="D2213" s="305"/>
    </row>
    <row r="2214" spans="2:4" ht="12">
      <c r="B2214" s="308"/>
      <c r="C2214" s="298"/>
      <c r="D2214" s="305"/>
    </row>
    <row r="2215" spans="2:4" ht="12">
      <c r="B2215" s="308"/>
      <c r="C2215" s="298"/>
      <c r="D2215" s="305"/>
    </row>
    <row r="2216" spans="2:4" ht="12">
      <c r="B2216" s="308"/>
      <c r="C2216" s="298"/>
      <c r="D2216" s="305"/>
    </row>
    <row r="2217" spans="2:4" ht="12">
      <c r="B2217" s="308"/>
      <c r="C2217" s="298"/>
      <c r="D2217" s="305"/>
    </row>
    <row r="2218" spans="2:4" ht="12">
      <c r="B2218" s="308"/>
      <c r="C2218" s="298"/>
      <c r="D2218" s="305"/>
    </row>
    <row r="2219" spans="2:4" ht="12">
      <c r="B2219" s="308"/>
      <c r="C2219" s="298"/>
      <c r="D2219" s="305"/>
    </row>
    <row r="2220" spans="2:4" ht="12">
      <c r="B2220" s="302"/>
      <c r="C2220" s="298"/>
      <c r="D2220" s="299"/>
    </row>
    <row r="2221" spans="2:4" ht="12">
      <c r="B2221" s="308"/>
      <c r="C2221" s="298"/>
      <c r="D2221" s="305"/>
    </row>
    <row r="2222" spans="2:4" ht="12">
      <c r="B2222" s="308"/>
      <c r="C2222" s="298"/>
      <c r="D2222" s="305"/>
    </row>
    <row r="2223" spans="2:4" ht="12">
      <c r="B2223" s="308"/>
      <c r="C2223" s="298"/>
      <c r="D2223" s="305"/>
    </row>
    <row r="2224" spans="2:4" ht="12">
      <c r="B2224" s="308"/>
      <c r="C2224" s="298"/>
      <c r="D2224" s="305"/>
    </row>
    <row r="2225" spans="2:4" ht="12">
      <c r="B2225" s="308"/>
      <c r="C2225" s="298"/>
      <c r="D2225" s="305"/>
    </row>
    <row r="2226" spans="2:4" ht="12">
      <c r="B2226" s="308"/>
      <c r="C2226" s="298"/>
      <c r="D2226" s="305"/>
    </row>
    <row r="2227" spans="2:4" ht="12">
      <c r="B2227" s="308"/>
      <c r="C2227" s="298"/>
      <c r="D2227" s="305"/>
    </row>
    <row r="2228" spans="2:4" ht="12">
      <c r="B2228" s="308"/>
      <c r="C2228" s="298"/>
      <c r="D2228" s="305"/>
    </row>
    <row r="2229" spans="2:4" ht="12">
      <c r="B2229" s="308"/>
      <c r="C2229" s="298"/>
      <c r="D2229" s="305"/>
    </row>
    <row r="2230" spans="2:4" ht="12">
      <c r="B2230" s="302"/>
      <c r="C2230" s="298"/>
      <c r="D2230" s="299"/>
    </row>
    <row r="2231" spans="2:4" ht="12">
      <c r="B2231" s="308"/>
      <c r="C2231" s="298"/>
      <c r="D2231" s="305"/>
    </row>
    <row r="2232" spans="2:4" ht="12">
      <c r="B2232" s="308"/>
      <c r="C2232" s="298"/>
      <c r="D2232" s="305"/>
    </row>
    <row r="2233" spans="2:4" ht="12">
      <c r="B2233" s="308"/>
      <c r="C2233" s="298"/>
      <c r="D2233" s="305"/>
    </row>
    <row r="2234" spans="2:4" ht="12">
      <c r="B2234" s="308"/>
      <c r="C2234" s="298"/>
      <c r="D2234" s="305"/>
    </row>
    <row r="2235" spans="2:4" ht="12">
      <c r="B2235" s="308"/>
      <c r="C2235" s="298"/>
      <c r="D2235" s="305"/>
    </row>
    <row r="2236" spans="2:4" ht="12">
      <c r="B2236" s="309"/>
      <c r="C2236" s="310"/>
      <c r="D2236" s="305"/>
    </row>
    <row r="2237" spans="2:4" ht="12">
      <c r="B2237" s="309"/>
      <c r="C2237" s="310"/>
      <c r="D2237" s="305"/>
    </row>
    <row r="2238" spans="2:4" ht="12">
      <c r="B2238" s="309"/>
      <c r="C2238" s="310"/>
      <c r="D2238" s="305"/>
    </row>
    <row r="2239" spans="2:4" ht="12">
      <c r="B2239" s="309"/>
      <c r="C2239" s="310"/>
      <c r="D2239" s="305"/>
    </row>
    <row r="2240" spans="2:4" ht="12">
      <c r="B2240" s="309"/>
      <c r="C2240" s="310"/>
      <c r="D2240" s="305"/>
    </row>
    <row r="2241" spans="2:4" ht="12">
      <c r="B2241" s="309"/>
      <c r="C2241" s="310"/>
      <c r="D2241" s="305"/>
    </row>
    <row r="2242" spans="2:4" ht="12">
      <c r="B2242" s="308"/>
      <c r="C2242" s="298"/>
      <c r="D2242" s="305"/>
    </row>
    <row r="2243" spans="2:4" ht="12">
      <c r="B2243" s="308"/>
      <c r="C2243" s="298"/>
      <c r="D2243" s="305"/>
    </row>
    <row r="2244" spans="2:4" ht="12">
      <c r="B2244" s="308"/>
      <c r="C2244" s="298"/>
      <c r="D2244" s="305"/>
    </row>
    <row r="2245" spans="2:4" ht="12">
      <c r="B2245" s="308"/>
      <c r="C2245" s="298"/>
      <c r="D2245" s="305"/>
    </row>
    <row r="2246" spans="2:4" ht="12">
      <c r="B2246" s="308"/>
      <c r="C2246" s="298"/>
      <c r="D2246" s="305"/>
    </row>
    <row r="2247" spans="2:4" ht="12">
      <c r="B2247" s="302"/>
      <c r="C2247" s="298"/>
      <c r="D2247" s="299"/>
    </row>
    <row r="2248" spans="2:4" ht="12">
      <c r="B2248" s="308"/>
      <c r="C2248" s="298"/>
      <c r="D2248" s="305"/>
    </row>
    <row r="2249" spans="2:4" ht="12">
      <c r="B2249" s="308"/>
      <c r="C2249" s="298"/>
      <c r="D2249" s="305"/>
    </row>
    <row r="2250" spans="2:4" ht="12">
      <c r="B2250" s="308"/>
      <c r="C2250" s="298"/>
      <c r="D2250" s="305"/>
    </row>
    <row r="2251" spans="2:4" ht="12">
      <c r="B2251" s="308"/>
      <c r="C2251" s="298"/>
      <c r="D2251" s="305"/>
    </row>
    <row r="2252" spans="2:4" ht="12">
      <c r="B2252" s="308"/>
      <c r="C2252" s="298"/>
      <c r="D2252" s="305"/>
    </row>
    <row r="2253" spans="2:4" ht="12">
      <c r="B2253" s="308"/>
      <c r="C2253" s="298"/>
      <c r="D2253" s="305"/>
    </row>
    <row r="2254" spans="2:4" ht="12">
      <c r="B2254" s="308"/>
      <c r="C2254" s="298"/>
      <c r="D2254" s="305"/>
    </row>
    <row r="2255" spans="2:4" ht="12">
      <c r="B2255" s="308"/>
      <c r="C2255" s="298"/>
      <c r="D2255" s="305"/>
    </row>
    <row r="2256" spans="2:4" ht="12">
      <c r="B2256" s="302"/>
      <c r="C2256" s="298"/>
      <c r="D2256" s="299"/>
    </row>
    <row r="2257" spans="2:4" ht="12">
      <c r="B2257" s="308"/>
      <c r="C2257" s="298"/>
      <c r="D2257" s="305"/>
    </row>
    <row r="2258" spans="2:4" ht="12">
      <c r="B2258" s="308"/>
      <c r="C2258" s="298"/>
      <c r="D2258" s="305"/>
    </row>
    <row r="2259" spans="2:4" ht="12">
      <c r="B2259" s="308"/>
      <c r="C2259" s="298"/>
      <c r="D2259" s="305"/>
    </row>
    <row r="2260" spans="2:4" ht="12">
      <c r="B2260" s="308"/>
      <c r="C2260" s="298"/>
      <c r="D2260" s="305"/>
    </row>
    <row r="2261" spans="2:4" ht="12">
      <c r="B2261" s="308"/>
      <c r="C2261" s="298"/>
      <c r="D2261" s="305"/>
    </row>
    <row r="2262" spans="2:4" ht="12">
      <c r="B2262" s="309"/>
      <c r="C2262" s="310"/>
      <c r="D2262" s="305"/>
    </row>
    <row r="2263" spans="2:4" ht="12">
      <c r="B2263" s="309"/>
      <c r="C2263" s="310"/>
      <c r="D2263" s="305"/>
    </row>
    <row r="2264" spans="2:4" ht="12">
      <c r="B2264" s="309"/>
      <c r="C2264" s="310"/>
      <c r="D2264" s="305"/>
    </row>
    <row r="2265" spans="2:4" ht="12">
      <c r="B2265" s="309"/>
      <c r="C2265" s="310"/>
      <c r="D2265" s="305"/>
    </row>
    <row r="2266" spans="2:4" ht="12">
      <c r="B2266" s="309"/>
      <c r="C2266" s="310"/>
      <c r="D2266" s="305"/>
    </row>
    <row r="2267" spans="2:4" ht="12">
      <c r="B2267" s="309"/>
      <c r="C2267" s="310"/>
      <c r="D2267" s="305"/>
    </row>
    <row r="2268" spans="2:4" ht="12">
      <c r="B2268" s="308"/>
      <c r="C2268" s="298"/>
      <c r="D2268" s="305"/>
    </row>
    <row r="2269" spans="2:4" ht="12">
      <c r="B2269" s="308"/>
      <c r="C2269" s="298"/>
      <c r="D2269" s="305"/>
    </row>
    <row r="2270" spans="2:4" ht="12">
      <c r="B2270" s="308"/>
      <c r="C2270" s="298"/>
      <c r="D2270" s="305"/>
    </row>
    <row r="2271" spans="2:4" ht="12">
      <c r="B2271" s="308"/>
      <c r="C2271" s="298"/>
      <c r="D2271" s="305"/>
    </row>
    <row r="2272" spans="2:4" ht="12">
      <c r="B2272" s="308"/>
      <c r="C2272" s="298"/>
      <c r="D2272" s="305"/>
    </row>
    <row r="2273" spans="2:4" ht="12">
      <c r="B2273" s="308"/>
      <c r="C2273" s="298"/>
      <c r="D2273" s="305"/>
    </row>
    <row r="2274" spans="2:4" ht="12">
      <c r="B2274" s="308"/>
      <c r="C2274" s="298"/>
      <c r="D2274" s="305"/>
    </row>
    <row r="2275" spans="2:4" ht="12">
      <c r="B2275" s="308"/>
      <c r="C2275" s="298"/>
      <c r="D2275" s="305"/>
    </row>
    <row r="2276" spans="2:4" ht="12">
      <c r="B2276" s="302"/>
      <c r="C2276" s="298"/>
      <c r="D2276" s="299"/>
    </row>
    <row r="2277" spans="2:4" ht="12">
      <c r="B2277" s="308"/>
      <c r="C2277" s="298"/>
      <c r="D2277" s="305"/>
    </row>
    <row r="2278" spans="2:4" ht="12">
      <c r="B2278" s="308"/>
      <c r="C2278" s="298"/>
      <c r="D2278" s="305"/>
    </row>
    <row r="2279" spans="2:4" ht="12">
      <c r="B2279" s="308"/>
      <c r="C2279" s="298"/>
      <c r="D2279" s="305"/>
    </row>
    <row r="2280" spans="2:4" ht="12">
      <c r="B2280" s="308"/>
      <c r="C2280" s="298"/>
      <c r="D2280" s="305"/>
    </row>
    <row r="2281" spans="2:4" ht="12">
      <c r="B2281" s="308"/>
      <c r="C2281" s="298"/>
      <c r="D2281" s="305"/>
    </row>
    <row r="2282" spans="2:4" ht="12">
      <c r="B2282" s="308"/>
      <c r="C2282" s="298"/>
      <c r="D2282" s="305"/>
    </row>
    <row r="2283" spans="2:4" ht="12">
      <c r="B2283" s="308"/>
      <c r="C2283" s="298"/>
      <c r="D2283" s="305"/>
    </row>
    <row r="2284" spans="2:4" ht="12">
      <c r="B2284" s="308"/>
      <c r="C2284" s="298"/>
      <c r="D2284" s="305"/>
    </row>
    <row r="2285" spans="2:4" ht="12">
      <c r="B2285" s="308"/>
      <c r="C2285" s="298"/>
      <c r="D2285" s="305"/>
    </row>
    <row r="2286" spans="2:4" ht="12">
      <c r="B2286" s="308"/>
      <c r="C2286" s="298"/>
      <c r="D2286" s="305"/>
    </row>
    <row r="2287" spans="2:4" ht="12">
      <c r="B2287" s="308"/>
      <c r="C2287" s="298"/>
      <c r="D2287" s="305"/>
    </row>
    <row r="2288" spans="2:4" ht="12">
      <c r="B2288" s="302"/>
      <c r="C2288" s="298"/>
      <c r="D2288" s="299"/>
    </row>
    <row r="2289" spans="2:4" ht="12">
      <c r="B2289" s="308"/>
      <c r="C2289" s="298"/>
      <c r="D2289" s="305"/>
    </row>
    <row r="2290" spans="2:4" ht="12">
      <c r="B2290" s="308"/>
      <c r="C2290" s="298"/>
      <c r="D2290" s="305"/>
    </row>
    <row r="2291" spans="2:4" ht="12">
      <c r="B2291" s="308"/>
      <c r="C2291" s="298"/>
      <c r="D2291" s="305"/>
    </row>
    <row r="2292" spans="2:4" ht="12">
      <c r="B2292" s="308"/>
      <c r="C2292" s="298"/>
      <c r="D2292" s="305"/>
    </row>
    <row r="2293" spans="2:4" ht="12">
      <c r="B2293" s="308"/>
      <c r="C2293" s="298"/>
      <c r="D2293" s="305"/>
    </row>
    <row r="2294" spans="2:4" ht="12">
      <c r="B2294" s="309"/>
      <c r="C2294" s="310"/>
      <c r="D2294" s="305"/>
    </row>
    <row r="2295" spans="2:4" ht="12">
      <c r="B2295" s="309"/>
      <c r="C2295" s="310"/>
      <c r="D2295" s="305"/>
    </row>
    <row r="2296" spans="2:4" ht="12">
      <c r="B2296" s="309"/>
      <c r="C2296" s="310"/>
      <c r="D2296" s="305"/>
    </row>
    <row r="2297" spans="2:4" ht="12">
      <c r="B2297" s="309"/>
      <c r="C2297" s="310"/>
      <c r="D2297" s="305"/>
    </row>
    <row r="2298" spans="2:4" ht="12">
      <c r="B2298" s="309"/>
      <c r="C2298" s="310"/>
      <c r="D2298" s="305"/>
    </row>
    <row r="2299" spans="2:4" ht="12">
      <c r="B2299" s="309"/>
      <c r="C2299" s="310"/>
      <c r="D2299" s="305"/>
    </row>
    <row r="2300" spans="2:4" ht="12">
      <c r="B2300" s="308"/>
      <c r="C2300" s="298"/>
      <c r="D2300" s="305"/>
    </row>
    <row r="2301" spans="2:4" ht="12">
      <c r="B2301" s="308"/>
      <c r="C2301" s="298"/>
      <c r="D2301" s="305"/>
    </row>
    <row r="2302" spans="2:4" ht="12">
      <c r="B2302" s="308"/>
      <c r="C2302" s="298"/>
      <c r="D2302" s="305"/>
    </row>
    <row r="2303" spans="2:4" ht="12">
      <c r="B2303" s="308"/>
      <c r="C2303" s="298"/>
      <c r="D2303" s="305"/>
    </row>
    <row r="2304" spans="2:4" ht="12">
      <c r="B2304" s="308"/>
      <c r="C2304" s="298"/>
      <c r="D2304" s="305"/>
    </row>
    <row r="2305" spans="2:4" ht="12">
      <c r="B2305" s="302"/>
      <c r="C2305" s="298"/>
      <c r="D2305" s="299"/>
    </row>
    <row r="2306" spans="2:4" ht="12">
      <c r="B2306" s="308"/>
      <c r="C2306" s="298"/>
      <c r="D2306" s="305"/>
    </row>
    <row r="2307" spans="2:4" ht="12">
      <c r="B2307" s="308"/>
      <c r="C2307" s="298"/>
      <c r="D2307" s="305"/>
    </row>
    <row r="2308" spans="2:4" ht="12">
      <c r="B2308" s="308"/>
      <c r="C2308" s="298"/>
      <c r="D2308" s="305"/>
    </row>
    <row r="2309" spans="2:4" ht="12">
      <c r="B2309" s="308"/>
      <c r="C2309" s="298"/>
      <c r="D2309" s="305"/>
    </row>
    <row r="2310" spans="2:4" ht="12">
      <c r="B2310" s="308"/>
      <c r="C2310" s="298"/>
      <c r="D2310" s="305"/>
    </row>
    <row r="2311" spans="2:4" ht="12">
      <c r="B2311" s="308"/>
      <c r="C2311" s="298"/>
      <c r="D2311" s="305"/>
    </row>
    <row r="2312" spans="2:4" ht="12">
      <c r="B2312" s="308"/>
      <c r="C2312" s="298"/>
      <c r="D2312" s="305"/>
    </row>
    <row r="2313" spans="2:4" ht="12">
      <c r="B2313" s="308"/>
      <c r="C2313" s="298"/>
      <c r="D2313" s="305"/>
    </row>
    <row r="2314" spans="2:4" ht="12">
      <c r="B2314" s="308"/>
      <c r="C2314" s="298"/>
      <c r="D2314" s="305"/>
    </row>
    <row r="2315" spans="2:4" ht="12">
      <c r="B2315" s="302"/>
      <c r="C2315" s="298"/>
      <c r="D2315" s="299"/>
    </row>
    <row r="2316" spans="2:4" ht="12">
      <c r="B2316" s="308"/>
      <c r="C2316" s="298"/>
      <c r="D2316" s="305"/>
    </row>
    <row r="2317" spans="2:4" ht="12">
      <c r="B2317" s="308"/>
      <c r="C2317" s="298"/>
      <c r="D2317" s="305"/>
    </row>
    <row r="2318" spans="2:4" ht="12">
      <c r="B2318" s="308"/>
      <c r="C2318" s="298"/>
      <c r="D2318" s="305"/>
    </row>
    <row r="2319" spans="2:4" ht="12">
      <c r="B2319" s="308"/>
      <c r="C2319" s="298"/>
      <c r="D2319" s="305"/>
    </row>
    <row r="2320" spans="2:4" ht="12">
      <c r="B2320" s="309"/>
      <c r="C2320" s="310"/>
      <c r="D2320" s="305"/>
    </row>
    <row r="2321" spans="2:4" ht="12">
      <c r="B2321" s="309"/>
      <c r="C2321" s="310"/>
      <c r="D2321" s="305"/>
    </row>
    <row r="2322" spans="2:4" ht="12">
      <c r="B2322" s="309"/>
      <c r="C2322" s="310"/>
      <c r="D2322" s="305"/>
    </row>
    <row r="2323" spans="2:4" ht="12">
      <c r="B2323" s="309"/>
      <c r="C2323" s="310"/>
      <c r="D2323" s="305"/>
    </row>
    <row r="2324" spans="2:4" ht="12">
      <c r="B2324" s="309"/>
      <c r="C2324" s="310"/>
      <c r="D2324" s="305"/>
    </row>
    <row r="2325" spans="2:4" ht="12">
      <c r="B2325" s="309"/>
      <c r="C2325" s="310"/>
      <c r="D2325" s="305"/>
    </row>
    <row r="2326" spans="2:4" ht="12">
      <c r="B2326" s="308"/>
      <c r="C2326" s="298"/>
      <c r="D2326" s="305"/>
    </row>
    <row r="2327" spans="2:4" ht="12">
      <c r="B2327" s="308"/>
      <c r="C2327" s="298"/>
      <c r="D2327" s="305"/>
    </row>
    <row r="2328" spans="2:4" ht="12">
      <c r="B2328" s="308"/>
      <c r="C2328" s="298"/>
      <c r="D2328" s="305"/>
    </row>
    <row r="2329" spans="2:4" ht="12">
      <c r="B2329" s="308"/>
      <c r="C2329" s="298"/>
      <c r="D2329" s="305"/>
    </row>
    <row r="2330" spans="2:4" ht="12">
      <c r="B2330" s="308"/>
      <c r="C2330" s="298"/>
      <c r="D2330" s="305"/>
    </row>
    <row r="2331" spans="2:4" ht="12">
      <c r="B2331" s="308"/>
      <c r="C2331" s="298"/>
      <c r="D2331" s="305"/>
    </row>
    <row r="2332" spans="2:4" ht="12">
      <c r="B2332" s="308"/>
      <c r="C2332" s="298"/>
      <c r="D2332" s="305"/>
    </row>
    <row r="2333" spans="2:4" ht="12">
      <c r="B2333" s="302"/>
      <c r="C2333" s="298"/>
      <c r="D2333" s="299"/>
    </row>
    <row r="2334" spans="2:4" ht="12">
      <c r="B2334" s="308"/>
      <c r="C2334" s="298"/>
      <c r="D2334" s="305"/>
    </row>
    <row r="2335" spans="2:4" ht="12">
      <c r="B2335" s="308"/>
      <c r="C2335" s="298"/>
      <c r="D2335" s="305"/>
    </row>
    <row r="2336" spans="2:4" ht="12">
      <c r="B2336" s="308"/>
      <c r="C2336" s="298"/>
      <c r="D2336" s="305"/>
    </row>
    <row r="2337" spans="2:4" ht="12">
      <c r="B2337" s="308"/>
      <c r="C2337" s="298"/>
      <c r="D2337" s="305"/>
    </row>
    <row r="2338" spans="2:4" ht="12">
      <c r="B2338" s="308"/>
      <c r="C2338" s="298"/>
      <c r="D2338" s="305"/>
    </row>
    <row r="2339" spans="2:4" ht="12">
      <c r="B2339" s="308"/>
      <c r="C2339" s="298"/>
      <c r="D2339" s="305"/>
    </row>
    <row r="2340" spans="2:4" ht="12">
      <c r="B2340" s="308"/>
      <c r="C2340" s="298"/>
      <c r="D2340" s="305"/>
    </row>
    <row r="2341" spans="2:4" ht="12">
      <c r="B2341" s="308"/>
      <c r="C2341" s="298"/>
      <c r="D2341" s="305"/>
    </row>
    <row r="2342" spans="2:4" ht="12">
      <c r="B2342" s="308"/>
      <c r="C2342" s="298"/>
      <c r="D2342" s="305"/>
    </row>
    <row r="2343" spans="2:4" ht="12">
      <c r="B2343" s="308"/>
      <c r="C2343" s="298"/>
      <c r="D2343" s="305"/>
    </row>
    <row r="2344" spans="2:4" ht="12">
      <c r="B2344" s="302"/>
      <c r="C2344" s="298"/>
      <c r="D2344" s="299"/>
    </row>
    <row r="2345" spans="2:4" ht="12">
      <c r="B2345" s="308"/>
      <c r="C2345" s="298"/>
      <c r="D2345" s="305"/>
    </row>
    <row r="2346" spans="2:4" ht="12">
      <c r="B2346" s="308"/>
      <c r="C2346" s="298"/>
      <c r="D2346" s="305"/>
    </row>
    <row r="2347" spans="2:4" ht="12">
      <c r="B2347" s="308"/>
      <c r="C2347" s="298"/>
      <c r="D2347" s="305"/>
    </row>
    <row r="2348" spans="2:4" ht="12">
      <c r="B2348" s="308"/>
      <c r="C2348" s="298"/>
      <c r="D2348" s="305"/>
    </row>
    <row r="2349" spans="2:4" ht="12">
      <c r="B2349" s="308"/>
      <c r="C2349" s="298"/>
      <c r="D2349" s="305"/>
    </row>
    <row r="2350" spans="2:4" ht="12">
      <c r="B2350" s="309"/>
      <c r="C2350" s="310"/>
      <c r="D2350" s="305"/>
    </row>
    <row r="2351" spans="2:4" ht="12">
      <c r="B2351" s="309"/>
      <c r="C2351" s="310"/>
      <c r="D2351" s="305"/>
    </row>
    <row r="2352" spans="2:4" ht="12">
      <c r="B2352" s="309"/>
      <c r="C2352" s="310"/>
      <c r="D2352" s="305"/>
    </row>
    <row r="2353" spans="2:4" ht="12">
      <c r="B2353" s="309"/>
      <c r="C2353" s="310"/>
      <c r="D2353" s="305"/>
    </row>
    <row r="2354" spans="2:4" ht="12">
      <c r="B2354" s="309"/>
      <c r="C2354" s="310"/>
      <c r="D2354" s="305"/>
    </row>
    <row r="2355" spans="2:4" ht="12">
      <c r="B2355" s="309"/>
      <c r="C2355" s="310"/>
      <c r="D2355" s="305"/>
    </row>
    <row r="2356" spans="2:4" ht="12">
      <c r="B2356" s="308"/>
      <c r="C2356" s="298"/>
      <c r="D2356" s="305"/>
    </row>
    <row r="2357" spans="2:4" ht="12">
      <c r="B2357" s="308"/>
      <c r="C2357" s="298"/>
      <c r="D2357" s="305"/>
    </row>
    <row r="2358" spans="2:4" ht="12">
      <c r="B2358" s="308"/>
      <c r="C2358" s="298"/>
      <c r="D2358" s="305"/>
    </row>
    <row r="2359" spans="2:4" ht="12">
      <c r="B2359" s="308"/>
      <c r="C2359" s="298"/>
      <c r="D2359" s="305"/>
    </row>
    <row r="2360" spans="2:4" ht="12">
      <c r="B2360" s="308"/>
      <c r="C2360" s="298"/>
      <c r="D2360" s="305"/>
    </row>
    <row r="2361" spans="2:4" ht="12">
      <c r="B2361" s="302"/>
      <c r="C2361" s="298"/>
      <c r="D2361" s="299"/>
    </row>
    <row r="2362" spans="2:4" ht="12">
      <c r="B2362" s="308"/>
      <c r="C2362" s="298"/>
      <c r="D2362" s="305"/>
    </row>
    <row r="2363" spans="2:4" ht="12">
      <c r="B2363" s="308"/>
      <c r="C2363" s="298"/>
      <c r="D2363" s="305"/>
    </row>
    <row r="2364" spans="2:4" ht="12">
      <c r="B2364" s="308"/>
      <c r="C2364" s="298"/>
      <c r="D2364" s="305"/>
    </row>
    <row r="2365" spans="2:4" ht="12">
      <c r="B2365" s="308"/>
      <c r="C2365" s="298"/>
      <c r="D2365" s="305"/>
    </row>
    <row r="2366" spans="2:4" ht="12">
      <c r="B2366" s="308"/>
      <c r="C2366" s="298"/>
      <c r="D2366" s="305"/>
    </row>
    <row r="2367" spans="2:4" ht="12">
      <c r="B2367" s="308"/>
      <c r="C2367" s="298"/>
      <c r="D2367" s="305"/>
    </row>
    <row r="2368" spans="2:4" ht="12">
      <c r="B2368" s="308"/>
      <c r="C2368" s="298"/>
      <c r="D2368" s="305"/>
    </row>
    <row r="2369" spans="2:4" ht="12">
      <c r="B2369" s="302"/>
      <c r="C2369" s="298"/>
      <c r="D2369" s="299"/>
    </row>
    <row r="2370" spans="2:4" ht="12">
      <c r="B2370" s="308"/>
      <c r="C2370" s="298"/>
      <c r="D2370" s="305"/>
    </row>
    <row r="2371" spans="2:4" ht="12">
      <c r="B2371" s="308"/>
      <c r="C2371" s="298"/>
      <c r="D2371" s="305"/>
    </row>
    <row r="2372" spans="2:4" ht="12">
      <c r="B2372" s="308"/>
      <c r="C2372" s="298"/>
      <c r="D2372" s="305"/>
    </row>
    <row r="2373" spans="2:4" ht="12">
      <c r="B2373" s="308"/>
      <c r="C2373" s="298"/>
      <c r="D2373" s="305"/>
    </row>
    <row r="2374" spans="2:4" ht="12">
      <c r="B2374" s="308"/>
      <c r="C2374" s="298"/>
      <c r="D2374" s="305"/>
    </row>
    <row r="2375" spans="2:4" ht="12">
      <c r="B2375" s="309"/>
      <c r="C2375" s="310"/>
      <c r="D2375" s="305"/>
    </row>
    <row r="2376" spans="2:4" ht="12">
      <c r="B2376" s="309"/>
      <c r="C2376" s="310"/>
      <c r="D2376" s="305"/>
    </row>
    <row r="2377" spans="2:4" ht="12">
      <c r="B2377" s="309"/>
      <c r="C2377" s="310"/>
      <c r="D2377" s="305"/>
    </row>
    <row r="2378" spans="2:4" ht="12">
      <c r="B2378" s="309"/>
      <c r="C2378" s="310"/>
      <c r="D2378" s="305"/>
    </row>
    <row r="2379" spans="2:4" ht="12">
      <c r="B2379" s="309"/>
      <c r="C2379" s="310"/>
      <c r="D2379" s="305"/>
    </row>
    <row r="2380" spans="2:4" ht="12">
      <c r="B2380" s="309"/>
      <c r="C2380" s="310"/>
      <c r="D2380" s="305"/>
    </row>
    <row r="2381" spans="2:4" ht="12">
      <c r="B2381" s="308"/>
      <c r="C2381" s="298"/>
      <c r="D2381" s="305"/>
    </row>
    <row r="2382" spans="2:4" ht="12">
      <c r="B2382" s="308"/>
      <c r="C2382" s="298"/>
      <c r="D2382" s="305"/>
    </row>
    <row r="2383" spans="2:4" ht="12">
      <c r="B2383" s="308"/>
      <c r="C2383" s="298"/>
      <c r="D2383" s="305"/>
    </row>
    <row r="2384" spans="2:4" ht="12">
      <c r="B2384" s="308"/>
      <c r="C2384" s="298"/>
      <c r="D2384" s="305"/>
    </row>
    <row r="2385" spans="2:4" ht="12">
      <c r="B2385" s="302"/>
      <c r="C2385" s="298"/>
      <c r="D2385" s="299"/>
    </row>
    <row r="2386" spans="2:4" ht="12">
      <c r="B2386" s="308"/>
      <c r="C2386" s="298"/>
      <c r="D2386" s="305"/>
    </row>
    <row r="2387" spans="2:4" ht="12">
      <c r="B2387" s="308"/>
      <c r="C2387" s="298"/>
      <c r="D2387" s="305"/>
    </row>
    <row r="2388" spans="2:4" ht="12">
      <c r="B2388" s="308"/>
      <c r="C2388" s="298"/>
      <c r="D2388" s="305"/>
    </row>
    <row r="2389" spans="2:4" ht="12">
      <c r="B2389" s="308"/>
      <c r="C2389" s="298"/>
      <c r="D2389" s="305"/>
    </row>
    <row r="2390" spans="2:4" ht="12">
      <c r="B2390" s="308"/>
      <c r="C2390" s="298"/>
      <c r="D2390" s="305"/>
    </row>
    <row r="2391" spans="2:4" ht="12">
      <c r="B2391" s="308"/>
      <c r="C2391" s="298"/>
      <c r="D2391" s="305"/>
    </row>
    <row r="2392" spans="2:4" ht="12">
      <c r="B2392" s="308"/>
      <c r="C2392" s="298"/>
      <c r="D2392" s="305"/>
    </row>
    <row r="2393" spans="2:4" ht="12">
      <c r="B2393" s="308"/>
      <c r="C2393" s="298"/>
      <c r="D2393" s="305"/>
    </row>
    <row r="2394" spans="2:4" ht="12">
      <c r="B2394" s="308"/>
      <c r="C2394" s="298"/>
      <c r="D2394" s="305"/>
    </row>
    <row r="2395" spans="2:4" ht="12">
      <c r="B2395" s="308"/>
      <c r="C2395" s="298"/>
      <c r="D2395" s="305"/>
    </row>
    <row r="2396" spans="2:4" ht="12">
      <c r="B2396" s="308"/>
      <c r="C2396" s="298"/>
      <c r="D2396" s="305"/>
    </row>
    <row r="2397" spans="2:4" ht="12">
      <c r="B2397" s="308"/>
      <c r="C2397" s="298"/>
      <c r="D2397" s="305"/>
    </row>
    <row r="2398" spans="2:4" ht="12">
      <c r="B2398" s="308"/>
      <c r="C2398" s="298"/>
      <c r="D2398" s="305"/>
    </row>
    <row r="2399" spans="2:4" ht="12">
      <c r="B2399" s="308"/>
      <c r="C2399" s="298"/>
      <c r="D2399" s="305"/>
    </row>
    <row r="2400" spans="2:4" ht="12">
      <c r="B2400" s="302"/>
      <c r="C2400" s="298"/>
      <c r="D2400" s="299"/>
    </row>
    <row r="2401" spans="2:4" ht="12">
      <c r="B2401" s="308"/>
      <c r="C2401" s="298"/>
      <c r="D2401" s="305"/>
    </row>
    <row r="2402" spans="2:4" ht="12">
      <c r="B2402" s="308"/>
      <c r="C2402" s="298"/>
      <c r="D2402" s="305"/>
    </row>
    <row r="2403" spans="2:4" ht="12">
      <c r="B2403" s="308"/>
      <c r="C2403" s="298"/>
      <c r="D2403" s="305"/>
    </row>
    <row r="2404" spans="2:4" ht="12">
      <c r="B2404" s="308"/>
      <c r="C2404" s="298"/>
      <c r="D2404" s="305"/>
    </row>
    <row r="2405" spans="2:4" ht="12">
      <c r="B2405" s="308"/>
      <c r="C2405" s="298"/>
      <c r="D2405" s="305"/>
    </row>
    <row r="2406" spans="2:4" ht="12">
      <c r="B2406" s="309"/>
      <c r="C2406" s="310"/>
      <c r="D2406" s="305"/>
    </row>
    <row r="2407" spans="2:4" ht="12">
      <c r="B2407" s="309"/>
      <c r="C2407" s="310"/>
      <c r="D2407" s="305"/>
    </row>
    <row r="2408" spans="2:4" ht="12">
      <c r="B2408" s="309"/>
      <c r="C2408" s="310"/>
      <c r="D2408" s="305"/>
    </row>
    <row r="2409" spans="2:4" ht="12">
      <c r="B2409" s="309"/>
      <c r="C2409" s="310"/>
      <c r="D2409" s="305"/>
    </row>
    <row r="2410" spans="2:4" ht="12">
      <c r="B2410" s="309"/>
      <c r="C2410" s="310"/>
      <c r="D2410" s="305"/>
    </row>
    <row r="2411" spans="2:4" ht="12">
      <c r="B2411" s="309"/>
      <c r="C2411" s="310"/>
      <c r="D2411" s="305"/>
    </row>
    <row r="2412" spans="2:4" ht="12">
      <c r="B2412" s="308"/>
      <c r="C2412" s="298"/>
      <c r="D2412" s="305"/>
    </row>
    <row r="2413" spans="2:4" ht="12">
      <c r="B2413" s="308"/>
      <c r="C2413" s="298"/>
      <c r="D2413" s="305"/>
    </row>
    <row r="2414" spans="2:4" ht="12">
      <c r="B2414" s="308"/>
      <c r="C2414" s="298"/>
      <c r="D2414" s="305"/>
    </row>
    <row r="2415" spans="2:4" ht="12">
      <c r="B2415" s="308"/>
      <c r="C2415" s="298"/>
      <c r="D2415" s="305"/>
    </row>
    <row r="2416" spans="2:4" ht="12">
      <c r="B2416" s="302"/>
      <c r="C2416" s="298"/>
      <c r="D2416" s="299"/>
    </row>
    <row r="2417" spans="2:4" ht="12">
      <c r="B2417" s="308"/>
      <c r="C2417" s="298"/>
      <c r="D2417" s="305"/>
    </row>
    <row r="2418" spans="2:4" ht="12">
      <c r="B2418" s="308"/>
      <c r="C2418" s="298"/>
      <c r="D2418" s="305"/>
    </row>
    <row r="2419" spans="2:4" ht="12">
      <c r="B2419" s="308"/>
      <c r="C2419" s="298"/>
      <c r="D2419" s="305"/>
    </row>
    <row r="2420" spans="2:4" ht="12">
      <c r="B2420" s="308"/>
      <c r="C2420" s="298"/>
      <c r="D2420" s="305"/>
    </row>
    <row r="2421" spans="2:4" ht="12">
      <c r="B2421" s="308"/>
      <c r="C2421" s="298"/>
      <c r="D2421" s="305"/>
    </row>
    <row r="2422" spans="2:4" ht="12">
      <c r="B2422" s="308"/>
      <c r="C2422" s="298"/>
      <c r="D2422" s="305"/>
    </row>
    <row r="2423" spans="2:4" ht="12">
      <c r="B2423" s="308"/>
      <c r="C2423" s="298"/>
      <c r="D2423" s="305"/>
    </row>
    <row r="2424" spans="2:4" ht="12">
      <c r="B2424" s="308"/>
      <c r="C2424" s="298"/>
      <c r="D2424" s="305"/>
    </row>
    <row r="2425" spans="2:4" ht="12">
      <c r="B2425" s="308"/>
      <c r="C2425" s="298"/>
      <c r="D2425" s="305"/>
    </row>
    <row r="2426" spans="2:4" ht="12">
      <c r="B2426" s="308"/>
      <c r="C2426" s="298"/>
      <c r="D2426" s="305"/>
    </row>
    <row r="2427" spans="2:4" ht="12">
      <c r="B2427" s="308"/>
      <c r="C2427" s="298"/>
      <c r="D2427" s="305"/>
    </row>
    <row r="2428" spans="2:4" ht="12">
      <c r="B2428" s="308"/>
      <c r="C2428" s="298"/>
      <c r="D2428" s="305"/>
    </row>
    <row r="2429" spans="2:4" ht="12">
      <c r="B2429" s="302"/>
      <c r="C2429" s="298"/>
      <c r="D2429" s="299"/>
    </row>
    <row r="2430" spans="2:4" ht="12">
      <c r="B2430" s="308"/>
      <c r="C2430" s="298"/>
      <c r="D2430" s="305"/>
    </row>
    <row r="2431" spans="2:4" ht="12">
      <c r="B2431" s="308"/>
      <c r="C2431" s="298"/>
      <c r="D2431" s="305"/>
    </row>
    <row r="2432" spans="2:4" ht="12">
      <c r="B2432" s="308"/>
      <c r="C2432" s="298"/>
      <c r="D2432" s="305"/>
    </row>
    <row r="2433" spans="2:4" ht="12">
      <c r="B2433" s="308"/>
      <c r="C2433" s="298"/>
      <c r="D2433" s="305"/>
    </row>
    <row r="2434" spans="2:4" ht="12">
      <c r="B2434" s="308"/>
      <c r="C2434" s="298"/>
      <c r="D2434" s="305"/>
    </row>
    <row r="2435" spans="2:4" ht="12">
      <c r="B2435" s="309"/>
      <c r="C2435" s="310"/>
      <c r="D2435" s="305"/>
    </row>
    <row r="2436" spans="2:4" ht="12">
      <c r="B2436" s="309"/>
      <c r="C2436" s="310"/>
      <c r="D2436" s="305"/>
    </row>
    <row r="2437" spans="2:4" ht="12">
      <c r="B2437" s="309"/>
      <c r="C2437" s="310"/>
      <c r="D2437" s="305"/>
    </row>
    <row r="2438" spans="2:4" ht="12">
      <c r="B2438" s="309"/>
      <c r="C2438" s="310"/>
      <c r="D2438" s="305"/>
    </row>
    <row r="2439" spans="2:4" ht="12">
      <c r="B2439" s="309"/>
      <c r="C2439" s="310"/>
      <c r="D2439" s="305"/>
    </row>
    <row r="2440" spans="2:4" ht="12">
      <c r="B2440" s="309"/>
      <c r="C2440" s="310"/>
      <c r="D2440" s="305"/>
    </row>
    <row r="2441" spans="2:4" ht="12">
      <c r="B2441" s="308"/>
      <c r="C2441" s="298"/>
      <c r="D2441" s="305"/>
    </row>
    <row r="2442" spans="2:4" ht="12">
      <c r="B2442" s="308"/>
      <c r="C2442" s="298"/>
      <c r="D2442" s="305"/>
    </row>
    <row r="2443" spans="2:4" ht="12">
      <c r="B2443" s="308"/>
      <c r="C2443" s="298"/>
      <c r="D2443" s="305"/>
    </row>
    <row r="2444" spans="2:4" ht="12">
      <c r="B2444" s="308"/>
      <c r="C2444" s="298"/>
      <c r="D2444" s="305"/>
    </row>
    <row r="2445" spans="2:4" ht="12">
      <c r="B2445" s="308"/>
      <c r="C2445" s="298"/>
      <c r="D2445" s="305"/>
    </row>
    <row r="2446" spans="2:4" ht="12">
      <c r="B2446" s="308"/>
      <c r="C2446" s="298"/>
      <c r="D2446" s="305"/>
    </row>
    <row r="2447" spans="2:4" ht="12">
      <c r="B2447" s="302"/>
      <c r="C2447" s="298"/>
      <c r="D2447" s="299"/>
    </row>
    <row r="2448" spans="2:4" ht="12">
      <c r="B2448" s="308"/>
      <c r="C2448" s="298"/>
      <c r="D2448" s="305"/>
    </row>
    <row r="2449" spans="2:4" ht="12">
      <c r="B2449" s="308"/>
      <c r="C2449" s="298"/>
      <c r="D2449" s="305"/>
    </row>
    <row r="2450" spans="2:4" ht="12">
      <c r="B2450" s="308"/>
      <c r="C2450" s="298"/>
      <c r="D2450" s="305"/>
    </row>
    <row r="2451" spans="2:4" ht="12">
      <c r="B2451" s="308"/>
      <c r="C2451" s="298"/>
      <c r="D2451" s="305"/>
    </row>
    <row r="2452" spans="2:4" ht="12">
      <c r="B2452" s="308"/>
      <c r="C2452" s="298"/>
      <c r="D2452" s="305"/>
    </row>
    <row r="2453" spans="2:4" ht="12">
      <c r="B2453" s="308"/>
      <c r="C2453" s="298"/>
      <c r="D2453" s="305"/>
    </row>
    <row r="2454" spans="2:4" ht="12">
      <c r="B2454" s="308"/>
      <c r="C2454" s="298"/>
      <c r="D2454" s="305"/>
    </row>
    <row r="2455" spans="2:4" ht="12">
      <c r="B2455" s="308"/>
      <c r="C2455" s="298"/>
      <c r="D2455" s="305"/>
    </row>
    <row r="2456" spans="2:4" ht="12">
      <c r="B2456" s="308"/>
      <c r="C2456" s="298"/>
      <c r="D2456" s="305"/>
    </row>
    <row r="2457" spans="2:4" ht="12">
      <c r="B2457" s="302"/>
      <c r="C2457" s="298"/>
      <c r="D2457" s="299"/>
    </row>
    <row r="2458" spans="2:4" ht="12">
      <c r="B2458" s="308"/>
      <c r="C2458" s="298"/>
      <c r="D2458" s="305"/>
    </row>
    <row r="2459" spans="2:4" ht="12">
      <c r="B2459" s="308"/>
      <c r="C2459" s="298"/>
      <c r="D2459" s="305"/>
    </row>
    <row r="2460" spans="2:4" ht="12">
      <c r="B2460" s="308"/>
      <c r="C2460" s="298"/>
      <c r="D2460" s="305"/>
    </row>
    <row r="2461" spans="2:4" ht="12">
      <c r="B2461" s="308"/>
      <c r="C2461" s="298"/>
      <c r="D2461" s="305"/>
    </row>
    <row r="2462" spans="2:4" ht="12">
      <c r="B2462" s="308"/>
      <c r="C2462" s="298"/>
      <c r="D2462" s="305"/>
    </row>
    <row r="2463" spans="2:4" ht="12">
      <c r="B2463" s="309"/>
      <c r="C2463" s="310"/>
      <c r="D2463" s="305"/>
    </row>
    <row r="2464" spans="2:4" ht="12">
      <c r="B2464" s="309"/>
      <c r="C2464" s="310"/>
      <c r="D2464" s="305"/>
    </row>
    <row r="2465" spans="2:4" ht="12">
      <c r="B2465" s="309"/>
      <c r="C2465" s="310"/>
      <c r="D2465" s="305"/>
    </row>
    <row r="2466" spans="2:4" ht="12">
      <c r="B2466" s="309"/>
      <c r="C2466" s="310"/>
      <c r="D2466" s="305"/>
    </row>
    <row r="2467" spans="2:4" ht="12">
      <c r="B2467" s="309"/>
      <c r="C2467" s="310"/>
      <c r="D2467" s="305"/>
    </row>
    <row r="2468" spans="2:4" ht="12">
      <c r="B2468" s="309"/>
      <c r="C2468" s="310"/>
      <c r="D2468" s="305"/>
    </row>
    <row r="2469" spans="2:4" ht="12">
      <c r="B2469" s="308"/>
      <c r="C2469" s="298"/>
      <c r="D2469" s="305"/>
    </row>
    <row r="2470" spans="2:4" ht="12">
      <c r="B2470" s="308"/>
      <c r="C2470" s="298"/>
      <c r="D2470" s="305"/>
    </row>
    <row r="2471" spans="2:4" ht="12">
      <c r="B2471" s="308"/>
      <c r="C2471" s="298"/>
      <c r="D2471" s="305"/>
    </row>
    <row r="2472" spans="2:4" ht="12">
      <c r="B2472" s="308"/>
      <c r="C2472" s="298"/>
      <c r="D2472" s="305"/>
    </row>
    <row r="2473" spans="2:4" ht="12">
      <c r="B2473" s="308"/>
      <c r="C2473" s="298"/>
      <c r="D2473" s="305"/>
    </row>
    <row r="2474" spans="2:4" ht="12">
      <c r="B2474" s="308"/>
      <c r="C2474" s="298"/>
      <c r="D2474" s="305"/>
    </row>
    <row r="2475" spans="2:4" ht="12">
      <c r="B2475" s="308"/>
      <c r="C2475" s="298"/>
      <c r="D2475" s="305"/>
    </row>
    <row r="2476" spans="2:4" ht="12">
      <c r="B2476" s="302"/>
      <c r="C2476" s="298"/>
      <c r="D2476" s="299"/>
    </row>
    <row r="2477" spans="2:4" ht="12">
      <c r="B2477" s="308"/>
      <c r="C2477" s="298"/>
      <c r="D2477" s="305"/>
    </row>
    <row r="2478" spans="2:4" ht="12">
      <c r="B2478" s="308"/>
      <c r="C2478" s="298"/>
      <c r="D2478" s="305"/>
    </row>
    <row r="2479" spans="2:4" ht="12">
      <c r="B2479" s="308"/>
      <c r="C2479" s="298"/>
      <c r="D2479" s="305"/>
    </row>
    <row r="2480" spans="2:4" ht="12">
      <c r="B2480" s="308"/>
      <c r="C2480" s="298"/>
      <c r="D2480" s="305"/>
    </row>
    <row r="2481" spans="2:4" ht="12">
      <c r="B2481" s="308"/>
      <c r="C2481" s="298"/>
      <c r="D2481" s="305"/>
    </row>
    <row r="2482" spans="2:4" ht="12">
      <c r="B2482" s="308"/>
      <c r="C2482" s="298"/>
      <c r="D2482" s="305"/>
    </row>
    <row r="2483" spans="2:4" ht="12">
      <c r="B2483" s="308"/>
      <c r="C2483" s="298"/>
      <c r="D2483" s="305"/>
    </row>
    <row r="2484" spans="2:4" ht="12">
      <c r="B2484" s="308"/>
      <c r="C2484" s="298"/>
      <c r="D2484" s="305"/>
    </row>
    <row r="2485" spans="2:4" ht="12">
      <c r="B2485" s="308"/>
      <c r="C2485" s="298"/>
      <c r="D2485" s="305"/>
    </row>
    <row r="2486" spans="2:4" ht="12">
      <c r="B2486" s="302"/>
      <c r="C2486" s="298"/>
      <c r="D2486" s="299"/>
    </row>
    <row r="2487" spans="2:4" ht="12">
      <c r="B2487" s="308"/>
      <c r="C2487" s="298"/>
      <c r="D2487" s="305"/>
    </row>
    <row r="2488" spans="2:4" ht="12">
      <c r="B2488" s="308"/>
      <c r="C2488" s="298"/>
      <c r="D2488" s="305"/>
    </row>
    <row r="2489" spans="2:4" ht="12">
      <c r="B2489" s="308"/>
      <c r="C2489" s="298"/>
      <c r="D2489" s="305"/>
    </row>
    <row r="2490" spans="2:4" ht="12">
      <c r="B2490" s="308"/>
      <c r="C2490" s="298"/>
      <c r="D2490" s="305"/>
    </row>
    <row r="2491" spans="2:4" ht="12">
      <c r="B2491" s="308"/>
      <c r="C2491" s="298"/>
      <c r="D2491" s="305"/>
    </row>
    <row r="2492" spans="2:4" ht="12">
      <c r="B2492" s="309"/>
      <c r="C2492" s="310"/>
      <c r="D2492" s="305"/>
    </row>
    <row r="2493" spans="2:4" ht="12">
      <c r="B2493" s="309"/>
      <c r="C2493" s="310"/>
      <c r="D2493" s="305"/>
    </row>
    <row r="2494" spans="2:4" ht="12">
      <c r="B2494" s="309"/>
      <c r="C2494" s="310"/>
      <c r="D2494" s="305"/>
    </row>
    <row r="2495" spans="2:4" ht="12">
      <c r="B2495" s="309"/>
      <c r="C2495" s="310"/>
      <c r="D2495" s="305"/>
    </row>
    <row r="2496" spans="2:4" ht="12">
      <c r="B2496" s="309"/>
      <c r="C2496" s="310"/>
      <c r="D2496" s="305"/>
    </row>
    <row r="2497" spans="2:4" ht="12">
      <c r="B2497" s="309"/>
      <c r="C2497" s="310"/>
      <c r="D2497" s="305"/>
    </row>
    <row r="2498" spans="2:4" ht="12">
      <c r="B2498" s="308"/>
      <c r="C2498" s="298"/>
      <c r="D2498" s="305"/>
    </row>
    <row r="2499" spans="2:4" ht="12">
      <c r="B2499" s="308"/>
      <c r="C2499" s="298"/>
      <c r="D2499" s="305"/>
    </row>
    <row r="2500" spans="2:4" ht="12">
      <c r="B2500" s="308"/>
      <c r="C2500" s="298"/>
      <c r="D2500" s="305"/>
    </row>
    <row r="2501" spans="2:4" ht="12">
      <c r="B2501" s="308"/>
      <c r="C2501" s="298"/>
      <c r="D2501" s="305"/>
    </row>
    <row r="2502" spans="2:4" ht="12">
      <c r="B2502" s="308"/>
      <c r="C2502" s="298"/>
      <c r="D2502" s="305"/>
    </row>
    <row r="2503" spans="2:4" ht="12">
      <c r="B2503" s="308"/>
      <c r="C2503" s="298"/>
      <c r="D2503" s="305"/>
    </row>
    <row r="2504" spans="2:4" ht="12">
      <c r="B2504" s="308"/>
      <c r="C2504" s="298"/>
      <c r="D2504" s="305"/>
    </row>
    <row r="2505" spans="2:4" ht="12">
      <c r="B2505" s="302"/>
      <c r="C2505" s="298"/>
      <c r="D2505" s="299"/>
    </row>
    <row r="2506" spans="2:4" ht="12">
      <c r="B2506" s="308"/>
      <c r="C2506" s="298"/>
      <c r="D2506" s="305"/>
    </row>
    <row r="2507" spans="2:4" ht="12">
      <c r="B2507" s="308"/>
      <c r="C2507" s="298"/>
      <c r="D2507" s="305"/>
    </row>
    <row r="2508" spans="2:4" ht="12">
      <c r="B2508" s="308"/>
      <c r="C2508" s="298"/>
      <c r="D2508" s="305"/>
    </row>
    <row r="2509" spans="2:4" ht="12">
      <c r="B2509" s="308"/>
      <c r="C2509" s="298"/>
      <c r="D2509" s="305"/>
    </row>
    <row r="2510" spans="2:4" ht="12">
      <c r="B2510" s="308"/>
      <c r="C2510" s="298"/>
      <c r="D2510" s="305"/>
    </row>
    <row r="2511" spans="2:4" ht="12">
      <c r="B2511" s="308"/>
      <c r="C2511" s="298"/>
      <c r="D2511" s="305"/>
    </row>
    <row r="2512" spans="2:4" ht="12">
      <c r="B2512" s="308"/>
      <c r="C2512" s="298"/>
      <c r="D2512" s="305"/>
    </row>
    <row r="2513" spans="2:4" ht="12">
      <c r="B2513" s="308"/>
      <c r="C2513" s="298"/>
      <c r="D2513" s="305"/>
    </row>
    <row r="2514" spans="2:4" ht="12">
      <c r="B2514" s="308"/>
      <c r="C2514" s="298"/>
      <c r="D2514" s="305"/>
    </row>
    <row r="2515" spans="2:4" ht="12">
      <c r="B2515" s="302"/>
      <c r="C2515" s="298"/>
      <c r="D2515" s="299"/>
    </row>
    <row r="2516" spans="2:4" ht="12">
      <c r="B2516" s="308"/>
      <c r="C2516" s="298"/>
      <c r="D2516" s="305"/>
    </row>
    <row r="2517" spans="2:4" ht="12">
      <c r="B2517" s="308"/>
      <c r="C2517" s="298"/>
      <c r="D2517" s="305"/>
    </row>
    <row r="2518" spans="2:4" ht="12">
      <c r="B2518" s="308"/>
      <c r="C2518" s="298"/>
      <c r="D2518" s="305"/>
    </row>
    <row r="2519" spans="2:4" ht="12">
      <c r="B2519" s="308"/>
      <c r="C2519" s="298"/>
      <c r="D2519" s="305"/>
    </row>
    <row r="2520" spans="2:4" ht="12">
      <c r="B2520" s="308"/>
      <c r="C2520" s="298"/>
      <c r="D2520" s="305"/>
    </row>
    <row r="2521" spans="2:4" ht="12">
      <c r="B2521" s="309"/>
      <c r="C2521" s="310"/>
      <c r="D2521" s="305"/>
    </row>
    <row r="2522" spans="2:4" ht="12">
      <c r="B2522" s="309"/>
      <c r="C2522" s="310"/>
      <c r="D2522" s="305"/>
    </row>
    <row r="2523" spans="2:4" ht="12">
      <c r="B2523" s="309"/>
      <c r="C2523" s="310"/>
      <c r="D2523" s="305"/>
    </row>
    <row r="2524" spans="2:4" ht="12">
      <c r="B2524" s="309"/>
      <c r="C2524" s="310"/>
      <c r="D2524" s="305"/>
    </row>
    <row r="2525" spans="2:4" ht="12">
      <c r="B2525" s="309"/>
      <c r="C2525" s="310"/>
      <c r="D2525" s="305"/>
    </row>
    <row r="2526" spans="2:4" ht="12">
      <c r="B2526" s="309"/>
      <c r="C2526" s="310"/>
      <c r="D2526" s="305"/>
    </row>
    <row r="2527" spans="2:4" ht="12">
      <c r="B2527" s="308"/>
      <c r="C2527" s="298"/>
      <c r="D2527" s="305"/>
    </row>
    <row r="2528" spans="2:4" ht="12">
      <c r="B2528" s="308"/>
      <c r="C2528" s="298"/>
      <c r="D2528" s="305"/>
    </row>
    <row r="2529" spans="2:4" ht="12">
      <c r="B2529" s="308"/>
      <c r="C2529" s="298"/>
      <c r="D2529" s="305"/>
    </row>
    <row r="2530" spans="2:4" ht="12">
      <c r="B2530" s="308"/>
      <c r="C2530" s="298"/>
      <c r="D2530" s="305"/>
    </row>
    <row r="2531" spans="2:4" ht="12">
      <c r="B2531" s="308"/>
      <c r="C2531" s="298"/>
      <c r="D2531" s="305"/>
    </row>
    <row r="2532" spans="2:4" ht="12">
      <c r="B2532" s="308"/>
      <c r="C2532" s="298"/>
      <c r="D2532" s="305"/>
    </row>
    <row r="2533" spans="2:4" ht="12">
      <c r="B2533" s="308"/>
      <c r="C2533" s="298"/>
      <c r="D2533" s="305"/>
    </row>
    <row r="2534" spans="2:4" ht="12">
      <c r="B2534" s="302"/>
      <c r="C2534" s="298"/>
      <c r="D2534" s="299"/>
    </row>
    <row r="2535" spans="2:4" ht="12">
      <c r="B2535" s="308"/>
      <c r="C2535" s="298"/>
      <c r="D2535" s="305"/>
    </row>
    <row r="2536" spans="2:4" ht="12">
      <c r="B2536" s="308"/>
      <c r="C2536" s="298"/>
      <c r="D2536" s="305"/>
    </row>
    <row r="2537" spans="2:4" ht="12">
      <c r="B2537" s="308"/>
      <c r="C2537" s="298"/>
      <c r="D2537" s="305"/>
    </row>
    <row r="2538" spans="2:4" ht="12">
      <c r="B2538" s="308"/>
      <c r="C2538" s="298"/>
      <c r="D2538" s="305"/>
    </row>
    <row r="2539" spans="2:4" ht="12">
      <c r="B2539" s="308"/>
      <c r="C2539" s="298"/>
      <c r="D2539" s="305"/>
    </row>
    <row r="2540" spans="2:4" ht="12">
      <c r="B2540" s="308"/>
      <c r="C2540" s="298"/>
      <c r="D2540" s="305"/>
    </row>
    <row r="2541" spans="2:4" ht="12">
      <c r="B2541" s="302"/>
      <c r="C2541" s="298"/>
      <c r="D2541" s="299"/>
    </row>
    <row r="2542" spans="2:4" ht="12">
      <c r="B2542" s="308"/>
      <c r="C2542" s="298"/>
      <c r="D2542" s="305"/>
    </row>
    <row r="2543" spans="2:4" ht="12">
      <c r="B2543" s="308"/>
      <c r="C2543" s="298"/>
      <c r="D2543" s="305"/>
    </row>
    <row r="2544" spans="2:4" ht="12">
      <c r="B2544" s="308"/>
      <c r="C2544" s="298"/>
      <c r="D2544" s="305"/>
    </row>
    <row r="2545" spans="2:4" ht="12">
      <c r="B2545" s="308"/>
      <c r="C2545" s="298"/>
      <c r="D2545" s="305"/>
    </row>
    <row r="2546" spans="2:4" ht="12">
      <c r="B2546" s="308"/>
      <c r="C2546" s="298"/>
      <c r="D2546" s="305"/>
    </row>
    <row r="2547" spans="2:4" ht="12">
      <c r="B2547" s="309"/>
      <c r="C2547" s="310"/>
      <c r="D2547" s="305"/>
    </row>
    <row r="2548" spans="2:4" ht="12">
      <c r="B2548" s="309"/>
      <c r="C2548" s="310"/>
      <c r="D2548" s="305"/>
    </row>
    <row r="2549" spans="2:4" ht="12">
      <c r="B2549" s="309"/>
      <c r="C2549" s="310"/>
      <c r="D2549" s="305"/>
    </row>
    <row r="2550" spans="2:4" ht="12">
      <c r="B2550" s="309"/>
      <c r="C2550" s="310"/>
      <c r="D2550" s="305"/>
    </row>
    <row r="2551" spans="2:4" ht="12">
      <c r="B2551" s="309"/>
      <c r="C2551" s="310"/>
      <c r="D2551" s="305"/>
    </row>
    <row r="2552" spans="2:4" ht="12">
      <c r="B2552" s="309"/>
      <c r="C2552" s="310"/>
      <c r="D2552" s="305"/>
    </row>
    <row r="2553" spans="2:4" ht="12">
      <c r="B2553" s="308"/>
      <c r="C2553" s="298"/>
      <c r="D2553" s="305"/>
    </row>
    <row r="2554" spans="2:4" ht="12">
      <c r="B2554" s="308"/>
      <c r="C2554" s="298"/>
      <c r="D2554" s="305"/>
    </row>
    <row r="2555" spans="2:4" ht="12">
      <c r="B2555" s="308"/>
      <c r="C2555" s="298"/>
      <c r="D2555" s="305"/>
    </row>
    <row r="2556" spans="2:4" ht="12">
      <c r="B2556" s="308"/>
      <c r="C2556" s="298"/>
      <c r="D2556" s="305"/>
    </row>
    <row r="2557" spans="2:4" ht="12">
      <c r="B2557" s="308"/>
      <c r="C2557" s="298"/>
      <c r="D2557" s="305"/>
    </row>
    <row r="2558" spans="2:4" ht="12">
      <c r="B2558" s="308"/>
      <c r="C2558" s="298"/>
      <c r="D2558" s="305"/>
    </row>
    <row r="2559" spans="2:4" ht="12">
      <c r="B2559" s="308"/>
      <c r="C2559" s="298"/>
      <c r="D2559" s="305"/>
    </row>
    <row r="2560" spans="2:4" ht="12">
      <c r="B2560" s="308"/>
      <c r="C2560" s="298"/>
      <c r="D2560" s="305"/>
    </row>
    <row r="2561" spans="2:4" ht="12">
      <c r="B2561" s="308"/>
      <c r="C2561" s="298"/>
      <c r="D2561" s="305"/>
    </row>
    <row r="2562" spans="2:4" ht="12">
      <c r="B2562" s="308"/>
      <c r="C2562" s="298"/>
      <c r="D2562" s="305"/>
    </row>
    <row r="2563" spans="2:4" ht="12">
      <c r="B2563" s="308"/>
      <c r="C2563" s="298"/>
      <c r="D2563" s="305"/>
    </row>
    <row r="2564" spans="2:4" ht="12">
      <c r="B2564" s="308"/>
      <c r="C2564" s="298"/>
      <c r="D2564" s="305"/>
    </row>
    <row r="2565" spans="2:4" ht="12">
      <c r="B2565" s="309"/>
      <c r="C2565" s="310"/>
      <c r="D2565" s="305"/>
    </row>
    <row r="2566" spans="2:4" ht="12">
      <c r="B2566" s="309"/>
      <c r="C2566" s="310"/>
      <c r="D2566" s="305"/>
    </row>
    <row r="2567" spans="2:4" ht="12">
      <c r="B2567" s="309"/>
      <c r="C2567" s="310"/>
      <c r="D2567" s="305"/>
    </row>
    <row r="2568" spans="2:4" ht="12">
      <c r="B2568" s="309"/>
      <c r="C2568" s="310"/>
      <c r="D2568" s="305"/>
    </row>
    <row r="2569" spans="2:4" ht="12">
      <c r="B2569" s="309"/>
      <c r="C2569" s="310"/>
      <c r="D2569" s="305"/>
    </row>
    <row r="2570" spans="2:4" ht="12">
      <c r="B2570" s="309"/>
      <c r="C2570" s="310"/>
      <c r="D2570" s="305"/>
    </row>
    <row r="2571" spans="2:4" ht="12">
      <c r="B2571" s="308"/>
      <c r="C2571" s="298"/>
      <c r="D2571" s="305"/>
    </row>
    <row r="2572" spans="2:4" ht="12">
      <c r="B2572" s="308"/>
      <c r="C2572" s="298"/>
      <c r="D2572" s="305"/>
    </row>
    <row r="2573" spans="2:4" ht="12">
      <c r="B2573" s="308"/>
      <c r="C2573" s="298"/>
      <c r="D2573" s="305"/>
    </row>
    <row r="2574" spans="2:4" ht="12">
      <c r="B2574" s="308"/>
      <c r="C2574" s="298"/>
      <c r="D2574" s="305"/>
    </row>
    <row r="2575" spans="2:4" ht="12">
      <c r="B2575" s="308"/>
      <c r="C2575" s="298"/>
      <c r="D2575" s="305"/>
    </row>
    <row r="2576" spans="2:4" ht="12">
      <c r="B2576" s="308"/>
      <c r="C2576" s="298"/>
      <c r="D2576" s="305"/>
    </row>
    <row r="2577" spans="2:4" ht="12">
      <c r="B2577" s="308"/>
      <c r="C2577" s="298"/>
      <c r="D2577" s="305"/>
    </row>
    <row r="2578" spans="2:4" ht="12">
      <c r="B2578" s="308"/>
      <c r="C2578" s="298"/>
      <c r="D2578" s="305"/>
    </row>
    <row r="2579" spans="2:4" ht="12">
      <c r="B2579" s="308"/>
      <c r="C2579" s="298"/>
      <c r="D2579" s="305"/>
    </row>
    <row r="2580" spans="2:4" ht="12">
      <c r="B2580" s="308"/>
      <c r="C2580" s="298"/>
      <c r="D2580" s="305"/>
    </row>
    <row r="2581" spans="2:4" ht="12">
      <c r="B2581" s="308"/>
      <c r="C2581" s="298"/>
      <c r="D2581" s="305"/>
    </row>
    <row r="2582" spans="2:4" ht="12">
      <c r="B2582" s="308"/>
      <c r="C2582" s="298"/>
      <c r="D2582" s="305"/>
    </row>
    <row r="2583" spans="2:4" ht="12">
      <c r="B2583" s="308"/>
      <c r="C2583" s="298"/>
      <c r="D2583" s="305"/>
    </row>
    <row r="2584" spans="2:4" ht="12">
      <c r="B2584" s="308"/>
      <c r="C2584" s="298"/>
      <c r="D2584" s="305"/>
    </row>
    <row r="2585" spans="2:4" ht="12">
      <c r="B2585" s="308"/>
      <c r="C2585" s="298"/>
      <c r="D2585" s="305"/>
    </row>
    <row r="2586" spans="2:4" ht="12">
      <c r="B2586" s="308"/>
      <c r="C2586" s="298"/>
      <c r="D2586" s="305"/>
    </row>
    <row r="2587" spans="2:4" ht="12">
      <c r="B2587" s="309"/>
      <c r="C2587" s="310"/>
      <c r="D2587" s="305"/>
    </row>
    <row r="2588" spans="2:4" ht="12">
      <c r="B2588" s="309"/>
      <c r="C2588" s="310"/>
      <c r="D2588" s="305"/>
    </row>
    <row r="2589" spans="2:4" ht="12">
      <c r="B2589" s="309"/>
      <c r="C2589" s="310"/>
      <c r="D2589" s="305"/>
    </row>
    <row r="2590" spans="2:4" ht="12">
      <c r="B2590" s="309"/>
      <c r="C2590" s="310"/>
      <c r="D2590" s="305"/>
    </row>
    <row r="2591" spans="2:4" ht="12">
      <c r="B2591" s="309"/>
      <c r="C2591" s="310"/>
      <c r="D2591" s="305"/>
    </row>
    <row r="2592" spans="2:4" ht="12">
      <c r="B2592" s="309"/>
      <c r="C2592" s="310"/>
      <c r="D2592" s="305"/>
    </row>
    <row r="2593" spans="2:4" ht="12">
      <c r="B2593" s="308"/>
      <c r="C2593" s="298"/>
      <c r="D2593" s="305"/>
    </row>
    <row r="2594" spans="2:4" ht="12">
      <c r="B2594" s="308"/>
      <c r="C2594" s="298"/>
      <c r="D2594" s="305"/>
    </row>
    <row r="2595" spans="2:4" ht="12">
      <c r="B2595" s="308"/>
      <c r="C2595" s="298"/>
      <c r="D2595" s="305"/>
    </row>
    <row r="2596" spans="2:4" ht="12">
      <c r="B2596" s="308"/>
      <c r="C2596" s="298"/>
      <c r="D2596" s="305"/>
    </row>
    <row r="2597" spans="2:4" ht="12">
      <c r="B2597" s="308"/>
      <c r="C2597" s="298"/>
      <c r="D2597" s="305"/>
    </row>
    <row r="2598" spans="2:4" ht="12">
      <c r="B2598" s="308"/>
      <c r="C2598" s="298"/>
      <c r="D2598" s="305"/>
    </row>
    <row r="2599" spans="2:4" ht="12">
      <c r="B2599" s="308"/>
      <c r="C2599" s="298"/>
      <c r="D2599" s="305"/>
    </row>
    <row r="2600" spans="2:4" ht="12">
      <c r="B2600" s="308"/>
      <c r="C2600" s="298"/>
      <c r="D2600" s="305"/>
    </row>
    <row r="2601" spans="2:4" ht="12">
      <c r="B2601" s="308"/>
      <c r="C2601" s="298"/>
      <c r="D2601" s="305"/>
    </row>
    <row r="2602" spans="2:4" ht="12">
      <c r="B2602" s="308"/>
      <c r="C2602" s="298"/>
      <c r="D2602" s="305"/>
    </row>
    <row r="2603" spans="2:4" ht="12">
      <c r="B2603" s="308"/>
      <c r="C2603" s="298"/>
      <c r="D2603" s="305"/>
    </row>
    <row r="2604" spans="2:4" ht="12">
      <c r="B2604" s="308"/>
      <c r="C2604" s="298"/>
      <c r="D2604" s="305"/>
    </row>
    <row r="2605" spans="2:4" ht="12">
      <c r="B2605" s="308"/>
      <c r="C2605" s="298"/>
      <c r="D2605" s="305"/>
    </row>
    <row r="2606" spans="2:4" ht="12">
      <c r="B2606" s="308"/>
      <c r="C2606" s="298"/>
      <c r="D2606" s="305"/>
    </row>
    <row r="2607" spans="2:4" ht="12">
      <c r="B2607" s="309"/>
      <c r="C2607" s="310"/>
      <c r="D2607" s="305"/>
    </row>
    <row r="2608" spans="2:4" ht="12">
      <c r="B2608" s="309"/>
      <c r="C2608" s="310"/>
      <c r="D2608" s="305"/>
    </row>
    <row r="2609" spans="2:4" ht="12">
      <c r="B2609" s="309"/>
      <c r="C2609" s="310"/>
      <c r="D2609" s="305"/>
    </row>
    <row r="2610" spans="2:4" ht="12">
      <c r="B2610" s="309"/>
      <c r="C2610" s="310"/>
      <c r="D2610" s="305"/>
    </row>
    <row r="2611" spans="2:4" ht="12">
      <c r="B2611" s="309"/>
      <c r="C2611" s="310"/>
      <c r="D2611" s="305"/>
    </row>
    <row r="2612" spans="2:4" ht="12">
      <c r="B2612" s="309"/>
      <c r="C2612" s="310"/>
      <c r="D2612" s="305"/>
    </row>
    <row r="2613" spans="2:4" ht="12">
      <c r="B2613" s="308"/>
      <c r="C2613" s="298"/>
      <c r="D2613" s="305"/>
    </row>
    <row r="2614" spans="2:4" ht="12">
      <c r="B2614" s="308"/>
      <c r="C2614" s="298"/>
      <c r="D2614" s="305"/>
    </row>
    <row r="2615" spans="2:4" ht="12">
      <c r="B2615" s="308"/>
      <c r="C2615" s="298"/>
      <c r="D2615" s="305"/>
    </row>
    <row r="2616" spans="2:4" ht="12">
      <c r="B2616" s="308"/>
      <c r="C2616" s="298"/>
      <c r="D2616" s="305"/>
    </row>
    <row r="2617" spans="2:4" ht="12">
      <c r="B2617" s="308"/>
      <c r="C2617" s="298"/>
      <c r="D2617" s="305"/>
    </row>
    <row r="2618" spans="2:4" ht="12">
      <c r="B2618" s="308"/>
      <c r="C2618" s="298"/>
      <c r="D2618" s="305"/>
    </row>
    <row r="2619" spans="2:4" ht="12">
      <c r="B2619" s="308"/>
      <c r="C2619" s="298"/>
      <c r="D2619" s="305"/>
    </row>
    <row r="2620" spans="2:4" ht="12">
      <c r="B2620" s="308"/>
      <c r="C2620" s="298"/>
      <c r="D2620" s="305"/>
    </row>
    <row r="2621" spans="2:4" ht="12">
      <c r="B2621" s="308"/>
      <c r="C2621" s="298"/>
      <c r="D2621" s="305"/>
    </row>
    <row r="2622" spans="2:4" ht="12">
      <c r="B2622" s="308"/>
      <c r="C2622" s="298"/>
      <c r="D2622" s="305"/>
    </row>
    <row r="2623" spans="2:4" ht="12">
      <c r="B2623" s="308"/>
      <c r="C2623" s="298"/>
      <c r="D2623" s="305"/>
    </row>
    <row r="2624" spans="2:4" ht="12">
      <c r="B2624" s="308"/>
      <c r="C2624" s="298"/>
      <c r="D2624" s="305"/>
    </row>
    <row r="2625" spans="2:4" ht="12">
      <c r="B2625" s="308"/>
      <c r="C2625" s="298"/>
      <c r="D2625" s="305"/>
    </row>
    <row r="2626" spans="2:4" ht="12">
      <c r="B2626" s="308"/>
      <c r="C2626" s="298"/>
      <c r="D2626" s="305"/>
    </row>
    <row r="2627" spans="2:4" ht="12">
      <c r="B2627" s="308"/>
      <c r="C2627" s="298"/>
      <c r="D2627" s="305"/>
    </row>
    <row r="2628" spans="2:4" ht="12">
      <c r="B2628" s="309"/>
      <c r="C2628" s="310"/>
      <c r="D2628" s="305"/>
    </row>
    <row r="2629" spans="2:4" ht="12">
      <c r="B2629" s="309"/>
      <c r="C2629" s="310"/>
      <c r="D2629" s="305"/>
    </row>
    <row r="2630" spans="2:4" ht="12">
      <c r="B2630" s="309"/>
      <c r="C2630" s="310"/>
      <c r="D2630" s="305"/>
    </row>
    <row r="2631" spans="2:4" ht="12">
      <c r="B2631" s="309"/>
      <c r="C2631" s="310"/>
      <c r="D2631" s="305"/>
    </row>
    <row r="2632" spans="2:4" ht="12">
      <c r="B2632" s="309"/>
      <c r="C2632" s="310"/>
      <c r="D2632" s="305"/>
    </row>
    <row r="2633" spans="2:4" ht="12">
      <c r="B2633" s="309"/>
      <c r="C2633" s="310"/>
      <c r="D2633" s="305"/>
    </row>
    <row r="2634" spans="2:4" ht="12">
      <c r="B2634" s="308"/>
      <c r="C2634" s="298"/>
      <c r="D2634" s="305"/>
    </row>
    <row r="2635" spans="2:4" ht="12">
      <c r="B2635" s="308"/>
      <c r="C2635" s="298"/>
      <c r="D2635" s="305"/>
    </row>
    <row r="2636" spans="2:4" ht="12">
      <c r="B2636" s="308"/>
      <c r="C2636" s="298"/>
      <c r="D2636" s="305"/>
    </row>
    <row r="2637" spans="2:4" ht="12">
      <c r="B2637" s="308"/>
      <c r="C2637" s="298"/>
      <c r="D2637" s="305"/>
    </row>
    <row r="2638" spans="2:4" ht="12">
      <c r="B2638" s="308"/>
      <c r="C2638" s="298"/>
      <c r="D2638" s="305"/>
    </row>
    <row r="2639" spans="2:4" ht="12">
      <c r="B2639" s="308"/>
      <c r="C2639" s="298"/>
      <c r="D2639" s="305"/>
    </row>
    <row r="2640" spans="2:4" ht="12">
      <c r="B2640" s="308"/>
      <c r="C2640" s="298"/>
      <c r="D2640" s="305"/>
    </row>
    <row r="2641" spans="2:4" ht="12">
      <c r="B2641" s="308"/>
      <c r="C2641" s="298"/>
      <c r="D2641" s="305"/>
    </row>
    <row r="2642" spans="2:4" ht="12">
      <c r="B2642" s="308"/>
      <c r="C2642" s="298"/>
      <c r="D2642" s="305"/>
    </row>
    <row r="2643" spans="2:4" ht="12">
      <c r="B2643" s="308"/>
      <c r="C2643" s="298"/>
      <c r="D2643" s="305"/>
    </row>
    <row r="2644" spans="2:4" ht="12">
      <c r="B2644" s="308"/>
      <c r="C2644" s="298"/>
      <c r="D2644" s="305"/>
    </row>
    <row r="2645" spans="2:4" ht="12">
      <c r="B2645" s="308"/>
      <c r="C2645" s="298"/>
      <c r="D2645" s="305"/>
    </row>
    <row r="2646" spans="2:4" ht="12">
      <c r="B2646" s="308"/>
      <c r="C2646" s="298"/>
      <c r="D2646" s="305"/>
    </row>
    <row r="2647" spans="2:4" ht="12">
      <c r="B2647" s="308"/>
      <c r="C2647" s="298"/>
      <c r="D2647" s="305"/>
    </row>
    <row r="2648" spans="2:4" ht="12">
      <c r="B2648" s="309"/>
      <c r="C2648" s="310"/>
      <c r="D2648" s="305"/>
    </row>
    <row r="2649" spans="2:4" ht="12">
      <c r="B2649" s="309"/>
      <c r="C2649" s="310"/>
      <c r="D2649" s="305"/>
    </row>
    <row r="2650" spans="2:4" ht="12">
      <c r="B2650" s="309"/>
      <c r="C2650" s="310"/>
      <c r="D2650" s="305"/>
    </row>
    <row r="2651" spans="2:4" ht="12">
      <c r="B2651" s="309"/>
      <c r="C2651" s="310"/>
      <c r="D2651" s="305"/>
    </row>
    <row r="2652" spans="2:4" ht="12">
      <c r="B2652" s="309"/>
      <c r="C2652" s="310"/>
      <c r="D2652" s="305"/>
    </row>
    <row r="2653" spans="2:4" ht="12">
      <c r="B2653" s="309"/>
      <c r="C2653" s="310"/>
      <c r="D2653" s="305"/>
    </row>
    <row r="2654" spans="2:4" ht="12">
      <c r="B2654" s="308"/>
      <c r="C2654" s="298"/>
      <c r="D2654" s="305"/>
    </row>
    <row r="2655" spans="2:4" ht="12">
      <c r="B2655" s="308"/>
      <c r="C2655" s="298"/>
      <c r="D2655" s="305"/>
    </row>
    <row r="2656" spans="2:4" ht="12">
      <c r="B2656" s="308"/>
      <c r="C2656" s="298"/>
      <c r="D2656" s="305"/>
    </row>
    <row r="2657" spans="2:4" ht="12">
      <c r="B2657" s="308"/>
      <c r="C2657" s="298"/>
      <c r="D2657" s="305"/>
    </row>
    <row r="2658" spans="2:4" ht="12">
      <c r="B2658" s="308"/>
      <c r="C2658" s="298"/>
      <c r="D2658" s="305"/>
    </row>
    <row r="2659" spans="2:4" ht="12">
      <c r="B2659" s="308"/>
      <c r="C2659" s="298"/>
      <c r="D2659" s="305"/>
    </row>
    <row r="2660" spans="2:4" ht="12">
      <c r="B2660" s="308"/>
      <c r="C2660" s="298"/>
      <c r="D2660" s="305"/>
    </row>
    <row r="2661" spans="2:4" ht="12">
      <c r="B2661" s="308"/>
      <c r="C2661" s="298"/>
      <c r="D2661" s="305"/>
    </row>
    <row r="2662" spans="2:4" ht="12">
      <c r="B2662" s="308"/>
      <c r="C2662" s="298"/>
      <c r="D2662" s="305"/>
    </row>
    <row r="2663" spans="2:4" ht="12">
      <c r="B2663" s="308"/>
      <c r="C2663" s="298"/>
      <c r="D2663" s="305"/>
    </row>
    <row r="2664" spans="2:4" ht="12">
      <c r="B2664" s="308"/>
      <c r="C2664" s="298"/>
      <c r="D2664" s="305"/>
    </row>
    <row r="2665" spans="2:4" ht="12">
      <c r="B2665" s="308"/>
      <c r="C2665" s="298"/>
      <c r="D2665" s="305"/>
    </row>
    <row r="2666" spans="2:4" ht="12">
      <c r="B2666" s="308"/>
      <c r="C2666" s="298"/>
      <c r="D2666" s="305"/>
    </row>
    <row r="2667" spans="2:4" ht="12">
      <c r="B2667" s="308"/>
      <c r="C2667" s="298"/>
      <c r="D2667" s="305"/>
    </row>
    <row r="2668" spans="2:4" ht="12">
      <c r="B2668" s="308"/>
      <c r="C2668" s="298"/>
      <c r="D2668" s="305"/>
    </row>
    <row r="2669" spans="2:4" ht="12">
      <c r="B2669" s="309"/>
      <c r="C2669" s="310"/>
      <c r="D2669" s="305"/>
    </row>
    <row r="2670" spans="2:4" ht="12">
      <c r="B2670" s="309"/>
      <c r="C2670" s="310"/>
      <c r="D2670" s="305"/>
    </row>
    <row r="2671" spans="2:4" ht="12">
      <c r="B2671" s="309"/>
      <c r="C2671" s="310"/>
      <c r="D2671" s="305"/>
    </row>
    <row r="2672" spans="2:4" ht="12">
      <c r="B2672" s="309"/>
      <c r="C2672" s="310"/>
      <c r="D2672" s="305"/>
    </row>
    <row r="2673" spans="2:4" ht="12">
      <c r="B2673" s="309"/>
      <c r="C2673" s="310"/>
      <c r="D2673" s="305"/>
    </row>
    <row r="2674" spans="2:4" ht="12">
      <c r="B2674" s="309"/>
      <c r="C2674" s="310"/>
      <c r="D2674" s="305"/>
    </row>
    <row r="2675" spans="2:4" ht="12">
      <c r="B2675" s="308"/>
      <c r="C2675" s="298"/>
      <c r="D2675" s="305"/>
    </row>
    <row r="2676" spans="2:4" ht="12">
      <c r="B2676" s="308"/>
      <c r="C2676" s="298"/>
      <c r="D2676" s="305"/>
    </row>
    <row r="2677" spans="2:4" ht="12">
      <c r="B2677" s="308"/>
      <c r="C2677" s="298"/>
      <c r="D2677" s="305"/>
    </row>
    <row r="2678" spans="2:4" ht="12">
      <c r="B2678" s="308"/>
      <c r="C2678" s="298"/>
      <c r="D2678" s="305"/>
    </row>
    <row r="2679" spans="2:4" ht="12">
      <c r="B2679" s="308"/>
      <c r="C2679" s="298"/>
      <c r="D2679" s="305"/>
    </row>
    <row r="2680" spans="2:4" ht="12">
      <c r="B2680" s="308"/>
      <c r="C2680" s="298"/>
      <c r="D2680" s="305"/>
    </row>
    <row r="2681" spans="2:4" ht="12">
      <c r="B2681" s="308"/>
      <c r="C2681" s="298"/>
      <c r="D2681" s="305"/>
    </row>
    <row r="2682" spans="2:4" ht="12">
      <c r="B2682" s="308"/>
      <c r="C2682" s="298"/>
      <c r="D2682" s="305"/>
    </row>
    <row r="2683" spans="2:4" ht="12">
      <c r="B2683" s="308"/>
      <c r="C2683" s="298"/>
      <c r="D2683" s="305"/>
    </row>
    <row r="2684" spans="2:4" ht="12">
      <c r="B2684" s="308"/>
      <c r="C2684" s="298"/>
      <c r="D2684" s="305"/>
    </row>
    <row r="2685" spans="2:4" ht="12">
      <c r="B2685" s="308"/>
      <c r="C2685" s="298"/>
      <c r="D2685" s="305"/>
    </row>
    <row r="2686" spans="2:4" ht="12">
      <c r="B2686" s="308"/>
      <c r="C2686" s="298"/>
      <c r="D2686" s="305"/>
    </row>
    <row r="2687" spans="2:4" ht="12">
      <c r="B2687" s="308"/>
      <c r="C2687" s="298"/>
      <c r="D2687" s="305"/>
    </row>
    <row r="2688" spans="2:4" ht="12">
      <c r="B2688" s="308"/>
      <c r="C2688" s="298"/>
      <c r="D2688" s="305"/>
    </row>
    <row r="2689" spans="2:4" ht="12">
      <c r="B2689" s="308"/>
      <c r="C2689" s="298"/>
      <c r="D2689" s="305"/>
    </row>
    <row r="2690" spans="2:4" ht="12">
      <c r="B2690" s="309"/>
      <c r="C2690" s="310"/>
      <c r="D2690" s="305"/>
    </row>
    <row r="2691" spans="2:4" ht="12">
      <c r="B2691" s="309"/>
      <c r="C2691" s="310"/>
      <c r="D2691" s="305"/>
    </row>
    <row r="2692" spans="2:4" ht="12">
      <c r="B2692" s="309"/>
      <c r="C2692" s="310"/>
      <c r="D2692" s="305"/>
    </row>
    <row r="2693" spans="2:4" ht="12">
      <c r="B2693" s="309"/>
      <c r="C2693" s="310"/>
      <c r="D2693" s="305"/>
    </row>
    <row r="2694" spans="2:4" ht="12">
      <c r="B2694" s="309"/>
      <c r="C2694" s="310"/>
      <c r="D2694" s="305"/>
    </row>
    <row r="2695" spans="2:4" ht="12">
      <c r="B2695" s="309"/>
      <c r="C2695" s="310"/>
      <c r="D2695" s="305"/>
    </row>
    <row r="2696" spans="2:4" ht="12">
      <c r="B2696" s="308"/>
      <c r="C2696" s="298"/>
      <c r="D2696" s="305"/>
    </row>
    <row r="2697" spans="2:4" ht="12">
      <c r="B2697" s="308"/>
      <c r="C2697" s="298"/>
      <c r="D2697" s="305"/>
    </row>
    <row r="2698" spans="2:4" ht="12">
      <c r="B2698" s="308"/>
      <c r="C2698" s="298"/>
      <c r="D2698" s="305"/>
    </row>
    <row r="2699" spans="2:4" ht="12">
      <c r="B2699" s="308"/>
      <c r="C2699" s="298"/>
      <c r="D2699" s="305"/>
    </row>
    <row r="2700" spans="2:4" ht="12">
      <c r="B2700" s="308"/>
      <c r="C2700" s="298"/>
      <c r="D2700" s="305"/>
    </row>
    <row r="2701" spans="2:4" ht="12">
      <c r="B2701" s="308"/>
      <c r="C2701" s="298"/>
      <c r="D2701" s="305"/>
    </row>
    <row r="2702" spans="2:4" ht="12">
      <c r="B2702" s="308"/>
      <c r="C2702" s="298"/>
      <c r="D2702" s="305"/>
    </row>
    <row r="2703" spans="2:4" ht="12">
      <c r="B2703" s="308"/>
      <c r="C2703" s="298"/>
      <c r="D2703" s="305"/>
    </row>
    <row r="2704" spans="2:4" ht="12">
      <c r="B2704" s="308"/>
      <c r="C2704" s="298"/>
      <c r="D2704" s="305"/>
    </row>
    <row r="2705" spans="2:4" ht="12">
      <c r="B2705" s="308"/>
      <c r="C2705" s="298"/>
      <c r="D2705" s="305"/>
    </row>
    <row r="2706" spans="2:4" ht="12">
      <c r="B2706" s="308"/>
      <c r="C2706" s="298"/>
      <c r="D2706" s="305"/>
    </row>
    <row r="2707" spans="2:4" ht="12">
      <c r="B2707" s="308"/>
      <c r="C2707" s="298"/>
      <c r="D2707" s="305"/>
    </row>
    <row r="2708" spans="2:4" ht="12">
      <c r="B2708" s="308"/>
      <c r="C2708" s="298"/>
      <c r="D2708" s="305"/>
    </row>
    <row r="2709" spans="2:4" ht="12">
      <c r="B2709" s="308"/>
      <c r="C2709" s="298"/>
      <c r="D2709" s="305"/>
    </row>
    <row r="2710" spans="2:4" ht="12">
      <c r="B2710" s="308"/>
      <c r="C2710" s="298"/>
      <c r="D2710" s="305"/>
    </row>
    <row r="2711" spans="2:4" ht="12">
      <c r="B2711" s="308"/>
      <c r="C2711" s="298"/>
      <c r="D2711" s="305"/>
    </row>
    <row r="2712" spans="2:4" ht="12">
      <c r="B2712" s="308"/>
      <c r="C2712" s="298"/>
      <c r="D2712" s="305"/>
    </row>
    <row r="2713" spans="2:4" ht="12">
      <c r="B2713" s="308"/>
      <c r="C2713" s="298"/>
      <c r="D2713" s="305"/>
    </row>
    <row r="2714" spans="2:4" ht="12">
      <c r="B2714" s="308"/>
      <c r="C2714" s="298"/>
      <c r="D2714" s="305"/>
    </row>
    <row r="2715" spans="2:4" ht="12">
      <c r="B2715" s="308"/>
      <c r="C2715" s="298"/>
      <c r="D2715" s="305"/>
    </row>
    <row r="2716" spans="2:4" ht="12">
      <c r="B2716" s="308"/>
      <c r="C2716" s="298"/>
      <c r="D2716" s="305"/>
    </row>
    <row r="2717" spans="2:4" ht="12">
      <c r="B2717" s="308"/>
      <c r="C2717" s="298"/>
      <c r="D2717" s="305"/>
    </row>
    <row r="2718" spans="2:4" ht="12">
      <c r="B2718" s="308"/>
      <c r="C2718" s="298"/>
      <c r="D2718" s="305"/>
    </row>
    <row r="2719" spans="2:4" ht="12">
      <c r="B2719" s="308"/>
      <c r="C2719" s="298"/>
      <c r="D2719" s="305"/>
    </row>
    <row r="2720" spans="2:4" ht="12">
      <c r="B2720" s="308"/>
      <c r="C2720" s="298"/>
      <c r="D2720" s="305"/>
    </row>
    <row r="2721" spans="2:4" ht="12">
      <c r="B2721" s="308"/>
      <c r="C2721" s="298"/>
      <c r="D2721" s="305"/>
    </row>
    <row r="2722" spans="2:4" ht="12">
      <c r="B2722" s="308"/>
      <c r="C2722" s="298"/>
      <c r="D2722" s="305"/>
    </row>
    <row r="2723" spans="2:4" ht="12">
      <c r="B2723" s="308"/>
      <c r="C2723" s="298"/>
      <c r="D2723" s="305"/>
    </row>
    <row r="2724" spans="2:4" ht="12">
      <c r="B2724" s="308"/>
      <c r="C2724" s="298"/>
      <c r="D2724" s="305"/>
    </row>
    <row r="2725" spans="2:4" ht="12">
      <c r="B2725" s="308"/>
      <c r="C2725" s="298"/>
      <c r="D2725" s="305"/>
    </row>
    <row r="2726" spans="2:4" ht="12">
      <c r="B2726" s="308"/>
      <c r="C2726" s="298"/>
      <c r="D2726" s="305"/>
    </row>
    <row r="2727" spans="2:4" ht="12">
      <c r="B2727" s="308"/>
      <c r="C2727" s="298"/>
      <c r="D2727" s="305"/>
    </row>
    <row r="2728" spans="2:4" ht="12">
      <c r="B2728" s="308"/>
      <c r="C2728" s="298"/>
      <c r="D2728" s="305"/>
    </row>
    <row r="2729" spans="2:4" ht="12">
      <c r="B2729" s="308"/>
      <c r="C2729" s="298"/>
      <c r="D2729" s="305"/>
    </row>
    <row r="2730" spans="2:4" ht="12">
      <c r="B2730" s="308"/>
      <c r="C2730" s="298"/>
      <c r="D2730" s="305"/>
    </row>
    <row r="2731" spans="2:4" ht="12">
      <c r="B2731" s="308"/>
      <c r="C2731" s="298"/>
      <c r="D2731" s="305"/>
    </row>
    <row r="2732" spans="2:4" ht="12">
      <c r="B2732" s="308"/>
      <c r="C2732" s="298"/>
      <c r="D2732" s="305"/>
    </row>
    <row r="2733" spans="2:4" ht="12">
      <c r="B2733" s="308"/>
      <c r="C2733" s="298"/>
      <c r="D2733" s="305"/>
    </row>
    <row r="2734" spans="2:4" ht="12">
      <c r="B2734" s="308"/>
      <c r="C2734" s="298"/>
      <c r="D2734" s="305"/>
    </row>
    <row r="2735" spans="2:4" ht="12">
      <c r="B2735" s="308"/>
      <c r="C2735" s="298"/>
      <c r="D2735" s="305"/>
    </row>
    <row r="2736" spans="2:4" ht="12">
      <c r="B2736" s="308"/>
      <c r="C2736" s="298"/>
      <c r="D2736" s="305"/>
    </row>
    <row r="2737" spans="2:4" ht="12">
      <c r="B2737" s="308"/>
      <c r="C2737" s="298"/>
      <c r="D2737" s="305"/>
    </row>
    <row r="2738" spans="2:4" ht="12">
      <c r="B2738" s="308"/>
      <c r="C2738" s="298"/>
      <c r="D2738" s="305"/>
    </row>
    <row r="2739" spans="2:4" ht="12">
      <c r="B2739" s="308"/>
      <c r="C2739" s="298"/>
      <c r="D2739" s="305"/>
    </row>
    <row r="2740" spans="2:4" ht="12">
      <c r="B2740" s="308"/>
      <c r="C2740" s="298"/>
      <c r="D2740" s="305"/>
    </row>
    <row r="2741" spans="2:4" ht="12">
      <c r="B2741" s="308"/>
      <c r="C2741" s="298"/>
      <c r="D2741" s="305"/>
    </row>
    <row r="2742" spans="2:4" ht="12">
      <c r="B2742" s="308"/>
      <c r="C2742" s="298"/>
      <c r="D2742" s="305"/>
    </row>
    <row r="2743" spans="2:4" ht="12">
      <c r="B2743" s="308"/>
      <c r="C2743" s="298"/>
      <c r="D2743" s="305"/>
    </row>
    <row r="2744" spans="2:4" ht="12">
      <c r="B2744" s="308"/>
      <c r="C2744" s="298"/>
      <c r="D2744" s="305"/>
    </row>
    <row r="2745" spans="2:4" ht="12">
      <c r="B2745" s="308"/>
      <c r="C2745" s="298"/>
      <c r="D2745" s="305"/>
    </row>
    <row r="2746" spans="2:4" ht="12">
      <c r="B2746" s="308"/>
      <c r="C2746" s="298"/>
      <c r="D2746" s="305"/>
    </row>
    <row r="2747" spans="2:4" ht="12">
      <c r="B2747" s="308"/>
      <c r="C2747" s="298"/>
      <c r="D2747" s="305"/>
    </row>
    <row r="2748" spans="2:4" ht="12">
      <c r="B2748" s="308"/>
      <c r="C2748" s="298"/>
      <c r="D2748" s="305"/>
    </row>
    <row r="2749" spans="2:4" ht="12">
      <c r="B2749" s="308"/>
      <c r="C2749" s="298"/>
      <c r="D2749" s="305"/>
    </row>
    <row r="2750" spans="2:4" ht="12">
      <c r="B2750" s="308"/>
      <c r="C2750" s="298"/>
      <c r="D2750" s="305"/>
    </row>
    <row r="2751" spans="2:4" ht="12">
      <c r="B2751" s="308"/>
      <c r="C2751" s="298"/>
      <c r="D2751" s="305"/>
    </row>
    <row r="2752" spans="2:4" ht="12">
      <c r="B2752" s="308"/>
      <c r="C2752" s="298"/>
      <c r="D2752" s="305"/>
    </row>
    <row r="2753" spans="2:4" ht="12">
      <c r="B2753" s="308"/>
      <c r="C2753" s="298"/>
      <c r="D2753" s="305"/>
    </row>
    <row r="2754" spans="2:4" ht="12">
      <c r="B2754" s="308"/>
      <c r="C2754" s="298"/>
      <c r="D2754" s="305"/>
    </row>
    <row r="2755" spans="2:4" ht="12">
      <c r="B2755" s="308"/>
      <c r="C2755" s="298"/>
      <c r="D2755" s="305"/>
    </row>
    <row r="2756" spans="2:4" ht="12">
      <c r="B2756" s="308"/>
      <c r="C2756" s="298"/>
      <c r="D2756" s="305"/>
    </row>
    <row r="2757" spans="2:4" ht="12">
      <c r="B2757" s="308"/>
      <c r="C2757" s="298"/>
      <c r="D2757" s="305"/>
    </row>
    <row r="2758" spans="2:4" ht="12">
      <c r="B2758" s="308"/>
      <c r="C2758" s="298"/>
      <c r="D2758" s="305"/>
    </row>
    <row r="2759" spans="2:4" ht="12">
      <c r="B2759" s="308"/>
      <c r="C2759" s="298"/>
      <c r="D2759" s="305"/>
    </row>
    <row r="2760" spans="2:4" ht="12">
      <c r="B2760" s="308"/>
      <c r="C2760" s="298"/>
      <c r="D2760" s="305"/>
    </row>
    <row r="2761" spans="2:4" ht="12">
      <c r="B2761" s="308"/>
      <c r="C2761" s="298"/>
      <c r="D2761" s="305"/>
    </row>
    <row r="2762" spans="2:4" ht="12">
      <c r="B2762" s="308"/>
      <c r="C2762" s="298"/>
      <c r="D2762" s="305"/>
    </row>
    <row r="2763" spans="2:4" ht="12">
      <c r="B2763" s="308"/>
      <c r="C2763" s="298"/>
      <c r="D2763" s="305"/>
    </row>
    <row r="2764" spans="2:4" ht="12">
      <c r="B2764" s="308"/>
      <c r="C2764" s="298"/>
      <c r="D2764" s="305"/>
    </row>
    <row r="2765" spans="2:4" ht="12">
      <c r="B2765" s="308"/>
      <c r="C2765" s="298"/>
      <c r="D2765" s="305"/>
    </row>
    <row r="2766" spans="2:4" ht="12">
      <c r="B2766" s="308"/>
      <c r="C2766" s="298"/>
      <c r="D2766" s="305"/>
    </row>
    <row r="2767" spans="2:4" ht="12">
      <c r="B2767" s="308"/>
      <c r="C2767" s="298"/>
      <c r="D2767" s="305"/>
    </row>
    <row r="2768" spans="2:4" ht="12">
      <c r="B2768" s="308"/>
      <c r="C2768" s="298"/>
      <c r="D2768" s="305"/>
    </row>
    <row r="2769" spans="2:4" ht="12">
      <c r="B2769" s="308"/>
      <c r="C2769" s="298"/>
      <c r="D2769" s="305"/>
    </row>
    <row r="2770" spans="2:4" ht="12">
      <c r="B2770" s="308"/>
      <c r="C2770" s="298"/>
      <c r="D2770" s="305"/>
    </row>
    <row r="2771" spans="2:4" ht="12">
      <c r="B2771" s="308"/>
      <c r="C2771" s="298"/>
      <c r="D2771" s="305"/>
    </row>
    <row r="2772" spans="2:4" ht="12">
      <c r="B2772" s="308"/>
      <c r="C2772" s="298"/>
      <c r="D2772" s="305"/>
    </row>
    <row r="2773" spans="2:4" ht="12">
      <c r="B2773" s="308"/>
      <c r="C2773" s="298"/>
      <c r="D2773" s="305"/>
    </row>
    <row r="2774" spans="2:4" ht="12">
      <c r="B2774" s="308"/>
      <c r="C2774" s="298"/>
      <c r="D2774" s="305"/>
    </row>
    <row r="2775" spans="2:4" ht="12">
      <c r="B2775" s="308"/>
      <c r="C2775" s="298"/>
      <c r="D2775" s="305"/>
    </row>
    <row r="2776" spans="2:4" ht="12">
      <c r="B2776" s="308"/>
      <c r="C2776" s="298"/>
      <c r="D2776" s="305"/>
    </row>
    <row r="2777" spans="2:4" ht="12">
      <c r="B2777" s="308"/>
      <c r="C2777" s="298"/>
      <c r="D2777" s="305"/>
    </row>
    <row r="2778" spans="2:4" ht="12">
      <c r="B2778" s="308"/>
      <c r="C2778" s="298"/>
      <c r="D2778" s="305"/>
    </row>
    <row r="2779" spans="2:4" ht="12">
      <c r="B2779" s="308"/>
      <c r="C2779" s="298"/>
      <c r="D2779" s="305"/>
    </row>
    <row r="2780" spans="2:4" ht="12">
      <c r="B2780" s="308"/>
      <c r="C2780" s="298"/>
      <c r="D2780" s="305"/>
    </row>
    <row r="2781" spans="2:4" ht="12">
      <c r="B2781" s="308"/>
      <c r="C2781" s="298"/>
      <c r="D2781" s="305"/>
    </row>
    <row r="2782" spans="2:4" ht="12">
      <c r="B2782" s="309"/>
      <c r="C2782" s="310"/>
      <c r="D2782" s="305"/>
    </row>
    <row r="2783" spans="2:4" ht="12">
      <c r="B2783" s="309"/>
      <c r="C2783" s="310"/>
      <c r="D2783" s="305"/>
    </row>
    <row r="2784" spans="2:4" ht="12">
      <c r="B2784" s="309"/>
      <c r="C2784" s="310"/>
      <c r="D2784" s="305"/>
    </row>
    <row r="2785" spans="2:4" ht="12">
      <c r="B2785" s="309"/>
      <c r="C2785" s="310"/>
      <c r="D2785" s="305"/>
    </row>
    <row r="2786" spans="2:4" ht="12">
      <c r="B2786" s="309"/>
      <c r="C2786" s="310"/>
      <c r="D2786" s="305"/>
    </row>
    <row r="2787" spans="2:4" ht="12">
      <c r="B2787" s="309"/>
      <c r="C2787" s="310"/>
      <c r="D2787" s="305"/>
    </row>
    <row r="2788" spans="2:4" ht="12">
      <c r="B2788" s="308"/>
      <c r="C2788" s="298"/>
      <c r="D2788" s="305"/>
    </row>
    <row r="2789" spans="2:4" ht="12">
      <c r="B2789" s="308"/>
      <c r="C2789" s="298"/>
      <c r="D2789" s="305"/>
    </row>
    <row r="2790" spans="2:4" ht="12">
      <c r="B2790" s="308"/>
      <c r="C2790" s="298"/>
      <c r="D2790" s="305"/>
    </row>
    <row r="2791" spans="2:4" ht="12">
      <c r="B2791" s="308"/>
      <c r="C2791" s="298"/>
      <c r="D2791" s="305"/>
    </row>
    <row r="2792" spans="2:4" ht="12">
      <c r="B2792" s="308"/>
      <c r="C2792" s="298"/>
      <c r="D2792" s="305"/>
    </row>
    <row r="2793" spans="2:4" ht="12">
      <c r="B2793" s="308"/>
      <c r="C2793" s="298"/>
      <c r="D2793" s="305"/>
    </row>
    <row r="2794" spans="2:4" ht="12">
      <c r="B2794" s="308"/>
      <c r="C2794" s="298"/>
      <c r="D2794" s="305"/>
    </row>
    <row r="2795" spans="2:4" ht="12">
      <c r="B2795" s="308"/>
      <c r="C2795" s="298"/>
      <c r="D2795" s="305"/>
    </row>
    <row r="2796" spans="2:4" ht="12">
      <c r="B2796" s="308"/>
      <c r="C2796" s="298"/>
      <c r="D2796" s="305"/>
    </row>
    <row r="2797" spans="2:4" ht="12">
      <c r="B2797" s="308"/>
      <c r="C2797" s="298"/>
      <c r="D2797" s="305"/>
    </row>
    <row r="2798" spans="2:4" ht="12">
      <c r="B2798" s="308"/>
      <c r="C2798" s="298"/>
      <c r="D2798" s="305"/>
    </row>
    <row r="2799" spans="2:4" ht="12">
      <c r="B2799" s="308"/>
      <c r="C2799" s="298"/>
      <c r="D2799" s="305"/>
    </row>
    <row r="2800" spans="2:4" ht="12">
      <c r="B2800" s="308"/>
      <c r="C2800" s="298"/>
      <c r="D2800" s="305"/>
    </row>
    <row r="2801" spans="2:4" ht="12">
      <c r="B2801" s="308"/>
      <c r="C2801" s="298"/>
      <c r="D2801" s="305"/>
    </row>
    <row r="2802" spans="2:4" ht="12">
      <c r="B2802" s="308"/>
      <c r="C2802" s="298"/>
      <c r="D2802" s="305"/>
    </row>
    <row r="2803" spans="2:4" ht="12">
      <c r="B2803" s="308"/>
      <c r="C2803" s="298"/>
      <c r="D2803" s="305"/>
    </row>
    <row r="2804" spans="2:4" ht="12">
      <c r="B2804" s="308"/>
      <c r="C2804" s="298"/>
      <c r="D2804" s="305"/>
    </row>
    <row r="2805" spans="2:4" ht="12">
      <c r="B2805" s="308"/>
      <c r="C2805" s="298"/>
      <c r="D2805" s="305"/>
    </row>
    <row r="2806" spans="2:4" ht="12">
      <c r="B2806" s="308"/>
      <c r="C2806" s="298"/>
      <c r="D2806" s="305"/>
    </row>
    <row r="2807" spans="2:4" ht="12">
      <c r="B2807" s="308"/>
      <c r="C2807" s="298"/>
      <c r="D2807" s="305"/>
    </row>
    <row r="2808" spans="2:4" ht="12">
      <c r="B2808" s="308"/>
      <c r="C2808" s="298"/>
      <c r="D2808" s="305"/>
    </row>
    <row r="2809" spans="2:4" ht="12">
      <c r="B2809" s="308"/>
      <c r="C2809" s="298"/>
      <c r="D2809" s="305"/>
    </row>
    <row r="2810" spans="2:4" ht="12">
      <c r="B2810" s="308"/>
      <c r="C2810" s="298"/>
      <c r="D2810" s="305"/>
    </row>
    <row r="2811" spans="2:4" ht="12">
      <c r="B2811" s="308"/>
      <c r="C2811" s="298"/>
      <c r="D2811" s="305"/>
    </row>
    <row r="2812" spans="2:4" ht="12">
      <c r="B2812" s="308"/>
      <c r="C2812" s="298"/>
      <c r="D2812" s="305"/>
    </row>
    <row r="2813" spans="2:4" ht="12">
      <c r="B2813" s="308"/>
      <c r="C2813" s="298"/>
      <c r="D2813" s="305"/>
    </row>
    <row r="2814" spans="2:4" ht="12">
      <c r="B2814" s="308"/>
      <c r="C2814" s="298"/>
      <c r="D2814" s="305"/>
    </row>
    <row r="2815" spans="2:4" ht="12">
      <c r="B2815" s="308"/>
      <c r="C2815" s="298"/>
      <c r="D2815" s="305"/>
    </row>
    <row r="2816" spans="2:4" ht="12">
      <c r="B2816" s="308"/>
      <c r="C2816" s="298"/>
      <c r="D2816" s="305"/>
    </row>
    <row r="2817" spans="2:4" ht="12">
      <c r="B2817" s="308"/>
      <c r="C2817" s="298"/>
      <c r="D2817" s="305"/>
    </row>
    <row r="2818" spans="2:4" ht="12">
      <c r="B2818" s="308"/>
      <c r="C2818" s="298"/>
      <c r="D2818" s="305"/>
    </row>
    <row r="2819" spans="2:4" ht="12">
      <c r="B2819" s="308"/>
      <c r="C2819" s="298"/>
      <c r="D2819" s="305"/>
    </row>
    <row r="2820" spans="2:4" ht="12">
      <c r="B2820" s="308"/>
      <c r="C2820" s="298"/>
      <c r="D2820" s="305"/>
    </row>
    <row r="2821" spans="2:4" ht="12">
      <c r="B2821" s="308"/>
      <c r="C2821" s="298"/>
      <c r="D2821" s="305"/>
    </row>
    <row r="2822" spans="2:4" ht="12">
      <c r="B2822" s="308"/>
      <c r="C2822" s="298"/>
      <c r="D2822" s="305"/>
    </row>
    <row r="2823" spans="2:4" ht="12">
      <c r="B2823" s="308"/>
      <c r="C2823" s="298"/>
      <c r="D2823" s="305"/>
    </row>
    <row r="2824" spans="2:4" ht="12">
      <c r="B2824" s="308"/>
      <c r="C2824" s="298"/>
      <c r="D2824" s="305"/>
    </row>
    <row r="2825" spans="2:4" ht="12">
      <c r="B2825" s="308"/>
      <c r="C2825" s="298"/>
      <c r="D2825" s="305"/>
    </row>
    <row r="2826" spans="2:4" ht="12">
      <c r="B2826" s="308"/>
      <c r="C2826" s="298"/>
      <c r="D2826" s="305"/>
    </row>
    <row r="2827" spans="2:4" ht="12">
      <c r="B2827" s="308"/>
      <c r="C2827" s="298"/>
      <c r="D2827" s="305"/>
    </row>
    <row r="2828" spans="2:4" ht="12">
      <c r="B2828" s="308"/>
      <c r="C2828" s="298"/>
      <c r="D2828" s="305"/>
    </row>
    <row r="2829" spans="2:4" ht="12">
      <c r="B2829" s="308"/>
      <c r="C2829" s="298"/>
      <c r="D2829" s="305"/>
    </row>
    <row r="2830" spans="2:4" ht="12">
      <c r="B2830" s="308"/>
      <c r="C2830" s="298"/>
      <c r="D2830" s="305"/>
    </row>
    <row r="2831" spans="2:4" ht="12">
      <c r="B2831" s="308"/>
      <c r="C2831" s="298"/>
      <c r="D2831" s="305"/>
    </row>
    <row r="2832" spans="2:4" ht="12">
      <c r="B2832" s="308"/>
      <c r="C2832" s="298"/>
      <c r="D2832" s="305"/>
    </row>
    <row r="2833" spans="2:4" ht="12">
      <c r="B2833" s="308"/>
      <c r="C2833" s="298"/>
      <c r="D2833" s="305"/>
    </row>
    <row r="2834" spans="2:4" ht="12">
      <c r="B2834" s="308"/>
      <c r="C2834" s="298"/>
      <c r="D2834" s="305"/>
    </row>
    <row r="2835" spans="2:4" ht="12">
      <c r="B2835" s="308"/>
      <c r="C2835" s="298"/>
      <c r="D2835" s="305"/>
    </row>
    <row r="2836" spans="2:4" ht="12">
      <c r="B2836" s="308"/>
      <c r="C2836" s="298"/>
      <c r="D2836" s="305"/>
    </row>
    <row r="2837" spans="2:4" ht="12">
      <c r="B2837" s="308"/>
      <c r="C2837" s="298"/>
      <c r="D2837" s="305"/>
    </row>
    <row r="2838" spans="2:4" ht="12">
      <c r="B2838" s="308"/>
      <c r="C2838" s="298"/>
      <c r="D2838" s="305"/>
    </row>
    <row r="2839" spans="2:4" ht="12">
      <c r="B2839" s="308"/>
      <c r="C2839" s="298"/>
      <c r="D2839" s="305"/>
    </row>
    <row r="2840" spans="2:4" ht="12">
      <c r="B2840" s="308"/>
      <c r="C2840" s="298"/>
      <c r="D2840" s="305"/>
    </row>
    <row r="2841" spans="2:4" ht="12">
      <c r="B2841" s="308"/>
      <c r="C2841" s="298"/>
      <c r="D2841" s="305"/>
    </row>
    <row r="2842" spans="2:4" ht="12">
      <c r="B2842" s="308"/>
      <c r="C2842" s="298"/>
      <c r="D2842" s="305"/>
    </row>
    <row r="2843" spans="2:4" ht="12">
      <c r="B2843" s="308"/>
      <c r="C2843" s="298"/>
      <c r="D2843" s="305"/>
    </row>
    <row r="2844" spans="2:4" ht="12">
      <c r="B2844" s="308"/>
      <c r="C2844" s="298"/>
      <c r="D2844" s="305"/>
    </row>
    <row r="2845" spans="2:4" ht="12">
      <c r="B2845" s="308"/>
      <c r="C2845" s="298"/>
      <c r="D2845" s="305"/>
    </row>
    <row r="2846" spans="2:4" ht="12">
      <c r="B2846" s="308"/>
      <c r="C2846" s="298"/>
      <c r="D2846" s="305"/>
    </row>
    <row r="2847" spans="2:4" ht="12">
      <c r="B2847" s="308"/>
      <c r="C2847" s="298"/>
      <c r="D2847" s="305"/>
    </row>
    <row r="2848" spans="2:4" ht="12">
      <c r="B2848" s="308"/>
      <c r="C2848" s="298"/>
      <c r="D2848" s="305"/>
    </row>
    <row r="2849" spans="2:4" ht="12">
      <c r="B2849" s="308"/>
      <c r="C2849" s="298"/>
      <c r="D2849" s="305"/>
    </row>
    <row r="2850" spans="2:4" ht="12">
      <c r="B2850" s="308"/>
      <c r="C2850" s="298"/>
      <c r="D2850" s="305"/>
    </row>
    <row r="2851" spans="2:4" ht="12">
      <c r="B2851" s="308"/>
      <c r="C2851" s="298"/>
      <c r="D2851" s="305"/>
    </row>
    <row r="2852" spans="2:4" ht="12">
      <c r="B2852" s="308"/>
      <c r="C2852" s="298"/>
      <c r="D2852" s="305"/>
    </row>
    <row r="2853" spans="2:4" ht="12">
      <c r="B2853" s="308"/>
      <c r="C2853" s="298"/>
      <c r="D2853" s="305"/>
    </row>
    <row r="2854" spans="2:4" ht="12">
      <c r="B2854" s="308"/>
      <c r="C2854" s="298"/>
      <c r="D2854" s="305"/>
    </row>
    <row r="2855" spans="2:4" ht="12">
      <c r="B2855" s="308"/>
      <c r="C2855" s="298"/>
      <c r="D2855" s="305"/>
    </row>
    <row r="2856" spans="2:4" ht="12">
      <c r="B2856" s="308"/>
      <c r="C2856" s="298"/>
      <c r="D2856" s="305"/>
    </row>
    <row r="2857" spans="2:4" ht="12">
      <c r="B2857" s="309"/>
      <c r="C2857" s="310"/>
      <c r="D2857" s="305"/>
    </row>
    <row r="2858" spans="2:4" ht="12">
      <c r="B2858" s="309"/>
      <c r="C2858" s="310"/>
      <c r="D2858" s="305"/>
    </row>
    <row r="2859" spans="2:4" ht="12">
      <c r="B2859" s="309"/>
      <c r="C2859" s="310"/>
      <c r="D2859" s="305"/>
    </row>
    <row r="2860" spans="2:4" ht="12">
      <c r="B2860" s="309"/>
      <c r="C2860" s="310"/>
      <c r="D2860" s="305"/>
    </row>
    <row r="2861" spans="2:4" ht="12">
      <c r="B2861" s="309"/>
      <c r="C2861" s="310"/>
      <c r="D2861" s="305"/>
    </row>
    <row r="2862" spans="2:4" ht="12">
      <c r="B2862" s="309"/>
      <c r="C2862" s="310"/>
      <c r="D2862" s="305"/>
    </row>
    <row r="2863" spans="2:4" ht="12">
      <c r="B2863" s="308"/>
      <c r="C2863" s="298"/>
      <c r="D2863" s="305"/>
    </row>
    <row r="2864" spans="2:4" ht="12">
      <c r="B2864" s="308"/>
      <c r="C2864" s="298"/>
      <c r="D2864" s="305"/>
    </row>
    <row r="2865" spans="2:4" ht="12">
      <c r="B2865" s="308"/>
      <c r="C2865" s="298"/>
      <c r="D2865" s="305"/>
    </row>
    <row r="2866" spans="2:4" ht="12">
      <c r="B2866" s="308"/>
      <c r="C2866" s="298"/>
      <c r="D2866" s="305"/>
    </row>
    <row r="2867" spans="2:4" ht="12">
      <c r="B2867" s="308"/>
      <c r="C2867" s="298"/>
      <c r="D2867" s="305"/>
    </row>
    <row r="2868" spans="2:4" ht="12">
      <c r="B2868" s="308"/>
      <c r="C2868" s="298"/>
      <c r="D2868" s="305"/>
    </row>
    <row r="2869" spans="2:4" ht="12">
      <c r="B2869" s="308"/>
      <c r="C2869" s="298"/>
      <c r="D2869" s="305"/>
    </row>
    <row r="2870" spans="2:4" ht="12">
      <c r="B2870" s="308"/>
      <c r="C2870" s="298"/>
      <c r="D2870" s="305"/>
    </row>
    <row r="2871" spans="2:4" ht="12">
      <c r="B2871" s="308"/>
      <c r="C2871" s="298"/>
      <c r="D2871" s="305"/>
    </row>
    <row r="2872" spans="2:4" ht="12">
      <c r="B2872" s="308"/>
      <c r="C2872" s="298"/>
      <c r="D2872" s="305"/>
    </row>
    <row r="2873" spans="2:4" ht="12">
      <c r="B2873" s="308"/>
      <c r="C2873" s="298"/>
      <c r="D2873" s="305"/>
    </row>
    <row r="2874" spans="2:4" ht="12">
      <c r="B2874" s="308"/>
      <c r="C2874" s="298"/>
      <c r="D2874" s="305"/>
    </row>
    <row r="2875" spans="2:4" ht="12">
      <c r="B2875" s="308"/>
      <c r="C2875" s="298"/>
      <c r="D2875" s="305"/>
    </row>
    <row r="2876" spans="2:4" ht="12">
      <c r="B2876" s="308"/>
      <c r="C2876" s="298"/>
      <c r="D2876" s="305"/>
    </row>
    <row r="2877" spans="2:4" ht="12">
      <c r="B2877" s="308"/>
      <c r="C2877" s="298"/>
      <c r="D2877" s="305"/>
    </row>
    <row r="2878" spans="2:4" ht="12">
      <c r="B2878" s="308"/>
      <c r="C2878" s="298"/>
      <c r="D2878" s="305"/>
    </row>
    <row r="2879" spans="2:4" ht="12">
      <c r="B2879" s="308"/>
      <c r="C2879" s="298"/>
      <c r="D2879" s="305"/>
    </row>
    <row r="2880" spans="2:4" ht="12">
      <c r="B2880" s="308"/>
      <c r="C2880" s="298"/>
      <c r="D2880" s="305"/>
    </row>
    <row r="2881" spans="2:4" ht="12">
      <c r="B2881" s="308"/>
      <c r="C2881" s="298"/>
      <c r="D2881" s="305"/>
    </row>
    <row r="2882" spans="2:4" ht="12">
      <c r="B2882" s="308"/>
      <c r="C2882" s="298"/>
      <c r="D2882" s="305"/>
    </row>
    <row r="2883" spans="2:4" ht="12">
      <c r="B2883" s="308"/>
      <c r="C2883" s="298"/>
      <c r="D2883" s="305"/>
    </row>
    <row r="2884" spans="2:4" ht="12">
      <c r="B2884" s="308"/>
      <c r="C2884" s="298"/>
      <c r="D2884" s="305"/>
    </row>
    <row r="2885" spans="2:4" ht="12">
      <c r="B2885" s="308"/>
      <c r="C2885" s="298"/>
      <c r="D2885" s="305"/>
    </row>
    <row r="2886" spans="2:4" ht="12">
      <c r="B2886" s="308"/>
      <c r="C2886" s="298"/>
      <c r="D2886" s="305"/>
    </row>
    <row r="2887" spans="2:4" ht="12">
      <c r="B2887" s="308"/>
      <c r="C2887" s="298"/>
      <c r="D2887" s="305"/>
    </row>
    <row r="2888" spans="2:4" ht="12">
      <c r="B2888" s="308"/>
      <c r="C2888" s="298"/>
      <c r="D2888" s="305"/>
    </row>
    <row r="2889" spans="2:4" ht="12">
      <c r="B2889" s="308"/>
      <c r="C2889" s="298"/>
      <c r="D2889" s="305"/>
    </row>
    <row r="2890" spans="2:4" ht="12">
      <c r="B2890" s="308"/>
      <c r="C2890" s="298"/>
      <c r="D2890" s="305"/>
    </row>
    <row r="2891" spans="2:4" ht="12">
      <c r="B2891" s="308"/>
      <c r="C2891" s="298"/>
      <c r="D2891" s="305"/>
    </row>
    <row r="2892" spans="2:4" ht="12">
      <c r="B2892" s="308"/>
      <c r="C2892" s="298"/>
      <c r="D2892" s="305"/>
    </row>
    <row r="2893" spans="2:4" ht="12">
      <c r="B2893" s="308"/>
      <c r="C2893" s="298"/>
      <c r="D2893" s="305"/>
    </row>
    <row r="2894" spans="2:4" ht="12">
      <c r="B2894" s="308"/>
      <c r="C2894" s="298"/>
      <c r="D2894" s="305"/>
    </row>
    <row r="2895" spans="2:4" ht="12">
      <c r="B2895" s="308"/>
      <c r="C2895" s="298"/>
      <c r="D2895" s="305"/>
    </row>
    <row r="2896" spans="2:4" ht="12">
      <c r="B2896" s="308"/>
      <c r="C2896" s="298"/>
      <c r="D2896" s="305"/>
    </row>
    <row r="2897" spans="2:4" ht="12">
      <c r="B2897" s="308"/>
      <c r="C2897" s="298"/>
      <c r="D2897" s="305"/>
    </row>
    <row r="2898" spans="2:4" ht="12">
      <c r="B2898" s="308"/>
      <c r="C2898" s="298"/>
      <c r="D2898" s="305"/>
    </row>
    <row r="2899" spans="2:4" ht="12">
      <c r="B2899" s="308"/>
      <c r="C2899" s="298"/>
      <c r="D2899" s="305"/>
    </row>
    <row r="2900" spans="2:4" ht="12">
      <c r="B2900" s="308"/>
      <c r="C2900" s="298"/>
      <c r="D2900" s="305"/>
    </row>
    <row r="2901" spans="2:4" ht="12">
      <c r="B2901" s="308"/>
      <c r="C2901" s="298"/>
      <c r="D2901" s="305"/>
    </row>
    <row r="2902" spans="2:4" ht="12">
      <c r="B2902" s="308"/>
      <c r="C2902" s="298"/>
      <c r="D2902" s="305"/>
    </row>
    <row r="2903" spans="2:4" ht="12">
      <c r="B2903" s="308"/>
      <c r="C2903" s="298"/>
      <c r="D2903" s="305"/>
    </row>
    <row r="2904" spans="2:4" ht="12">
      <c r="B2904" s="308"/>
      <c r="C2904" s="298"/>
      <c r="D2904" s="305"/>
    </row>
    <row r="2905" spans="2:4" ht="12">
      <c r="B2905" s="308"/>
      <c r="C2905" s="298"/>
      <c r="D2905" s="305"/>
    </row>
    <row r="2906" spans="2:4" ht="12">
      <c r="B2906" s="308"/>
      <c r="C2906" s="298"/>
      <c r="D2906" s="305"/>
    </row>
    <row r="2907" spans="2:4" ht="12">
      <c r="B2907" s="308"/>
      <c r="C2907" s="298"/>
      <c r="D2907" s="305"/>
    </row>
    <row r="2908" spans="2:4" ht="12">
      <c r="B2908" s="308"/>
      <c r="C2908" s="298"/>
      <c r="D2908" s="305"/>
    </row>
    <row r="2909" spans="2:4" ht="12">
      <c r="B2909" s="308"/>
      <c r="C2909" s="298"/>
      <c r="D2909" s="305"/>
    </row>
    <row r="2910" spans="2:4" ht="12">
      <c r="B2910" s="308"/>
      <c r="C2910" s="298"/>
      <c r="D2910" s="305"/>
    </row>
    <row r="2911" spans="2:4" ht="12">
      <c r="B2911" s="308"/>
      <c r="C2911" s="298"/>
      <c r="D2911" s="305"/>
    </row>
    <row r="2912" spans="2:4" ht="12">
      <c r="B2912" s="308"/>
      <c r="C2912" s="298"/>
      <c r="D2912" s="305"/>
    </row>
    <row r="2913" spans="2:4" ht="12">
      <c r="B2913" s="308"/>
      <c r="C2913" s="298"/>
      <c r="D2913" s="305"/>
    </row>
    <row r="2914" spans="2:4" ht="12">
      <c r="B2914" s="308"/>
      <c r="C2914" s="298"/>
      <c r="D2914" s="305"/>
    </row>
    <row r="2915" spans="2:4" ht="12">
      <c r="B2915" s="308"/>
      <c r="C2915" s="298"/>
      <c r="D2915" s="305"/>
    </row>
    <row r="2916" spans="2:4" ht="12">
      <c r="B2916" s="308"/>
      <c r="C2916" s="298"/>
      <c r="D2916" s="305"/>
    </row>
    <row r="2917" spans="2:4" ht="12">
      <c r="B2917" s="308"/>
      <c r="C2917" s="298"/>
      <c r="D2917" s="305"/>
    </row>
    <row r="2918" spans="2:4" ht="12">
      <c r="B2918" s="308"/>
      <c r="C2918" s="298"/>
      <c r="D2918" s="305"/>
    </row>
    <row r="2919" spans="2:4" ht="12">
      <c r="B2919" s="308"/>
      <c r="C2919" s="298"/>
      <c r="D2919" s="305"/>
    </row>
    <row r="2920" spans="2:4" ht="12">
      <c r="B2920" s="308"/>
      <c r="C2920" s="298"/>
      <c r="D2920" s="305"/>
    </row>
    <row r="2921" spans="2:4" ht="12">
      <c r="B2921" s="308"/>
      <c r="C2921" s="298"/>
      <c r="D2921" s="305"/>
    </row>
    <row r="2922" spans="2:4" ht="12">
      <c r="B2922" s="308"/>
      <c r="C2922" s="298"/>
      <c r="D2922" s="305"/>
    </row>
    <row r="2923" spans="2:4" ht="12">
      <c r="B2923" s="308"/>
      <c r="C2923" s="298"/>
      <c r="D2923" s="305"/>
    </row>
    <row r="2924" spans="2:4" ht="12">
      <c r="B2924" s="308"/>
      <c r="C2924" s="298"/>
      <c r="D2924" s="305"/>
    </row>
    <row r="2925" spans="2:4" ht="12">
      <c r="B2925" s="308"/>
      <c r="C2925" s="298"/>
      <c r="D2925" s="305"/>
    </row>
    <row r="2926" spans="2:4" ht="12">
      <c r="B2926" s="308"/>
      <c r="C2926" s="298"/>
      <c r="D2926" s="305"/>
    </row>
    <row r="2927" spans="2:4" ht="12">
      <c r="B2927" s="308"/>
      <c r="C2927" s="298"/>
      <c r="D2927" s="305"/>
    </row>
    <row r="2928" spans="2:4" ht="12">
      <c r="B2928" s="308"/>
      <c r="C2928" s="298"/>
      <c r="D2928" s="305"/>
    </row>
    <row r="2929" spans="2:4" ht="12">
      <c r="B2929" s="308"/>
      <c r="C2929" s="298"/>
      <c r="D2929" s="305"/>
    </row>
    <row r="2930" spans="2:4" ht="12">
      <c r="B2930" s="308"/>
      <c r="C2930" s="298"/>
      <c r="D2930" s="305"/>
    </row>
    <row r="2931" spans="2:4" ht="12">
      <c r="B2931" s="308"/>
      <c r="C2931" s="298"/>
      <c r="D2931" s="305"/>
    </row>
    <row r="2932" spans="2:4" ht="12">
      <c r="B2932" s="308"/>
      <c r="C2932" s="298"/>
      <c r="D2932" s="305"/>
    </row>
    <row r="2933" spans="2:4" ht="12">
      <c r="B2933" s="308"/>
      <c r="C2933" s="298"/>
      <c r="D2933" s="305"/>
    </row>
    <row r="2934" spans="2:4" ht="12">
      <c r="B2934" s="308"/>
      <c r="C2934" s="298"/>
      <c r="D2934" s="305"/>
    </row>
    <row r="2935" spans="2:4" ht="12">
      <c r="B2935" s="308"/>
      <c r="C2935" s="298"/>
      <c r="D2935" s="305"/>
    </row>
    <row r="2936" spans="2:4" ht="12">
      <c r="B2936" s="308"/>
      <c r="C2936" s="298"/>
      <c r="D2936" s="305"/>
    </row>
    <row r="2937" spans="2:4" ht="12">
      <c r="B2937" s="308"/>
      <c r="C2937" s="298"/>
      <c r="D2937" s="305"/>
    </row>
    <row r="2938" spans="2:4" ht="12">
      <c r="B2938" s="308"/>
      <c r="C2938" s="298"/>
      <c r="D2938" s="305"/>
    </row>
    <row r="2939" spans="2:4" ht="12">
      <c r="B2939" s="308"/>
      <c r="C2939" s="298"/>
      <c r="D2939" s="305"/>
    </row>
    <row r="2940" spans="2:4" ht="12">
      <c r="B2940" s="308"/>
      <c r="C2940" s="298"/>
      <c r="D2940" s="305"/>
    </row>
    <row r="2941" spans="2:4" ht="12">
      <c r="B2941" s="308"/>
      <c r="C2941" s="298"/>
      <c r="D2941" s="305"/>
    </row>
    <row r="2942" spans="2:4" ht="12">
      <c r="B2942" s="308"/>
      <c r="C2942" s="298"/>
      <c r="D2942" s="305"/>
    </row>
    <row r="2943" spans="2:4" ht="12">
      <c r="B2943" s="308"/>
      <c r="C2943" s="298"/>
      <c r="D2943" s="305"/>
    </row>
    <row r="2944" spans="2:4" ht="12">
      <c r="B2944" s="308"/>
      <c r="C2944" s="298"/>
      <c r="D2944" s="305"/>
    </row>
    <row r="2945" spans="2:4" ht="12">
      <c r="B2945" s="308"/>
      <c r="C2945" s="298"/>
      <c r="D2945" s="305"/>
    </row>
    <row r="2946" spans="2:4" ht="12">
      <c r="B2946" s="308"/>
      <c r="C2946" s="298"/>
      <c r="D2946" s="305"/>
    </row>
    <row r="2947" spans="2:4" ht="12">
      <c r="B2947" s="308"/>
      <c r="C2947" s="298"/>
      <c r="D2947" s="305"/>
    </row>
    <row r="2948" spans="2:4" ht="12">
      <c r="B2948" s="308"/>
      <c r="C2948" s="298"/>
      <c r="D2948" s="305"/>
    </row>
    <row r="2949" spans="2:4" ht="12">
      <c r="B2949" s="309"/>
      <c r="C2949" s="310"/>
      <c r="D2949" s="305"/>
    </row>
    <row r="2950" spans="2:4" ht="12">
      <c r="B2950" s="309"/>
      <c r="C2950" s="310"/>
      <c r="D2950" s="305"/>
    </row>
    <row r="2951" spans="2:4" ht="12">
      <c r="B2951" s="309"/>
      <c r="C2951" s="310"/>
      <c r="D2951" s="305"/>
    </row>
    <row r="2952" spans="2:4" ht="12">
      <c r="B2952" s="309"/>
      <c r="C2952" s="310"/>
      <c r="D2952" s="305"/>
    </row>
    <row r="2953" spans="2:4" ht="12">
      <c r="B2953" s="309"/>
      <c r="C2953" s="310"/>
      <c r="D2953" s="305"/>
    </row>
    <row r="2954" spans="2:4" ht="12">
      <c r="B2954" s="309"/>
      <c r="C2954" s="310"/>
      <c r="D2954" s="305"/>
    </row>
    <row r="2955" spans="2:4" ht="12">
      <c r="B2955" s="308"/>
      <c r="C2955" s="298"/>
      <c r="D2955" s="305"/>
    </row>
    <row r="2956" spans="2:4" ht="12">
      <c r="B2956" s="308"/>
      <c r="C2956" s="298"/>
      <c r="D2956" s="305"/>
    </row>
    <row r="2957" spans="2:4" ht="12">
      <c r="B2957" s="308"/>
      <c r="C2957" s="298"/>
      <c r="D2957" s="305"/>
    </row>
    <row r="2958" spans="2:4" ht="12">
      <c r="B2958" s="308"/>
      <c r="C2958" s="298"/>
      <c r="D2958" s="305"/>
    </row>
    <row r="2959" spans="2:4" ht="12">
      <c r="B2959" s="308"/>
      <c r="C2959" s="298"/>
      <c r="D2959" s="305"/>
    </row>
    <row r="2960" spans="2:4" ht="12">
      <c r="B2960" s="308"/>
      <c r="C2960" s="298"/>
      <c r="D2960" s="305"/>
    </row>
    <row r="2961" spans="2:4" ht="12">
      <c r="B2961" s="308"/>
      <c r="C2961" s="298"/>
      <c r="D2961" s="305"/>
    </row>
    <row r="2962" spans="2:4" ht="12">
      <c r="B2962" s="308"/>
      <c r="C2962" s="298"/>
      <c r="D2962" s="305"/>
    </row>
    <row r="2963" spans="2:4" ht="12">
      <c r="B2963" s="308"/>
      <c r="C2963" s="298"/>
      <c r="D2963" s="305"/>
    </row>
    <row r="2964" spans="2:4" ht="12">
      <c r="B2964" s="308"/>
      <c r="C2964" s="298"/>
      <c r="D2964" s="305"/>
    </row>
    <row r="2965" spans="2:4" ht="12">
      <c r="B2965" s="308"/>
      <c r="C2965" s="298"/>
      <c r="D2965" s="305"/>
    </row>
    <row r="2966" spans="2:4" ht="12">
      <c r="B2966" s="308"/>
      <c r="C2966" s="298"/>
      <c r="D2966" s="305"/>
    </row>
    <row r="2967" spans="2:4" ht="12">
      <c r="B2967" s="308"/>
      <c r="C2967" s="298"/>
      <c r="D2967" s="305"/>
    </row>
    <row r="2968" spans="2:4" ht="12">
      <c r="B2968" s="308"/>
      <c r="C2968" s="298"/>
      <c r="D2968" s="305"/>
    </row>
    <row r="2969" spans="2:4" ht="12">
      <c r="B2969" s="308"/>
      <c r="C2969" s="298"/>
      <c r="D2969" s="305"/>
    </row>
    <row r="2970" spans="2:4" ht="12">
      <c r="B2970" s="308"/>
      <c r="C2970" s="298"/>
      <c r="D2970" s="305"/>
    </row>
    <row r="2971" spans="2:4" ht="12">
      <c r="B2971" s="308"/>
      <c r="C2971" s="298"/>
      <c r="D2971" s="305"/>
    </row>
    <row r="2972" spans="2:4" ht="12">
      <c r="B2972" s="308"/>
      <c r="C2972" s="298"/>
      <c r="D2972" s="305"/>
    </row>
    <row r="2973" spans="2:4" ht="12">
      <c r="B2973" s="308"/>
      <c r="C2973" s="298"/>
      <c r="D2973" s="305"/>
    </row>
    <row r="2974" spans="2:4" ht="12">
      <c r="B2974" s="308"/>
      <c r="C2974" s="298"/>
      <c r="D2974" s="305"/>
    </row>
    <row r="2975" spans="2:4" ht="12">
      <c r="B2975" s="308"/>
      <c r="C2975" s="298"/>
      <c r="D2975" s="305"/>
    </row>
    <row r="2976" spans="2:4" ht="12">
      <c r="B2976" s="308"/>
      <c r="C2976" s="298"/>
      <c r="D2976" s="305"/>
    </row>
    <row r="2977" spans="2:4" ht="12">
      <c r="B2977" s="308"/>
      <c r="C2977" s="298"/>
      <c r="D2977" s="305"/>
    </row>
    <row r="2978" spans="2:4" ht="12">
      <c r="B2978" s="308"/>
      <c r="C2978" s="298"/>
      <c r="D2978" s="305"/>
    </row>
    <row r="2979" spans="2:4" ht="12">
      <c r="B2979" s="308"/>
      <c r="C2979" s="298"/>
      <c r="D2979" s="305"/>
    </row>
    <row r="2980" spans="2:4" ht="12">
      <c r="B2980" s="308"/>
      <c r="C2980" s="298"/>
      <c r="D2980" s="305"/>
    </row>
    <row r="2981" spans="2:4" ht="12">
      <c r="B2981" s="308"/>
      <c r="C2981" s="298"/>
      <c r="D2981" s="305"/>
    </row>
    <row r="2982" spans="2:4" ht="12">
      <c r="B2982" s="308"/>
      <c r="C2982" s="298"/>
      <c r="D2982" s="305"/>
    </row>
    <row r="2983" spans="2:4" ht="12">
      <c r="B2983" s="308"/>
      <c r="C2983" s="298"/>
      <c r="D2983" s="305"/>
    </row>
    <row r="2984" spans="2:4" ht="12">
      <c r="B2984" s="308"/>
      <c r="C2984" s="298"/>
      <c r="D2984" s="305"/>
    </row>
    <row r="2985" spans="2:4" ht="12">
      <c r="B2985" s="308"/>
      <c r="C2985" s="298"/>
      <c r="D2985" s="305"/>
    </row>
    <row r="2986" spans="2:4" ht="12">
      <c r="B2986" s="308"/>
      <c r="C2986" s="298"/>
      <c r="D2986" s="305"/>
    </row>
    <row r="2987" spans="2:4" ht="12">
      <c r="B2987" s="308"/>
      <c r="C2987" s="298"/>
      <c r="D2987" s="305"/>
    </row>
    <row r="2988" spans="2:4" ht="12">
      <c r="B2988" s="308"/>
      <c r="C2988" s="298"/>
      <c r="D2988" s="305"/>
    </row>
    <row r="2989" spans="2:4" ht="12">
      <c r="B2989" s="308"/>
      <c r="C2989" s="298"/>
      <c r="D2989" s="305"/>
    </row>
    <row r="2990" spans="2:4" ht="12">
      <c r="B2990" s="308"/>
      <c r="C2990" s="298"/>
      <c r="D2990" s="305"/>
    </row>
    <row r="2991" spans="2:4" ht="12">
      <c r="B2991" s="308"/>
      <c r="C2991" s="298"/>
      <c r="D2991" s="305"/>
    </row>
    <row r="2992" spans="2:4" ht="12">
      <c r="B2992" s="308"/>
      <c r="C2992" s="298"/>
      <c r="D2992" s="305"/>
    </row>
    <row r="2993" spans="2:4" ht="12">
      <c r="B2993" s="308"/>
      <c r="C2993" s="298"/>
      <c r="D2993" s="305"/>
    </row>
    <row r="2994" spans="2:4" ht="12">
      <c r="B2994" s="308"/>
      <c r="C2994" s="298"/>
      <c r="D2994" s="305"/>
    </row>
    <row r="2995" spans="2:4" ht="12">
      <c r="B2995" s="308"/>
      <c r="C2995" s="298"/>
      <c r="D2995" s="305"/>
    </row>
    <row r="2996" spans="2:4" ht="12">
      <c r="B2996" s="308"/>
      <c r="C2996" s="298"/>
      <c r="D2996" s="305"/>
    </row>
    <row r="2997" spans="2:4" ht="12">
      <c r="B2997" s="308"/>
      <c r="C2997" s="298"/>
      <c r="D2997" s="305"/>
    </row>
    <row r="2998" spans="2:4" ht="12">
      <c r="B2998" s="308"/>
      <c r="C2998" s="298"/>
      <c r="D2998" s="305"/>
    </row>
    <row r="2999" spans="2:4" ht="12">
      <c r="B2999" s="308"/>
      <c r="C2999" s="298"/>
      <c r="D2999" s="305"/>
    </row>
    <row r="3000" spans="2:4" ht="12">
      <c r="B3000" s="308"/>
      <c r="C3000" s="298"/>
      <c r="D3000" s="305"/>
    </row>
    <row r="3001" spans="2:4" ht="12">
      <c r="B3001" s="308"/>
      <c r="C3001" s="298"/>
      <c r="D3001" s="305"/>
    </row>
    <row r="3002" spans="2:4" ht="12">
      <c r="B3002" s="308"/>
      <c r="C3002" s="298"/>
      <c r="D3002" s="305"/>
    </row>
    <row r="3003" spans="2:4" ht="12">
      <c r="B3003" s="308"/>
      <c r="C3003" s="298"/>
      <c r="D3003" s="305"/>
    </row>
    <row r="3004" spans="2:4" ht="12">
      <c r="B3004" s="308"/>
      <c r="C3004" s="298"/>
      <c r="D3004" s="305"/>
    </row>
    <row r="3005" spans="2:4" ht="12">
      <c r="B3005" s="308"/>
      <c r="C3005" s="298"/>
      <c r="D3005" s="305"/>
    </row>
    <row r="3006" spans="2:4" ht="12">
      <c r="B3006" s="308"/>
      <c r="C3006" s="298"/>
      <c r="D3006" s="305"/>
    </row>
    <row r="3007" spans="2:4" ht="12">
      <c r="B3007" s="308"/>
      <c r="C3007" s="298"/>
      <c r="D3007" s="305"/>
    </row>
    <row r="3008" spans="2:4" ht="12">
      <c r="B3008" s="308"/>
      <c r="C3008" s="298"/>
      <c r="D3008" s="305"/>
    </row>
    <row r="3009" spans="2:4" ht="12">
      <c r="B3009" s="308"/>
      <c r="C3009" s="298"/>
      <c r="D3009" s="305"/>
    </row>
    <row r="3010" spans="2:4" ht="12">
      <c r="B3010" s="308"/>
      <c r="C3010" s="298"/>
      <c r="D3010" s="305"/>
    </row>
    <row r="3011" spans="2:4" ht="12">
      <c r="B3011" s="308"/>
      <c r="C3011" s="298"/>
      <c r="D3011" s="305"/>
    </row>
    <row r="3012" spans="2:4" ht="12">
      <c r="B3012" s="308"/>
      <c r="C3012" s="298"/>
      <c r="D3012" s="305"/>
    </row>
    <row r="3013" spans="2:4" ht="12">
      <c r="B3013" s="308"/>
      <c r="C3013" s="298"/>
      <c r="D3013" s="305"/>
    </row>
    <row r="3014" spans="2:4" ht="12">
      <c r="B3014" s="308"/>
      <c r="C3014" s="298"/>
      <c r="D3014" s="305"/>
    </row>
    <row r="3015" spans="2:4" ht="12">
      <c r="B3015" s="308"/>
      <c r="C3015" s="298"/>
      <c r="D3015" s="305"/>
    </row>
    <row r="3016" spans="2:4" ht="12">
      <c r="B3016" s="308"/>
      <c r="C3016" s="298"/>
      <c r="D3016" s="305"/>
    </row>
    <row r="3017" spans="2:4" ht="12">
      <c r="B3017" s="308"/>
      <c r="C3017" s="298"/>
      <c r="D3017" s="305"/>
    </row>
    <row r="3018" spans="2:4" ht="12">
      <c r="B3018" s="308"/>
      <c r="C3018" s="298"/>
      <c r="D3018" s="305"/>
    </row>
    <row r="3019" spans="2:4" ht="12">
      <c r="B3019" s="308"/>
      <c r="C3019" s="298"/>
      <c r="D3019" s="305"/>
    </row>
    <row r="3020" spans="2:4" ht="12">
      <c r="B3020" s="309"/>
      <c r="C3020" s="310"/>
      <c r="D3020" s="305"/>
    </row>
    <row r="3021" spans="2:4" ht="12">
      <c r="B3021" s="309"/>
      <c r="C3021" s="310"/>
      <c r="D3021" s="305"/>
    </row>
    <row r="3022" spans="2:4" ht="12">
      <c r="B3022" s="309"/>
      <c r="C3022" s="310"/>
      <c r="D3022" s="305"/>
    </row>
    <row r="3023" spans="2:4" ht="12">
      <c r="B3023" s="309"/>
      <c r="C3023" s="310"/>
      <c r="D3023" s="305"/>
    </row>
    <row r="3024" spans="2:4" ht="12">
      <c r="B3024" s="309"/>
      <c r="C3024" s="310"/>
      <c r="D3024" s="305"/>
    </row>
    <row r="3025" spans="2:4" ht="12">
      <c r="B3025" s="309"/>
      <c r="C3025" s="310"/>
      <c r="D3025" s="305"/>
    </row>
    <row r="3026" spans="2:4" ht="12">
      <c r="B3026" s="308"/>
      <c r="C3026" s="298"/>
      <c r="D3026" s="305"/>
    </row>
    <row r="3027" spans="2:4" ht="12">
      <c r="B3027" s="308"/>
      <c r="C3027" s="298"/>
      <c r="D3027" s="305"/>
    </row>
    <row r="3028" spans="2:4" ht="12">
      <c r="B3028" s="308"/>
      <c r="C3028" s="298"/>
      <c r="D3028" s="305"/>
    </row>
    <row r="3029" spans="2:4" ht="12">
      <c r="B3029" s="308"/>
      <c r="C3029" s="298"/>
      <c r="D3029" s="305"/>
    </row>
    <row r="3030" spans="2:4" ht="12">
      <c r="B3030" s="308"/>
      <c r="C3030" s="298"/>
      <c r="D3030" s="305"/>
    </row>
    <row r="3031" spans="2:4" ht="12">
      <c r="B3031" s="308"/>
      <c r="C3031" s="298"/>
      <c r="D3031" s="305"/>
    </row>
    <row r="3032" spans="2:4" ht="12">
      <c r="B3032" s="308"/>
      <c r="C3032" s="298"/>
      <c r="D3032" s="305"/>
    </row>
    <row r="3033" spans="2:4" ht="12">
      <c r="B3033" s="308"/>
      <c r="C3033" s="298"/>
      <c r="D3033" s="305"/>
    </row>
    <row r="3034" spans="2:4" ht="12">
      <c r="B3034" s="308"/>
      <c r="C3034" s="298"/>
      <c r="D3034" s="305"/>
    </row>
    <row r="3035" spans="2:4" ht="12">
      <c r="B3035" s="308"/>
      <c r="C3035" s="298"/>
      <c r="D3035" s="305"/>
    </row>
    <row r="3036" spans="2:4" ht="12">
      <c r="B3036" s="308"/>
      <c r="C3036" s="298"/>
      <c r="D3036" s="305"/>
    </row>
    <row r="3037" spans="2:4" ht="12">
      <c r="B3037" s="308"/>
      <c r="C3037" s="298"/>
      <c r="D3037" s="305"/>
    </row>
    <row r="3038" spans="2:4" ht="12">
      <c r="B3038" s="308"/>
      <c r="C3038" s="298"/>
      <c r="D3038" s="305"/>
    </row>
    <row r="3039" spans="2:4" ht="12">
      <c r="B3039" s="308"/>
      <c r="C3039" s="298"/>
      <c r="D3039" s="305"/>
    </row>
    <row r="3040" spans="2:4" ht="12">
      <c r="B3040" s="308"/>
      <c r="C3040" s="298"/>
      <c r="D3040" s="305"/>
    </row>
    <row r="3041" spans="2:4" ht="12">
      <c r="B3041" s="308"/>
      <c r="C3041" s="298"/>
      <c r="D3041" s="305"/>
    </row>
    <row r="3042" spans="2:4" ht="12">
      <c r="B3042" s="308"/>
      <c r="C3042" s="298"/>
      <c r="D3042" s="305"/>
    </row>
    <row r="3043" spans="2:4" ht="12">
      <c r="B3043" s="308"/>
      <c r="C3043" s="298"/>
      <c r="D3043" s="305"/>
    </row>
    <row r="3044" spans="2:4" ht="12">
      <c r="B3044" s="308"/>
      <c r="C3044" s="298"/>
      <c r="D3044" s="305"/>
    </row>
    <row r="3045" spans="2:4" ht="12">
      <c r="B3045" s="308"/>
      <c r="C3045" s="298"/>
      <c r="D3045" s="305"/>
    </row>
    <row r="3046" spans="2:4" ht="12">
      <c r="B3046" s="308"/>
      <c r="C3046" s="298"/>
      <c r="D3046" s="305"/>
    </row>
    <row r="3047" spans="2:4" ht="12">
      <c r="B3047" s="308"/>
      <c r="C3047" s="298"/>
      <c r="D3047" s="305"/>
    </row>
    <row r="3048" spans="2:4" ht="12">
      <c r="B3048" s="308"/>
      <c r="C3048" s="298"/>
      <c r="D3048" s="305"/>
    </row>
    <row r="3049" spans="2:4" ht="12">
      <c r="B3049" s="308"/>
      <c r="C3049" s="298"/>
      <c r="D3049" s="305"/>
    </row>
    <row r="3050" spans="2:4" ht="12">
      <c r="B3050" s="308"/>
      <c r="C3050" s="298"/>
      <c r="D3050" s="305"/>
    </row>
    <row r="3051" spans="2:4" ht="12">
      <c r="B3051" s="308"/>
      <c r="C3051" s="298"/>
      <c r="D3051" s="305"/>
    </row>
    <row r="3052" spans="2:4" ht="12">
      <c r="B3052" s="308"/>
      <c r="C3052" s="298"/>
      <c r="D3052" s="305"/>
    </row>
    <row r="3053" spans="2:4" ht="12">
      <c r="B3053" s="308"/>
      <c r="C3053" s="298"/>
      <c r="D3053" s="305"/>
    </row>
    <row r="3054" spans="2:4" ht="12">
      <c r="B3054" s="308"/>
      <c r="C3054" s="298"/>
      <c r="D3054" s="305"/>
    </row>
    <row r="3055" spans="2:4" ht="12">
      <c r="B3055" s="308"/>
      <c r="C3055" s="298"/>
      <c r="D3055" s="305"/>
    </row>
    <row r="3056" spans="2:4" ht="12">
      <c r="B3056" s="308"/>
      <c r="C3056" s="298"/>
      <c r="D3056" s="305"/>
    </row>
    <row r="3057" spans="2:4" ht="12">
      <c r="B3057" s="308"/>
      <c r="C3057" s="298"/>
      <c r="D3057" s="305"/>
    </row>
    <row r="3058" spans="2:4" ht="12">
      <c r="B3058" s="308"/>
      <c r="C3058" s="298"/>
      <c r="D3058" s="305"/>
    </row>
    <row r="3059" spans="2:4" ht="12">
      <c r="B3059" s="308"/>
      <c r="C3059" s="298"/>
      <c r="D3059" s="305"/>
    </row>
    <row r="3060" spans="2:4" ht="12">
      <c r="B3060" s="308"/>
      <c r="C3060" s="298"/>
      <c r="D3060" s="305"/>
    </row>
    <row r="3061" spans="2:4" ht="12">
      <c r="B3061" s="308"/>
      <c r="C3061" s="298"/>
      <c r="D3061" s="305"/>
    </row>
    <row r="3062" spans="2:4" ht="12">
      <c r="B3062" s="308"/>
      <c r="C3062" s="298"/>
      <c r="D3062" s="305"/>
    </row>
    <row r="3063" spans="2:4" ht="12">
      <c r="B3063" s="308"/>
      <c r="C3063" s="298"/>
      <c r="D3063" s="305"/>
    </row>
    <row r="3064" spans="2:4" ht="12">
      <c r="B3064" s="308"/>
      <c r="C3064" s="298"/>
      <c r="D3064" s="305"/>
    </row>
    <row r="3065" spans="2:4" ht="12">
      <c r="B3065" s="308"/>
      <c r="C3065" s="298"/>
      <c r="D3065" s="305"/>
    </row>
    <row r="3066" spans="2:4" ht="12">
      <c r="B3066" s="308"/>
      <c r="C3066" s="298"/>
      <c r="D3066" s="305"/>
    </row>
    <row r="3067" spans="2:4" ht="12">
      <c r="B3067" s="308"/>
      <c r="C3067" s="298"/>
      <c r="D3067" s="305"/>
    </row>
    <row r="3068" spans="2:4" ht="12">
      <c r="B3068" s="308"/>
      <c r="C3068" s="298"/>
      <c r="D3068" s="305"/>
    </row>
    <row r="3069" spans="2:4" ht="12">
      <c r="B3069" s="308"/>
      <c r="C3069" s="298"/>
      <c r="D3069" s="305"/>
    </row>
    <row r="3070" spans="2:4" ht="12">
      <c r="B3070" s="308"/>
      <c r="C3070" s="298"/>
      <c r="D3070" s="305"/>
    </row>
    <row r="3071" spans="2:4" ht="12">
      <c r="B3071" s="308"/>
      <c r="C3071" s="298"/>
      <c r="D3071" s="305"/>
    </row>
    <row r="3072" spans="2:4" ht="12">
      <c r="B3072" s="308"/>
      <c r="C3072" s="298"/>
      <c r="D3072" s="305"/>
    </row>
    <row r="3073" spans="2:4" ht="12">
      <c r="B3073" s="308"/>
      <c r="C3073" s="298"/>
      <c r="D3073" s="305"/>
    </row>
    <row r="3074" spans="2:4" ht="12">
      <c r="B3074" s="308"/>
      <c r="C3074" s="298"/>
      <c r="D3074" s="305"/>
    </row>
    <row r="3075" spans="2:4" ht="12">
      <c r="B3075" s="308"/>
      <c r="C3075" s="298"/>
      <c r="D3075" s="305"/>
    </row>
    <row r="3076" spans="2:4" ht="12">
      <c r="B3076" s="308"/>
      <c r="C3076" s="298"/>
      <c r="D3076" s="305"/>
    </row>
    <row r="3077" spans="2:4" ht="12">
      <c r="B3077" s="308"/>
      <c r="C3077" s="298"/>
      <c r="D3077" s="305"/>
    </row>
    <row r="3078" spans="2:4" ht="12">
      <c r="B3078" s="308"/>
      <c r="C3078" s="298"/>
      <c r="D3078" s="305"/>
    </row>
    <row r="3079" spans="2:4" ht="12">
      <c r="B3079" s="308"/>
      <c r="C3079" s="298"/>
      <c r="D3079" s="305"/>
    </row>
    <row r="3080" spans="2:4" ht="12">
      <c r="B3080" s="308"/>
      <c r="C3080" s="298"/>
      <c r="D3080" s="305"/>
    </row>
    <row r="3081" spans="2:4" ht="12">
      <c r="B3081" s="308"/>
      <c r="C3081" s="298"/>
      <c r="D3081" s="305"/>
    </row>
    <row r="3082" spans="2:4" ht="12">
      <c r="B3082" s="308"/>
      <c r="C3082" s="298"/>
      <c r="D3082" s="305"/>
    </row>
    <row r="3083" spans="2:4" ht="12">
      <c r="B3083" s="308"/>
      <c r="C3083" s="298"/>
      <c r="D3083" s="305"/>
    </row>
    <row r="3084" spans="2:4" ht="12">
      <c r="B3084" s="308"/>
      <c r="C3084" s="298"/>
      <c r="D3084" s="305"/>
    </row>
    <row r="3085" spans="2:4" ht="12">
      <c r="B3085" s="308"/>
      <c r="C3085" s="298"/>
      <c r="D3085" s="305"/>
    </row>
    <row r="3086" spans="2:4" ht="12">
      <c r="B3086" s="308"/>
      <c r="C3086" s="298"/>
      <c r="D3086" s="305"/>
    </row>
    <row r="3087" spans="2:4" ht="12">
      <c r="B3087" s="308"/>
      <c r="C3087" s="298"/>
      <c r="D3087" s="305"/>
    </row>
    <row r="3088" spans="2:4" ht="12">
      <c r="B3088" s="308"/>
      <c r="C3088" s="298"/>
      <c r="D3088" s="305"/>
    </row>
    <row r="3089" spans="2:4" ht="12">
      <c r="B3089" s="308"/>
      <c r="C3089" s="298"/>
      <c r="D3089" s="305"/>
    </row>
    <row r="3090" spans="2:4" ht="12">
      <c r="B3090" s="308"/>
      <c r="C3090" s="298"/>
      <c r="D3090" s="305"/>
    </row>
    <row r="3091" spans="2:4" ht="12">
      <c r="B3091" s="309"/>
      <c r="C3091" s="310"/>
      <c r="D3091" s="305"/>
    </row>
    <row r="3092" spans="2:4" ht="12">
      <c r="B3092" s="309"/>
      <c r="C3092" s="310"/>
      <c r="D3092" s="305"/>
    </row>
    <row r="3093" spans="2:4" ht="12">
      <c r="B3093" s="309"/>
      <c r="C3093" s="310"/>
      <c r="D3093" s="305"/>
    </row>
    <row r="3094" spans="2:4" ht="12">
      <c r="B3094" s="309"/>
      <c r="C3094" s="310"/>
      <c r="D3094" s="305"/>
    </row>
    <row r="3095" spans="2:4" ht="12">
      <c r="B3095" s="309"/>
      <c r="C3095" s="310"/>
      <c r="D3095" s="305"/>
    </row>
    <row r="3096" spans="2:4" ht="12">
      <c r="B3096" s="309"/>
      <c r="C3096" s="310"/>
      <c r="D3096" s="305"/>
    </row>
    <row r="3097" spans="2:4" ht="12">
      <c r="B3097" s="308"/>
      <c r="C3097" s="298"/>
      <c r="D3097" s="305"/>
    </row>
    <row r="3098" spans="2:4" ht="12">
      <c r="B3098" s="308"/>
      <c r="C3098" s="298"/>
      <c r="D3098" s="305"/>
    </row>
    <row r="3099" spans="2:4" ht="12">
      <c r="B3099" s="308"/>
      <c r="C3099" s="298"/>
      <c r="D3099" s="305"/>
    </row>
    <row r="3100" spans="2:4" ht="12">
      <c r="B3100" s="308"/>
      <c r="C3100" s="298"/>
      <c r="D3100" s="305"/>
    </row>
    <row r="3101" spans="2:4" ht="12">
      <c r="B3101" s="308"/>
      <c r="C3101" s="298"/>
      <c r="D3101" s="305"/>
    </row>
    <row r="3102" spans="2:4" ht="12">
      <c r="B3102" s="308"/>
      <c r="C3102" s="298"/>
      <c r="D3102" s="305"/>
    </row>
    <row r="3103" spans="2:4" ht="12">
      <c r="B3103" s="308"/>
      <c r="C3103" s="298"/>
      <c r="D3103" s="305"/>
    </row>
    <row r="3104" spans="2:4" ht="12">
      <c r="B3104" s="308"/>
      <c r="C3104" s="298"/>
      <c r="D3104" s="305"/>
    </row>
    <row r="3105" spans="2:4" ht="12">
      <c r="B3105" s="308"/>
      <c r="C3105" s="298"/>
      <c r="D3105" s="305"/>
    </row>
    <row r="3106" spans="2:4" ht="12">
      <c r="B3106" s="308"/>
      <c r="C3106" s="298"/>
      <c r="D3106" s="305"/>
    </row>
    <row r="3107" spans="2:4" ht="12">
      <c r="B3107" s="308"/>
      <c r="C3107" s="298"/>
      <c r="D3107" s="305"/>
    </row>
    <row r="3108" spans="2:4" ht="12">
      <c r="B3108" s="308"/>
      <c r="C3108" s="298"/>
      <c r="D3108" s="305"/>
    </row>
    <row r="3109" spans="2:4" ht="12">
      <c r="B3109" s="308"/>
      <c r="C3109" s="298"/>
      <c r="D3109" s="305"/>
    </row>
    <row r="3110" spans="2:4" ht="12">
      <c r="B3110" s="308"/>
      <c r="C3110" s="298"/>
      <c r="D3110" s="305"/>
    </row>
    <row r="3111" spans="2:4" ht="12">
      <c r="B3111" s="308"/>
      <c r="C3111" s="298"/>
      <c r="D3111" s="305"/>
    </row>
    <row r="3112" spans="2:4" ht="12">
      <c r="B3112" s="308"/>
      <c r="C3112" s="298"/>
      <c r="D3112" s="305"/>
    </row>
    <row r="3113" spans="2:4" ht="12">
      <c r="B3113" s="308"/>
      <c r="C3113" s="298"/>
      <c r="D3113" s="305"/>
    </row>
    <row r="3114" spans="2:4" ht="12">
      <c r="B3114" s="308"/>
      <c r="C3114" s="298"/>
      <c r="D3114" s="305"/>
    </row>
    <row r="3115" spans="2:4" ht="12">
      <c r="B3115" s="308"/>
      <c r="C3115" s="298"/>
      <c r="D3115" s="305"/>
    </row>
    <row r="3116" spans="2:4" ht="12">
      <c r="B3116" s="308"/>
      <c r="C3116" s="298"/>
      <c r="D3116" s="305"/>
    </row>
    <row r="3117" spans="2:4" ht="12">
      <c r="B3117" s="308"/>
      <c r="C3117" s="298"/>
      <c r="D3117" s="305"/>
    </row>
    <row r="3118" spans="2:4" ht="12">
      <c r="B3118" s="308"/>
      <c r="C3118" s="298"/>
      <c r="D3118" s="305"/>
    </row>
    <row r="3119" spans="2:4" ht="12">
      <c r="B3119" s="308"/>
      <c r="C3119" s="298"/>
      <c r="D3119" s="305"/>
    </row>
    <row r="3120" spans="2:4" ht="12">
      <c r="B3120" s="308"/>
      <c r="C3120" s="298"/>
      <c r="D3120" s="305"/>
    </row>
    <row r="3121" spans="2:4" ht="12">
      <c r="B3121" s="308"/>
      <c r="C3121" s="298"/>
      <c r="D3121" s="305"/>
    </row>
    <row r="3122" spans="2:4" ht="12">
      <c r="B3122" s="308"/>
      <c r="C3122" s="298"/>
      <c r="D3122" s="305"/>
    </row>
    <row r="3123" spans="2:4" ht="12">
      <c r="B3123" s="308"/>
      <c r="C3123" s="298"/>
      <c r="D3123" s="305"/>
    </row>
    <row r="3124" spans="2:4" ht="12">
      <c r="B3124" s="308"/>
      <c r="C3124" s="298"/>
      <c r="D3124" s="305"/>
    </row>
    <row r="3125" spans="2:4" ht="12">
      <c r="B3125" s="308"/>
      <c r="C3125" s="298"/>
      <c r="D3125" s="305"/>
    </row>
    <row r="3126" spans="2:4" ht="12">
      <c r="B3126" s="308"/>
      <c r="C3126" s="298"/>
      <c r="D3126" s="305"/>
    </row>
    <row r="3127" spans="2:4" ht="12">
      <c r="B3127" s="308"/>
      <c r="C3127" s="298"/>
      <c r="D3127" s="305"/>
    </row>
    <row r="3128" spans="2:4" ht="12">
      <c r="B3128" s="308"/>
      <c r="C3128" s="298"/>
      <c r="D3128" s="305"/>
    </row>
    <row r="3129" spans="2:4" ht="12">
      <c r="B3129" s="308"/>
      <c r="C3129" s="298"/>
      <c r="D3129" s="305"/>
    </row>
    <row r="3130" ht="12">
      <c r="B3130" s="307"/>
    </row>
    <row r="3131" spans="2:4" ht="12">
      <c r="B3131" s="308"/>
      <c r="C3131" s="298"/>
      <c r="D3131" s="305"/>
    </row>
    <row r="3132" spans="2:4" ht="12">
      <c r="B3132" s="309"/>
      <c r="C3132" s="298"/>
      <c r="D3132" s="305"/>
    </row>
    <row r="3133" spans="2:4" ht="12">
      <c r="B3133" s="309"/>
      <c r="C3133" s="298"/>
      <c r="D3133" s="305"/>
    </row>
    <row r="3134" spans="2:4" ht="12">
      <c r="B3134" s="309"/>
      <c r="C3134" s="298"/>
      <c r="D3134" s="305"/>
    </row>
    <row r="3135" spans="2:4" ht="12">
      <c r="B3135" s="309"/>
      <c r="C3135" s="298"/>
      <c r="D3135" s="305"/>
    </row>
    <row r="3136" spans="2:4" ht="12">
      <c r="B3136" s="309"/>
      <c r="C3136" s="298"/>
      <c r="D3136" s="305"/>
    </row>
    <row r="3137" spans="2:4" ht="12">
      <c r="B3137" s="309"/>
      <c r="C3137" s="298"/>
      <c r="D3137" s="305"/>
    </row>
    <row r="3138" spans="2:4" ht="12">
      <c r="B3138" s="308"/>
      <c r="C3138" s="298"/>
      <c r="D3138" s="305"/>
    </row>
    <row r="3139" spans="2:4" ht="12">
      <c r="B3139" s="308"/>
      <c r="C3139" s="298"/>
      <c r="D3139" s="305"/>
    </row>
    <row r="3140" spans="2:4" ht="12">
      <c r="B3140" s="308"/>
      <c r="C3140" s="298"/>
      <c r="D3140" s="305"/>
    </row>
    <row r="3141" spans="2:4" ht="12">
      <c r="B3141" s="308"/>
      <c r="C3141" s="298"/>
      <c r="D3141" s="305"/>
    </row>
    <row r="3142" spans="2:4" ht="12">
      <c r="B3142" s="308"/>
      <c r="C3142" s="298"/>
      <c r="D3142" s="305"/>
    </row>
    <row r="3143" spans="2:4" ht="12">
      <c r="B3143" s="308"/>
      <c r="C3143" s="298"/>
      <c r="D3143" s="305"/>
    </row>
    <row r="3144" spans="2:4" ht="12">
      <c r="B3144" s="308"/>
      <c r="C3144" s="298"/>
      <c r="D3144" s="305"/>
    </row>
    <row r="3145" spans="2:4" ht="12">
      <c r="B3145" s="308"/>
      <c r="C3145" s="298"/>
      <c r="D3145" s="305"/>
    </row>
    <row r="3146" spans="2:4" ht="12">
      <c r="B3146" s="308"/>
      <c r="C3146" s="298"/>
      <c r="D3146" s="305"/>
    </row>
    <row r="3147" spans="2:4" ht="12">
      <c r="B3147" s="308"/>
      <c r="C3147" s="298"/>
      <c r="D3147" s="305"/>
    </row>
    <row r="3148" spans="2:4" ht="12">
      <c r="B3148" s="308"/>
      <c r="C3148" s="298"/>
      <c r="D3148" s="305"/>
    </row>
    <row r="3149" spans="2:4" ht="12">
      <c r="B3149" s="308"/>
      <c r="C3149" s="298"/>
      <c r="D3149" s="305"/>
    </row>
    <row r="3150" spans="2:4" ht="12">
      <c r="B3150" s="308"/>
      <c r="C3150" s="298"/>
      <c r="D3150" s="305"/>
    </row>
    <row r="3151" spans="2:4" ht="12">
      <c r="B3151" s="308"/>
      <c r="C3151" s="298"/>
      <c r="D3151" s="305"/>
    </row>
    <row r="3152" spans="2:4" ht="12">
      <c r="B3152" s="308"/>
      <c r="C3152" s="298"/>
      <c r="D3152" s="305"/>
    </row>
    <row r="3153" spans="2:4" ht="12">
      <c r="B3153" s="308"/>
      <c r="C3153" s="298"/>
      <c r="D3153" s="305"/>
    </row>
    <row r="3154" spans="2:4" ht="12">
      <c r="B3154" s="308"/>
      <c r="C3154" s="298"/>
      <c r="D3154" s="305"/>
    </row>
    <row r="3155" spans="2:4" ht="12">
      <c r="B3155" s="308"/>
      <c r="C3155" s="298"/>
      <c r="D3155" s="305"/>
    </row>
    <row r="3156" spans="2:4" ht="12">
      <c r="B3156" s="308"/>
      <c r="C3156" s="298"/>
      <c r="D3156" s="305"/>
    </row>
    <row r="3157" spans="2:4" ht="12">
      <c r="B3157" s="308"/>
      <c r="C3157" s="298"/>
      <c r="D3157" s="305"/>
    </row>
    <row r="3158" spans="2:4" ht="12">
      <c r="B3158" s="308"/>
      <c r="C3158" s="298"/>
      <c r="D3158" s="305"/>
    </row>
    <row r="3159" spans="2:4" ht="12">
      <c r="B3159" s="308"/>
      <c r="C3159" s="298"/>
      <c r="D3159" s="305"/>
    </row>
    <row r="3160" spans="2:4" ht="12">
      <c r="B3160" s="308"/>
      <c r="C3160" s="298"/>
      <c r="D3160" s="305"/>
    </row>
    <row r="3161" spans="2:4" ht="12">
      <c r="B3161" s="308"/>
      <c r="C3161" s="298"/>
      <c r="D3161" s="305"/>
    </row>
    <row r="3162" spans="2:4" ht="12">
      <c r="B3162" s="308"/>
      <c r="C3162" s="298"/>
      <c r="D3162" s="305"/>
    </row>
    <row r="3163" spans="2:4" ht="12">
      <c r="B3163" s="308"/>
      <c r="C3163" s="298"/>
      <c r="D3163" s="305"/>
    </row>
    <row r="3164" spans="2:4" ht="12">
      <c r="B3164" s="308"/>
      <c r="C3164" s="298"/>
      <c r="D3164" s="305"/>
    </row>
    <row r="3165" spans="2:4" ht="12">
      <c r="B3165" s="308"/>
      <c r="C3165" s="298"/>
      <c r="D3165" s="305"/>
    </row>
    <row r="3166" spans="2:4" ht="12">
      <c r="B3166" s="308"/>
      <c r="C3166" s="298"/>
      <c r="D3166" s="305"/>
    </row>
    <row r="3167" spans="2:4" ht="12">
      <c r="B3167" s="308"/>
      <c r="C3167" s="298"/>
      <c r="D3167" s="305"/>
    </row>
    <row r="3168" spans="2:4" ht="12">
      <c r="B3168" s="308"/>
      <c r="C3168" s="298"/>
      <c r="D3168" s="305"/>
    </row>
    <row r="3169" spans="2:4" ht="12">
      <c r="B3169" s="308"/>
      <c r="C3169" s="298"/>
      <c r="D3169" s="305"/>
    </row>
    <row r="3170" spans="2:4" ht="12">
      <c r="B3170" s="308"/>
      <c r="C3170" s="298"/>
      <c r="D3170" s="305"/>
    </row>
    <row r="3171" spans="2:4" ht="12">
      <c r="B3171" s="308"/>
      <c r="C3171" s="298"/>
      <c r="D3171" s="305"/>
    </row>
    <row r="3172" spans="2:4" ht="12">
      <c r="B3172" s="308"/>
      <c r="C3172" s="298"/>
      <c r="D3172" s="305"/>
    </row>
    <row r="3173" spans="2:4" ht="12">
      <c r="B3173" s="308"/>
      <c r="C3173" s="298"/>
      <c r="D3173" s="305"/>
    </row>
    <row r="3174" spans="2:4" ht="12">
      <c r="B3174" s="308"/>
      <c r="C3174" s="298"/>
      <c r="D3174" s="305"/>
    </row>
    <row r="3175" spans="2:4" ht="12">
      <c r="B3175" s="308"/>
      <c r="C3175" s="298"/>
      <c r="D3175" s="305"/>
    </row>
    <row r="3176" spans="2:4" ht="12">
      <c r="B3176" s="308"/>
      <c r="C3176" s="298"/>
      <c r="D3176" s="305"/>
    </row>
    <row r="3177" spans="2:4" ht="12">
      <c r="B3177" s="308"/>
      <c r="C3177" s="298"/>
      <c r="D3177" s="305"/>
    </row>
    <row r="3178" spans="2:4" ht="12">
      <c r="B3178" s="308"/>
      <c r="C3178" s="298"/>
      <c r="D3178" s="305"/>
    </row>
    <row r="3179" spans="2:4" ht="12">
      <c r="B3179" s="308"/>
      <c r="C3179" s="298"/>
      <c r="D3179" s="305"/>
    </row>
    <row r="3180" spans="2:4" ht="12">
      <c r="B3180" s="308"/>
      <c r="C3180" s="298"/>
      <c r="D3180" s="305"/>
    </row>
    <row r="3181" spans="2:4" ht="12">
      <c r="B3181" s="308"/>
      <c r="C3181" s="298"/>
      <c r="D3181" s="305"/>
    </row>
    <row r="3182" spans="2:4" ht="12">
      <c r="B3182" s="308"/>
      <c r="C3182" s="298"/>
      <c r="D3182" s="305"/>
    </row>
    <row r="3183" spans="2:4" ht="12">
      <c r="B3183" s="308"/>
      <c r="C3183" s="298"/>
      <c r="D3183" s="305"/>
    </row>
    <row r="3184" spans="2:4" ht="12">
      <c r="B3184" s="308"/>
      <c r="C3184" s="298"/>
      <c r="D3184" s="305"/>
    </row>
    <row r="3185" spans="2:4" ht="12">
      <c r="B3185" s="308"/>
      <c r="C3185" s="298"/>
      <c r="D3185" s="305"/>
    </row>
    <row r="3186" spans="2:4" ht="12">
      <c r="B3186" s="308"/>
      <c r="C3186" s="298"/>
      <c r="D3186" s="305"/>
    </row>
    <row r="3187" spans="2:4" ht="12">
      <c r="B3187" s="308"/>
      <c r="C3187" s="298"/>
      <c r="D3187" s="305"/>
    </row>
    <row r="3188" spans="2:4" ht="12">
      <c r="B3188" s="308"/>
      <c r="C3188" s="298"/>
      <c r="D3188" s="305"/>
    </row>
    <row r="3189" spans="2:4" ht="12">
      <c r="B3189" s="308"/>
      <c r="C3189" s="298"/>
      <c r="D3189" s="305"/>
    </row>
    <row r="3190" spans="2:4" ht="12">
      <c r="B3190" s="308"/>
      <c r="C3190" s="298"/>
      <c r="D3190" s="305"/>
    </row>
    <row r="3191" spans="2:4" ht="12">
      <c r="B3191" s="308"/>
      <c r="C3191" s="298"/>
      <c r="D3191" s="305"/>
    </row>
    <row r="3192" spans="2:4" ht="12">
      <c r="B3192" s="308"/>
      <c r="C3192" s="298"/>
      <c r="D3192" s="305"/>
    </row>
    <row r="3193" spans="2:4" ht="12">
      <c r="B3193" s="308"/>
      <c r="C3193" s="298"/>
      <c r="D3193" s="305"/>
    </row>
    <row r="3194" spans="2:4" ht="12">
      <c r="B3194" s="308"/>
      <c r="C3194" s="298"/>
      <c r="D3194" s="305"/>
    </row>
    <row r="3195" spans="2:4" ht="12">
      <c r="B3195" s="308"/>
      <c r="C3195" s="298"/>
      <c r="D3195" s="305"/>
    </row>
    <row r="3196" spans="2:4" ht="12">
      <c r="B3196" s="308"/>
      <c r="C3196" s="298"/>
      <c r="D3196" s="305"/>
    </row>
    <row r="3197" spans="2:4" ht="12">
      <c r="B3197" s="308"/>
      <c r="C3197" s="298"/>
      <c r="D3197" s="305"/>
    </row>
    <row r="3198" spans="2:4" ht="12">
      <c r="B3198" s="308"/>
      <c r="C3198" s="298"/>
      <c r="D3198" s="305"/>
    </row>
    <row r="3199" spans="2:4" ht="12">
      <c r="B3199" s="308"/>
      <c r="C3199" s="298"/>
      <c r="D3199" s="305"/>
    </row>
    <row r="3200" spans="2:4" ht="12">
      <c r="B3200" s="308"/>
      <c r="C3200" s="298"/>
      <c r="D3200" s="305"/>
    </row>
    <row r="3201" spans="2:4" ht="12">
      <c r="B3201" s="308"/>
      <c r="C3201" s="298"/>
      <c r="D3201" s="305"/>
    </row>
    <row r="3202" spans="2:4" ht="12">
      <c r="B3202" s="308"/>
      <c r="C3202" s="298"/>
      <c r="D3202" s="305"/>
    </row>
    <row r="3203" spans="2:4" ht="12">
      <c r="B3203" s="308"/>
      <c r="C3203" s="298"/>
      <c r="D3203" s="305"/>
    </row>
    <row r="3204" spans="2:4" ht="12">
      <c r="B3204" s="308"/>
      <c r="C3204" s="298"/>
      <c r="D3204" s="305"/>
    </row>
    <row r="3205" spans="2:4" ht="12">
      <c r="B3205" s="308"/>
      <c r="C3205" s="298"/>
      <c r="D3205" s="305"/>
    </row>
    <row r="3206" spans="2:4" ht="12">
      <c r="B3206" s="308"/>
      <c r="C3206" s="298"/>
      <c r="D3206" s="305"/>
    </row>
    <row r="3207" spans="2:4" ht="12">
      <c r="B3207" s="308"/>
      <c r="C3207" s="298"/>
      <c r="D3207" s="305"/>
    </row>
    <row r="3208" spans="2:4" ht="12">
      <c r="B3208" s="308"/>
      <c r="C3208" s="298"/>
      <c r="D3208" s="305"/>
    </row>
    <row r="3209" spans="2:4" ht="12">
      <c r="B3209" s="308"/>
      <c r="C3209" s="298"/>
      <c r="D3209" s="305"/>
    </row>
    <row r="3210" spans="2:4" ht="12">
      <c r="B3210" s="308"/>
      <c r="C3210" s="298"/>
      <c r="D3210" s="305"/>
    </row>
    <row r="3211" spans="2:4" ht="12">
      <c r="B3211" s="308"/>
      <c r="C3211" s="298"/>
      <c r="D3211" s="456"/>
    </row>
    <row r="3212" spans="2:4" ht="12">
      <c r="B3212" s="308"/>
      <c r="C3212" s="298"/>
      <c r="D3212" s="456"/>
    </row>
    <row r="3213" spans="2:4" ht="12">
      <c r="B3213" s="308"/>
      <c r="C3213" s="298"/>
      <c r="D3213" s="305"/>
    </row>
    <row r="3214" spans="2:4" ht="12">
      <c r="B3214" s="308"/>
      <c r="C3214" s="298"/>
      <c r="D3214" s="305"/>
    </row>
    <row r="3215" spans="2:4" ht="12">
      <c r="B3215" s="308"/>
      <c r="C3215" s="298"/>
      <c r="D3215" s="305"/>
    </row>
    <row r="3216" spans="2:4" ht="12">
      <c r="B3216" s="308"/>
      <c r="C3216" s="298"/>
      <c r="D3216" s="305"/>
    </row>
    <row r="3217" spans="2:4" ht="12">
      <c r="B3217" s="309"/>
      <c r="C3217" s="298"/>
      <c r="D3217" s="305"/>
    </row>
    <row r="3218" spans="2:4" ht="12">
      <c r="B3218" s="309"/>
      <c r="C3218" s="298"/>
      <c r="D3218" s="305"/>
    </row>
    <row r="3219" spans="2:4" ht="12">
      <c r="B3219" s="309"/>
      <c r="C3219" s="298"/>
      <c r="D3219" s="305"/>
    </row>
    <row r="3220" spans="2:4" ht="12">
      <c r="B3220" s="309"/>
      <c r="C3220" s="298"/>
      <c r="D3220" s="305"/>
    </row>
    <row r="3221" spans="2:4" ht="12">
      <c r="B3221" s="309"/>
      <c r="C3221" s="298"/>
      <c r="D3221" s="305"/>
    </row>
    <row r="3222" spans="2:4" ht="12">
      <c r="B3222" s="309"/>
      <c r="C3222" s="298"/>
      <c r="D3222" s="305"/>
    </row>
    <row r="3223" spans="2:4" ht="12">
      <c r="B3223" s="308"/>
      <c r="C3223" s="298"/>
      <c r="D3223" s="305"/>
    </row>
    <row r="3224" spans="2:4" ht="12">
      <c r="B3224" s="308"/>
      <c r="C3224" s="298"/>
      <c r="D3224" s="305"/>
    </row>
    <row r="3225" spans="2:4" ht="12">
      <c r="B3225" s="308"/>
      <c r="C3225" s="298"/>
      <c r="D3225" s="305"/>
    </row>
    <row r="3226" spans="2:4" ht="12">
      <c r="B3226" s="308"/>
      <c r="C3226" s="298"/>
      <c r="D3226" s="305"/>
    </row>
    <row r="3227" spans="2:4" ht="12">
      <c r="B3227" s="308"/>
      <c r="C3227" s="298"/>
      <c r="D3227" s="305"/>
    </row>
    <row r="3228" spans="2:4" ht="12">
      <c r="B3228" s="308"/>
      <c r="C3228" s="298"/>
      <c r="D3228" s="305"/>
    </row>
    <row r="3229" spans="2:4" ht="12">
      <c r="B3229" s="308"/>
      <c r="C3229" s="298"/>
      <c r="D3229" s="305"/>
    </row>
    <row r="3230" spans="2:4" ht="12">
      <c r="B3230" s="308"/>
      <c r="C3230" s="298"/>
      <c r="D3230" s="305"/>
    </row>
    <row r="3231" spans="2:4" ht="12">
      <c r="B3231" s="308"/>
      <c r="C3231" s="298"/>
      <c r="D3231" s="305"/>
    </row>
    <row r="3232" spans="2:4" ht="12">
      <c r="B3232" s="308"/>
      <c r="C3232" s="298"/>
      <c r="D3232" s="305"/>
    </row>
    <row r="3233" spans="2:4" ht="12">
      <c r="B3233" s="308"/>
      <c r="C3233" s="298"/>
      <c r="D3233" s="305"/>
    </row>
    <row r="3234" spans="2:4" ht="12">
      <c r="B3234" s="308"/>
      <c r="C3234" s="298"/>
      <c r="D3234" s="305"/>
    </row>
    <row r="3235" spans="2:4" ht="12">
      <c r="B3235" s="308"/>
      <c r="C3235" s="298"/>
      <c r="D3235" s="305"/>
    </row>
    <row r="3236" spans="2:4" ht="12">
      <c r="B3236" s="308"/>
      <c r="C3236" s="298"/>
      <c r="D3236" s="305"/>
    </row>
    <row r="3237" spans="2:4" ht="12">
      <c r="B3237" s="308"/>
      <c r="C3237" s="298"/>
      <c r="D3237" s="305"/>
    </row>
    <row r="3238" spans="2:4" ht="12">
      <c r="B3238" s="308"/>
      <c r="C3238" s="298"/>
      <c r="D3238" s="305"/>
    </row>
    <row r="3239" spans="2:4" ht="12">
      <c r="B3239" s="308"/>
      <c r="C3239" s="298"/>
      <c r="D3239" s="305"/>
    </row>
    <row r="3240" spans="2:4" ht="12">
      <c r="B3240" s="308"/>
      <c r="C3240" s="298"/>
      <c r="D3240" s="305"/>
    </row>
    <row r="3241" spans="2:4" ht="12">
      <c r="B3241" s="308"/>
      <c r="C3241" s="298"/>
      <c r="D3241" s="305"/>
    </row>
    <row r="3242" spans="2:4" ht="12">
      <c r="B3242" s="308"/>
      <c r="C3242" s="298"/>
      <c r="D3242" s="305"/>
    </row>
    <row r="3243" spans="2:4" ht="12">
      <c r="B3243" s="308"/>
      <c r="C3243" s="298"/>
      <c r="D3243" s="305"/>
    </row>
    <row r="3244" spans="2:4" ht="12">
      <c r="B3244" s="308"/>
      <c r="C3244" s="298"/>
      <c r="D3244" s="305"/>
    </row>
    <row r="3245" spans="2:4" ht="12">
      <c r="B3245" s="308"/>
      <c r="C3245" s="298"/>
      <c r="D3245" s="305"/>
    </row>
    <row r="3246" spans="2:4" ht="12">
      <c r="B3246" s="308"/>
      <c r="C3246" s="298"/>
      <c r="D3246" s="305"/>
    </row>
    <row r="3247" spans="2:4" ht="12">
      <c r="B3247" s="308"/>
      <c r="C3247" s="298"/>
      <c r="D3247" s="305"/>
    </row>
    <row r="3248" spans="2:4" ht="12">
      <c r="B3248" s="308"/>
      <c r="C3248" s="298"/>
      <c r="D3248" s="305"/>
    </row>
    <row r="3249" spans="2:4" ht="12">
      <c r="B3249" s="308"/>
      <c r="C3249" s="298"/>
      <c r="D3249" s="305"/>
    </row>
    <row r="3250" spans="2:4" ht="12">
      <c r="B3250" s="308"/>
      <c r="C3250" s="298"/>
      <c r="D3250" s="305"/>
    </row>
    <row r="3251" spans="2:4" ht="12">
      <c r="B3251" s="308"/>
      <c r="C3251" s="298"/>
      <c r="D3251" s="305"/>
    </row>
    <row r="3252" spans="2:4" ht="12">
      <c r="B3252" s="308"/>
      <c r="C3252" s="298"/>
      <c r="D3252" s="305"/>
    </row>
    <row r="3253" spans="2:4" ht="12">
      <c r="B3253" s="308"/>
      <c r="C3253" s="298"/>
      <c r="D3253" s="305"/>
    </row>
    <row r="3254" spans="2:4" ht="12">
      <c r="B3254" s="308"/>
      <c r="C3254" s="298"/>
      <c r="D3254" s="305"/>
    </row>
    <row r="3255" spans="2:4" ht="12">
      <c r="B3255" s="308"/>
      <c r="C3255" s="298"/>
      <c r="D3255" s="305"/>
    </row>
    <row r="3256" spans="2:4" ht="12">
      <c r="B3256" s="308"/>
      <c r="C3256" s="298"/>
      <c r="D3256" s="305"/>
    </row>
    <row r="3257" spans="2:4" ht="12">
      <c r="B3257" s="308"/>
      <c r="C3257" s="298"/>
      <c r="D3257" s="305"/>
    </row>
    <row r="3258" spans="2:4" ht="12">
      <c r="B3258" s="308"/>
      <c r="C3258" s="298"/>
      <c r="D3258" s="305"/>
    </row>
    <row r="3259" spans="2:4" ht="12">
      <c r="B3259" s="308"/>
      <c r="C3259" s="298"/>
      <c r="D3259" s="305"/>
    </row>
    <row r="3260" spans="2:4" ht="12">
      <c r="B3260" s="308"/>
      <c r="C3260" s="298"/>
      <c r="D3260" s="305"/>
    </row>
    <row r="3261" spans="2:4" ht="12">
      <c r="B3261" s="308"/>
      <c r="C3261" s="298"/>
      <c r="D3261" s="305"/>
    </row>
    <row r="3262" spans="2:4" ht="12">
      <c r="B3262" s="308"/>
      <c r="C3262" s="298"/>
      <c r="D3262" s="305"/>
    </row>
    <row r="3263" spans="2:4" ht="12">
      <c r="B3263" s="308"/>
      <c r="C3263" s="298"/>
      <c r="D3263" s="305"/>
    </row>
    <row r="3264" spans="2:4" ht="12">
      <c r="B3264" s="308"/>
      <c r="C3264" s="298"/>
      <c r="D3264" s="305"/>
    </row>
    <row r="3265" spans="2:4" ht="12">
      <c r="B3265" s="308"/>
      <c r="C3265" s="298"/>
      <c r="D3265" s="305"/>
    </row>
    <row r="3266" spans="2:4" ht="12">
      <c r="B3266" s="308"/>
      <c r="C3266" s="298"/>
      <c r="D3266" s="305"/>
    </row>
    <row r="3267" spans="2:4" ht="12">
      <c r="B3267" s="308"/>
      <c r="C3267" s="298"/>
      <c r="D3267" s="305"/>
    </row>
    <row r="3268" spans="2:4" ht="12">
      <c r="B3268" s="308"/>
      <c r="C3268" s="298"/>
      <c r="D3268" s="305"/>
    </row>
    <row r="3269" spans="2:4" ht="12">
      <c r="B3269" s="308"/>
      <c r="C3269" s="298"/>
      <c r="D3269" s="305"/>
    </row>
    <row r="3270" spans="2:4" ht="12">
      <c r="B3270" s="308"/>
      <c r="C3270" s="298"/>
      <c r="D3270" s="305"/>
    </row>
    <row r="3271" spans="2:4" ht="12">
      <c r="B3271" s="308"/>
      <c r="C3271" s="298"/>
      <c r="D3271" s="305"/>
    </row>
    <row r="3272" spans="2:4" ht="12">
      <c r="B3272" s="308"/>
      <c r="C3272" s="298"/>
      <c r="D3272" s="305"/>
    </row>
    <row r="3273" spans="2:4" ht="12">
      <c r="B3273" s="308"/>
      <c r="C3273" s="298"/>
      <c r="D3273" s="305"/>
    </row>
    <row r="3274" spans="2:4" ht="12">
      <c r="B3274" s="308"/>
      <c r="C3274" s="298"/>
      <c r="D3274" s="305"/>
    </row>
    <row r="3275" spans="2:4" ht="12">
      <c r="B3275" s="308"/>
      <c r="C3275" s="298"/>
      <c r="D3275" s="305"/>
    </row>
    <row r="3276" spans="2:4" ht="12">
      <c r="B3276" s="308"/>
      <c r="C3276" s="298"/>
      <c r="D3276" s="305"/>
    </row>
    <row r="3277" spans="2:4" ht="12">
      <c r="B3277" s="308"/>
      <c r="C3277" s="298"/>
      <c r="D3277" s="305"/>
    </row>
    <row r="3278" spans="2:4" ht="12">
      <c r="B3278" s="308"/>
      <c r="C3278" s="298"/>
      <c r="D3278" s="305"/>
    </row>
    <row r="3279" spans="2:4" ht="12">
      <c r="B3279" s="308"/>
      <c r="C3279" s="298"/>
      <c r="D3279" s="305"/>
    </row>
    <row r="3280" spans="2:4" ht="12">
      <c r="B3280" s="308"/>
      <c r="C3280" s="298"/>
      <c r="D3280" s="305"/>
    </row>
    <row r="3281" spans="2:4" ht="12">
      <c r="B3281" s="308"/>
      <c r="C3281" s="298"/>
      <c r="D3281" s="305"/>
    </row>
    <row r="3282" spans="2:4" ht="12">
      <c r="B3282" s="308"/>
      <c r="C3282" s="298"/>
      <c r="D3282" s="305"/>
    </row>
    <row r="3283" spans="2:4" ht="12">
      <c r="B3283" s="308"/>
      <c r="C3283" s="298"/>
      <c r="D3283" s="305"/>
    </row>
    <row r="3284" spans="2:4" ht="12">
      <c r="B3284" s="308"/>
      <c r="C3284" s="298"/>
      <c r="D3284" s="305"/>
    </row>
    <row r="3285" spans="2:4" ht="12">
      <c r="B3285" s="308"/>
      <c r="C3285" s="298"/>
      <c r="D3285" s="305"/>
    </row>
    <row r="3286" spans="2:4" ht="12">
      <c r="B3286" s="308"/>
      <c r="C3286" s="298"/>
      <c r="D3286" s="305"/>
    </row>
    <row r="3287" spans="2:4" ht="12">
      <c r="B3287" s="308"/>
      <c r="C3287" s="298"/>
      <c r="D3287" s="305"/>
    </row>
    <row r="3288" spans="2:4" ht="12">
      <c r="B3288" s="308"/>
      <c r="C3288" s="298"/>
      <c r="D3288" s="305"/>
    </row>
    <row r="3289" spans="2:4" ht="12">
      <c r="B3289" s="308"/>
      <c r="C3289" s="298"/>
      <c r="D3289" s="305"/>
    </row>
    <row r="3290" spans="2:4" ht="12">
      <c r="B3290" s="308"/>
      <c r="C3290" s="298"/>
      <c r="D3290" s="305"/>
    </row>
    <row r="3291" spans="2:4" ht="12">
      <c r="B3291" s="308"/>
      <c r="C3291" s="298"/>
      <c r="D3291" s="305"/>
    </row>
    <row r="3292" spans="2:4" ht="12">
      <c r="B3292" s="309"/>
      <c r="C3292" s="298"/>
      <c r="D3292" s="305"/>
    </row>
    <row r="3293" spans="2:4" ht="12">
      <c r="B3293" s="309"/>
      <c r="C3293" s="298"/>
      <c r="D3293" s="305"/>
    </row>
    <row r="3294" spans="2:4" ht="12">
      <c r="B3294" s="309"/>
      <c r="C3294" s="298"/>
      <c r="D3294" s="305"/>
    </row>
    <row r="3295" spans="2:4" ht="12">
      <c r="B3295" s="309"/>
      <c r="C3295" s="298"/>
      <c r="D3295" s="305"/>
    </row>
    <row r="3296" spans="2:4" ht="12">
      <c r="B3296" s="309"/>
      <c r="C3296" s="298"/>
      <c r="D3296" s="305"/>
    </row>
    <row r="3297" spans="2:4" ht="12">
      <c r="B3297" s="309"/>
      <c r="C3297" s="298"/>
      <c r="D3297" s="305"/>
    </row>
    <row r="3298" spans="2:4" ht="12">
      <c r="B3298" s="308"/>
      <c r="C3298" s="298"/>
      <c r="D3298" s="305"/>
    </row>
    <row r="3299" spans="2:4" ht="12">
      <c r="B3299" s="308"/>
      <c r="C3299" s="298"/>
      <c r="D3299" s="305"/>
    </row>
    <row r="3300" spans="2:4" ht="12">
      <c r="B3300" s="308"/>
      <c r="C3300" s="298"/>
      <c r="D3300" s="305"/>
    </row>
    <row r="3301" spans="2:4" ht="12">
      <c r="B3301" s="308"/>
      <c r="C3301" s="298"/>
      <c r="D3301" s="305"/>
    </row>
    <row r="3302" spans="2:4" ht="12">
      <c r="B3302" s="308"/>
      <c r="C3302" s="298"/>
      <c r="D3302" s="305"/>
    </row>
    <row r="3303" spans="2:4" ht="12">
      <c r="B3303" s="308"/>
      <c r="C3303" s="298"/>
      <c r="D3303" s="305"/>
    </row>
    <row r="3304" spans="2:4" ht="12">
      <c r="B3304" s="308"/>
      <c r="C3304" s="298"/>
      <c r="D3304" s="305"/>
    </row>
    <row r="3305" spans="2:4" ht="12">
      <c r="B3305" s="308"/>
      <c r="C3305" s="298"/>
      <c r="D3305" s="305"/>
    </row>
    <row r="3306" spans="2:4" ht="12">
      <c r="B3306" s="308"/>
      <c r="C3306" s="298"/>
      <c r="D3306" s="305"/>
    </row>
    <row r="3307" spans="2:4" ht="12">
      <c r="B3307" s="308"/>
      <c r="C3307" s="298"/>
      <c r="D3307" s="305"/>
    </row>
    <row r="3308" spans="2:4" ht="12">
      <c r="B3308" s="308"/>
      <c r="C3308" s="298"/>
      <c r="D3308" s="305"/>
    </row>
    <row r="3309" spans="2:4" ht="12">
      <c r="B3309" s="308"/>
      <c r="C3309" s="298"/>
      <c r="D3309" s="305"/>
    </row>
    <row r="3310" spans="2:4" ht="12">
      <c r="B3310" s="308"/>
      <c r="C3310" s="298"/>
      <c r="D3310" s="305"/>
    </row>
    <row r="3311" spans="2:4" ht="12">
      <c r="B3311" s="308"/>
      <c r="C3311" s="298"/>
      <c r="D3311" s="305"/>
    </row>
    <row r="3312" spans="2:4" ht="12">
      <c r="B3312" s="308"/>
      <c r="C3312" s="298"/>
      <c r="D3312" s="305"/>
    </row>
    <row r="3313" spans="2:4" ht="12">
      <c r="B3313" s="308"/>
      <c r="C3313" s="298"/>
      <c r="D3313" s="305"/>
    </row>
    <row r="3314" spans="2:4" ht="12">
      <c r="B3314" s="308"/>
      <c r="C3314" s="298"/>
      <c r="D3314" s="305"/>
    </row>
    <row r="3315" spans="2:4" ht="12">
      <c r="B3315" s="308"/>
      <c r="C3315" s="298"/>
      <c r="D3315" s="305"/>
    </row>
    <row r="3316" spans="2:4" ht="12">
      <c r="B3316" s="308"/>
      <c r="C3316" s="298"/>
      <c r="D3316" s="305"/>
    </row>
    <row r="3317" spans="2:4" ht="12">
      <c r="B3317" s="308"/>
      <c r="C3317" s="298"/>
      <c r="D3317" s="305"/>
    </row>
    <row r="3318" spans="2:4" ht="12">
      <c r="B3318" s="308"/>
      <c r="C3318" s="298"/>
      <c r="D3318" s="305"/>
    </row>
    <row r="3319" spans="2:4" ht="12">
      <c r="B3319" s="308"/>
      <c r="C3319" s="298"/>
      <c r="D3319" s="305"/>
    </row>
    <row r="3320" spans="2:4" ht="12">
      <c r="B3320" s="308"/>
      <c r="C3320" s="298"/>
      <c r="D3320" s="305"/>
    </row>
    <row r="3321" spans="2:4" ht="12">
      <c r="B3321" s="308"/>
      <c r="C3321" s="298"/>
      <c r="D3321" s="305"/>
    </row>
    <row r="3322" spans="2:4" ht="12">
      <c r="B3322" s="308"/>
      <c r="C3322" s="298"/>
      <c r="D3322" s="305"/>
    </row>
    <row r="3323" spans="2:4" ht="12">
      <c r="B3323" s="308"/>
      <c r="C3323" s="298"/>
      <c r="D3323" s="305"/>
    </row>
    <row r="3324" spans="2:4" ht="12">
      <c r="B3324" s="308"/>
      <c r="C3324" s="298"/>
      <c r="D3324" s="305"/>
    </row>
    <row r="3325" spans="2:4" ht="12">
      <c r="B3325" s="308"/>
      <c r="C3325" s="298"/>
      <c r="D3325" s="305"/>
    </row>
    <row r="3326" spans="2:4" ht="12">
      <c r="B3326" s="308"/>
      <c r="C3326" s="298"/>
      <c r="D3326" s="305"/>
    </row>
    <row r="3327" spans="2:4" ht="12">
      <c r="B3327" s="308"/>
      <c r="C3327" s="298"/>
      <c r="D3327" s="305"/>
    </row>
    <row r="3328" spans="2:4" ht="12">
      <c r="B3328" s="308"/>
      <c r="C3328" s="298"/>
      <c r="D3328" s="305"/>
    </row>
    <row r="3329" spans="2:4" ht="12">
      <c r="B3329" s="308"/>
      <c r="C3329" s="298"/>
      <c r="D3329" s="305"/>
    </row>
    <row r="3330" spans="2:4" ht="12">
      <c r="B3330" s="308"/>
      <c r="C3330" s="298"/>
      <c r="D3330" s="305"/>
    </row>
    <row r="3331" spans="2:4" ht="12">
      <c r="B3331" s="308"/>
      <c r="C3331" s="298"/>
      <c r="D3331" s="305"/>
    </row>
    <row r="3332" spans="2:4" ht="12">
      <c r="B3332" s="308"/>
      <c r="C3332" s="298"/>
      <c r="D3332" s="305"/>
    </row>
    <row r="3333" spans="2:4" ht="12">
      <c r="B3333" s="308"/>
      <c r="C3333" s="298"/>
      <c r="D3333" s="305"/>
    </row>
    <row r="3334" spans="2:4" ht="12">
      <c r="B3334" s="308"/>
      <c r="C3334" s="298"/>
      <c r="D3334" s="305"/>
    </row>
    <row r="3335" spans="2:4" ht="12">
      <c r="B3335" s="308"/>
      <c r="C3335" s="298"/>
      <c r="D3335" s="305"/>
    </row>
    <row r="3336" spans="2:4" ht="12">
      <c r="B3336" s="308"/>
      <c r="C3336" s="298"/>
      <c r="D3336" s="305"/>
    </row>
    <row r="3337" spans="2:4" ht="12">
      <c r="B3337" s="308"/>
      <c r="C3337" s="298"/>
      <c r="D3337" s="305"/>
    </row>
    <row r="3338" spans="2:4" ht="12">
      <c r="B3338" s="308"/>
      <c r="C3338" s="298"/>
      <c r="D3338" s="305"/>
    </row>
    <row r="3339" spans="2:4" ht="12">
      <c r="B3339" s="308"/>
      <c r="C3339" s="298"/>
      <c r="D3339" s="305"/>
    </row>
    <row r="3340" spans="2:4" ht="12">
      <c r="B3340" s="308"/>
      <c r="C3340" s="298"/>
      <c r="D3340" s="305"/>
    </row>
    <row r="3341" spans="2:4" ht="12">
      <c r="B3341" s="308"/>
      <c r="C3341" s="298"/>
      <c r="D3341" s="305"/>
    </row>
    <row r="3342" spans="2:4" ht="12">
      <c r="B3342" s="308"/>
      <c r="C3342" s="298"/>
      <c r="D3342" s="305"/>
    </row>
    <row r="3343" spans="2:4" ht="12">
      <c r="B3343" s="308"/>
      <c r="C3343" s="298"/>
      <c r="D3343" s="305"/>
    </row>
    <row r="3344" spans="2:4" ht="12">
      <c r="B3344" s="308"/>
      <c r="C3344" s="298"/>
      <c r="D3344" s="305"/>
    </row>
    <row r="3345" spans="2:4" ht="12">
      <c r="B3345" s="308"/>
      <c r="C3345" s="298"/>
      <c r="D3345" s="305"/>
    </row>
    <row r="3346" spans="2:4" ht="12">
      <c r="B3346" s="308"/>
      <c r="C3346" s="298"/>
      <c r="D3346" s="305"/>
    </row>
    <row r="3347" spans="2:4" ht="12">
      <c r="B3347" s="308"/>
      <c r="C3347" s="298"/>
      <c r="D3347" s="305"/>
    </row>
    <row r="3348" spans="2:4" ht="12">
      <c r="B3348" s="308"/>
      <c r="C3348" s="298"/>
      <c r="D3348" s="305"/>
    </row>
    <row r="3349" spans="2:4" ht="12">
      <c r="B3349" s="308"/>
      <c r="C3349" s="298"/>
      <c r="D3349" s="305"/>
    </row>
    <row r="3350" spans="2:4" ht="12">
      <c r="B3350" s="308"/>
      <c r="C3350" s="298"/>
      <c r="D3350" s="305"/>
    </row>
    <row r="3351" spans="2:4" ht="12">
      <c r="B3351" s="308"/>
      <c r="C3351" s="298"/>
      <c r="D3351" s="305"/>
    </row>
    <row r="3352" spans="2:4" ht="12">
      <c r="B3352" s="308"/>
      <c r="C3352" s="298"/>
      <c r="D3352" s="305"/>
    </row>
    <row r="3353" spans="2:4" ht="12">
      <c r="B3353" s="308"/>
      <c r="C3353" s="298"/>
      <c r="D3353" s="305"/>
    </row>
    <row r="3354" spans="2:4" ht="12">
      <c r="B3354" s="308"/>
      <c r="C3354" s="298"/>
      <c r="D3354" s="305"/>
    </row>
    <row r="3355" spans="2:4" ht="12">
      <c r="B3355" s="308"/>
      <c r="C3355" s="298"/>
      <c r="D3355" s="305"/>
    </row>
    <row r="3356" spans="2:4" ht="12">
      <c r="B3356" s="308"/>
      <c r="C3356" s="298"/>
      <c r="D3356" s="305"/>
    </row>
    <row r="3357" spans="2:4" ht="12">
      <c r="B3357" s="308"/>
      <c r="C3357" s="298"/>
      <c r="D3357" s="305"/>
    </row>
    <row r="3358" spans="2:4" ht="12">
      <c r="B3358" s="308"/>
      <c r="C3358" s="298"/>
      <c r="D3358" s="305"/>
    </row>
    <row r="3359" spans="2:4" ht="12">
      <c r="B3359" s="308"/>
      <c r="C3359" s="298"/>
      <c r="D3359" s="305"/>
    </row>
    <row r="3360" spans="2:4" ht="12">
      <c r="B3360" s="308"/>
      <c r="C3360" s="298"/>
      <c r="D3360" s="305"/>
    </row>
    <row r="3361" spans="2:4" ht="12">
      <c r="B3361" s="308"/>
      <c r="C3361" s="298"/>
      <c r="D3361" s="305"/>
    </row>
    <row r="3362" spans="2:4" ht="12">
      <c r="B3362" s="308"/>
      <c r="C3362" s="298"/>
      <c r="D3362" s="305"/>
    </row>
    <row r="3363" spans="2:4" ht="12">
      <c r="B3363" s="308"/>
      <c r="C3363" s="298"/>
      <c r="D3363" s="305"/>
    </row>
    <row r="3364" spans="2:4" ht="12">
      <c r="B3364" s="308"/>
      <c r="C3364" s="298"/>
      <c r="D3364" s="305"/>
    </row>
    <row r="3365" spans="2:4" ht="12">
      <c r="B3365" s="308"/>
      <c r="C3365" s="298"/>
      <c r="D3365" s="305"/>
    </row>
    <row r="3366" spans="2:4" ht="12">
      <c r="B3366" s="308"/>
      <c r="C3366" s="298"/>
      <c r="D3366" s="305"/>
    </row>
    <row r="3367" spans="2:4" ht="12">
      <c r="B3367" s="308"/>
      <c r="C3367" s="298"/>
      <c r="D3367" s="305"/>
    </row>
    <row r="3368" spans="2:4" ht="12">
      <c r="B3368" s="308"/>
      <c r="C3368" s="298"/>
      <c r="D3368" s="305"/>
    </row>
    <row r="3369" spans="2:4" ht="12">
      <c r="B3369" s="308"/>
      <c r="C3369" s="298"/>
      <c r="D3369" s="305"/>
    </row>
    <row r="3370" spans="2:4" ht="12">
      <c r="B3370" s="308"/>
      <c r="C3370" s="298"/>
      <c r="D3370" s="305"/>
    </row>
    <row r="3371" spans="2:4" ht="12">
      <c r="B3371" s="308"/>
      <c r="C3371" s="298"/>
      <c r="D3371" s="305"/>
    </row>
    <row r="3372" spans="2:4" ht="12">
      <c r="B3372" s="308"/>
      <c r="C3372" s="298"/>
      <c r="D3372" s="305"/>
    </row>
    <row r="3373" spans="2:4" ht="12">
      <c r="B3373" s="308"/>
      <c r="C3373" s="298"/>
      <c r="D3373" s="305"/>
    </row>
    <row r="3374" spans="2:4" ht="12">
      <c r="B3374" s="308"/>
      <c r="C3374" s="298"/>
      <c r="D3374" s="305"/>
    </row>
    <row r="3375" spans="2:4" ht="12">
      <c r="B3375" s="308"/>
      <c r="C3375" s="298"/>
      <c r="D3375" s="305"/>
    </row>
    <row r="3376" spans="2:4" ht="12">
      <c r="B3376" s="308"/>
      <c r="C3376" s="298"/>
      <c r="D3376" s="305"/>
    </row>
    <row r="3377" spans="2:4" ht="12">
      <c r="B3377" s="308"/>
      <c r="C3377" s="298"/>
      <c r="D3377" s="305"/>
    </row>
    <row r="3378" spans="2:4" ht="12">
      <c r="B3378" s="308"/>
      <c r="C3378" s="298"/>
      <c r="D3378" s="305"/>
    </row>
    <row r="3379" spans="2:4" ht="12">
      <c r="B3379" s="308"/>
      <c r="C3379" s="298"/>
      <c r="D3379" s="305"/>
    </row>
    <row r="3380" spans="2:4" ht="12">
      <c r="B3380" s="308"/>
      <c r="C3380" s="298"/>
      <c r="D3380" s="305"/>
    </row>
    <row r="3381" spans="2:4" ht="12">
      <c r="B3381" s="308"/>
      <c r="C3381" s="298"/>
      <c r="D3381" s="305"/>
    </row>
    <row r="3382" spans="2:4" ht="12">
      <c r="B3382" s="308"/>
      <c r="C3382" s="298"/>
      <c r="D3382" s="305"/>
    </row>
    <row r="3383" spans="2:4" ht="12">
      <c r="B3383" s="308"/>
      <c r="C3383" s="298"/>
      <c r="D3383" s="305"/>
    </row>
    <row r="3384" spans="2:4" ht="12">
      <c r="B3384" s="309"/>
      <c r="C3384" s="298"/>
      <c r="D3384" s="305"/>
    </row>
    <row r="3385" spans="2:4" ht="12">
      <c r="B3385" s="309"/>
      <c r="C3385" s="298"/>
      <c r="D3385" s="305"/>
    </row>
    <row r="3386" spans="2:4" ht="12">
      <c r="B3386" s="309"/>
      <c r="C3386" s="298"/>
      <c r="D3386" s="305"/>
    </row>
    <row r="3387" spans="2:4" ht="12">
      <c r="B3387" s="309"/>
      <c r="C3387" s="298"/>
      <c r="D3387" s="305"/>
    </row>
    <row r="3388" spans="2:4" ht="12">
      <c r="B3388" s="309"/>
      <c r="C3388" s="298"/>
      <c r="D3388" s="305"/>
    </row>
    <row r="3389" spans="2:4" ht="12">
      <c r="B3389" s="309"/>
      <c r="C3389" s="298"/>
      <c r="D3389" s="305"/>
    </row>
    <row r="3390" spans="2:4" ht="12">
      <c r="B3390" s="308"/>
      <c r="C3390" s="298"/>
      <c r="D3390" s="305"/>
    </row>
    <row r="3391" spans="2:4" ht="12">
      <c r="B3391" s="308"/>
      <c r="C3391" s="298"/>
      <c r="D3391" s="305"/>
    </row>
    <row r="3392" spans="2:4" ht="12">
      <c r="B3392" s="308"/>
      <c r="C3392" s="298"/>
      <c r="D3392" s="305"/>
    </row>
    <row r="3393" spans="2:4" ht="12">
      <c r="B3393" s="308"/>
      <c r="C3393" s="298"/>
      <c r="D3393" s="305"/>
    </row>
    <row r="3394" spans="2:4" ht="12">
      <c r="B3394" s="308"/>
      <c r="C3394" s="298"/>
      <c r="D3394" s="305"/>
    </row>
    <row r="3395" spans="2:4" ht="12">
      <c r="B3395" s="308"/>
      <c r="C3395" s="298"/>
      <c r="D3395" s="305"/>
    </row>
    <row r="3396" spans="2:4" ht="12">
      <c r="B3396" s="308"/>
      <c r="C3396" s="298"/>
      <c r="D3396" s="305"/>
    </row>
    <row r="3397" spans="2:4" ht="12">
      <c r="B3397" s="308"/>
      <c r="C3397" s="298"/>
      <c r="D3397" s="305"/>
    </row>
    <row r="3398" spans="2:4" ht="12">
      <c r="B3398" s="308"/>
      <c r="C3398" s="298"/>
      <c r="D3398" s="305"/>
    </row>
    <row r="3399" spans="2:4" ht="12">
      <c r="B3399" s="308"/>
      <c r="C3399" s="298"/>
      <c r="D3399" s="305"/>
    </row>
    <row r="3400" spans="2:4" ht="12">
      <c r="B3400" s="308"/>
      <c r="C3400" s="298"/>
      <c r="D3400" s="305"/>
    </row>
    <row r="3401" spans="2:4" ht="12">
      <c r="B3401" s="308"/>
      <c r="C3401" s="298"/>
      <c r="D3401" s="305"/>
    </row>
    <row r="3402" spans="2:4" ht="12">
      <c r="B3402" s="308"/>
      <c r="C3402" s="298"/>
      <c r="D3402" s="305"/>
    </row>
    <row r="3403" spans="2:4" ht="12">
      <c r="B3403" s="308"/>
      <c r="C3403" s="298"/>
      <c r="D3403" s="305"/>
    </row>
    <row r="3404" spans="2:4" ht="12">
      <c r="B3404" s="308"/>
      <c r="C3404" s="298"/>
      <c r="D3404" s="305"/>
    </row>
    <row r="3405" spans="2:4" ht="12">
      <c r="B3405" s="308"/>
      <c r="C3405" s="298"/>
      <c r="D3405" s="305"/>
    </row>
    <row r="3406" spans="2:4" ht="12">
      <c r="B3406" s="308"/>
      <c r="C3406" s="298"/>
      <c r="D3406" s="305"/>
    </row>
    <row r="3407" spans="2:4" ht="12">
      <c r="B3407" s="308"/>
      <c r="C3407" s="298"/>
      <c r="D3407" s="305"/>
    </row>
    <row r="3408" spans="2:4" ht="12">
      <c r="B3408" s="308"/>
      <c r="C3408" s="298"/>
      <c r="D3408" s="305"/>
    </row>
    <row r="3409" spans="2:4" ht="12">
      <c r="B3409" s="308"/>
      <c r="C3409" s="298"/>
      <c r="D3409" s="305"/>
    </row>
    <row r="3410" spans="2:4" ht="12">
      <c r="B3410" s="308"/>
      <c r="C3410" s="298"/>
      <c r="D3410" s="305"/>
    </row>
    <row r="3411" spans="2:4" ht="12">
      <c r="B3411" s="308"/>
      <c r="C3411" s="298"/>
      <c r="D3411" s="305"/>
    </row>
    <row r="3412" spans="2:4" ht="12">
      <c r="B3412" s="308"/>
      <c r="C3412" s="298"/>
      <c r="D3412" s="305"/>
    </row>
    <row r="3413" spans="2:4" ht="12">
      <c r="B3413" s="308"/>
      <c r="C3413" s="298"/>
      <c r="D3413" s="305"/>
    </row>
    <row r="3414" spans="2:4" ht="12">
      <c r="B3414" s="308"/>
      <c r="C3414" s="298"/>
      <c r="D3414" s="305"/>
    </row>
    <row r="3415" spans="2:4" ht="12">
      <c r="B3415" s="308"/>
      <c r="C3415" s="298"/>
      <c r="D3415" s="305"/>
    </row>
    <row r="3416" spans="2:4" ht="12">
      <c r="B3416" s="308"/>
      <c r="C3416" s="298"/>
      <c r="D3416" s="305"/>
    </row>
    <row r="3417" spans="2:4" ht="12">
      <c r="B3417" s="308"/>
      <c r="C3417" s="298"/>
      <c r="D3417" s="305"/>
    </row>
    <row r="3418" spans="2:4" ht="12">
      <c r="B3418" s="308"/>
      <c r="C3418" s="298"/>
      <c r="D3418" s="305"/>
    </row>
    <row r="3419" spans="2:4" ht="12">
      <c r="B3419" s="308"/>
      <c r="C3419" s="298"/>
      <c r="D3419" s="305"/>
    </row>
    <row r="3420" spans="2:4" ht="12">
      <c r="B3420" s="308"/>
      <c r="C3420" s="298"/>
      <c r="D3420" s="305"/>
    </row>
    <row r="3421" spans="2:4" ht="12">
      <c r="B3421" s="308"/>
      <c r="C3421" s="298"/>
      <c r="D3421" s="305"/>
    </row>
    <row r="3422" spans="2:4" ht="12">
      <c r="B3422" s="308"/>
      <c r="C3422" s="298"/>
      <c r="D3422" s="305"/>
    </row>
    <row r="3423" spans="2:4" ht="12">
      <c r="B3423" s="308"/>
      <c r="C3423" s="298"/>
      <c r="D3423" s="305"/>
    </row>
    <row r="3424" spans="2:4" ht="12">
      <c r="B3424" s="308"/>
      <c r="C3424" s="298"/>
      <c r="D3424" s="305"/>
    </row>
    <row r="3425" spans="2:4" ht="12">
      <c r="B3425" s="308"/>
      <c r="C3425" s="298"/>
      <c r="D3425" s="305"/>
    </row>
    <row r="3426" spans="2:4" ht="12">
      <c r="B3426" s="308"/>
      <c r="C3426" s="298"/>
      <c r="D3426" s="305"/>
    </row>
    <row r="3427" spans="2:4" ht="12">
      <c r="B3427" s="308"/>
      <c r="C3427" s="298"/>
      <c r="D3427" s="305"/>
    </row>
    <row r="3428" spans="2:4" ht="12">
      <c r="B3428" s="308"/>
      <c r="C3428" s="298"/>
      <c r="D3428" s="305"/>
    </row>
    <row r="3429" spans="2:4" ht="12">
      <c r="B3429" s="308"/>
      <c r="C3429" s="298"/>
      <c r="D3429" s="305"/>
    </row>
    <row r="3430" spans="2:4" ht="12">
      <c r="B3430" s="308"/>
      <c r="C3430" s="298"/>
      <c r="D3430" s="305"/>
    </row>
    <row r="3431" spans="2:4" ht="12">
      <c r="B3431" s="308"/>
      <c r="C3431" s="298"/>
      <c r="D3431" s="305"/>
    </row>
    <row r="3432" spans="2:4" ht="12">
      <c r="B3432" s="308"/>
      <c r="C3432" s="298"/>
      <c r="D3432" s="305"/>
    </row>
    <row r="3433" spans="2:4" ht="12">
      <c r="B3433" s="308"/>
      <c r="C3433" s="298"/>
      <c r="D3433" s="305"/>
    </row>
    <row r="3434" spans="2:4" ht="12">
      <c r="B3434" s="308"/>
      <c r="C3434" s="298"/>
      <c r="D3434" s="305"/>
    </row>
    <row r="3435" spans="2:4" ht="12">
      <c r="B3435" s="308"/>
      <c r="C3435" s="298"/>
      <c r="D3435" s="305"/>
    </row>
    <row r="3436" spans="2:4" ht="12">
      <c r="B3436" s="308"/>
      <c r="C3436" s="298"/>
      <c r="D3436" s="305"/>
    </row>
    <row r="3437" spans="2:4" ht="12">
      <c r="B3437" s="308"/>
      <c r="C3437" s="298"/>
      <c r="D3437" s="305"/>
    </row>
    <row r="3438" spans="2:4" ht="12">
      <c r="B3438" s="308"/>
      <c r="C3438" s="298"/>
      <c r="D3438" s="305"/>
    </row>
    <row r="3439" spans="2:4" ht="12">
      <c r="B3439" s="308"/>
      <c r="C3439" s="298"/>
      <c r="D3439" s="305"/>
    </row>
    <row r="3440" spans="2:4" ht="12">
      <c r="B3440" s="308"/>
      <c r="C3440" s="298"/>
      <c r="D3440" s="305"/>
    </row>
    <row r="3441" spans="2:4" ht="12">
      <c r="B3441" s="308"/>
      <c r="C3441" s="298"/>
      <c r="D3441" s="305"/>
    </row>
    <row r="3442" spans="2:4" ht="12">
      <c r="B3442" s="308"/>
      <c r="C3442" s="298"/>
      <c r="D3442" s="305"/>
    </row>
    <row r="3443" spans="2:4" ht="12">
      <c r="B3443" s="308"/>
      <c r="C3443" s="298"/>
      <c r="D3443" s="305"/>
    </row>
    <row r="3444" spans="2:4" ht="12">
      <c r="B3444" s="308"/>
      <c r="C3444" s="298"/>
      <c r="D3444" s="305"/>
    </row>
    <row r="3445" spans="2:4" ht="12">
      <c r="B3445" s="308"/>
      <c r="C3445" s="298"/>
      <c r="D3445" s="305"/>
    </row>
    <row r="3446" spans="2:4" ht="12">
      <c r="B3446" s="308"/>
      <c r="C3446" s="298"/>
      <c r="D3446" s="305"/>
    </row>
    <row r="3447" spans="2:4" ht="12">
      <c r="B3447" s="308"/>
      <c r="C3447" s="298"/>
      <c r="D3447" s="305"/>
    </row>
    <row r="3448" spans="2:4" ht="12">
      <c r="B3448" s="308"/>
      <c r="C3448" s="298"/>
      <c r="D3448" s="305"/>
    </row>
    <row r="3449" spans="2:4" ht="12">
      <c r="B3449" s="309"/>
      <c r="C3449" s="298"/>
      <c r="D3449" s="305"/>
    </row>
    <row r="3450" spans="2:4" ht="12">
      <c r="B3450" s="309"/>
      <c r="C3450" s="298"/>
      <c r="D3450" s="305"/>
    </row>
    <row r="3451" spans="2:4" ht="12">
      <c r="B3451" s="309"/>
      <c r="C3451" s="298"/>
      <c r="D3451" s="305"/>
    </row>
    <row r="3452" spans="2:4" ht="12">
      <c r="B3452" s="309"/>
      <c r="C3452" s="298"/>
      <c r="D3452" s="305"/>
    </row>
    <row r="3453" spans="2:4" ht="12">
      <c r="B3453" s="309"/>
      <c r="C3453" s="298"/>
      <c r="D3453" s="305"/>
    </row>
    <row r="3454" spans="2:4" ht="12">
      <c r="B3454" s="309"/>
      <c r="C3454" s="298"/>
      <c r="D3454" s="305"/>
    </row>
    <row r="3455" spans="2:4" ht="12">
      <c r="B3455" s="308"/>
      <c r="C3455" s="298"/>
      <c r="D3455" s="305"/>
    </row>
    <row r="3456" spans="2:4" ht="12">
      <c r="B3456" s="308"/>
      <c r="C3456" s="298"/>
      <c r="D3456" s="305"/>
    </row>
    <row r="3457" spans="2:4" ht="12">
      <c r="B3457" s="308"/>
      <c r="C3457" s="298"/>
      <c r="D3457" s="305"/>
    </row>
    <row r="3458" spans="2:4" ht="12">
      <c r="B3458" s="308"/>
      <c r="C3458" s="298"/>
      <c r="D3458" s="305"/>
    </row>
    <row r="3459" spans="2:4" ht="12">
      <c r="B3459" s="308"/>
      <c r="C3459" s="298"/>
      <c r="D3459" s="305"/>
    </row>
    <row r="3460" spans="2:4" ht="12">
      <c r="B3460" s="308"/>
      <c r="C3460" s="298"/>
      <c r="D3460" s="305"/>
    </row>
    <row r="3461" spans="2:4" ht="12">
      <c r="B3461" s="308"/>
      <c r="C3461" s="298"/>
      <c r="D3461" s="305"/>
    </row>
    <row r="3462" spans="2:4" ht="12">
      <c r="B3462" s="308"/>
      <c r="C3462" s="298"/>
      <c r="D3462" s="305"/>
    </row>
    <row r="3463" spans="2:4" ht="12">
      <c r="B3463" s="308"/>
      <c r="C3463" s="298"/>
      <c r="D3463" s="305"/>
    </row>
    <row r="3464" spans="2:4" ht="12">
      <c r="B3464" s="308"/>
      <c r="C3464" s="298"/>
      <c r="D3464" s="305"/>
    </row>
    <row r="3465" spans="2:4" ht="12">
      <c r="B3465" s="308"/>
      <c r="C3465" s="298"/>
      <c r="D3465" s="305"/>
    </row>
    <row r="3466" spans="2:4" ht="12">
      <c r="B3466" s="308"/>
      <c r="C3466" s="298"/>
      <c r="D3466" s="305"/>
    </row>
    <row r="3467" spans="2:4" ht="12">
      <c r="B3467" s="308"/>
      <c r="C3467" s="298"/>
      <c r="D3467" s="305"/>
    </row>
    <row r="3468" spans="2:4" ht="12">
      <c r="B3468" s="308"/>
      <c r="C3468" s="298"/>
      <c r="D3468" s="305"/>
    </row>
    <row r="3469" spans="2:4" ht="12">
      <c r="B3469" s="308"/>
      <c r="C3469" s="298"/>
      <c r="D3469" s="305"/>
    </row>
    <row r="3470" spans="2:4" ht="12">
      <c r="B3470" s="308"/>
      <c r="C3470" s="298"/>
      <c r="D3470" s="305"/>
    </row>
    <row r="3471" spans="2:4" ht="12">
      <c r="B3471" s="308"/>
      <c r="C3471" s="298"/>
      <c r="D3471" s="305"/>
    </row>
    <row r="3472" spans="2:4" ht="12">
      <c r="B3472" s="308"/>
      <c r="C3472" s="298"/>
      <c r="D3472" s="305"/>
    </row>
    <row r="3473" spans="2:4" ht="12">
      <c r="B3473" s="308"/>
      <c r="C3473" s="298"/>
      <c r="D3473" s="305"/>
    </row>
    <row r="3474" spans="2:4" ht="12">
      <c r="B3474" s="308"/>
      <c r="C3474" s="298"/>
      <c r="D3474" s="305"/>
    </row>
    <row r="3475" spans="2:4" ht="12">
      <c r="B3475" s="308"/>
      <c r="C3475" s="298"/>
      <c r="D3475" s="305"/>
    </row>
    <row r="3476" spans="2:4" ht="12">
      <c r="B3476" s="308"/>
      <c r="C3476" s="298"/>
      <c r="D3476" s="305"/>
    </row>
    <row r="3477" spans="2:4" ht="12">
      <c r="B3477" s="308"/>
      <c r="C3477" s="298"/>
      <c r="D3477" s="305"/>
    </row>
    <row r="3478" spans="2:4" ht="12">
      <c r="B3478" s="308"/>
      <c r="C3478" s="298"/>
      <c r="D3478" s="305"/>
    </row>
    <row r="3479" spans="2:4" ht="12">
      <c r="B3479" s="308"/>
      <c r="C3479" s="298"/>
      <c r="D3479" s="305"/>
    </row>
    <row r="3480" spans="2:4" ht="12">
      <c r="B3480" s="308"/>
      <c r="C3480" s="298"/>
      <c r="D3480" s="305"/>
    </row>
    <row r="3481" spans="2:4" ht="12">
      <c r="B3481" s="308"/>
      <c r="C3481" s="298"/>
      <c r="D3481" s="305"/>
    </row>
    <row r="3482" spans="2:4" ht="12">
      <c r="B3482" s="308"/>
      <c r="C3482" s="298"/>
      <c r="D3482" s="305"/>
    </row>
    <row r="3483" spans="2:4" ht="12">
      <c r="B3483" s="308"/>
      <c r="C3483" s="298"/>
      <c r="D3483" s="305"/>
    </row>
    <row r="3484" spans="2:4" ht="12">
      <c r="B3484" s="308"/>
      <c r="C3484" s="298"/>
      <c r="D3484" s="305"/>
    </row>
    <row r="3485" spans="2:4" ht="12">
      <c r="B3485" s="308"/>
      <c r="C3485" s="298"/>
      <c r="D3485" s="305"/>
    </row>
    <row r="3486" spans="2:4" ht="12">
      <c r="B3486" s="308"/>
      <c r="C3486" s="298"/>
      <c r="D3486" s="305"/>
    </row>
    <row r="3487" spans="2:4" ht="12">
      <c r="B3487" s="308"/>
      <c r="C3487" s="298"/>
      <c r="D3487" s="305"/>
    </row>
    <row r="3488" spans="2:4" ht="12">
      <c r="B3488" s="308"/>
      <c r="C3488" s="298"/>
      <c r="D3488" s="305"/>
    </row>
    <row r="3489" spans="2:4" ht="12">
      <c r="B3489" s="308"/>
      <c r="C3489" s="298"/>
      <c r="D3489" s="305"/>
    </row>
    <row r="3490" spans="2:4" ht="12">
      <c r="B3490" s="308"/>
      <c r="C3490" s="298"/>
      <c r="D3490" s="305"/>
    </row>
    <row r="3491" spans="2:4" ht="12">
      <c r="B3491" s="308"/>
      <c r="C3491" s="298"/>
      <c r="D3491" s="305"/>
    </row>
    <row r="3492" spans="2:4" ht="12">
      <c r="B3492" s="308"/>
      <c r="C3492" s="298"/>
      <c r="D3492" s="305"/>
    </row>
    <row r="3493" spans="2:4" ht="12">
      <c r="B3493" s="308"/>
      <c r="C3493" s="298"/>
      <c r="D3493" s="305"/>
    </row>
    <row r="3494" spans="2:4" ht="12">
      <c r="B3494" s="308"/>
      <c r="C3494" s="298"/>
      <c r="D3494" s="305"/>
    </row>
    <row r="3495" spans="2:4" ht="12">
      <c r="B3495" s="308"/>
      <c r="C3495" s="298"/>
      <c r="D3495" s="305"/>
    </row>
    <row r="3496" spans="2:4" ht="12">
      <c r="B3496" s="308"/>
      <c r="C3496" s="298"/>
      <c r="D3496" s="305"/>
    </row>
    <row r="3497" spans="2:4" ht="12">
      <c r="B3497" s="308"/>
      <c r="C3497" s="298"/>
      <c r="D3497" s="305"/>
    </row>
    <row r="3498" spans="2:4" ht="12">
      <c r="B3498" s="308"/>
      <c r="C3498" s="298"/>
      <c r="D3498" s="305"/>
    </row>
    <row r="3499" spans="2:4" ht="12">
      <c r="B3499" s="308"/>
      <c r="C3499" s="298"/>
      <c r="D3499" s="305"/>
    </row>
    <row r="3500" spans="2:4" ht="12">
      <c r="B3500" s="308"/>
      <c r="C3500" s="298"/>
      <c r="D3500" s="305"/>
    </row>
    <row r="3501" spans="2:4" ht="12">
      <c r="B3501" s="308"/>
      <c r="C3501" s="298"/>
      <c r="D3501" s="305"/>
    </row>
    <row r="3502" spans="2:4" ht="12">
      <c r="B3502" s="308"/>
      <c r="C3502" s="298"/>
      <c r="D3502" s="305"/>
    </row>
    <row r="3503" spans="2:4" ht="12">
      <c r="B3503" s="308"/>
      <c r="C3503" s="298"/>
      <c r="D3503" s="305"/>
    </row>
    <row r="3504" spans="2:4" ht="12">
      <c r="B3504" s="308"/>
      <c r="C3504" s="298"/>
      <c r="D3504" s="305"/>
    </row>
    <row r="3505" spans="2:4" ht="12">
      <c r="B3505" s="308"/>
      <c r="C3505" s="298"/>
      <c r="D3505" s="305"/>
    </row>
    <row r="3506" spans="2:4" ht="12">
      <c r="B3506" s="308"/>
      <c r="C3506" s="298"/>
      <c r="D3506" s="305"/>
    </row>
    <row r="3507" spans="2:4" ht="12">
      <c r="B3507" s="308"/>
      <c r="C3507" s="298"/>
      <c r="D3507" s="305"/>
    </row>
    <row r="3508" spans="2:4" ht="12">
      <c r="B3508" s="308"/>
      <c r="C3508" s="298"/>
      <c r="D3508" s="305"/>
    </row>
    <row r="3509" spans="2:4" ht="12">
      <c r="B3509" s="308"/>
      <c r="C3509" s="298"/>
      <c r="D3509" s="305"/>
    </row>
    <row r="3510" spans="2:4" ht="12">
      <c r="B3510" s="308"/>
      <c r="C3510" s="298"/>
      <c r="D3510" s="305"/>
    </row>
    <row r="3511" spans="2:4" ht="12">
      <c r="B3511" s="308"/>
      <c r="C3511" s="298"/>
      <c r="D3511" s="305"/>
    </row>
    <row r="3512" spans="2:4" ht="12">
      <c r="B3512" s="308"/>
      <c r="C3512" s="298"/>
      <c r="D3512" s="305"/>
    </row>
    <row r="3513" spans="2:4" ht="12">
      <c r="B3513" s="308"/>
      <c r="C3513" s="298"/>
      <c r="D3513" s="305"/>
    </row>
    <row r="3514" spans="2:4" ht="12">
      <c r="B3514" s="309"/>
      <c r="C3514" s="298"/>
      <c r="D3514" s="305"/>
    </row>
    <row r="3515" spans="2:4" ht="12">
      <c r="B3515" s="309"/>
      <c r="C3515" s="298"/>
      <c r="D3515" s="305"/>
    </row>
    <row r="3516" spans="2:4" ht="12">
      <c r="B3516" s="309"/>
      <c r="C3516" s="298"/>
      <c r="D3516" s="305"/>
    </row>
    <row r="3517" spans="2:4" ht="12">
      <c r="B3517" s="309"/>
      <c r="C3517" s="298"/>
      <c r="D3517" s="305"/>
    </row>
    <row r="3518" spans="2:4" ht="12">
      <c r="B3518" s="309"/>
      <c r="C3518" s="298"/>
      <c r="D3518" s="305"/>
    </row>
    <row r="3519" spans="2:4" ht="12">
      <c r="B3519" s="309"/>
      <c r="C3519" s="298"/>
      <c r="D3519" s="305"/>
    </row>
    <row r="3520" spans="2:4" ht="12">
      <c r="B3520" s="308"/>
      <c r="C3520" s="298"/>
      <c r="D3520" s="305"/>
    </row>
    <row r="3521" spans="2:4" ht="12">
      <c r="B3521" s="308"/>
      <c r="C3521" s="298"/>
      <c r="D3521" s="305"/>
    </row>
    <row r="3522" spans="2:4" ht="12">
      <c r="B3522" s="308"/>
      <c r="C3522" s="298"/>
      <c r="D3522" s="305"/>
    </row>
    <row r="3523" spans="2:4" ht="12">
      <c r="B3523" s="308"/>
      <c r="C3523" s="298"/>
      <c r="D3523" s="305"/>
    </row>
    <row r="3524" spans="2:4" ht="12">
      <c r="B3524" s="308"/>
      <c r="C3524" s="298"/>
      <c r="D3524" s="305"/>
    </row>
    <row r="3525" spans="2:4" ht="12">
      <c r="B3525" s="308"/>
      <c r="C3525" s="298"/>
      <c r="D3525" s="305"/>
    </row>
    <row r="3526" spans="2:4" ht="12">
      <c r="B3526" s="308"/>
      <c r="C3526" s="298"/>
      <c r="D3526" s="305"/>
    </row>
    <row r="3527" spans="2:4" ht="12">
      <c r="B3527" s="308"/>
      <c r="C3527" s="298"/>
      <c r="D3527" s="305"/>
    </row>
    <row r="3528" spans="2:4" ht="12">
      <c r="B3528" s="308"/>
      <c r="C3528" s="298"/>
      <c r="D3528" s="305"/>
    </row>
    <row r="3529" spans="2:4" ht="12">
      <c r="B3529" s="308"/>
      <c r="C3529" s="298"/>
      <c r="D3529" s="305"/>
    </row>
    <row r="3530" spans="2:4" ht="12">
      <c r="B3530" s="308"/>
      <c r="C3530" s="298"/>
      <c r="D3530" s="305"/>
    </row>
    <row r="3531" spans="2:4" ht="12">
      <c r="B3531" s="308"/>
      <c r="C3531" s="298"/>
      <c r="D3531" s="305"/>
    </row>
    <row r="3532" spans="2:4" ht="12">
      <c r="B3532" s="308"/>
      <c r="C3532" s="298"/>
      <c r="D3532" s="305"/>
    </row>
    <row r="3533" spans="2:4" ht="12">
      <c r="B3533" s="308"/>
      <c r="C3533" s="298"/>
      <c r="D3533" s="305"/>
    </row>
    <row r="3534" spans="2:4" ht="12">
      <c r="B3534" s="308"/>
      <c r="C3534" s="298"/>
      <c r="D3534" s="305"/>
    </row>
    <row r="3535" spans="2:4" ht="12">
      <c r="B3535" s="308"/>
      <c r="C3535" s="298"/>
      <c r="D3535" s="305"/>
    </row>
    <row r="3536" spans="2:4" ht="12">
      <c r="B3536" s="308"/>
      <c r="C3536" s="298"/>
      <c r="D3536" s="305"/>
    </row>
    <row r="3537" spans="2:4" ht="12">
      <c r="B3537" s="308"/>
      <c r="C3537" s="298"/>
      <c r="D3537" s="305"/>
    </row>
    <row r="3538" spans="2:4" ht="12">
      <c r="B3538" s="308"/>
      <c r="C3538" s="298"/>
      <c r="D3538" s="305"/>
    </row>
    <row r="3539" spans="2:4" ht="12">
      <c r="B3539" s="308"/>
      <c r="C3539" s="298"/>
      <c r="D3539" s="305"/>
    </row>
    <row r="3540" spans="2:4" ht="12">
      <c r="B3540" s="308"/>
      <c r="C3540" s="298"/>
      <c r="D3540" s="305"/>
    </row>
    <row r="3541" spans="2:4" ht="12">
      <c r="B3541" s="308"/>
      <c r="C3541" s="298"/>
      <c r="D3541" s="305"/>
    </row>
    <row r="3542" spans="2:4" ht="12">
      <c r="B3542" s="308"/>
      <c r="C3542" s="298"/>
      <c r="D3542" s="305"/>
    </row>
    <row r="3543" spans="2:4" ht="12">
      <c r="B3543" s="308"/>
      <c r="C3543" s="298"/>
      <c r="D3543" s="305"/>
    </row>
    <row r="3544" spans="2:4" ht="12">
      <c r="B3544" s="308"/>
      <c r="C3544" s="298"/>
      <c r="D3544" s="305"/>
    </row>
    <row r="3545" spans="2:4" ht="12">
      <c r="B3545" s="308"/>
      <c r="C3545" s="298"/>
      <c r="D3545" s="305"/>
    </row>
    <row r="3546" spans="2:4" ht="12">
      <c r="B3546" s="308"/>
      <c r="C3546" s="298"/>
      <c r="D3546" s="305"/>
    </row>
    <row r="3547" spans="2:4" ht="12">
      <c r="B3547" s="308"/>
      <c r="C3547" s="298"/>
      <c r="D3547" s="305"/>
    </row>
    <row r="3548" spans="2:4" ht="12">
      <c r="B3548" s="308"/>
      <c r="C3548" s="298"/>
      <c r="D3548" s="305"/>
    </row>
    <row r="3549" spans="2:4" ht="12">
      <c r="B3549" s="308"/>
      <c r="C3549" s="298"/>
      <c r="D3549" s="305"/>
    </row>
    <row r="3550" spans="2:4" ht="12">
      <c r="B3550" s="308"/>
      <c r="C3550" s="298"/>
      <c r="D3550" s="305"/>
    </row>
    <row r="3551" spans="2:4" ht="12">
      <c r="B3551" s="308"/>
      <c r="C3551" s="298"/>
      <c r="D3551" s="305"/>
    </row>
    <row r="3552" spans="2:4" ht="12">
      <c r="B3552" s="308"/>
      <c r="C3552" s="298"/>
      <c r="D3552" s="305"/>
    </row>
    <row r="3553" spans="2:4" ht="12">
      <c r="B3553" s="308"/>
      <c r="C3553" s="298"/>
      <c r="D3553" s="305"/>
    </row>
  </sheetData>
  <mergeCells count="13">
    <mergeCell ref="D3211:D3212"/>
    <mergeCell ref="A5:D5"/>
    <mergeCell ref="E5:F5"/>
    <mergeCell ref="A6:B6"/>
    <mergeCell ref="A167:B167"/>
    <mergeCell ref="A179:B179"/>
    <mergeCell ref="A205:D205"/>
    <mergeCell ref="E205:F205"/>
    <mergeCell ref="A206:B206"/>
    <mergeCell ref="A241:B241"/>
    <mergeCell ref="A290:B290"/>
    <mergeCell ref="A305:B305"/>
    <mergeCell ref="A327:B327"/>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6"/>
  <sheetViews>
    <sheetView showGridLines="0" workbookViewId="0" topLeftCell="A136"/>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91</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2:12" s="1" customFormat="1" ht="12" customHeight="1">
      <c r="B8" s="18"/>
      <c r="D8" s="117" t="s">
        <v>108</v>
      </c>
      <c r="L8" s="18"/>
    </row>
    <row r="9" spans="1:31" s="2" customFormat="1" ht="16.5" customHeight="1">
      <c r="A9" s="32"/>
      <c r="B9" s="37"/>
      <c r="C9" s="32"/>
      <c r="D9" s="32"/>
      <c r="E9" s="448" t="s">
        <v>109</v>
      </c>
      <c r="F9" s="450"/>
      <c r="G9" s="450"/>
      <c r="H9" s="450"/>
      <c r="I9" s="32"/>
      <c r="J9" s="32"/>
      <c r="K9" s="32"/>
      <c r="L9" s="49"/>
      <c r="S9" s="32"/>
      <c r="T9" s="32"/>
      <c r="U9" s="32"/>
      <c r="V9" s="32"/>
      <c r="W9" s="32"/>
      <c r="X9" s="32"/>
      <c r="Y9" s="32"/>
      <c r="Z9" s="32"/>
      <c r="AA9" s="32"/>
      <c r="AB9" s="32"/>
      <c r="AC9" s="32"/>
      <c r="AD9" s="32"/>
      <c r="AE9" s="32"/>
    </row>
    <row r="10" spans="1:31" s="2" customFormat="1" ht="12" customHeight="1">
      <c r="A10" s="32"/>
      <c r="B10" s="37"/>
      <c r="C10" s="32"/>
      <c r="D10" s="117" t="s">
        <v>110</v>
      </c>
      <c r="E10" s="32"/>
      <c r="F10" s="32"/>
      <c r="G10" s="32"/>
      <c r="H10" s="32"/>
      <c r="I10" s="32"/>
      <c r="J10" s="32"/>
      <c r="K10" s="32"/>
      <c r="L10" s="49"/>
      <c r="S10" s="32"/>
      <c r="T10" s="32"/>
      <c r="U10" s="32"/>
      <c r="V10" s="32"/>
      <c r="W10" s="32"/>
      <c r="X10" s="32"/>
      <c r="Y10" s="32"/>
      <c r="Z10" s="32"/>
      <c r="AA10" s="32"/>
      <c r="AB10" s="32"/>
      <c r="AC10" s="32"/>
      <c r="AD10" s="32"/>
      <c r="AE10" s="32"/>
    </row>
    <row r="11" spans="1:31" s="2" customFormat="1" ht="16.5" customHeight="1">
      <c r="A11" s="32"/>
      <c r="B11" s="37"/>
      <c r="C11" s="32"/>
      <c r="D11" s="32"/>
      <c r="E11" s="451" t="s">
        <v>912</v>
      </c>
      <c r="F11" s="450"/>
      <c r="G11" s="450"/>
      <c r="H11" s="450"/>
      <c r="I11" s="32"/>
      <c r="J11" s="32"/>
      <c r="K11" s="32"/>
      <c r="L11" s="49"/>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49"/>
      <c r="S12" s="32"/>
      <c r="T12" s="32"/>
      <c r="U12" s="32"/>
      <c r="V12" s="32"/>
      <c r="W12" s="32"/>
      <c r="X12" s="32"/>
      <c r="Y12" s="32"/>
      <c r="Z12" s="32"/>
      <c r="AA12" s="32"/>
      <c r="AB12" s="32"/>
      <c r="AC12" s="32"/>
      <c r="AD12" s="32"/>
      <c r="AE12" s="32"/>
    </row>
    <row r="13" spans="1:31" s="2" customFormat="1" ht="12" customHeight="1">
      <c r="A13" s="32"/>
      <c r="B13" s="37"/>
      <c r="C13" s="32"/>
      <c r="D13" s="117" t="s">
        <v>19</v>
      </c>
      <c r="E13" s="32"/>
      <c r="F13" s="108" t="s">
        <v>1</v>
      </c>
      <c r="G13" s="32"/>
      <c r="H13" s="32"/>
      <c r="I13" s="117" t="s">
        <v>20</v>
      </c>
      <c r="J13" s="108" t="s">
        <v>1</v>
      </c>
      <c r="K13" s="32"/>
      <c r="L13" s="49"/>
      <c r="S13" s="32"/>
      <c r="T13" s="32"/>
      <c r="U13" s="32"/>
      <c r="V13" s="32"/>
      <c r="W13" s="32"/>
      <c r="X13" s="32"/>
      <c r="Y13" s="32"/>
      <c r="Z13" s="32"/>
      <c r="AA13" s="32"/>
      <c r="AB13" s="32"/>
      <c r="AC13" s="32"/>
      <c r="AD13" s="32"/>
      <c r="AE13" s="32"/>
    </row>
    <row r="14" spans="1:31" s="2" customFormat="1" ht="12" customHeight="1">
      <c r="A14" s="32"/>
      <c r="B14" s="37"/>
      <c r="C14" s="32"/>
      <c r="D14" s="117" t="s">
        <v>21</v>
      </c>
      <c r="E14" s="32"/>
      <c r="F14" s="108" t="s">
        <v>112</v>
      </c>
      <c r="G14" s="32"/>
      <c r="H14" s="32"/>
      <c r="I14" s="117" t="s">
        <v>23</v>
      </c>
      <c r="J14" s="118" t="str">
        <f>'Rekapitulace stavby'!AN8</f>
        <v>2. 2. 2021</v>
      </c>
      <c r="K14" s="32"/>
      <c r="L14" s="49"/>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49"/>
      <c r="S15" s="32"/>
      <c r="T15" s="32"/>
      <c r="U15" s="32"/>
      <c r="V15" s="32"/>
      <c r="W15" s="32"/>
      <c r="X15" s="32"/>
      <c r="Y15" s="32"/>
      <c r="Z15" s="32"/>
      <c r="AA15" s="32"/>
      <c r="AB15" s="32"/>
      <c r="AC15" s="32"/>
      <c r="AD15" s="32"/>
      <c r="AE15" s="32"/>
    </row>
    <row r="16" spans="1:31" s="2" customFormat="1" ht="12" customHeight="1">
      <c r="A16" s="32"/>
      <c r="B16" s="37"/>
      <c r="C16" s="32"/>
      <c r="D16" s="117" t="s">
        <v>25</v>
      </c>
      <c r="E16" s="32"/>
      <c r="F16" s="32"/>
      <c r="G16" s="32"/>
      <c r="H16" s="32"/>
      <c r="I16" s="117" t="s">
        <v>26</v>
      </c>
      <c r="J16" s="108" t="s">
        <v>1</v>
      </c>
      <c r="K16" s="32"/>
      <c r="L16" s="49"/>
      <c r="S16" s="32"/>
      <c r="T16" s="32"/>
      <c r="U16" s="32"/>
      <c r="V16" s="32"/>
      <c r="W16" s="32"/>
      <c r="X16" s="32"/>
      <c r="Y16" s="32"/>
      <c r="Z16" s="32"/>
      <c r="AA16" s="32"/>
      <c r="AB16" s="32"/>
      <c r="AC16" s="32"/>
      <c r="AD16" s="32"/>
      <c r="AE16" s="32"/>
    </row>
    <row r="17" spans="1:31" s="2" customFormat="1" ht="18" customHeight="1">
      <c r="A17" s="32"/>
      <c r="B17" s="37"/>
      <c r="C17" s="32"/>
      <c r="D17" s="32"/>
      <c r="E17" s="108" t="s">
        <v>113</v>
      </c>
      <c r="F17" s="32"/>
      <c r="G17" s="32"/>
      <c r="H17" s="32"/>
      <c r="I17" s="117" t="s">
        <v>27</v>
      </c>
      <c r="J17" s="108" t="s">
        <v>1</v>
      </c>
      <c r="K17" s="32"/>
      <c r="L17" s="49"/>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49"/>
      <c r="S18" s="32"/>
      <c r="T18" s="32"/>
      <c r="U18" s="32"/>
      <c r="V18" s="32"/>
      <c r="W18" s="32"/>
      <c r="X18" s="32"/>
      <c r="Y18" s="32"/>
      <c r="Z18" s="32"/>
      <c r="AA18" s="32"/>
      <c r="AB18" s="32"/>
      <c r="AC18" s="32"/>
      <c r="AD18" s="32"/>
      <c r="AE18" s="32"/>
    </row>
    <row r="19" spans="1:31" s="2" customFormat="1" ht="12" customHeight="1">
      <c r="A19" s="32"/>
      <c r="B19" s="37"/>
      <c r="C19" s="32"/>
      <c r="D19" s="117" t="s">
        <v>28</v>
      </c>
      <c r="E19" s="32"/>
      <c r="F19" s="32"/>
      <c r="G19" s="32"/>
      <c r="H19" s="32"/>
      <c r="I19" s="117" t="s">
        <v>26</v>
      </c>
      <c r="J19" s="28" t="str">
        <f>'Rekapitulace stavby'!AN13</f>
        <v>Vyplň údaj</v>
      </c>
      <c r="K19" s="32"/>
      <c r="L19" s="49"/>
      <c r="S19" s="32"/>
      <c r="T19" s="32"/>
      <c r="U19" s="32"/>
      <c r="V19" s="32"/>
      <c r="W19" s="32"/>
      <c r="X19" s="32"/>
      <c r="Y19" s="32"/>
      <c r="Z19" s="32"/>
      <c r="AA19" s="32"/>
      <c r="AB19" s="32"/>
      <c r="AC19" s="32"/>
      <c r="AD19" s="32"/>
      <c r="AE19" s="32"/>
    </row>
    <row r="20" spans="1:31" s="2" customFormat="1" ht="18" customHeight="1">
      <c r="A20" s="32"/>
      <c r="B20" s="37"/>
      <c r="C20" s="32"/>
      <c r="D20" s="32"/>
      <c r="E20" s="452" t="str">
        <f>'Rekapitulace stavby'!E14</f>
        <v>Vyplň údaj</v>
      </c>
      <c r="F20" s="453"/>
      <c r="G20" s="453"/>
      <c r="H20" s="453"/>
      <c r="I20" s="117" t="s">
        <v>27</v>
      </c>
      <c r="J20" s="28" t="str">
        <f>'Rekapitulace stavby'!AN14</f>
        <v>Vyplň údaj</v>
      </c>
      <c r="K20" s="32"/>
      <c r="L20" s="49"/>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49"/>
      <c r="S21" s="32"/>
      <c r="T21" s="32"/>
      <c r="U21" s="32"/>
      <c r="V21" s="32"/>
      <c r="W21" s="32"/>
      <c r="X21" s="32"/>
      <c r="Y21" s="32"/>
      <c r="Z21" s="32"/>
      <c r="AA21" s="32"/>
      <c r="AB21" s="32"/>
      <c r="AC21" s="32"/>
      <c r="AD21" s="32"/>
      <c r="AE21" s="32"/>
    </row>
    <row r="22" spans="1:31" s="2" customFormat="1" ht="12" customHeight="1">
      <c r="A22" s="32"/>
      <c r="B22" s="37"/>
      <c r="C22" s="32"/>
      <c r="D22" s="117" t="s">
        <v>30</v>
      </c>
      <c r="E22" s="32"/>
      <c r="F22" s="32"/>
      <c r="G22" s="32"/>
      <c r="H22" s="32"/>
      <c r="I22" s="117" t="s">
        <v>26</v>
      </c>
      <c r="J22" s="108" t="s">
        <v>1</v>
      </c>
      <c r="K22" s="32"/>
      <c r="L22" s="49"/>
      <c r="S22" s="32"/>
      <c r="T22" s="32"/>
      <c r="U22" s="32"/>
      <c r="V22" s="32"/>
      <c r="W22" s="32"/>
      <c r="X22" s="32"/>
      <c r="Y22" s="32"/>
      <c r="Z22" s="32"/>
      <c r="AA22" s="32"/>
      <c r="AB22" s="32"/>
      <c r="AC22" s="32"/>
      <c r="AD22" s="32"/>
      <c r="AE22" s="32"/>
    </row>
    <row r="23" spans="1:31" s="2" customFormat="1" ht="18" customHeight="1">
      <c r="A23" s="32"/>
      <c r="B23" s="37"/>
      <c r="C23" s="32"/>
      <c r="D23" s="32"/>
      <c r="E23" s="108" t="s">
        <v>114</v>
      </c>
      <c r="F23" s="32"/>
      <c r="G23" s="32"/>
      <c r="H23" s="32"/>
      <c r="I23" s="117" t="s">
        <v>27</v>
      </c>
      <c r="J23" s="108" t="s">
        <v>1</v>
      </c>
      <c r="K23" s="32"/>
      <c r="L23" s="49"/>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49"/>
      <c r="S24" s="32"/>
      <c r="T24" s="32"/>
      <c r="U24" s="32"/>
      <c r="V24" s="32"/>
      <c r="W24" s="32"/>
      <c r="X24" s="32"/>
      <c r="Y24" s="32"/>
      <c r="Z24" s="32"/>
      <c r="AA24" s="32"/>
      <c r="AB24" s="32"/>
      <c r="AC24" s="32"/>
      <c r="AD24" s="32"/>
      <c r="AE24" s="32"/>
    </row>
    <row r="25" spans="1:31" s="2" customFormat="1" ht="12" customHeight="1">
      <c r="A25" s="32"/>
      <c r="B25" s="37"/>
      <c r="C25" s="32"/>
      <c r="D25" s="117" t="s">
        <v>32</v>
      </c>
      <c r="E25" s="32"/>
      <c r="F25" s="32"/>
      <c r="G25" s="32"/>
      <c r="H25" s="32"/>
      <c r="I25" s="117" t="s">
        <v>26</v>
      </c>
      <c r="J25" s="108" t="s">
        <v>1</v>
      </c>
      <c r="K25" s="32"/>
      <c r="L25" s="49"/>
      <c r="S25" s="32"/>
      <c r="T25" s="32"/>
      <c r="U25" s="32"/>
      <c r="V25" s="32"/>
      <c r="W25" s="32"/>
      <c r="X25" s="32"/>
      <c r="Y25" s="32"/>
      <c r="Z25" s="32"/>
      <c r="AA25" s="32"/>
      <c r="AB25" s="32"/>
      <c r="AC25" s="32"/>
      <c r="AD25" s="32"/>
      <c r="AE25" s="32"/>
    </row>
    <row r="26" spans="1:31" s="2" customFormat="1" ht="18" customHeight="1">
      <c r="A26" s="32"/>
      <c r="B26" s="37"/>
      <c r="C26" s="32"/>
      <c r="D26" s="32"/>
      <c r="E26" s="108" t="s">
        <v>33</v>
      </c>
      <c r="F26" s="32"/>
      <c r="G26" s="32"/>
      <c r="H26" s="32"/>
      <c r="I26" s="117" t="s">
        <v>27</v>
      </c>
      <c r="J26" s="108" t="s">
        <v>1</v>
      </c>
      <c r="K26" s="32"/>
      <c r="L26" s="49"/>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49"/>
      <c r="S27" s="32"/>
      <c r="T27" s="32"/>
      <c r="U27" s="32"/>
      <c r="V27" s="32"/>
      <c r="W27" s="32"/>
      <c r="X27" s="32"/>
      <c r="Y27" s="32"/>
      <c r="Z27" s="32"/>
      <c r="AA27" s="32"/>
      <c r="AB27" s="32"/>
      <c r="AC27" s="32"/>
      <c r="AD27" s="32"/>
      <c r="AE27" s="32"/>
    </row>
    <row r="28" spans="1:31" s="2" customFormat="1" ht="12" customHeight="1">
      <c r="A28" s="32"/>
      <c r="B28" s="37"/>
      <c r="C28" s="32"/>
      <c r="D28" s="117" t="s">
        <v>34</v>
      </c>
      <c r="E28" s="32"/>
      <c r="F28" s="32"/>
      <c r="G28" s="32"/>
      <c r="H28" s="32"/>
      <c r="I28" s="32"/>
      <c r="J28" s="32"/>
      <c r="K28" s="32"/>
      <c r="L28" s="49"/>
      <c r="S28" s="32"/>
      <c r="T28" s="32"/>
      <c r="U28" s="32"/>
      <c r="V28" s="32"/>
      <c r="W28" s="32"/>
      <c r="X28" s="32"/>
      <c r="Y28" s="32"/>
      <c r="Z28" s="32"/>
      <c r="AA28" s="32"/>
      <c r="AB28" s="32"/>
      <c r="AC28" s="32"/>
      <c r="AD28" s="32"/>
      <c r="AE28" s="32"/>
    </row>
    <row r="29" spans="1:31" s="8" customFormat="1" ht="16.5" customHeight="1">
      <c r="A29" s="119"/>
      <c r="B29" s="120"/>
      <c r="C29" s="119"/>
      <c r="D29" s="119"/>
      <c r="E29" s="454" t="s">
        <v>1</v>
      </c>
      <c r="F29" s="454"/>
      <c r="G29" s="454"/>
      <c r="H29" s="454"/>
      <c r="I29" s="119"/>
      <c r="J29" s="119"/>
      <c r="K29" s="119"/>
      <c r="L29" s="121"/>
      <c r="S29" s="119"/>
      <c r="T29" s="119"/>
      <c r="U29" s="119"/>
      <c r="V29" s="119"/>
      <c r="W29" s="119"/>
      <c r="X29" s="119"/>
      <c r="Y29" s="119"/>
      <c r="Z29" s="119"/>
      <c r="AA29" s="119"/>
      <c r="AB29" s="119"/>
      <c r="AC29" s="119"/>
      <c r="AD29" s="119"/>
      <c r="AE29" s="119"/>
    </row>
    <row r="30" spans="1:31" s="2" customFormat="1" ht="6.95" customHeight="1">
      <c r="A30" s="32"/>
      <c r="B30" s="37"/>
      <c r="C30" s="32"/>
      <c r="D30" s="32"/>
      <c r="E30" s="32"/>
      <c r="F30" s="32"/>
      <c r="G30" s="32"/>
      <c r="H30" s="32"/>
      <c r="I30" s="32"/>
      <c r="J30" s="32"/>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25.35" customHeight="1">
      <c r="A32" s="32"/>
      <c r="B32" s="37"/>
      <c r="C32" s="32"/>
      <c r="D32" s="123" t="s">
        <v>35</v>
      </c>
      <c r="E32" s="32"/>
      <c r="F32" s="32"/>
      <c r="G32" s="32"/>
      <c r="H32" s="32"/>
      <c r="I32" s="32"/>
      <c r="J32" s="124">
        <f>ROUND(J133,0)</f>
        <v>0</v>
      </c>
      <c r="K32" s="32"/>
      <c r="L32" s="49"/>
      <c r="S32" s="32"/>
      <c r="T32" s="32"/>
      <c r="U32" s="32"/>
      <c r="V32" s="32"/>
      <c r="W32" s="32"/>
      <c r="X32" s="32"/>
      <c r="Y32" s="32"/>
      <c r="Z32" s="32"/>
      <c r="AA32" s="32"/>
      <c r="AB32" s="32"/>
      <c r="AC32" s="32"/>
      <c r="AD32" s="32"/>
      <c r="AE32" s="32"/>
    </row>
    <row r="33" spans="1:31" s="2" customFormat="1" ht="6.95" customHeight="1">
      <c r="A33" s="32"/>
      <c r="B33" s="37"/>
      <c r="C33" s="32"/>
      <c r="D33" s="122"/>
      <c r="E33" s="122"/>
      <c r="F33" s="122"/>
      <c r="G33" s="122"/>
      <c r="H33" s="122"/>
      <c r="I33" s="122"/>
      <c r="J33" s="122"/>
      <c r="K33" s="122"/>
      <c r="L33" s="49"/>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37</v>
      </c>
      <c r="G34" s="32"/>
      <c r="H34" s="32"/>
      <c r="I34" s="125" t="s">
        <v>36</v>
      </c>
      <c r="J34" s="125" t="s">
        <v>38</v>
      </c>
      <c r="K34" s="32"/>
      <c r="L34" s="49"/>
      <c r="S34" s="32"/>
      <c r="T34" s="32"/>
      <c r="U34" s="32"/>
      <c r="V34" s="32"/>
      <c r="W34" s="32"/>
      <c r="X34" s="32"/>
      <c r="Y34" s="32"/>
      <c r="Z34" s="32"/>
      <c r="AA34" s="32"/>
      <c r="AB34" s="32"/>
      <c r="AC34" s="32"/>
      <c r="AD34" s="32"/>
      <c r="AE34" s="32"/>
    </row>
    <row r="35" spans="1:31" s="2" customFormat="1" ht="14.45" customHeight="1">
      <c r="A35" s="32"/>
      <c r="B35" s="37"/>
      <c r="C35" s="32"/>
      <c r="D35" s="126" t="s">
        <v>39</v>
      </c>
      <c r="E35" s="117" t="s">
        <v>40</v>
      </c>
      <c r="F35" s="127">
        <f>ROUND((SUM(BE133:BE185)),0)</f>
        <v>0</v>
      </c>
      <c r="G35" s="32"/>
      <c r="H35" s="32"/>
      <c r="I35" s="128">
        <v>0.21</v>
      </c>
      <c r="J35" s="127">
        <f>ROUND(((SUM(BE133:BE185))*I35),0)</f>
        <v>0</v>
      </c>
      <c r="K35" s="32"/>
      <c r="L35" s="49"/>
      <c r="S35" s="32"/>
      <c r="T35" s="32"/>
      <c r="U35" s="32"/>
      <c r="V35" s="32"/>
      <c r="W35" s="32"/>
      <c r="X35" s="32"/>
      <c r="Y35" s="32"/>
      <c r="Z35" s="32"/>
      <c r="AA35" s="32"/>
      <c r="AB35" s="32"/>
      <c r="AC35" s="32"/>
      <c r="AD35" s="32"/>
      <c r="AE35" s="32"/>
    </row>
    <row r="36" spans="1:31" s="2" customFormat="1" ht="14.45" customHeight="1">
      <c r="A36" s="32"/>
      <c r="B36" s="37"/>
      <c r="C36" s="32"/>
      <c r="D36" s="32"/>
      <c r="E36" s="117" t="s">
        <v>41</v>
      </c>
      <c r="F36" s="127">
        <f>ROUND((SUM(BF133:BF185)),0)</f>
        <v>0</v>
      </c>
      <c r="G36" s="32"/>
      <c r="H36" s="32"/>
      <c r="I36" s="128">
        <v>0.15</v>
      </c>
      <c r="J36" s="127">
        <f>ROUND(((SUM(BF133:BF185))*I36),0)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42</v>
      </c>
      <c r="F37" s="127">
        <f>ROUND((SUM(BG133:BG185)),0)</f>
        <v>0</v>
      </c>
      <c r="G37" s="32"/>
      <c r="H37" s="32"/>
      <c r="I37" s="128">
        <v>0.21</v>
      </c>
      <c r="J37" s="127">
        <f>0</f>
        <v>0</v>
      </c>
      <c r="K37" s="32"/>
      <c r="L37" s="49"/>
      <c r="S37" s="32"/>
      <c r="T37" s="32"/>
      <c r="U37" s="32"/>
      <c r="V37" s="32"/>
      <c r="W37" s="32"/>
      <c r="X37" s="32"/>
      <c r="Y37" s="32"/>
      <c r="Z37" s="32"/>
      <c r="AA37" s="32"/>
      <c r="AB37" s="32"/>
      <c r="AC37" s="32"/>
      <c r="AD37" s="32"/>
      <c r="AE37" s="32"/>
    </row>
    <row r="38" spans="1:31" s="2" customFormat="1" ht="14.45" customHeight="1" hidden="1">
      <c r="A38" s="32"/>
      <c r="B38" s="37"/>
      <c r="C38" s="32"/>
      <c r="D38" s="32"/>
      <c r="E38" s="117" t="s">
        <v>43</v>
      </c>
      <c r="F38" s="127">
        <f>ROUND((SUM(BH133:BH185)),0)</f>
        <v>0</v>
      </c>
      <c r="G38" s="32"/>
      <c r="H38" s="32"/>
      <c r="I38" s="128">
        <v>0.15</v>
      </c>
      <c r="J38" s="127">
        <f>0</f>
        <v>0</v>
      </c>
      <c r="K38" s="32"/>
      <c r="L38" s="49"/>
      <c r="S38" s="32"/>
      <c r="T38" s="32"/>
      <c r="U38" s="32"/>
      <c r="V38" s="32"/>
      <c r="W38" s="32"/>
      <c r="X38" s="32"/>
      <c r="Y38" s="32"/>
      <c r="Z38" s="32"/>
      <c r="AA38" s="32"/>
      <c r="AB38" s="32"/>
      <c r="AC38" s="32"/>
      <c r="AD38" s="32"/>
      <c r="AE38" s="32"/>
    </row>
    <row r="39" spans="1:31" s="2" customFormat="1" ht="14.45" customHeight="1" hidden="1">
      <c r="A39" s="32"/>
      <c r="B39" s="37"/>
      <c r="C39" s="32"/>
      <c r="D39" s="32"/>
      <c r="E39" s="117" t="s">
        <v>44</v>
      </c>
      <c r="F39" s="127">
        <f>ROUND((SUM(BI133:BI185)),0)</f>
        <v>0</v>
      </c>
      <c r="G39" s="32"/>
      <c r="H39" s="32"/>
      <c r="I39" s="128">
        <v>0</v>
      </c>
      <c r="J39" s="127">
        <f>0</f>
        <v>0</v>
      </c>
      <c r="K39" s="32"/>
      <c r="L39" s="49"/>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1:31" s="2" customFormat="1" ht="25.35" customHeight="1">
      <c r="A41" s="32"/>
      <c r="B41" s="37"/>
      <c r="C41" s="129"/>
      <c r="D41" s="130" t="s">
        <v>45</v>
      </c>
      <c r="E41" s="131"/>
      <c r="F41" s="131"/>
      <c r="G41" s="132" t="s">
        <v>46</v>
      </c>
      <c r="H41" s="133" t="s">
        <v>47</v>
      </c>
      <c r="I41" s="131"/>
      <c r="J41" s="134">
        <f>SUM(J32:J39)</f>
        <v>0</v>
      </c>
      <c r="K41" s="135"/>
      <c r="L41" s="49"/>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49"/>
      <c r="S42" s="32"/>
      <c r="T42" s="32"/>
      <c r="U42" s="32"/>
      <c r="V42" s="32"/>
      <c r="W42" s="32"/>
      <c r="X42" s="32"/>
      <c r="Y42" s="32"/>
      <c r="Z42" s="32"/>
      <c r="AA42" s="32"/>
      <c r="AB42" s="32"/>
      <c r="AC42" s="32"/>
      <c r="AD42" s="32"/>
      <c r="AE42" s="32"/>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2:12" s="1" customFormat="1" ht="12" customHeight="1">
      <c r="B86" s="19"/>
      <c r="C86" s="27" t="s">
        <v>108</v>
      </c>
      <c r="D86" s="20"/>
      <c r="E86" s="20"/>
      <c r="F86" s="20"/>
      <c r="G86" s="20"/>
      <c r="H86" s="20"/>
      <c r="I86" s="20"/>
      <c r="J86" s="20"/>
      <c r="K86" s="20"/>
      <c r="L86" s="18"/>
    </row>
    <row r="87" spans="1:31" s="2" customFormat="1" ht="16.5" customHeight="1">
      <c r="A87" s="32"/>
      <c r="B87" s="33"/>
      <c r="C87" s="34"/>
      <c r="D87" s="34"/>
      <c r="E87" s="446" t="s">
        <v>109</v>
      </c>
      <c r="F87" s="445"/>
      <c r="G87" s="445"/>
      <c r="H87" s="445"/>
      <c r="I87" s="34"/>
      <c r="J87" s="34"/>
      <c r="K87" s="34"/>
      <c r="L87" s="49"/>
      <c r="S87" s="32"/>
      <c r="T87" s="32"/>
      <c r="U87" s="32"/>
      <c r="V87" s="32"/>
      <c r="W87" s="32"/>
      <c r="X87" s="32"/>
      <c r="Y87" s="32"/>
      <c r="Z87" s="32"/>
      <c r="AA87" s="32"/>
      <c r="AB87" s="32"/>
      <c r="AC87" s="32"/>
      <c r="AD87" s="32"/>
      <c r="AE87" s="32"/>
    </row>
    <row r="88" spans="1:31" s="2" customFormat="1" ht="12" customHeight="1">
      <c r="A88" s="32"/>
      <c r="B88" s="33"/>
      <c r="C88" s="27" t="s">
        <v>110</v>
      </c>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6.5" customHeight="1">
      <c r="A89" s="32"/>
      <c r="B89" s="33"/>
      <c r="C89" s="34"/>
      <c r="D89" s="34"/>
      <c r="E89" s="425" t="str">
        <f>E11</f>
        <v>001020 - SO 01b  Západní věž</v>
      </c>
      <c r="F89" s="445"/>
      <c r="G89" s="445"/>
      <c r="H89" s="445"/>
      <c r="I89" s="34"/>
      <c r="J89" s="34"/>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2" customHeight="1">
      <c r="A91" s="32"/>
      <c r="B91" s="33"/>
      <c r="C91" s="27" t="s">
        <v>21</v>
      </c>
      <c r="D91" s="34"/>
      <c r="E91" s="34"/>
      <c r="F91" s="25" t="str">
        <f>F14</f>
        <v>Horní Slavkov</v>
      </c>
      <c r="G91" s="34"/>
      <c r="H91" s="34"/>
      <c r="I91" s="27" t="s">
        <v>23</v>
      </c>
      <c r="J91" s="64" t="str">
        <f>IF(J14="","",J14)</f>
        <v>2. 2. 2021</v>
      </c>
      <c r="K91" s="34"/>
      <c r="L91" s="49"/>
      <c r="S91" s="32"/>
      <c r="T91" s="32"/>
      <c r="U91" s="32"/>
      <c r="V91" s="32"/>
      <c r="W91" s="32"/>
      <c r="X91" s="32"/>
      <c r="Y91" s="32"/>
      <c r="Z91" s="32"/>
      <c r="AA91" s="32"/>
      <c r="AB91" s="32"/>
      <c r="AC91" s="32"/>
      <c r="AD91" s="32"/>
      <c r="AE91" s="32"/>
    </row>
    <row r="92" spans="1:31" s="2" customFormat="1" ht="6.95" customHeight="1">
      <c r="A92" s="32"/>
      <c r="B92" s="33"/>
      <c r="C92" s="34"/>
      <c r="D92" s="34"/>
      <c r="E92" s="34"/>
      <c r="F92" s="34"/>
      <c r="G92" s="34"/>
      <c r="H92" s="34"/>
      <c r="I92" s="34"/>
      <c r="J92" s="34"/>
      <c r="K92" s="34"/>
      <c r="L92" s="49"/>
      <c r="S92" s="32"/>
      <c r="T92" s="32"/>
      <c r="U92" s="32"/>
      <c r="V92" s="32"/>
      <c r="W92" s="32"/>
      <c r="X92" s="32"/>
      <c r="Y92" s="32"/>
      <c r="Z92" s="32"/>
      <c r="AA92" s="32"/>
      <c r="AB92" s="32"/>
      <c r="AC92" s="32"/>
      <c r="AD92" s="32"/>
      <c r="AE92" s="32"/>
    </row>
    <row r="93" spans="1:31" s="2" customFormat="1" ht="25.7" customHeight="1">
      <c r="A93" s="32"/>
      <c r="B93" s="33"/>
      <c r="C93" s="27" t="s">
        <v>25</v>
      </c>
      <c r="D93" s="34"/>
      <c r="E93" s="34"/>
      <c r="F93" s="25" t="str">
        <f>E17</f>
        <v>Město Horní Slavkov</v>
      </c>
      <c r="G93" s="34"/>
      <c r="H93" s="34"/>
      <c r="I93" s="27" t="s">
        <v>30</v>
      </c>
      <c r="J93" s="30" t="str">
        <f>E23</f>
        <v>TMS PROJEKT Ing. JiříTreybal</v>
      </c>
      <c r="K93" s="34"/>
      <c r="L93" s="49"/>
      <c r="S93" s="32"/>
      <c r="T93" s="32"/>
      <c r="U93" s="32"/>
      <c r="V93" s="32"/>
      <c r="W93" s="32"/>
      <c r="X93" s="32"/>
      <c r="Y93" s="32"/>
      <c r="Z93" s="32"/>
      <c r="AA93" s="32"/>
      <c r="AB93" s="32"/>
      <c r="AC93" s="32"/>
      <c r="AD93" s="32"/>
      <c r="AE93" s="32"/>
    </row>
    <row r="94" spans="1:31" s="2" customFormat="1" ht="15.2" customHeight="1">
      <c r="A94" s="32"/>
      <c r="B94" s="33"/>
      <c r="C94" s="27" t="s">
        <v>28</v>
      </c>
      <c r="D94" s="34"/>
      <c r="E94" s="34"/>
      <c r="F94" s="25" t="str">
        <f>IF(E20="","",E20)</f>
        <v>Vyplň údaj</v>
      </c>
      <c r="G94" s="34"/>
      <c r="H94" s="34"/>
      <c r="I94" s="27" t="s">
        <v>32</v>
      </c>
      <c r="J94" s="30" t="str">
        <f>E26</f>
        <v>Pavel Hrba</v>
      </c>
      <c r="K94" s="34"/>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31" s="2" customFormat="1" ht="29.25" customHeight="1">
      <c r="A96" s="32"/>
      <c r="B96" s="33"/>
      <c r="C96" s="147" t="s">
        <v>116</v>
      </c>
      <c r="D96" s="148"/>
      <c r="E96" s="148"/>
      <c r="F96" s="148"/>
      <c r="G96" s="148"/>
      <c r="H96" s="148"/>
      <c r="I96" s="148"/>
      <c r="J96" s="149" t="s">
        <v>117</v>
      </c>
      <c r="K96" s="148"/>
      <c r="L96" s="49"/>
      <c r="S96" s="32"/>
      <c r="T96" s="32"/>
      <c r="U96" s="32"/>
      <c r="V96" s="32"/>
      <c r="W96" s="32"/>
      <c r="X96" s="32"/>
      <c r="Y96" s="32"/>
      <c r="Z96" s="32"/>
      <c r="AA96" s="32"/>
      <c r="AB96" s="32"/>
      <c r="AC96" s="32"/>
      <c r="AD96" s="32"/>
      <c r="AE96" s="32"/>
    </row>
    <row r="97" spans="1:31" s="2" customFormat="1" ht="10.35" customHeight="1">
      <c r="A97" s="32"/>
      <c r="B97" s="33"/>
      <c r="C97" s="34"/>
      <c r="D97" s="34"/>
      <c r="E97" s="34"/>
      <c r="F97" s="34"/>
      <c r="G97" s="34"/>
      <c r="H97" s="34"/>
      <c r="I97" s="34"/>
      <c r="J97" s="34"/>
      <c r="K97" s="34"/>
      <c r="L97" s="49"/>
      <c r="S97" s="32"/>
      <c r="T97" s="32"/>
      <c r="U97" s="32"/>
      <c r="V97" s="32"/>
      <c r="W97" s="32"/>
      <c r="X97" s="32"/>
      <c r="Y97" s="32"/>
      <c r="Z97" s="32"/>
      <c r="AA97" s="32"/>
      <c r="AB97" s="32"/>
      <c r="AC97" s="32"/>
      <c r="AD97" s="32"/>
      <c r="AE97" s="32"/>
    </row>
    <row r="98" spans="1:47" s="2" customFormat="1" ht="22.9" customHeight="1">
      <c r="A98" s="32"/>
      <c r="B98" s="33"/>
      <c r="C98" s="150" t="s">
        <v>118</v>
      </c>
      <c r="D98" s="34"/>
      <c r="E98" s="34"/>
      <c r="F98" s="34"/>
      <c r="G98" s="34"/>
      <c r="H98" s="34"/>
      <c r="I98" s="34"/>
      <c r="J98" s="82">
        <f>J133</f>
        <v>0</v>
      </c>
      <c r="K98" s="34"/>
      <c r="L98" s="49"/>
      <c r="S98" s="32"/>
      <c r="T98" s="32"/>
      <c r="U98" s="32"/>
      <c r="V98" s="32"/>
      <c r="W98" s="32"/>
      <c r="X98" s="32"/>
      <c r="Y98" s="32"/>
      <c r="Z98" s="32"/>
      <c r="AA98" s="32"/>
      <c r="AB98" s="32"/>
      <c r="AC98" s="32"/>
      <c r="AD98" s="32"/>
      <c r="AE98" s="32"/>
      <c r="AU98" s="15" t="s">
        <v>119</v>
      </c>
    </row>
    <row r="99" spans="2:12" s="9" customFormat="1" ht="24.95" customHeight="1">
      <c r="B99" s="151"/>
      <c r="C99" s="152"/>
      <c r="D99" s="153" t="s">
        <v>120</v>
      </c>
      <c r="E99" s="154"/>
      <c r="F99" s="154"/>
      <c r="G99" s="154"/>
      <c r="H99" s="154"/>
      <c r="I99" s="154"/>
      <c r="J99" s="155">
        <f>J134</f>
        <v>0</v>
      </c>
      <c r="K99" s="152"/>
      <c r="L99" s="156"/>
    </row>
    <row r="100" spans="2:12" s="10" customFormat="1" ht="19.9" customHeight="1">
      <c r="B100" s="157"/>
      <c r="C100" s="102"/>
      <c r="D100" s="158" t="s">
        <v>126</v>
      </c>
      <c r="E100" s="159"/>
      <c r="F100" s="159"/>
      <c r="G100" s="159"/>
      <c r="H100" s="159"/>
      <c r="I100" s="159"/>
      <c r="J100" s="160">
        <f>J135</f>
        <v>0</v>
      </c>
      <c r="K100" s="102"/>
      <c r="L100" s="161"/>
    </row>
    <row r="101" spans="2:12" s="10" customFormat="1" ht="19.9" customHeight="1">
      <c r="B101" s="157"/>
      <c r="C101" s="102"/>
      <c r="D101" s="158" t="s">
        <v>127</v>
      </c>
      <c r="E101" s="159"/>
      <c r="F101" s="159"/>
      <c r="G101" s="159"/>
      <c r="H101" s="159"/>
      <c r="I101" s="159"/>
      <c r="J101" s="160">
        <f>J143</f>
        <v>0</v>
      </c>
      <c r="K101" s="102"/>
      <c r="L101" s="161"/>
    </row>
    <row r="102" spans="2:12" s="10" customFormat="1" ht="19.9" customHeight="1">
      <c r="B102" s="157"/>
      <c r="C102" s="102"/>
      <c r="D102" s="158" t="s">
        <v>128</v>
      </c>
      <c r="E102" s="159"/>
      <c r="F102" s="159"/>
      <c r="G102" s="159"/>
      <c r="H102" s="159"/>
      <c r="I102" s="159"/>
      <c r="J102" s="160">
        <f>J146</f>
        <v>0</v>
      </c>
      <c r="K102" s="102"/>
      <c r="L102" s="161"/>
    </row>
    <row r="103" spans="2:12" s="10" customFormat="1" ht="19.9" customHeight="1">
      <c r="B103" s="157"/>
      <c r="C103" s="102"/>
      <c r="D103" s="158" t="s">
        <v>129</v>
      </c>
      <c r="E103" s="159"/>
      <c r="F103" s="159"/>
      <c r="G103" s="159"/>
      <c r="H103" s="159"/>
      <c r="I103" s="159"/>
      <c r="J103" s="160">
        <f>J149</f>
        <v>0</v>
      </c>
      <c r="K103" s="102"/>
      <c r="L103" s="161"/>
    </row>
    <row r="104" spans="2:12" s="10" customFormat="1" ht="19.9" customHeight="1">
      <c r="B104" s="157"/>
      <c r="C104" s="102"/>
      <c r="D104" s="158" t="s">
        <v>130</v>
      </c>
      <c r="E104" s="159"/>
      <c r="F104" s="159"/>
      <c r="G104" s="159"/>
      <c r="H104" s="159"/>
      <c r="I104" s="159"/>
      <c r="J104" s="160">
        <f>J152</f>
        <v>0</v>
      </c>
      <c r="K104" s="102"/>
      <c r="L104" s="161"/>
    </row>
    <row r="105" spans="2:12" s="10" customFormat="1" ht="19.9" customHeight="1">
      <c r="B105" s="157"/>
      <c r="C105" s="102"/>
      <c r="D105" s="158" t="s">
        <v>131</v>
      </c>
      <c r="E105" s="159"/>
      <c r="F105" s="159"/>
      <c r="G105" s="159"/>
      <c r="H105" s="159"/>
      <c r="I105" s="159"/>
      <c r="J105" s="160">
        <f>J160</f>
        <v>0</v>
      </c>
      <c r="K105" s="102"/>
      <c r="L105" s="161"/>
    </row>
    <row r="106" spans="2:12" s="10" customFormat="1" ht="19.9" customHeight="1">
      <c r="B106" s="157"/>
      <c r="C106" s="102"/>
      <c r="D106" s="158" t="s">
        <v>132</v>
      </c>
      <c r="E106" s="159"/>
      <c r="F106" s="159"/>
      <c r="G106" s="159"/>
      <c r="H106" s="159"/>
      <c r="I106" s="159"/>
      <c r="J106" s="160">
        <f>J166</f>
        <v>0</v>
      </c>
      <c r="K106" s="102"/>
      <c r="L106" s="161"/>
    </row>
    <row r="107" spans="2:12" s="9" customFormat="1" ht="24.95" customHeight="1">
      <c r="B107" s="151"/>
      <c r="C107" s="152"/>
      <c r="D107" s="153" t="s">
        <v>133</v>
      </c>
      <c r="E107" s="154"/>
      <c r="F107" s="154"/>
      <c r="G107" s="154"/>
      <c r="H107" s="154"/>
      <c r="I107" s="154"/>
      <c r="J107" s="155">
        <f>J168</f>
        <v>0</v>
      </c>
      <c r="K107" s="152"/>
      <c r="L107" s="156"/>
    </row>
    <row r="108" spans="2:12" s="10" customFormat="1" ht="19.9" customHeight="1">
      <c r="B108" s="157"/>
      <c r="C108" s="102"/>
      <c r="D108" s="158" t="s">
        <v>139</v>
      </c>
      <c r="E108" s="159"/>
      <c r="F108" s="159"/>
      <c r="G108" s="159"/>
      <c r="H108" s="159"/>
      <c r="I108" s="159"/>
      <c r="J108" s="160">
        <f>J169</f>
        <v>0</v>
      </c>
      <c r="K108" s="102"/>
      <c r="L108" s="161"/>
    </row>
    <row r="109" spans="2:12" s="10" customFormat="1" ht="19.9" customHeight="1">
      <c r="B109" s="157"/>
      <c r="C109" s="102"/>
      <c r="D109" s="158" t="s">
        <v>913</v>
      </c>
      <c r="E109" s="159"/>
      <c r="F109" s="159"/>
      <c r="G109" s="159"/>
      <c r="H109" s="159"/>
      <c r="I109" s="159"/>
      <c r="J109" s="160">
        <f>J173</f>
        <v>0</v>
      </c>
      <c r="K109" s="102"/>
      <c r="L109" s="161"/>
    </row>
    <row r="110" spans="2:12" s="10" customFormat="1" ht="19.9" customHeight="1">
      <c r="B110" s="157"/>
      <c r="C110" s="102"/>
      <c r="D110" s="158" t="s">
        <v>141</v>
      </c>
      <c r="E110" s="159"/>
      <c r="F110" s="159"/>
      <c r="G110" s="159"/>
      <c r="H110" s="159"/>
      <c r="I110" s="159"/>
      <c r="J110" s="160">
        <f>J176</f>
        <v>0</v>
      </c>
      <c r="K110" s="102"/>
      <c r="L110" s="161"/>
    </row>
    <row r="111" spans="2:12" s="10" customFormat="1" ht="19.9" customHeight="1">
      <c r="B111" s="157"/>
      <c r="C111" s="102"/>
      <c r="D111" s="158" t="s">
        <v>143</v>
      </c>
      <c r="E111" s="159"/>
      <c r="F111" s="159"/>
      <c r="G111" s="159"/>
      <c r="H111" s="159"/>
      <c r="I111" s="159"/>
      <c r="J111" s="160">
        <f>J182</f>
        <v>0</v>
      </c>
      <c r="K111" s="102"/>
      <c r="L111" s="161"/>
    </row>
    <row r="112" spans="1:31" s="2" customFormat="1" ht="21.7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6.95" customHeight="1">
      <c r="A113" s="32"/>
      <c r="B113" s="52"/>
      <c r="C113" s="53"/>
      <c r="D113" s="53"/>
      <c r="E113" s="53"/>
      <c r="F113" s="53"/>
      <c r="G113" s="53"/>
      <c r="H113" s="53"/>
      <c r="I113" s="53"/>
      <c r="J113" s="53"/>
      <c r="K113" s="53"/>
      <c r="L113" s="49"/>
      <c r="S113" s="32"/>
      <c r="T113" s="32"/>
      <c r="U113" s="32"/>
      <c r="V113" s="32"/>
      <c r="W113" s="32"/>
      <c r="X113" s="32"/>
      <c r="Y113" s="32"/>
      <c r="Z113" s="32"/>
      <c r="AA113" s="32"/>
      <c r="AB113" s="32"/>
      <c r="AC113" s="32"/>
      <c r="AD113" s="32"/>
      <c r="AE113" s="32"/>
    </row>
    <row r="117" spans="1:31" s="2" customFormat="1" ht="6.95" customHeight="1">
      <c r="A117" s="32"/>
      <c r="B117" s="54"/>
      <c r="C117" s="55"/>
      <c r="D117" s="55"/>
      <c r="E117" s="55"/>
      <c r="F117" s="55"/>
      <c r="G117" s="55"/>
      <c r="H117" s="55"/>
      <c r="I117" s="55"/>
      <c r="J117" s="55"/>
      <c r="K117" s="55"/>
      <c r="L117" s="49"/>
      <c r="S117" s="32"/>
      <c r="T117" s="32"/>
      <c r="U117" s="32"/>
      <c r="V117" s="32"/>
      <c r="W117" s="32"/>
      <c r="X117" s="32"/>
      <c r="Y117" s="32"/>
      <c r="Z117" s="32"/>
      <c r="AA117" s="32"/>
      <c r="AB117" s="32"/>
      <c r="AC117" s="32"/>
      <c r="AD117" s="32"/>
      <c r="AE117" s="32"/>
    </row>
    <row r="118" spans="1:31" s="2" customFormat="1" ht="24.95" customHeight="1">
      <c r="A118" s="32"/>
      <c r="B118" s="33"/>
      <c r="C118" s="21" t="s">
        <v>144</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6.95" customHeight="1">
      <c r="A119" s="32"/>
      <c r="B119" s="33"/>
      <c r="C119" s="34"/>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2" customHeight="1">
      <c r="A120" s="32"/>
      <c r="B120" s="33"/>
      <c r="C120" s="27" t="s">
        <v>17</v>
      </c>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26.25" customHeight="1">
      <c r="A121" s="32"/>
      <c r="B121" s="33"/>
      <c r="C121" s="34"/>
      <c r="D121" s="34"/>
      <c r="E121" s="446" t="str">
        <f>E7</f>
        <v>Revitalizace areálu kostela Sv. Jiří, Horní Slavkov - I. etapa - stavební objekty</v>
      </c>
      <c r="F121" s="447"/>
      <c r="G121" s="447"/>
      <c r="H121" s="447"/>
      <c r="I121" s="34"/>
      <c r="J121" s="34"/>
      <c r="K121" s="34"/>
      <c r="L121" s="49"/>
      <c r="S121" s="32"/>
      <c r="T121" s="32"/>
      <c r="U121" s="32"/>
      <c r="V121" s="32"/>
      <c r="W121" s="32"/>
      <c r="X121" s="32"/>
      <c r="Y121" s="32"/>
      <c r="Z121" s="32"/>
      <c r="AA121" s="32"/>
      <c r="AB121" s="32"/>
      <c r="AC121" s="32"/>
      <c r="AD121" s="32"/>
      <c r="AE121" s="32"/>
    </row>
    <row r="122" spans="2:12" s="1" customFormat="1" ht="12" customHeight="1">
      <c r="B122" s="19"/>
      <c r="C122" s="27" t="s">
        <v>108</v>
      </c>
      <c r="D122" s="20"/>
      <c r="E122" s="20"/>
      <c r="F122" s="20"/>
      <c r="G122" s="20"/>
      <c r="H122" s="20"/>
      <c r="I122" s="20"/>
      <c r="J122" s="20"/>
      <c r="K122" s="20"/>
      <c r="L122" s="18"/>
    </row>
    <row r="123" spans="1:31" s="2" customFormat="1" ht="16.5" customHeight="1">
      <c r="A123" s="32"/>
      <c r="B123" s="33"/>
      <c r="C123" s="34"/>
      <c r="D123" s="34"/>
      <c r="E123" s="446" t="s">
        <v>109</v>
      </c>
      <c r="F123" s="445"/>
      <c r="G123" s="445"/>
      <c r="H123" s="445"/>
      <c r="I123" s="34"/>
      <c r="J123" s="34"/>
      <c r="K123" s="34"/>
      <c r="L123" s="49"/>
      <c r="S123" s="32"/>
      <c r="T123" s="32"/>
      <c r="U123" s="32"/>
      <c r="V123" s="32"/>
      <c r="W123" s="32"/>
      <c r="X123" s="32"/>
      <c r="Y123" s="32"/>
      <c r="Z123" s="32"/>
      <c r="AA123" s="32"/>
      <c r="AB123" s="32"/>
      <c r="AC123" s="32"/>
      <c r="AD123" s="32"/>
      <c r="AE123" s="32"/>
    </row>
    <row r="124" spans="1:31" s="2" customFormat="1" ht="12" customHeight="1">
      <c r="A124" s="32"/>
      <c r="B124" s="33"/>
      <c r="C124" s="27" t="s">
        <v>110</v>
      </c>
      <c r="D124" s="34"/>
      <c r="E124" s="34"/>
      <c r="F124" s="34"/>
      <c r="G124" s="34"/>
      <c r="H124" s="34"/>
      <c r="I124" s="34"/>
      <c r="J124" s="34"/>
      <c r="K124" s="34"/>
      <c r="L124" s="49"/>
      <c r="S124" s="32"/>
      <c r="T124" s="32"/>
      <c r="U124" s="32"/>
      <c r="V124" s="32"/>
      <c r="W124" s="32"/>
      <c r="X124" s="32"/>
      <c r="Y124" s="32"/>
      <c r="Z124" s="32"/>
      <c r="AA124" s="32"/>
      <c r="AB124" s="32"/>
      <c r="AC124" s="32"/>
      <c r="AD124" s="32"/>
      <c r="AE124" s="32"/>
    </row>
    <row r="125" spans="1:31" s="2" customFormat="1" ht="16.5" customHeight="1">
      <c r="A125" s="32"/>
      <c r="B125" s="33"/>
      <c r="C125" s="34"/>
      <c r="D125" s="34"/>
      <c r="E125" s="425" t="str">
        <f>E11</f>
        <v>001020 - SO 01b  Západní věž</v>
      </c>
      <c r="F125" s="445"/>
      <c r="G125" s="445"/>
      <c r="H125" s="445"/>
      <c r="I125" s="34"/>
      <c r="J125" s="34"/>
      <c r="K125" s="34"/>
      <c r="L125" s="49"/>
      <c r="S125" s="32"/>
      <c r="T125" s="32"/>
      <c r="U125" s="32"/>
      <c r="V125" s="32"/>
      <c r="W125" s="32"/>
      <c r="X125" s="32"/>
      <c r="Y125" s="32"/>
      <c r="Z125" s="32"/>
      <c r="AA125" s="32"/>
      <c r="AB125" s="32"/>
      <c r="AC125" s="32"/>
      <c r="AD125" s="32"/>
      <c r="AE125" s="32"/>
    </row>
    <row r="126" spans="1:31" s="2" customFormat="1" ht="6.95" customHeight="1">
      <c r="A126" s="32"/>
      <c r="B126" s="33"/>
      <c r="C126" s="34"/>
      <c r="D126" s="34"/>
      <c r="E126" s="34"/>
      <c r="F126" s="34"/>
      <c r="G126" s="34"/>
      <c r="H126" s="34"/>
      <c r="I126" s="34"/>
      <c r="J126" s="34"/>
      <c r="K126" s="34"/>
      <c r="L126" s="49"/>
      <c r="S126" s="32"/>
      <c r="T126" s="32"/>
      <c r="U126" s="32"/>
      <c r="V126" s="32"/>
      <c r="W126" s="32"/>
      <c r="X126" s="32"/>
      <c r="Y126" s="32"/>
      <c r="Z126" s="32"/>
      <c r="AA126" s="32"/>
      <c r="AB126" s="32"/>
      <c r="AC126" s="32"/>
      <c r="AD126" s="32"/>
      <c r="AE126" s="32"/>
    </row>
    <row r="127" spans="1:31" s="2" customFormat="1" ht="12" customHeight="1">
      <c r="A127" s="32"/>
      <c r="B127" s="33"/>
      <c r="C127" s="27" t="s">
        <v>21</v>
      </c>
      <c r="D127" s="34"/>
      <c r="E127" s="34"/>
      <c r="F127" s="25" t="str">
        <f>F14</f>
        <v>Horní Slavkov</v>
      </c>
      <c r="G127" s="34"/>
      <c r="H127" s="34"/>
      <c r="I127" s="27" t="s">
        <v>23</v>
      </c>
      <c r="J127" s="64" t="str">
        <f>IF(J14="","",J14)</f>
        <v>2. 2. 2021</v>
      </c>
      <c r="K127" s="34"/>
      <c r="L127" s="49"/>
      <c r="S127" s="32"/>
      <c r="T127" s="32"/>
      <c r="U127" s="32"/>
      <c r="V127" s="32"/>
      <c r="W127" s="32"/>
      <c r="X127" s="32"/>
      <c r="Y127" s="32"/>
      <c r="Z127" s="32"/>
      <c r="AA127" s="32"/>
      <c r="AB127" s="32"/>
      <c r="AC127" s="32"/>
      <c r="AD127" s="32"/>
      <c r="AE127" s="32"/>
    </row>
    <row r="128" spans="1:31" s="2" customFormat="1" ht="6.95" customHeight="1">
      <c r="A128" s="32"/>
      <c r="B128" s="33"/>
      <c r="C128" s="34"/>
      <c r="D128" s="34"/>
      <c r="E128" s="34"/>
      <c r="F128" s="34"/>
      <c r="G128" s="34"/>
      <c r="H128" s="34"/>
      <c r="I128" s="34"/>
      <c r="J128" s="34"/>
      <c r="K128" s="34"/>
      <c r="L128" s="49"/>
      <c r="S128" s="32"/>
      <c r="T128" s="32"/>
      <c r="U128" s="32"/>
      <c r="V128" s="32"/>
      <c r="W128" s="32"/>
      <c r="X128" s="32"/>
      <c r="Y128" s="32"/>
      <c r="Z128" s="32"/>
      <c r="AA128" s="32"/>
      <c r="AB128" s="32"/>
      <c r="AC128" s="32"/>
      <c r="AD128" s="32"/>
      <c r="AE128" s="32"/>
    </row>
    <row r="129" spans="1:31" s="2" customFormat="1" ht="25.7" customHeight="1">
      <c r="A129" s="32"/>
      <c r="B129" s="33"/>
      <c r="C129" s="27" t="s">
        <v>25</v>
      </c>
      <c r="D129" s="34"/>
      <c r="E129" s="34"/>
      <c r="F129" s="25" t="str">
        <f>E17</f>
        <v>Město Horní Slavkov</v>
      </c>
      <c r="G129" s="34"/>
      <c r="H129" s="34"/>
      <c r="I129" s="27" t="s">
        <v>30</v>
      </c>
      <c r="J129" s="30" t="str">
        <f>E23</f>
        <v>TMS PROJEKT Ing. JiříTreybal</v>
      </c>
      <c r="K129" s="34"/>
      <c r="L129" s="49"/>
      <c r="S129" s="32"/>
      <c r="T129" s="32"/>
      <c r="U129" s="32"/>
      <c r="V129" s="32"/>
      <c r="W129" s="32"/>
      <c r="X129" s="32"/>
      <c r="Y129" s="32"/>
      <c r="Z129" s="32"/>
      <c r="AA129" s="32"/>
      <c r="AB129" s="32"/>
      <c r="AC129" s="32"/>
      <c r="AD129" s="32"/>
      <c r="AE129" s="32"/>
    </row>
    <row r="130" spans="1:31" s="2" customFormat="1" ht="15.2" customHeight="1">
      <c r="A130" s="32"/>
      <c r="B130" s="33"/>
      <c r="C130" s="27" t="s">
        <v>28</v>
      </c>
      <c r="D130" s="34"/>
      <c r="E130" s="34"/>
      <c r="F130" s="25" t="str">
        <f>IF(E20="","",E20)</f>
        <v>Vyplň údaj</v>
      </c>
      <c r="G130" s="34"/>
      <c r="H130" s="34"/>
      <c r="I130" s="27" t="s">
        <v>32</v>
      </c>
      <c r="J130" s="30" t="str">
        <f>E26</f>
        <v>Pavel Hrba</v>
      </c>
      <c r="K130" s="34"/>
      <c r="L130" s="49"/>
      <c r="S130" s="32"/>
      <c r="T130" s="32"/>
      <c r="U130" s="32"/>
      <c r="V130" s="32"/>
      <c r="W130" s="32"/>
      <c r="X130" s="32"/>
      <c r="Y130" s="32"/>
      <c r="Z130" s="32"/>
      <c r="AA130" s="32"/>
      <c r="AB130" s="32"/>
      <c r="AC130" s="32"/>
      <c r="AD130" s="32"/>
      <c r="AE130" s="32"/>
    </row>
    <row r="131" spans="1:31" s="2" customFormat="1" ht="10.35" customHeight="1">
      <c r="A131" s="32"/>
      <c r="B131" s="33"/>
      <c r="C131" s="34"/>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11" customFormat="1" ht="29.25" customHeight="1">
      <c r="A132" s="162"/>
      <c r="B132" s="163"/>
      <c r="C132" s="164" t="s">
        <v>145</v>
      </c>
      <c r="D132" s="165" t="s">
        <v>60</v>
      </c>
      <c r="E132" s="165" t="s">
        <v>56</v>
      </c>
      <c r="F132" s="165" t="s">
        <v>57</v>
      </c>
      <c r="G132" s="165" t="s">
        <v>146</v>
      </c>
      <c r="H132" s="165" t="s">
        <v>147</v>
      </c>
      <c r="I132" s="165" t="s">
        <v>148</v>
      </c>
      <c r="J132" s="166" t="s">
        <v>117</v>
      </c>
      <c r="K132" s="167" t="s">
        <v>149</v>
      </c>
      <c r="L132" s="168"/>
      <c r="M132" s="73" t="s">
        <v>1</v>
      </c>
      <c r="N132" s="74" t="s">
        <v>39</v>
      </c>
      <c r="O132" s="74" t="s">
        <v>150</v>
      </c>
      <c r="P132" s="74" t="s">
        <v>151</v>
      </c>
      <c r="Q132" s="74" t="s">
        <v>152</v>
      </c>
      <c r="R132" s="74" t="s">
        <v>153</v>
      </c>
      <c r="S132" s="74" t="s">
        <v>154</v>
      </c>
      <c r="T132" s="75" t="s">
        <v>155</v>
      </c>
      <c r="U132" s="162"/>
      <c r="V132" s="162"/>
      <c r="W132" s="162"/>
      <c r="X132" s="162"/>
      <c r="Y132" s="162"/>
      <c r="Z132" s="162"/>
      <c r="AA132" s="162"/>
      <c r="AB132" s="162"/>
      <c r="AC132" s="162"/>
      <c r="AD132" s="162"/>
      <c r="AE132" s="162"/>
    </row>
    <row r="133" spans="1:63" s="2" customFormat="1" ht="22.9" customHeight="1">
      <c r="A133" s="32"/>
      <c r="B133" s="33"/>
      <c r="C133" s="80" t="s">
        <v>156</v>
      </c>
      <c r="D133" s="34"/>
      <c r="E133" s="34"/>
      <c r="F133" s="34"/>
      <c r="G133" s="34"/>
      <c r="H133" s="34"/>
      <c r="I133" s="34"/>
      <c r="J133" s="169">
        <f>BK133</f>
        <v>0</v>
      </c>
      <c r="K133" s="34"/>
      <c r="L133" s="37"/>
      <c r="M133" s="76"/>
      <c r="N133" s="170"/>
      <c r="O133" s="77"/>
      <c r="P133" s="171">
        <f>P134+P168</f>
        <v>0</v>
      </c>
      <c r="Q133" s="77"/>
      <c r="R133" s="171">
        <f>R134+R168</f>
        <v>6.8070200000000005</v>
      </c>
      <c r="S133" s="77"/>
      <c r="T133" s="172">
        <f>T134+T168</f>
        <v>10.939809999999998</v>
      </c>
      <c r="U133" s="32"/>
      <c r="V133" s="32"/>
      <c r="W133" s="32"/>
      <c r="X133" s="32"/>
      <c r="Y133" s="32"/>
      <c r="Z133" s="32"/>
      <c r="AA133" s="32"/>
      <c r="AB133" s="32"/>
      <c r="AC133" s="32"/>
      <c r="AD133" s="32"/>
      <c r="AE133" s="32"/>
      <c r="AT133" s="15" t="s">
        <v>74</v>
      </c>
      <c r="AU133" s="15" t="s">
        <v>119</v>
      </c>
      <c r="BK133" s="173">
        <f>BK134+BK168</f>
        <v>0</v>
      </c>
    </row>
    <row r="134" spans="2:63" s="12" customFormat="1" ht="25.9" customHeight="1">
      <c r="B134" s="174"/>
      <c r="C134" s="175"/>
      <c r="D134" s="176" t="s">
        <v>74</v>
      </c>
      <c r="E134" s="177" t="s">
        <v>157</v>
      </c>
      <c r="F134" s="177" t="s">
        <v>158</v>
      </c>
      <c r="G134" s="175"/>
      <c r="H134" s="175"/>
      <c r="I134" s="178"/>
      <c r="J134" s="179">
        <f>BK134</f>
        <v>0</v>
      </c>
      <c r="K134" s="175"/>
      <c r="L134" s="180"/>
      <c r="M134" s="181"/>
      <c r="N134" s="182"/>
      <c r="O134" s="182"/>
      <c r="P134" s="183">
        <f>P135+P143+P146+P149+P152+P160+P166</f>
        <v>0</v>
      </c>
      <c r="Q134" s="182"/>
      <c r="R134" s="183">
        <f>R135+R143+R146+R149+R152+R160+R166</f>
        <v>5.428835</v>
      </c>
      <c r="S134" s="182"/>
      <c r="T134" s="184">
        <f>T135+T143+T146+T149+T152+T160+T166</f>
        <v>10.939809999999998</v>
      </c>
      <c r="AR134" s="185" t="s">
        <v>8</v>
      </c>
      <c r="AT134" s="186" t="s">
        <v>74</v>
      </c>
      <c r="AU134" s="186" t="s">
        <v>75</v>
      </c>
      <c r="AY134" s="185" t="s">
        <v>159</v>
      </c>
      <c r="BK134" s="187">
        <f>BK135+BK143+BK146+BK149+BK152+BK160+BK166</f>
        <v>0</v>
      </c>
    </row>
    <row r="135" spans="2:63" s="12" customFormat="1" ht="22.9" customHeight="1">
      <c r="B135" s="174"/>
      <c r="C135" s="175"/>
      <c r="D135" s="176" t="s">
        <v>74</v>
      </c>
      <c r="E135" s="188" t="s">
        <v>321</v>
      </c>
      <c r="F135" s="188" t="s">
        <v>322</v>
      </c>
      <c r="G135" s="175"/>
      <c r="H135" s="175"/>
      <c r="I135" s="178"/>
      <c r="J135" s="189">
        <f>BK135</f>
        <v>0</v>
      </c>
      <c r="K135" s="175"/>
      <c r="L135" s="180"/>
      <c r="M135" s="181"/>
      <c r="N135" s="182"/>
      <c r="O135" s="182"/>
      <c r="P135" s="183">
        <f>SUM(P136:P142)</f>
        <v>0</v>
      </c>
      <c r="Q135" s="182"/>
      <c r="R135" s="183">
        <f>SUM(R136:R142)</f>
        <v>1.873755</v>
      </c>
      <c r="S135" s="182"/>
      <c r="T135" s="184">
        <f>SUM(T136:T142)</f>
        <v>0</v>
      </c>
      <c r="AR135" s="185" t="s">
        <v>8</v>
      </c>
      <c r="AT135" s="186" t="s">
        <v>74</v>
      </c>
      <c r="AU135" s="186" t="s">
        <v>8</v>
      </c>
      <c r="AY135" s="185" t="s">
        <v>159</v>
      </c>
      <c r="BK135" s="187">
        <f>SUM(BK136:BK142)</f>
        <v>0</v>
      </c>
    </row>
    <row r="136" spans="1:65" s="2" customFormat="1" ht="21.75" customHeight="1">
      <c r="A136" s="32"/>
      <c r="B136" s="33"/>
      <c r="C136" s="190" t="s">
        <v>8</v>
      </c>
      <c r="D136" s="190" t="s">
        <v>161</v>
      </c>
      <c r="E136" s="191" t="s">
        <v>368</v>
      </c>
      <c r="F136" s="192" t="s">
        <v>369</v>
      </c>
      <c r="G136" s="193" t="s">
        <v>214</v>
      </c>
      <c r="H136" s="194">
        <v>58.5</v>
      </c>
      <c r="I136" s="195"/>
      <c r="J136" s="196">
        <f>ROUND(I136*H136,0)</f>
        <v>0</v>
      </c>
      <c r="K136" s="197"/>
      <c r="L136" s="37"/>
      <c r="M136" s="198" t="s">
        <v>1</v>
      </c>
      <c r="N136" s="199" t="s">
        <v>40</v>
      </c>
      <c r="O136" s="69"/>
      <c r="P136" s="200">
        <f>O136*H136</f>
        <v>0</v>
      </c>
      <c r="Q136" s="200">
        <v>0.01733</v>
      </c>
      <c r="R136" s="200">
        <f>Q136*H136</f>
        <v>1.013805</v>
      </c>
      <c r="S136" s="200">
        <v>0</v>
      </c>
      <c r="T136" s="201">
        <f>S136*H136</f>
        <v>0</v>
      </c>
      <c r="U136" s="32"/>
      <c r="V136" s="32"/>
      <c r="W136" s="32"/>
      <c r="X136" s="32"/>
      <c r="Y136" s="32"/>
      <c r="Z136" s="32"/>
      <c r="AA136" s="32"/>
      <c r="AB136" s="32"/>
      <c r="AC136" s="32"/>
      <c r="AD136" s="32"/>
      <c r="AE136" s="32"/>
      <c r="AR136" s="202" t="s">
        <v>165</v>
      </c>
      <c r="AT136" s="202" t="s">
        <v>161</v>
      </c>
      <c r="AU136" s="202" t="s">
        <v>83</v>
      </c>
      <c r="AY136" s="15" t="s">
        <v>159</v>
      </c>
      <c r="BE136" s="203">
        <f>IF(N136="základní",J136,0)</f>
        <v>0</v>
      </c>
      <c r="BF136" s="203">
        <f>IF(N136="snížená",J136,0)</f>
        <v>0</v>
      </c>
      <c r="BG136" s="203">
        <f>IF(N136="zákl. přenesená",J136,0)</f>
        <v>0</v>
      </c>
      <c r="BH136" s="203">
        <f>IF(N136="sníž. přenesená",J136,0)</f>
        <v>0</v>
      </c>
      <c r="BI136" s="203">
        <f>IF(N136="nulová",J136,0)</f>
        <v>0</v>
      </c>
      <c r="BJ136" s="15" t="s">
        <v>8</v>
      </c>
      <c r="BK136" s="203">
        <f>ROUND(I136*H136,0)</f>
        <v>0</v>
      </c>
      <c r="BL136" s="15" t="s">
        <v>165</v>
      </c>
      <c r="BM136" s="202" t="s">
        <v>914</v>
      </c>
    </row>
    <row r="137" spans="2:51" s="13" customFormat="1" ht="12">
      <c r="B137" s="204"/>
      <c r="C137" s="205"/>
      <c r="D137" s="206" t="s">
        <v>167</v>
      </c>
      <c r="E137" s="207" t="s">
        <v>1</v>
      </c>
      <c r="F137" s="208" t="s">
        <v>915</v>
      </c>
      <c r="G137" s="205"/>
      <c r="H137" s="209">
        <v>58.5</v>
      </c>
      <c r="I137" s="210"/>
      <c r="J137" s="205"/>
      <c r="K137" s="205"/>
      <c r="L137" s="211"/>
      <c r="M137" s="212"/>
      <c r="N137" s="213"/>
      <c r="O137" s="213"/>
      <c r="P137" s="213"/>
      <c r="Q137" s="213"/>
      <c r="R137" s="213"/>
      <c r="S137" s="213"/>
      <c r="T137" s="214"/>
      <c r="AT137" s="215" t="s">
        <v>167</v>
      </c>
      <c r="AU137" s="215" t="s">
        <v>83</v>
      </c>
      <c r="AV137" s="13" t="s">
        <v>83</v>
      </c>
      <c r="AW137" s="13" t="s">
        <v>31</v>
      </c>
      <c r="AX137" s="13" t="s">
        <v>75</v>
      </c>
      <c r="AY137" s="215" t="s">
        <v>159</v>
      </c>
    </row>
    <row r="138" spans="1:65" s="2" customFormat="1" ht="21.75" customHeight="1">
      <c r="A138" s="32"/>
      <c r="B138" s="33"/>
      <c r="C138" s="190" t="s">
        <v>83</v>
      </c>
      <c r="D138" s="190" t="s">
        <v>161</v>
      </c>
      <c r="E138" s="191" t="s">
        <v>375</v>
      </c>
      <c r="F138" s="192" t="s">
        <v>376</v>
      </c>
      <c r="G138" s="193" t="s">
        <v>214</v>
      </c>
      <c r="H138" s="194">
        <v>117</v>
      </c>
      <c r="I138" s="195"/>
      <c r="J138" s="196">
        <f>ROUND(I138*H138,0)</f>
        <v>0</v>
      </c>
      <c r="K138" s="197"/>
      <c r="L138" s="37"/>
      <c r="M138" s="198" t="s">
        <v>1</v>
      </c>
      <c r="N138" s="199" t="s">
        <v>40</v>
      </c>
      <c r="O138" s="69"/>
      <c r="P138" s="200">
        <f>O138*H138</f>
        <v>0</v>
      </c>
      <c r="Q138" s="200">
        <v>0.00735</v>
      </c>
      <c r="R138" s="200">
        <f>Q138*H138</f>
        <v>0.85995</v>
      </c>
      <c r="S138" s="200">
        <v>0</v>
      </c>
      <c r="T138" s="201">
        <f>S138*H138</f>
        <v>0</v>
      </c>
      <c r="U138" s="32"/>
      <c r="V138" s="32"/>
      <c r="W138" s="32"/>
      <c r="X138" s="32"/>
      <c r="Y138" s="32"/>
      <c r="Z138" s="32"/>
      <c r="AA138" s="32"/>
      <c r="AB138" s="32"/>
      <c r="AC138" s="32"/>
      <c r="AD138" s="32"/>
      <c r="AE138" s="32"/>
      <c r="AR138" s="202" t="s">
        <v>165</v>
      </c>
      <c r="AT138" s="202" t="s">
        <v>161</v>
      </c>
      <c r="AU138" s="202" t="s">
        <v>83</v>
      </c>
      <c r="AY138" s="15" t="s">
        <v>159</v>
      </c>
      <c r="BE138" s="203">
        <f>IF(N138="základní",J138,0)</f>
        <v>0</v>
      </c>
      <c r="BF138" s="203">
        <f>IF(N138="snížená",J138,0)</f>
        <v>0</v>
      </c>
      <c r="BG138" s="203">
        <f>IF(N138="zákl. přenesená",J138,0)</f>
        <v>0</v>
      </c>
      <c r="BH138" s="203">
        <f>IF(N138="sníž. přenesená",J138,0)</f>
        <v>0</v>
      </c>
      <c r="BI138" s="203">
        <f>IF(N138="nulová",J138,0)</f>
        <v>0</v>
      </c>
      <c r="BJ138" s="15" t="s">
        <v>8</v>
      </c>
      <c r="BK138" s="203">
        <f>ROUND(I138*H138,0)</f>
        <v>0</v>
      </c>
      <c r="BL138" s="15" t="s">
        <v>165</v>
      </c>
      <c r="BM138" s="202" t="s">
        <v>916</v>
      </c>
    </row>
    <row r="139" spans="2:51" s="13" customFormat="1" ht="12">
      <c r="B139" s="204"/>
      <c r="C139" s="205"/>
      <c r="D139" s="206" t="s">
        <v>167</v>
      </c>
      <c r="E139" s="207" t="s">
        <v>1</v>
      </c>
      <c r="F139" s="208" t="s">
        <v>917</v>
      </c>
      <c r="G139" s="205"/>
      <c r="H139" s="209">
        <v>117</v>
      </c>
      <c r="I139" s="210"/>
      <c r="J139" s="205"/>
      <c r="K139" s="205"/>
      <c r="L139" s="211"/>
      <c r="M139" s="212"/>
      <c r="N139" s="213"/>
      <c r="O139" s="213"/>
      <c r="P139" s="213"/>
      <c r="Q139" s="213"/>
      <c r="R139" s="213"/>
      <c r="S139" s="213"/>
      <c r="T139" s="214"/>
      <c r="AT139" s="215" t="s">
        <v>167</v>
      </c>
      <c r="AU139" s="215" t="s">
        <v>83</v>
      </c>
      <c r="AV139" s="13" t="s">
        <v>83</v>
      </c>
      <c r="AW139" s="13" t="s">
        <v>31</v>
      </c>
      <c r="AX139" s="13" t="s">
        <v>75</v>
      </c>
      <c r="AY139" s="215" t="s">
        <v>159</v>
      </c>
    </row>
    <row r="140" spans="1:65" s="2" customFormat="1" ht="21.75" customHeight="1">
      <c r="A140" s="32"/>
      <c r="B140" s="33"/>
      <c r="C140" s="190" t="s">
        <v>173</v>
      </c>
      <c r="D140" s="190" t="s">
        <v>161</v>
      </c>
      <c r="E140" s="191" t="s">
        <v>408</v>
      </c>
      <c r="F140" s="192" t="s">
        <v>409</v>
      </c>
      <c r="G140" s="193" t="s">
        <v>214</v>
      </c>
      <c r="H140" s="194">
        <v>11.542</v>
      </c>
      <c r="I140" s="195"/>
      <c r="J140" s="196">
        <f>ROUND(I140*H140,0)</f>
        <v>0</v>
      </c>
      <c r="K140" s="197"/>
      <c r="L140" s="37"/>
      <c r="M140" s="198" t="s">
        <v>1</v>
      </c>
      <c r="N140" s="199" t="s">
        <v>40</v>
      </c>
      <c r="O140" s="69"/>
      <c r="P140" s="200">
        <f>O140*H140</f>
        <v>0</v>
      </c>
      <c r="Q140" s="200">
        <v>0</v>
      </c>
      <c r="R140" s="200">
        <f>Q140*H140</f>
        <v>0</v>
      </c>
      <c r="S140" s="200">
        <v>0</v>
      </c>
      <c r="T140" s="201">
        <f>S140*H140</f>
        <v>0</v>
      </c>
      <c r="U140" s="32"/>
      <c r="V140" s="32"/>
      <c r="W140" s="32"/>
      <c r="X140" s="32"/>
      <c r="Y140" s="32"/>
      <c r="Z140" s="32"/>
      <c r="AA140" s="32"/>
      <c r="AB140" s="32"/>
      <c r="AC140" s="32"/>
      <c r="AD140" s="32"/>
      <c r="AE140" s="32"/>
      <c r="AR140" s="202" t="s">
        <v>165</v>
      </c>
      <c r="AT140" s="202" t="s">
        <v>161</v>
      </c>
      <c r="AU140" s="202" t="s">
        <v>83</v>
      </c>
      <c r="AY140" s="15" t="s">
        <v>159</v>
      </c>
      <c r="BE140" s="203">
        <f>IF(N140="základní",J140,0)</f>
        <v>0</v>
      </c>
      <c r="BF140" s="203">
        <f>IF(N140="snížená",J140,0)</f>
        <v>0</v>
      </c>
      <c r="BG140" s="203">
        <f>IF(N140="zákl. přenesená",J140,0)</f>
        <v>0</v>
      </c>
      <c r="BH140" s="203">
        <f>IF(N140="sníž. přenesená",J140,0)</f>
        <v>0</v>
      </c>
      <c r="BI140" s="203">
        <f>IF(N140="nulová",J140,0)</f>
        <v>0</v>
      </c>
      <c r="BJ140" s="15" t="s">
        <v>8</v>
      </c>
      <c r="BK140" s="203">
        <f>ROUND(I140*H140,0)</f>
        <v>0</v>
      </c>
      <c r="BL140" s="15" t="s">
        <v>165</v>
      </c>
      <c r="BM140" s="202" t="s">
        <v>918</v>
      </c>
    </row>
    <row r="141" spans="2:51" s="13" customFormat="1" ht="12">
      <c r="B141" s="204"/>
      <c r="C141" s="205"/>
      <c r="D141" s="206" t="s">
        <v>167</v>
      </c>
      <c r="E141" s="207" t="s">
        <v>1</v>
      </c>
      <c r="F141" s="208" t="s">
        <v>919</v>
      </c>
      <c r="G141" s="205"/>
      <c r="H141" s="209">
        <v>9.778</v>
      </c>
      <c r="I141" s="210"/>
      <c r="J141" s="205"/>
      <c r="K141" s="205"/>
      <c r="L141" s="211"/>
      <c r="M141" s="212"/>
      <c r="N141" s="213"/>
      <c r="O141" s="213"/>
      <c r="P141" s="213"/>
      <c r="Q141" s="213"/>
      <c r="R141" s="213"/>
      <c r="S141" s="213"/>
      <c r="T141" s="214"/>
      <c r="AT141" s="215" t="s">
        <v>167</v>
      </c>
      <c r="AU141" s="215" t="s">
        <v>83</v>
      </c>
      <c r="AV141" s="13" t="s">
        <v>83</v>
      </c>
      <c r="AW141" s="13" t="s">
        <v>31</v>
      </c>
      <c r="AX141" s="13" t="s">
        <v>75</v>
      </c>
      <c r="AY141" s="215" t="s">
        <v>159</v>
      </c>
    </row>
    <row r="142" spans="2:51" s="13" customFormat="1" ht="12">
      <c r="B142" s="204"/>
      <c r="C142" s="205"/>
      <c r="D142" s="206" t="s">
        <v>167</v>
      </c>
      <c r="E142" s="207" t="s">
        <v>1</v>
      </c>
      <c r="F142" s="208" t="s">
        <v>920</v>
      </c>
      <c r="G142" s="205"/>
      <c r="H142" s="209">
        <v>1.764</v>
      </c>
      <c r="I142" s="210"/>
      <c r="J142" s="205"/>
      <c r="K142" s="205"/>
      <c r="L142" s="211"/>
      <c r="M142" s="212"/>
      <c r="N142" s="213"/>
      <c r="O142" s="213"/>
      <c r="P142" s="213"/>
      <c r="Q142" s="213"/>
      <c r="R142" s="213"/>
      <c r="S142" s="213"/>
      <c r="T142" s="214"/>
      <c r="AT142" s="215" t="s">
        <v>167</v>
      </c>
      <c r="AU142" s="215" t="s">
        <v>83</v>
      </c>
      <c r="AV142" s="13" t="s">
        <v>83</v>
      </c>
      <c r="AW142" s="13" t="s">
        <v>31</v>
      </c>
      <c r="AX142" s="13" t="s">
        <v>75</v>
      </c>
      <c r="AY142" s="215" t="s">
        <v>159</v>
      </c>
    </row>
    <row r="143" spans="2:63" s="12" customFormat="1" ht="22.9" customHeight="1">
      <c r="B143" s="174"/>
      <c r="C143" s="175"/>
      <c r="D143" s="176" t="s">
        <v>74</v>
      </c>
      <c r="E143" s="188" t="s">
        <v>416</v>
      </c>
      <c r="F143" s="188" t="s">
        <v>417</v>
      </c>
      <c r="G143" s="175"/>
      <c r="H143" s="175"/>
      <c r="I143" s="178"/>
      <c r="J143" s="189">
        <f>BK143</f>
        <v>0</v>
      </c>
      <c r="K143" s="175"/>
      <c r="L143" s="180"/>
      <c r="M143" s="181"/>
      <c r="N143" s="182"/>
      <c r="O143" s="182"/>
      <c r="P143" s="183">
        <f>SUM(P144:P145)</f>
        <v>0</v>
      </c>
      <c r="Q143" s="182"/>
      <c r="R143" s="183">
        <f>SUM(R144:R145)</f>
        <v>3.5442</v>
      </c>
      <c r="S143" s="182"/>
      <c r="T143" s="184">
        <f>SUM(T144:T145)</f>
        <v>0</v>
      </c>
      <c r="AR143" s="185" t="s">
        <v>8</v>
      </c>
      <c r="AT143" s="186" t="s">
        <v>74</v>
      </c>
      <c r="AU143" s="186" t="s">
        <v>8</v>
      </c>
      <c r="AY143" s="185" t="s">
        <v>159</v>
      </c>
      <c r="BK143" s="187">
        <f>SUM(BK144:BK145)</f>
        <v>0</v>
      </c>
    </row>
    <row r="144" spans="1:65" s="2" customFormat="1" ht="21.75" customHeight="1">
      <c r="A144" s="32"/>
      <c r="B144" s="33"/>
      <c r="C144" s="190" t="s">
        <v>165</v>
      </c>
      <c r="D144" s="190" t="s">
        <v>161</v>
      </c>
      <c r="E144" s="191" t="s">
        <v>442</v>
      </c>
      <c r="F144" s="192" t="s">
        <v>443</v>
      </c>
      <c r="G144" s="193" t="s">
        <v>164</v>
      </c>
      <c r="H144" s="194">
        <v>1.79</v>
      </c>
      <c r="I144" s="195"/>
      <c r="J144" s="196">
        <f>ROUND(I144*H144,0)</f>
        <v>0</v>
      </c>
      <c r="K144" s="197"/>
      <c r="L144" s="37"/>
      <c r="M144" s="198" t="s">
        <v>1</v>
      </c>
      <c r="N144" s="199" t="s">
        <v>40</v>
      </c>
      <c r="O144" s="69"/>
      <c r="P144" s="200">
        <f>O144*H144</f>
        <v>0</v>
      </c>
      <c r="Q144" s="200">
        <v>1.98</v>
      </c>
      <c r="R144" s="200">
        <f>Q144*H144</f>
        <v>3.5442</v>
      </c>
      <c r="S144" s="200">
        <v>0</v>
      </c>
      <c r="T144" s="201">
        <f>S144*H144</f>
        <v>0</v>
      </c>
      <c r="U144" s="32"/>
      <c r="V144" s="32"/>
      <c r="W144" s="32"/>
      <c r="X144" s="32"/>
      <c r="Y144" s="32"/>
      <c r="Z144" s="32"/>
      <c r="AA144" s="32"/>
      <c r="AB144" s="32"/>
      <c r="AC144" s="32"/>
      <c r="AD144" s="32"/>
      <c r="AE144" s="32"/>
      <c r="AR144" s="202" t="s">
        <v>165</v>
      </c>
      <c r="AT144" s="202" t="s">
        <v>161</v>
      </c>
      <c r="AU144" s="202" t="s">
        <v>83</v>
      </c>
      <c r="AY144" s="15" t="s">
        <v>159</v>
      </c>
      <c r="BE144" s="203">
        <f>IF(N144="základní",J144,0)</f>
        <v>0</v>
      </c>
      <c r="BF144" s="203">
        <f>IF(N144="snížená",J144,0)</f>
        <v>0</v>
      </c>
      <c r="BG144" s="203">
        <f>IF(N144="zákl. přenesená",J144,0)</f>
        <v>0</v>
      </c>
      <c r="BH144" s="203">
        <f>IF(N144="sníž. přenesená",J144,0)</f>
        <v>0</v>
      </c>
      <c r="BI144" s="203">
        <f>IF(N144="nulová",J144,0)</f>
        <v>0</v>
      </c>
      <c r="BJ144" s="15" t="s">
        <v>8</v>
      </c>
      <c r="BK144" s="203">
        <f>ROUND(I144*H144,0)</f>
        <v>0</v>
      </c>
      <c r="BL144" s="15" t="s">
        <v>165</v>
      </c>
      <c r="BM144" s="202" t="s">
        <v>921</v>
      </c>
    </row>
    <row r="145" spans="2:51" s="13" customFormat="1" ht="12">
      <c r="B145" s="204"/>
      <c r="C145" s="205"/>
      <c r="D145" s="206" t="s">
        <v>167</v>
      </c>
      <c r="E145" s="207" t="s">
        <v>1</v>
      </c>
      <c r="F145" s="208" t="s">
        <v>922</v>
      </c>
      <c r="G145" s="205"/>
      <c r="H145" s="209">
        <v>1.79</v>
      </c>
      <c r="I145" s="210"/>
      <c r="J145" s="205"/>
      <c r="K145" s="205"/>
      <c r="L145" s="211"/>
      <c r="M145" s="212"/>
      <c r="N145" s="213"/>
      <c r="O145" s="213"/>
      <c r="P145" s="213"/>
      <c r="Q145" s="213"/>
      <c r="R145" s="213"/>
      <c r="S145" s="213"/>
      <c r="T145" s="214"/>
      <c r="AT145" s="215" t="s">
        <v>167</v>
      </c>
      <c r="AU145" s="215" t="s">
        <v>83</v>
      </c>
      <c r="AV145" s="13" t="s">
        <v>83</v>
      </c>
      <c r="AW145" s="13" t="s">
        <v>31</v>
      </c>
      <c r="AX145" s="13" t="s">
        <v>75</v>
      </c>
      <c r="AY145" s="215" t="s">
        <v>159</v>
      </c>
    </row>
    <row r="146" spans="2:63" s="12" customFormat="1" ht="22.9" customHeight="1">
      <c r="B146" s="174"/>
      <c r="C146" s="175"/>
      <c r="D146" s="176" t="s">
        <v>74</v>
      </c>
      <c r="E146" s="188" t="s">
        <v>202</v>
      </c>
      <c r="F146" s="188" t="s">
        <v>450</v>
      </c>
      <c r="G146" s="175"/>
      <c r="H146" s="175"/>
      <c r="I146" s="178"/>
      <c r="J146" s="189">
        <f>BK146</f>
        <v>0</v>
      </c>
      <c r="K146" s="175"/>
      <c r="L146" s="180"/>
      <c r="M146" s="181"/>
      <c r="N146" s="182"/>
      <c r="O146" s="182"/>
      <c r="P146" s="183">
        <f>SUM(P147:P148)</f>
        <v>0</v>
      </c>
      <c r="Q146" s="182"/>
      <c r="R146" s="183">
        <f>SUM(R147:R148)</f>
        <v>0.00256</v>
      </c>
      <c r="S146" s="182"/>
      <c r="T146" s="184">
        <f>SUM(T147:T148)</f>
        <v>0</v>
      </c>
      <c r="AR146" s="185" t="s">
        <v>8</v>
      </c>
      <c r="AT146" s="186" t="s">
        <v>74</v>
      </c>
      <c r="AU146" s="186" t="s">
        <v>8</v>
      </c>
      <c r="AY146" s="185" t="s">
        <v>159</v>
      </c>
      <c r="BK146" s="187">
        <f>SUM(BK147:BK148)</f>
        <v>0</v>
      </c>
    </row>
    <row r="147" spans="1:65" s="2" customFormat="1" ht="21.75" customHeight="1">
      <c r="A147" s="32"/>
      <c r="B147" s="33"/>
      <c r="C147" s="190" t="s">
        <v>182</v>
      </c>
      <c r="D147" s="190" t="s">
        <v>161</v>
      </c>
      <c r="E147" s="191" t="s">
        <v>923</v>
      </c>
      <c r="F147" s="192" t="s">
        <v>924</v>
      </c>
      <c r="G147" s="193" t="s">
        <v>214</v>
      </c>
      <c r="H147" s="194">
        <v>64</v>
      </c>
      <c r="I147" s="195"/>
      <c r="J147" s="196">
        <f>ROUND(I147*H147,0)</f>
        <v>0</v>
      </c>
      <c r="K147" s="197"/>
      <c r="L147" s="37"/>
      <c r="M147" s="198" t="s">
        <v>1</v>
      </c>
      <c r="N147" s="199" t="s">
        <v>40</v>
      </c>
      <c r="O147" s="69"/>
      <c r="P147" s="200">
        <f>O147*H147</f>
        <v>0</v>
      </c>
      <c r="Q147" s="200">
        <v>4E-05</v>
      </c>
      <c r="R147" s="200">
        <f>Q147*H147</f>
        <v>0.00256</v>
      </c>
      <c r="S147" s="200">
        <v>0</v>
      </c>
      <c r="T147" s="201">
        <f>S147*H147</f>
        <v>0</v>
      </c>
      <c r="U147" s="32"/>
      <c r="V147" s="32"/>
      <c r="W147" s="32"/>
      <c r="X147" s="32"/>
      <c r="Y147" s="32"/>
      <c r="Z147" s="32"/>
      <c r="AA147" s="32"/>
      <c r="AB147" s="32"/>
      <c r="AC147" s="32"/>
      <c r="AD147" s="32"/>
      <c r="AE147" s="32"/>
      <c r="AR147" s="202" t="s">
        <v>165</v>
      </c>
      <c r="AT147" s="202" t="s">
        <v>161</v>
      </c>
      <c r="AU147" s="202" t="s">
        <v>83</v>
      </c>
      <c r="AY147" s="15" t="s">
        <v>159</v>
      </c>
      <c r="BE147" s="203">
        <f>IF(N147="základní",J147,0)</f>
        <v>0</v>
      </c>
      <c r="BF147" s="203">
        <f>IF(N147="snížená",J147,0)</f>
        <v>0</v>
      </c>
      <c r="BG147" s="203">
        <f>IF(N147="zákl. přenesená",J147,0)</f>
        <v>0</v>
      </c>
      <c r="BH147" s="203">
        <f>IF(N147="sníž. přenesená",J147,0)</f>
        <v>0</v>
      </c>
      <c r="BI147" s="203">
        <f>IF(N147="nulová",J147,0)</f>
        <v>0</v>
      </c>
      <c r="BJ147" s="15" t="s">
        <v>8</v>
      </c>
      <c r="BK147" s="203">
        <f>ROUND(I147*H147,0)</f>
        <v>0</v>
      </c>
      <c r="BL147" s="15" t="s">
        <v>165</v>
      </c>
      <c r="BM147" s="202" t="s">
        <v>925</v>
      </c>
    </row>
    <row r="148" spans="2:51" s="13" customFormat="1" ht="12">
      <c r="B148" s="204"/>
      <c r="C148" s="205"/>
      <c r="D148" s="206" t="s">
        <v>167</v>
      </c>
      <c r="E148" s="207" t="s">
        <v>1</v>
      </c>
      <c r="F148" s="208" t="s">
        <v>926</v>
      </c>
      <c r="G148" s="205"/>
      <c r="H148" s="209">
        <v>64</v>
      </c>
      <c r="I148" s="210"/>
      <c r="J148" s="205"/>
      <c r="K148" s="205"/>
      <c r="L148" s="211"/>
      <c r="M148" s="212"/>
      <c r="N148" s="213"/>
      <c r="O148" s="213"/>
      <c r="P148" s="213"/>
      <c r="Q148" s="213"/>
      <c r="R148" s="213"/>
      <c r="S148" s="213"/>
      <c r="T148" s="214"/>
      <c r="AT148" s="215" t="s">
        <v>167</v>
      </c>
      <c r="AU148" s="215" t="s">
        <v>83</v>
      </c>
      <c r="AV148" s="13" t="s">
        <v>83</v>
      </c>
      <c r="AW148" s="13" t="s">
        <v>31</v>
      </c>
      <c r="AX148" s="13" t="s">
        <v>75</v>
      </c>
      <c r="AY148" s="215" t="s">
        <v>159</v>
      </c>
    </row>
    <row r="149" spans="2:63" s="12" customFormat="1" ht="22.9" customHeight="1">
      <c r="B149" s="174"/>
      <c r="C149" s="175"/>
      <c r="D149" s="176" t="s">
        <v>74</v>
      </c>
      <c r="E149" s="188" t="s">
        <v>527</v>
      </c>
      <c r="F149" s="188" t="s">
        <v>528</v>
      </c>
      <c r="G149" s="175"/>
      <c r="H149" s="175"/>
      <c r="I149" s="178"/>
      <c r="J149" s="189">
        <f>BK149</f>
        <v>0</v>
      </c>
      <c r="K149" s="175"/>
      <c r="L149" s="180"/>
      <c r="M149" s="181"/>
      <c r="N149" s="182"/>
      <c r="O149" s="182"/>
      <c r="P149" s="183">
        <f>SUM(P150:P151)</f>
        <v>0</v>
      </c>
      <c r="Q149" s="182"/>
      <c r="R149" s="183">
        <f>SUM(R150:R151)</f>
        <v>0.00832</v>
      </c>
      <c r="S149" s="182"/>
      <c r="T149" s="184">
        <f>SUM(T150:T151)</f>
        <v>0</v>
      </c>
      <c r="AR149" s="185" t="s">
        <v>8</v>
      </c>
      <c r="AT149" s="186" t="s">
        <v>74</v>
      </c>
      <c r="AU149" s="186" t="s">
        <v>8</v>
      </c>
      <c r="AY149" s="185" t="s">
        <v>159</v>
      </c>
      <c r="BK149" s="187">
        <f>SUM(BK150:BK151)</f>
        <v>0</v>
      </c>
    </row>
    <row r="150" spans="1:65" s="2" customFormat="1" ht="33" customHeight="1">
      <c r="A150" s="32"/>
      <c r="B150" s="33"/>
      <c r="C150" s="190" t="s">
        <v>187</v>
      </c>
      <c r="D150" s="190" t="s">
        <v>161</v>
      </c>
      <c r="E150" s="191" t="s">
        <v>558</v>
      </c>
      <c r="F150" s="192" t="s">
        <v>559</v>
      </c>
      <c r="G150" s="193" t="s">
        <v>214</v>
      </c>
      <c r="H150" s="194">
        <v>64</v>
      </c>
      <c r="I150" s="195"/>
      <c r="J150" s="196">
        <f>ROUND(I150*H150,0)</f>
        <v>0</v>
      </c>
      <c r="K150" s="197"/>
      <c r="L150" s="37"/>
      <c r="M150" s="198" t="s">
        <v>1</v>
      </c>
      <c r="N150" s="199" t="s">
        <v>40</v>
      </c>
      <c r="O150" s="69"/>
      <c r="P150" s="200">
        <f>O150*H150</f>
        <v>0</v>
      </c>
      <c r="Q150" s="200">
        <v>0.00013</v>
      </c>
      <c r="R150" s="200">
        <f>Q150*H150</f>
        <v>0.00832</v>
      </c>
      <c r="S150" s="200">
        <v>0</v>
      </c>
      <c r="T150" s="201">
        <f>S150*H150</f>
        <v>0</v>
      </c>
      <c r="U150" s="32"/>
      <c r="V150" s="32"/>
      <c r="W150" s="32"/>
      <c r="X150" s="32"/>
      <c r="Y150" s="32"/>
      <c r="Z150" s="32"/>
      <c r="AA150" s="32"/>
      <c r="AB150" s="32"/>
      <c r="AC150" s="32"/>
      <c r="AD150" s="32"/>
      <c r="AE150" s="32"/>
      <c r="AR150" s="202" t="s">
        <v>165</v>
      </c>
      <c r="AT150" s="202" t="s">
        <v>161</v>
      </c>
      <c r="AU150" s="202" t="s">
        <v>83</v>
      </c>
      <c r="AY150" s="15" t="s">
        <v>159</v>
      </c>
      <c r="BE150" s="203">
        <f>IF(N150="základní",J150,0)</f>
        <v>0</v>
      </c>
      <c r="BF150" s="203">
        <f>IF(N150="snížená",J150,0)</f>
        <v>0</v>
      </c>
      <c r="BG150" s="203">
        <f>IF(N150="zákl. přenesená",J150,0)</f>
        <v>0</v>
      </c>
      <c r="BH150" s="203">
        <f>IF(N150="sníž. přenesená",J150,0)</f>
        <v>0</v>
      </c>
      <c r="BI150" s="203">
        <f>IF(N150="nulová",J150,0)</f>
        <v>0</v>
      </c>
      <c r="BJ150" s="15" t="s">
        <v>8</v>
      </c>
      <c r="BK150" s="203">
        <f>ROUND(I150*H150,0)</f>
        <v>0</v>
      </c>
      <c r="BL150" s="15" t="s">
        <v>165</v>
      </c>
      <c r="BM150" s="202" t="s">
        <v>927</v>
      </c>
    </row>
    <row r="151" spans="2:51" s="13" customFormat="1" ht="12">
      <c r="B151" s="204"/>
      <c r="C151" s="205"/>
      <c r="D151" s="206" t="s">
        <v>167</v>
      </c>
      <c r="E151" s="207" t="s">
        <v>1</v>
      </c>
      <c r="F151" s="208" t="s">
        <v>928</v>
      </c>
      <c r="G151" s="205"/>
      <c r="H151" s="209">
        <v>64</v>
      </c>
      <c r="I151" s="210"/>
      <c r="J151" s="205"/>
      <c r="K151" s="205"/>
      <c r="L151" s="211"/>
      <c r="M151" s="212"/>
      <c r="N151" s="213"/>
      <c r="O151" s="213"/>
      <c r="P151" s="213"/>
      <c r="Q151" s="213"/>
      <c r="R151" s="213"/>
      <c r="S151" s="213"/>
      <c r="T151" s="214"/>
      <c r="AT151" s="215" t="s">
        <v>167</v>
      </c>
      <c r="AU151" s="215" t="s">
        <v>83</v>
      </c>
      <c r="AV151" s="13" t="s">
        <v>83</v>
      </c>
      <c r="AW151" s="13" t="s">
        <v>31</v>
      </c>
      <c r="AX151" s="13" t="s">
        <v>75</v>
      </c>
      <c r="AY151" s="215" t="s">
        <v>159</v>
      </c>
    </row>
    <row r="152" spans="2:63" s="12" customFormat="1" ht="22.9" customHeight="1">
      <c r="B152" s="174"/>
      <c r="C152" s="175"/>
      <c r="D152" s="176" t="s">
        <v>74</v>
      </c>
      <c r="E152" s="188" t="s">
        <v>593</v>
      </c>
      <c r="F152" s="188" t="s">
        <v>594</v>
      </c>
      <c r="G152" s="175"/>
      <c r="H152" s="175"/>
      <c r="I152" s="178"/>
      <c r="J152" s="189">
        <f>BK152</f>
        <v>0</v>
      </c>
      <c r="K152" s="175"/>
      <c r="L152" s="180"/>
      <c r="M152" s="181"/>
      <c r="N152" s="182"/>
      <c r="O152" s="182"/>
      <c r="P152" s="183">
        <f>SUM(P153:P159)</f>
        <v>0</v>
      </c>
      <c r="Q152" s="182"/>
      <c r="R152" s="183">
        <f>SUM(R153:R159)</f>
        <v>0</v>
      </c>
      <c r="S152" s="182"/>
      <c r="T152" s="184">
        <f>SUM(T153:T159)</f>
        <v>10.939809999999998</v>
      </c>
      <c r="AR152" s="185" t="s">
        <v>8</v>
      </c>
      <c r="AT152" s="186" t="s">
        <v>74</v>
      </c>
      <c r="AU152" s="186" t="s">
        <v>8</v>
      </c>
      <c r="AY152" s="185" t="s">
        <v>159</v>
      </c>
      <c r="BK152" s="187">
        <f>SUM(BK153:BK159)</f>
        <v>0</v>
      </c>
    </row>
    <row r="153" spans="1:65" s="2" customFormat="1" ht="21.75" customHeight="1">
      <c r="A153" s="32"/>
      <c r="B153" s="33"/>
      <c r="C153" s="190" t="s">
        <v>191</v>
      </c>
      <c r="D153" s="190" t="s">
        <v>161</v>
      </c>
      <c r="E153" s="191" t="s">
        <v>866</v>
      </c>
      <c r="F153" s="192" t="s">
        <v>867</v>
      </c>
      <c r="G153" s="193" t="s">
        <v>214</v>
      </c>
      <c r="H153" s="194">
        <v>17.9</v>
      </c>
      <c r="I153" s="195"/>
      <c r="J153" s="196">
        <f>ROUND(I153*H153,0)</f>
        <v>0</v>
      </c>
      <c r="K153" s="197"/>
      <c r="L153" s="37"/>
      <c r="M153" s="198" t="s">
        <v>1</v>
      </c>
      <c r="N153" s="199" t="s">
        <v>40</v>
      </c>
      <c r="O153" s="69"/>
      <c r="P153" s="200">
        <f>O153*H153</f>
        <v>0</v>
      </c>
      <c r="Q153" s="200">
        <v>0</v>
      </c>
      <c r="R153" s="200">
        <f>Q153*H153</f>
        <v>0</v>
      </c>
      <c r="S153" s="200">
        <v>0.235</v>
      </c>
      <c r="T153" s="201">
        <f>S153*H153</f>
        <v>4.206499999999999</v>
      </c>
      <c r="U153" s="32"/>
      <c r="V153" s="32"/>
      <c r="W153" s="32"/>
      <c r="X153" s="32"/>
      <c r="Y153" s="32"/>
      <c r="Z153" s="32"/>
      <c r="AA153" s="32"/>
      <c r="AB153" s="32"/>
      <c r="AC153" s="32"/>
      <c r="AD153" s="32"/>
      <c r="AE153" s="32"/>
      <c r="AR153" s="202" t="s">
        <v>165</v>
      </c>
      <c r="AT153" s="202" t="s">
        <v>161</v>
      </c>
      <c r="AU153" s="202" t="s">
        <v>83</v>
      </c>
      <c r="AY153" s="15" t="s">
        <v>159</v>
      </c>
      <c r="BE153" s="203">
        <f>IF(N153="základní",J153,0)</f>
        <v>0</v>
      </c>
      <c r="BF153" s="203">
        <f>IF(N153="snížená",J153,0)</f>
        <v>0</v>
      </c>
      <c r="BG153" s="203">
        <f>IF(N153="zákl. přenesená",J153,0)</f>
        <v>0</v>
      </c>
      <c r="BH153" s="203">
        <f>IF(N153="sníž. přenesená",J153,0)</f>
        <v>0</v>
      </c>
      <c r="BI153" s="203">
        <f>IF(N153="nulová",J153,0)</f>
        <v>0</v>
      </c>
      <c r="BJ153" s="15" t="s">
        <v>8</v>
      </c>
      <c r="BK153" s="203">
        <f>ROUND(I153*H153,0)</f>
        <v>0</v>
      </c>
      <c r="BL153" s="15" t="s">
        <v>165</v>
      </c>
      <c r="BM153" s="202" t="s">
        <v>929</v>
      </c>
    </row>
    <row r="154" spans="2:51" s="13" customFormat="1" ht="12">
      <c r="B154" s="204"/>
      <c r="C154" s="205"/>
      <c r="D154" s="206" t="s">
        <v>167</v>
      </c>
      <c r="E154" s="207" t="s">
        <v>1</v>
      </c>
      <c r="F154" s="208" t="s">
        <v>930</v>
      </c>
      <c r="G154" s="205"/>
      <c r="H154" s="209">
        <v>17.9</v>
      </c>
      <c r="I154" s="210"/>
      <c r="J154" s="205"/>
      <c r="K154" s="205"/>
      <c r="L154" s="211"/>
      <c r="M154" s="212"/>
      <c r="N154" s="213"/>
      <c r="O154" s="213"/>
      <c r="P154" s="213"/>
      <c r="Q154" s="213"/>
      <c r="R154" s="213"/>
      <c r="S154" s="213"/>
      <c r="T154" s="214"/>
      <c r="AT154" s="215" t="s">
        <v>167</v>
      </c>
      <c r="AU154" s="215" t="s">
        <v>83</v>
      </c>
      <c r="AV154" s="13" t="s">
        <v>83</v>
      </c>
      <c r="AW154" s="13" t="s">
        <v>31</v>
      </c>
      <c r="AX154" s="13" t="s">
        <v>75</v>
      </c>
      <c r="AY154" s="215" t="s">
        <v>159</v>
      </c>
    </row>
    <row r="155" spans="1:65" s="2" customFormat="1" ht="21.75" customHeight="1">
      <c r="A155" s="32"/>
      <c r="B155" s="33"/>
      <c r="C155" s="190" t="s">
        <v>197</v>
      </c>
      <c r="D155" s="190" t="s">
        <v>161</v>
      </c>
      <c r="E155" s="191" t="s">
        <v>615</v>
      </c>
      <c r="F155" s="192" t="s">
        <v>616</v>
      </c>
      <c r="G155" s="193" t="s">
        <v>164</v>
      </c>
      <c r="H155" s="194">
        <v>1.79</v>
      </c>
      <c r="I155" s="195"/>
      <c r="J155" s="196">
        <f>ROUND(I155*H155,0)</f>
        <v>0</v>
      </c>
      <c r="K155" s="197"/>
      <c r="L155" s="37"/>
      <c r="M155" s="198" t="s">
        <v>1</v>
      </c>
      <c r="N155" s="199" t="s">
        <v>40</v>
      </c>
      <c r="O155" s="69"/>
      <c r="P155" s="200">
        <f>O155*H155</f>
        <v>0</v>
      </c>
      <c r="Q155" s="200">
        <v>0</v>
      </c>
      <c r="R155" s="200">
        <f>Q155*H155</f>
        <v>0</v>
      </c>
      <c r="S155" s="200">
        <v>1.4</v>
      </c>
      <c r="T155" s="201">
        <f>S155*H155</f>
        <v>2.506</v>
      </c>
      <c r="U155" s="32"/>
      <c r="V155" s="32"/>
      <c r="W155" s="32"/>
      <c r="X155" s="32"/>
      <c r="Y155" s="32"/>
      <c r="Z155" s="32"/>
      <c r="AA155" s="32"/>
      <c r="AB155" s="32"/>
      <c r="AC155" s="32"/>
      <c r="AD155" s="32"/>
      <c r="AE155" s="32"/>
      <c r="AR155" s="202" t="s">
        <v>165</v>
      </c>
      <c r="AT155" s="202" t="s">
        <v>161</v>
      </c>
      <c r="AU155" s="202" t="s">
        <v>83</v>
      </c>
      <c r="AY155" s="15" t="s">
        <v>159</v>
      </c>
      <c r="BE155" s="203">
        <f>IF(N155="základní",J155,0)</f>
        <v>0</v>
      </c>
      <c r="BF155" s="203">
        <f>IF(N155="snížená",J155,0)</f>
        <v>0</v>
      </c>
      <c r="BG155" s="203">
        <f>IF(N155="zákl. přenesená",J155,0)</f>
        <v>0</v>
      </c>
      <c r="BH155" s="203">
        <f>IF(N155="sníž. přenesená",J155,0)</f>
        <v>0</v>
      </c>
      <c r="BI155" s="203">
        <f>IF(N155="nulová",J155,0)</f>
        <v>0</v>
      </c>
      <c r="BJ155" s="15" t="s">
        <v>8</v>
      </c>
      <c r="BK155" s="203">
        <f>ROUND(I155*H155,0)</f>
        <v>0</v>
      </c>
      <c r="BL155" s="15" t="s">
        <v>165</v>
      </c>
      <c r="BM155" s="202" t="s">
        <v>931</v>
      </c>
    </row>
    <row r="156" spans="2:51" s="13" customFormat="1" ht="12">
      <c r="B156" s="204"/>
      <c r="C156" s="205"/>
      <c r="D156" s="206" t="s">
        <v>167</v>
      </c>
      <c r="E156" s="207" t="s">
        <v>1</v>
      </c>
      <c r="F156" s="208" t="s">
        <v>922</v>
      </c>
      <c r="G156" s="205"/>
      <c r="H156" s="209">
        <v>1.79</v>
      </c>
      <c r="I156" s="210"/>
      <c r="J156" s="205"/>
      <c r="K156" s="205"/>
      <c r="L156" s="211"/>
      <c r="M156" s="212"/>
      <c r="N156" s="213"/>
      <c r="O156" s="213"/>
      <c r="P156" s="213"/>
      <c r="Q156" s="213"/>
      <c r="R156" s="213"/>
      <c r="S156" s="213"/>
      <c r="T156" s="214"/>
      <c r="AT156" s="215" t="s">
        <v>167</v>
      </c>
      <c r="AU156" s="215" t="s">
        <v>83</v>
      </c>
      <c r="AV156" s="13" t="s">
        <v>83</v>
      </c>
      <c r="AW156" s="13" t="s">
        <v>31</v>
      </c>
      <c r="AX156" s="13" t="s">
        <v>75</v>
      </c>
      <c r="AY156" s="215" t="s">
        <v>159</v>
      </c>
    </row>
    <row r="157" spans="1:65" s="2" customFormat="1" ht="33" customHeight="1">
      <c r="A157" s="32"/>
      <c r="B157" s="33"/>
      <c r="C157" s="190" t="s">
        <v>202</v>
      </c>
      <c r="D157" s="190" t="s">
        <v>161</v>
      </c>
      <c r="E157" s="191" t="s">
        <v>932</v>
      </c>
      <c r="F157" s="192" t="s">
        <v>933</v>
      </c>
      <c r="G157" s="193" t="s">
        <v>214</v>
      </c>
      <c r="H157" s="194">
        <v>72.731</v>
      </c>
      <c r="I157" s="195"/>
      <c r="J157" s="196">
        <f>ROUND(I157*H157,0)</f>
        <v>0</v>
      </c>
      <c r="K157" s="197"/>
      <c r="L157" s="37"/>
      <c r="M157" s="198" t="s">
        <v>1</v>
      </c>
      <c r="N157" s="199" t="s">
        <v>40</v>
      </c>
      <c r="O157" s="69"/>
      <c r="P157" s="200">
        <f>O157*H157</f>
        <v>0</v>
      </c>
      <c r="Q157" s="200">
        <v>0</v>
      </c>
      <c r="R157" s="200">
        <f>Q157*H157</f>
        <v>0</v>
      </c>
      <c r="S157" s="200">
        <v>0.01</v>
      </c>
      <c r="T157" s="201">
        <f>S157*H157</f>
        <v>0.72731</v>
      </c>
      <c r="U157" s="32"/>
      <c r="V157" s="32"/>
      <c r="W157" s="32"/>
      <c r="X157" s="32"/>
      <c r="Y157" s="32"/>
      <c r="Z157" s="32"/>
      <c r="AA157" s="32"/>
      <c r="AB157" s="32"/>
      <c r="AC157" s="32"/>
      <c r="AD157" s="32"/>
      <c r="AE157" s="32"/>
      <c r="AR157" s="202" t="s">
        <v>165</v>
      </c>
      <c r="AT157" s="202" t="s">
        <v>161</v>
      </c>
      <c r="AU157" s="202" t="s">
        <v>83</v>
      </c>
      <c r="AY157" s="15" t="s">
        <v>159</v>
      </c>
      <c r="BE157" s="203">
        <f>IF(N157="základní",J157,0)</f>
        <v>0</v>
      </c>
      <c r="BF157" s="203">
        <f>IF(N157="snížená",J157,0)</f>
        <v>0</v>
      </c>
      <c r="BG157" s="203">
        <f>IF(N157="zákl. přenesená",J157,0)</f>
        <v>0</v>
      </c>
      <c r="BH157" s="203">
        <f>IF(N157="sníž. přenesená",J157,0)</f>
        <v>0</v>
      </c>
      <c r="BI157" s="203">
        <f>IF(N157="nulová",J157,0)</f>
        <v>0</v>
      </c>
      <c r="BJ157" s="15" t="s">
        <v>8</v>
      </c>
      <c r="BK157" s="203">
        <f>ROUND(I157*H157,0)</f>
        <v>0</v>
      </c>
      <c r="BL157" s="15" t="s">
        <v>165</v>
      </c>
      <c r="BM157" s="202" t="s">
        <v>934</v>
      </c>
    </row>
    <row r="158" spans="2:51" s="13" customFormat="1" ht="22.5">
      <c r="B158" s="204"/>
      <c r="C158" s="205"/>
      <c r="D158" s="206" t="s">
        <v>167</v>
      </c>
      <c r="E158" s="207" t="s">
        <v>1</v>
      </c>
      <c r="F158" s="208" t="s">
        <v>935</v>
      </c>
      <c r="G158" s="205"/>
      <c r="H158" s="209">
        <v>72.731</v>
      </c>
      <c r="I158" s="210"/>
      <c r="J158" s="205"/>
      <c r="K158" s="205"/>
      <c r="L158" s="211"/>
      <c r="M158" s="212"/>
      <c r="N158" s="213"/>
      <c r="O158" s="213"/>
      <c r="P158" s="213"/>
      <c r="Q158" s="213"/>
      <c r="R158" s="213"/>
      <c r="S158" s="213"/>
      <c r="T158" s="214"/>
      <c r="AT158" s="215" t="s">
        <v>167</v>
      </c>
      <c r="AU158" s="215" t="s">
        <v>83</v>
      </c>
      <c r="AV158" s="13" t="s">
        <v>83</v>
      </c>
      <c r="AW158" s="13" t="s">
        <v>31</v>
      </c>
      <c r="AX158" s="13" t="s">
        <v>75</v>
      </c>
      <c r="AY158" s="215" t="s">
        <v>159</v>
      </c>
    </row>
    <row r="159" spans="1:65" s="2" customFormat="1" ht="21.75" customHeight="1">
      <c r="A159" s="32"/>
      <c r="B159" s="33"/>
      <c r="C159" s="190" t="s">
        <v>207</v>
      </c>
      <c r="D159" s="190" t="s">
        <v>161</v>
      </c>
      <c r="E159" s="191" t="s">
        <v>622</v>
      </c>
      <c r="F159" s="192" t="s">
        <v>623</v>
      </c>
      <c r="G159" s="193" t="s">
        <v>482</v>
      </c>
      <c r="H159" s="194">
        <v>35</v>
      </c>
      <c r="I159" s="195"/>
      <c r="J159" s="196">
        <f>ROUND(I159*H159,0)</f>
        <v>0</v>
      </c>
      <c r="K159" s="197"/>
      <c r="L159" s="37"/>
      <c r="M159" s="198" t="s">
        <v>1</v>
      </c>
      <c r="N159" s="199" t="s">
        <v>40</v>
      </c>
      <c r="O159" s="69"/>
      <c r="P159" s="200">
        <f>O159*H159</f>
        <v>0</v>
      </c>
      <c r="Q159" s="200">
        <v>0</v>
      </c>
      <c r="R159" s="200">
        <f>Q159*H159</f>
        <v>0</v>
      </c>
      <c r="S159" s="200">
        <v>0.1</v>
      </c>
      <c r="T159" s="201">
        <f>S159*H159</f>
        <v>3.5</v>
      </c>
      <c r="U159" s="32"/>
      <c r="V159" s="32"/>
      <c r="W159" s="32"/>
      <c r="X159" s="32"/>
      <c r="Y159" s="32"/>
      <c r="Z159" s="32"/>
      <c r="AA159" s="32"/>
      <c r="AB159" s="32"/>
      <c r="AC159" s="32"/>
      <c r="AD159" s="32"/>
      <c r="AE159" s="32"/>
      <c r="AR159" s="202" t="s">
        <v>165</v>
      </c>
      <c r="AT159" s="202" t="s">
        <v>161</v>
      </c>
      <c r="AU159" s="202" t="s">
        <v>83</v>
      </c>
      <c r="AY159" s="15" t="s">
        <v>159</v>
      </c>
      <c r="BE159" s="203">
        <f>IF(N159="základní",J159,0)</f>
        <v>0</v>
      </c>
      <c r="BF159" s="203">
        <f>IF(N159="snížená",J159,0)</f>
        <v>0</v>
      </c>
      <c r="BG159" s="203">
        <f>IF(N159="zákl. přenesená",J159,0)</f>
        <v>0</v>
      </c>
      <c r="BH159" s="203">
        <f>IF(N159="sníž. přenesená",J159,0)</f>
        <v>0</v>
      </c>
      <c r="BI159" s="203">
        <f>IF(N159="nulová",J159,0)</f>
        <v>0</v>
      </c>
      <c r="BJ159" s="15" t="s">
        <v>8</v>
      </c>
      <c r="BK159" s="203">
        <f>ROUND(I159*H159,0)</f>
        <v>0</v>
      </c>
      <c r="BL159" s="15" t="s">
        <v>165</v>
      </c>
      <c r="BM159" s="202" t="s">
        <v>936</v>
      </c>
    </row>
    <row r="160" spans="2:63" s="12" customFormat="1" ht="22.9" customHeight="1">
      <c r="B160" s="174"/>
      <c r="C160" s="175"/>
      <c r="D160" s="176" t="s">
        <v>74</v>
      </c>
      <c r="E160" s="188" t="s">
        <v>625</v>
      </c>
      <c r="F160" s="188" t="s">
        <v>626</v>
      </c>
      <c r="G160" s="175"/>
      <c r="H160" s="175"/>
      <c r="I160" s="178"/>
      <c r="J160" s="189">
        <f>BK160</f>
        <v>0</v>
      </c>
      <c r="K160" s="175"/>
      <c r="L160" s="180"/>
      <c r="M160" s="181"/>
      <c r="N160" s="182"/>
      <c r="O160" s="182"/>
      <c r="P160" s="183">
        <f>SUM(P161:P165)</f>
        <v>0</v>
      </c>
      <c r="Q160" s="182"/>
      <c r="R160" s="183">
        <f>SUM(R161:R165)</f>
        <v>0</v>
      </c>
      <c r="S160" s="182"/>
      <c r="T160" s="184">
        <f>SUM(T161:T165)</f>
        <v>0</v>
      </c>
      <c r="AR160" s="185" t="s">
        <v>8</v>
      </c>
      <c r="AT160" s="186" t="s">
        <v>74</v>
      </c>
      <c r="AU160" s="186" t="s">
        <v>8</v>
      </c>
      <c r="AY160" s="185" t="s">
        <v>159</v>
      </c>
      <c r="BK160" s="187">
        <f>SUM(BK161:BK165)</f>
        <v>0</v>
      </c>
    </row>
    <row r="161" spans="1:65" s="2" customFormat="1" ht="33" customHeight="1">
      <c r="A161" s="32"/>
      <c r="B161" s="33"/>
      <c r="C161" s="190" t="s">
        <v>211</v>
      </c>
      <c r="D161" s="190" t="s">
        <v>161</v>
      </c>
      <c r="E161" s="191" t="s">
        <v>937</v>
      </c>
      <c r="F161" s="192" t="s">
        <v>938</v>
      </c>
      <c r="G161" s="193" t="s">
        <v>194</v>
      </c>
      <c r="H161" s="194">
        <v>10.94</v>
      </c>
      <c r="I161" s="195"/>
      <c r="J161" s="196">
        <f>ROUND(I161*H161,0)</f>
        <v>0</v>
      </c>
      <c r="K161" s="197"/>
      <c r="L161" s="37"/>
      <c r="M161" s="198" t="s">
        <v>1</v>
      </c>
      <c r="N161" s="199" t="s">
        <v>40</v>
      </c>
      <c r="O161" s="69"/>
      <c r="P161" s="200">
        <f>O161*H161</f>
        <v>0</v>
      </c>
      <c r="Q161" s="200">
        <v>0</v>
      </c>
      <c r="R161" s="200">
        <f>Q161*H161</f>
        <v>0</v>
      </c>
      <c r="S161" s="200">
        <v>0</v>
      </c>
      <c r="T161" s="201">
        <f>S161*H161</f>
        <v>0</v>
      </c>
      <c r="U161" s="32"/>
      <c r="V161" s="32"/>
      <c r="W161" s="32"/>
      <c r="X161" s="32"/>
      <c r="Y161" s="32"/>
      <c r="Z161" s="32"/>
      <c r="AA161" s="32"/>
      <c r="AB161" s="32"/>
      <c r="AC161" s="32"/>
      <c r="AD161" s="32"/>
      <c r="AE161" s="32"/>
      <c r="AR161" s="202" t="s">
        <v>165</v>
      </c>
      <c r="AT161" s="202" t="s">
        <v>161</v>
      </c>
      <c r="AU161" s="202" t="s">
        <v>83</v>
      </c>
      <c r="AY161" s="15" t="s">
        <v>159</v>
      </c>
      <c r="BE161" s="203">
        <f>IF(N161="základní",J161,0)</f>
        <v>0</v>
      </c>
      <c r="BF161" s="203">
        <f>IF(N161="snížená",J161,0)</f>
        <v>0</v>
      </c>
      <c r="BG161" s="203">
        <f>IF(N161="zákl. přenesená",J161,0)</f>
        <v>0</v>
      </c>
      <c r="BH161" s="203">
        <f>IF(N161="sníž. přenesená",J161,0)</f>
        <v>0</v>
      </c>
      <c r="BI161" s="203">
        <f>IF(N161="nulová",J161,0)</f>
        <v>0</v>
      </c>
      <c r="BJ161" s="15" t="s">
        <v>8</v>
      </c>
      <c r="BK161" s="203">
        <f>ROUND(I161*H161,0)</f>
        <v>0</v>
      </c>
      <c r="BL161" s="15" t="s">
        <v>165</v>
      </c>
      <c r="BM161" s="202" t="s">
        <v>939</v>
      </c>
    </row>
    <row r="162" spans="1:65" s="2" customFormat="1" ht="21.75" customHeight="1">
      <c r="A162" s="32"/>
      <c r="B162" s="33"/>
      <c r="C162" s="190" t="s">
        <v>222</v>
      </c>
      <c r="D162" s="190" t="s">
        <v>161</v>
      </c>
      <c r="E162" s="191" t="s">
        <v>632</v>
      </c>
      <c r="F162" s="192" t="s">
        <v>633</v>
      </c>
      <c r="G162" s="193" t="s">
        <v>194</v>
      </c>
      <c r="H162" s="194">
        <v>10.94</v>
      </c>
      <c r="I162" s="195"/>
      <c r="J162" s="196">
        <f>ROUND(I162*H162,0)</f>
        <v>0</v>
      </c>
      <c r="K162" s="197"/>
      <c r="L162" s="37"/>
      <c r="M162" s="198" t="s">
        <v>1</v>
      </c>
      <c r="N162" s="199" t="s">
        <v>40</v>
      </c>
      <c r="O162" s="69"/>
      <c r="P162" s="200">
        <f>O162*H162</f>
        <v>0</v>
      </c>
      <c r="Q162" s="200">
        <v>0</v>
      </c>
      <c r="R162" s="200">
        <f>Q162*H162</f>
        <v>0</v>
      </c>
      <c r="S162" s="200">
        <v>0</v>
      </c>
      <c r="T162" s="201">
        <f>S162*H162</f>
        <v>0</v>
      </c>
      <c r="U162" s="32"/>
      <c r="V162" s="32"/>
      <c r="W162" s="32"/>
      <c r="X162" s="32"/>
      <c r="Y162" s="32"/>
      <c r="Z162" s="32"/>
      <c r="AA162" s="32"/>
      <c r="AB162" s="32"/>
      <c r="AC162" s="32"/>
      <c r="AD162" s="32"/>
      <c r="AE162" s="32"/>
      <c r="AR162" s="202" t="s">
        <v>165</v>
      </c>
      <c r="AT162" s="202" t="s">
        <v>161</v>
      </c>
      <c r="AU162" s="202" t="s">
        <v>83</v>
      </c>
      <c r="AY162" s="15" t="s">
        <v>159</v>
      </c>
      <c r="BE162" s="203">
        <f>IF(N162="základní",J162,0)</f>
        <v>0</v>
      </c>
      <c r="BF162" s="203">
        <f>IF(N162="snížená",J162,0)</f>
        <v>0</v>
      </c>
      <c r="BG162" s="203">
        <f>IF(N162="zákl. přenesená",J162,0)</f>
        <v>0</v>
      </c>
      <c r="BH162" s="203">
        <f>IF(N162="sníž. přenesená",J162,0)</f>
        <v>0</v>
      </c>
      <c r="BI162" s="203">
        <f>IF(N162="nulová",J162,0)</f>
        <v>0</v>
      </c>
      <c r="BJ162" s="15" t="s">
        <v>8</v>
      </c>
      <c r="BK162" s="203">
        <f>ROUND(I162*H162,0)</f>
        <v>0</v>
      </c>
      <c r="BL162" s="15" t="s">
        <v>165</v>
      </c>
      <c r="BM162" s="202" t="s">
        <v>940</v>
      </c>
    </row>
    <row r="163" spans="1:65" s="2" customFormat="1" ht="21.75" customHeight="1">
      <c r="A163" s="32"/>
      <c r="B163" s="33"/>
      <c r="C163" s="190" t="s">
        <v>228</v>
      </c>
      <c r="D163" s="190" t="s">
        <v>161</v>
      </c>
      <c r="E163" s="191" t="s">
        <v>636</v>
      </c>
      <c r="F163" s="192" t="s">
        <v>637</v>
      </c>
      <c r="G163" s="193" t="s">
        <v>194</v>
      </c>
      <c r="H163" s="194">
        <v>229.74</v>
      </c>
      <c r="I163" s="195"/>
      <c r="J163" s="196">
        <f>ROUND(I163*H163,0)</f>
        <v>0</v>
      </c>
      <c r="K163" s="197"/>
      <c r="L163" s="37"/>
      <c r="M163" s="198" t="s">
        <v>1</v>
      </c>
      <c r="N163" s="199" t="s">
        <v>40</v>
      </c>
      <c r="O163" s="69"/>
      <c r="P163" s="200">
        <f>O163*H163</f>
        <v>0</v>
      </c>
      <c r="Q163" s="200">
        <v>0</v>
      </c>
      <c r="R163" s="200">
        <f>Q163*H163</f>
        <v>0</v>
      </c>
      <c r="S163" s="200">
        <v>0</v>
      </c>
      <c r="T163" s="201">
        <f>S163*H163</f>
        <v>0</v>
      </c>
      <c r="U163" s="32"/>
      <c r="V163" s="32"/>
      <c r="W163" s="32"/>
      <c r="X163" s="32"/>
      <c r="Y163" s="32"/>
      <c r="Z163" s="32"/>
      <c r="AA163" s="32"/>
      <c r="AB163" s="32"/>
      <c r="AC163" s="32"/>
      <c r="AD163" s="32"/>
      <c r="AE163" s="32"/>
      <c r="AR163" s="202" t="s">
        <v>165</v>
      </c>
      <c r="AT163" s="202" t="s">
        <v>161</v>
      </c>
      <c r="AU163" s="202" t="s">
        <v>83</v>
      </c>
      <c r="AY163" s="15" t="s">
        <v>159</v>
      </c>
      <c r="BE163" s="203">
        <f>IF(N163="základní",J163,0)</f>
        <v>0</v>
      </c>
      <c r="BF163" s="203">
        <f>IF(N163="snížená",J163,0)</f>
        <v>0</v>
      </c>
      <c r="BG163" s="203">
        <f>IF(N163="zákl. přenesená",J163,0)</f>
        <v>0</v>
      </c>
      <c r="BH163" s="203">
        <f>IF(N163="sníž. přenesená",J163,0)</f>
        <v>0</v>
      </c>
      <c r="BI163" s="203">
        <f>IF(N163="nulová",J163,0)</f>
        <v>0</v>
      </c>
      <c r="BJ163" s="15" t="s">
        <v>8</v>
      </c>
      <c r="BK163" s="203">
        <f>ROUND(I163*H163,0)</f>
        <v>0</v>
      </c>
      <c r="BL163" s="15" t="s">
        <v>165</v>
      </c>
      <c r="BM163" s="202" t="s">
        <v>941</v>
      </c>
    </row>
    <row r="164" spans="2:51" s="13" customFormat="1" ht="12">
      <c r="B164" s="204"/>
      <c r="C164" s="205"/>
      <c r="D164" s="206" t="s">
        <v>167</v>
      </c>
      <c r="E164" s="205"/>
      <c r="F164" s="208" t="s">
        <v>942</v>
      </c>
      <c r="G164" s="205"/>
      <c r="H164" s="209">
        <v>229.74</v>
      </c>
      <c r="I164" s="210"/>
      <c r="J164" s="205"/>
      <c r="K164" s="205"/>
      <c r="L164" s="211"/>
      <c r="M164" s="212"/>
      <c r="N164" s="213"/>
      <c r="O164" s="213"/>
      <c r="P164" s="213"/>
      <c r="Q164" s="213"/>
      <c r="R164" s="213"/>
      <c r="S164" s="213"/>
      <c r="T164" s="214"/>
      <c r="AT164" s="215" t="s">
        <v>167</v>
      </c>
      <c r="AU164" s="215" t="s">
        <v>83</v>
      </c>
      <c r="AV164" s="13" t="s">
        <v>83</v>
      </c>
      <c r="AW164" s="13" t="s">
        <v>4</v>
      </c>
      <c r="AX164" s="13" t="s">
        <v>8</v>
      </c>
      <c r="AY164" s="215" t="s">
        <v>159</v>
      </c>
    </row>
    <row r="165" spans="1:65" s="2" customFormat="1" ht="33" customHeight="1">
      <c r="A165" s="32"/>
      <c r="B165" s="33"/>
      <c r="C165" s="190" t="s">
        <v>233</v>
      </c>
      <c r="D165" s="190" t="s">
        <v>161</v>
      </c>
      <c r="E165" s="191" t="s">
        <v>641</v>
      </c>
      <c r="F165" s="192" t="s">
        <v>642</v>
      </c>
      <c r="G165" s="193" t="s">
        <v>194</v>
      </c>
      <c r="H165" s="194">
        <v>10.94</v>
      </c>
      <c r="I165" s="195"/>
      <c r="J165" s="196">
        <f>ROUND(I165*H165,0)</f>
        <v>0</v>
      </c>
      <c r="K165" s="197"/>
      <c r="L165" s="37"/>
      <c r="M165" s="198" t="s">
        <v>1</v>
      </c>
      <c r="N165" s="199" t="s">
        <v>40</v>
      </c>
      <c r="O165" s="69"/>
      <c r="P165" s="200">
        <f>O165*H165</f>
        <v>0</v>
      </c>
      <c r="Q165" s="200">
        <v>0</v>
      </c>
      <c r="R165" s="200">
        <f>Q165*H165</f>
        <v>0</v>
      </c>
      <c r="S165" s="200">
        <v>0</v>
      </c>
      <c r="T165" s="201">
        <f>S165*H165</f>
        <v>0</v>
      </c>
      <c r="U165" s="32"/>
      <c r="V165" s="32"/>
      <c r="W165" s="32"/>
      <c r="X165" s="32"/>
      <c r="Y165" s="32"/>
      <c r="Z165" s="32"/>
      <c r="AA165" s="32"/>
      <c r="AB165" s="32"/>
      <c r="AC165" s="32"/>
      <c r="AD165" s="32"/>
      <c r="AE165" s="32"/>
      <c r="AR165" s="202" t="s">
        <v>165</v>
      </c>
      <c r="AT165" s="202" t="s">
        <v>161</v>
      </c>
      <c r="AU165" s="202" t="s">
        <v>83</v>
      </c>
      <c r="AY165" s="15" t="s">
        <v>159</v>
      </c>
      <c r="BE165" s="203">
        <f>IF(N165="základní",J165,0)</f>
        <v>0</v>
      </c>
      <c r="BF165" s="203">
        <f>IF(N165="snížená",J165,0)</f>
        <v>0</v>
      </c>
      <c r="BG165" s="203">
        <f>IF(N165="zákl. přenesená",J165,0)</f>
        <v>0</v>
      </c>
      <c r="BH165" s="203">
        <f>IF(N165="sníž. přenesená",J165,0)</f>
        <v>0</v>
      </c>
      <c r="BI165" s="203">
        <f>IF(N165="nulová",J165,0)</f>
        <v>0</v>
      </c>
      <c r="BJ165" s="15" t="s">
        <v>8</v>
      </c>
      <c r="BK165" s="203">
        <f>ROUND(I165*H165,0)</f>
        <v>0</v>
      </c>
      <c r="BL165" s="15" t="s">
        <v>165</v>
      </c>
      <c r="BM165" s="202" t="s">
        <v>943</v>
      </c>
    </row>
    <row r="166" spans="2:63" s="12" customFormat="1" ht="22.9" customHeight="1">
      <c r="B166" s="174"/>
      <c r="C166" s="175"/>
      <c r="D166" s="176" t="s">
        <v>74</v>
      </c>
      <c r="E166" s="188" t="s">
        <v>644</v>
      </c>
      <c r="F166" s="188" t="s">
        <v>645</v>
      </c>
      <c r="G166" s="175"/>
      <c r="H166" s="175"/>
      <c r="I166" s="178"/>
      <c r="J166" s="189">
        <f>BK166</f>
        <v>0</v>
      </c>
      <c r="K166" s="175"/>
      <c r="L166" s="180"/>
      <c r="M166" s="181"/>
      <c r="N166" s="182"/>
      <c r="O166" s="182"/>
      <c r="P166" s="183">
        <f>P167</f>
        <v>0</v>
      </c>
      <c r="Q166" s="182"/>
      <c r="R166" s="183">
        <f>R167</f>
        <v>0</v>
      </c>
      <c r="S166" s="182"/>
      <c r="T166" s="184">
        <f>T167</f>
        <v>0</v>
      </c>
      <c r="AR166" s="185" t="s">
        <v>8</v>
      </c>
      <c r="AT166" s="186" t="s">
        <v>74</v>
      </c>
      <c r="AU166" s="186" t="s">
        <v>8</v>
      </c>
      <c r="AY166" s="185" t="s">
        <v>159</v>
      </c>
      <c r="BK166" s="187">
        <f>BK167</f>
        <v>0</v>
      </c>
    </row>
    <row r="167" spans="1:65" s="2" customFormat="1" ht="16.5" customHeight="1">
      <c r="A167" s="32"/>
      <c r="B167" s="33"/>
      <c r="C167" s="190" t="s">
        <v>9</v>
      </c>
      <c r="D167" s="190" t="s">
        <v>161</v>
      </c>
      <c r="E167" s="191" t="s">
        <v>646</v>
      </c>
      <c r="F167" s="192" t="s">
        <v>647</v>
      </c>
      <c r="G167" s="193" t="s">
        <v>194</v>
      </c>
      <c r="H167" s="194">
        <v>5.429</v>
      </c>
      <c r="I167" s="195"/>
      <c r="J167" s="196">
        <f>ROUND(I167*H167,0)</f>
        <v>0</v>
      </c>
      <c r="K167" s="197"/>
      <c r="L167" s="37"/>
      <c r="M167" s="198" t="s">
        <v>1</v>
      </c>
      <c r="N167" s="199" t="s">
        <v>40</v>
      </c>
      <c r="O167" s="69"/>
      <c r="P167" s="200">
        <f>O167*H167</f>
        <v>0</v>
      </c>
      <c r="Q167" s="200">
        <v>0</v>
      </c>
      <c r="R167" s="200">
        <f>Q167*H167</f>
        <v>0</v>
      </c>
      <c r="S167" s="200">
        <v>0</v>
      </c>
      <c r="T167" s="201">
        <f>S167*H167</f>
        <v>0</v>
      </c>
      <c r="U167" s="32"/>
      <c r="V167" s="32"/>
      <c r="W167" s="32"/>
      <c r="X167" s="32"/>
      <c r="Y167" s="32"/>
      <c r="Z167" s="32"/>
      <c r="AA167" s="32"/>
      <c r="AB167" s="32"/>
      <c r="AC167" s="32"/>
      <c r="AD167" s="32"/>
      <c r="AE167" s="32"/>
      <c r="AR167" s="202" t="s">
        <v>165</v>
      </c>
      <c r="AT167" s="202" t="s">
        <v>161</v>
      </c>
      <c r="AU167" s="202" t="s">
        <v>83</v>
      </c>
      <c r="AY167" s="15" t="s">
        <v>159</v>
      </c>
      <c r="BE167" s="203">
        <f>IF(N167="základní",J167,0)</f>
        <v>0</v>
      </c>
      <c r="BF167" s="203">
        <f>IF(N167="snížená",J167,0)</f>
        <v>0</v>
      </c>
      <c r="BG167" s="203">
        <f>IF(N167="zákl. přenesená",J167,0)</f>
        <v>0</v>
      </c>
      <c r="BH167" s="203">
        <f>IF(N167="sníž. přenesená",J167,0)</f>
        <v>0</v>
      </c>
      <c r="BI167" s="203">
        <f>IF(N167="nulová",J167,0)</f>
        <v>0</v>
      </c>
      <c r="BJ167" s="15" t="s">
        <v>8</v>
      </c>
      <c r="BK167" s="203">
        <f>ROUND(I167*H167,0)</f>
        <v>0</v>
      </c>
      <c r="BL167" s="15" t="s">
        <v>165</v>
      </c>
      <c r="BM167" s="202" t="s">
        <v>944</v>
      </c>
    </row>
    <row r="168" spans="2:63" s="12" customFormat="1" ht="25.9" customHeight="1">
      <c r="B168" s="174"/>
      <c r="C168" s="175"/>
      <c r="D168" s="176" t="s">
        <v>74</v>
      </c>
      <c r="E168" s="177" t="s">
        <v>649</v>
      </c>
      <c r="F168" s="177" t="s">
        <v>650</v>
      </c>
      <c r="G168" s="175"/>
      <c r="H168" s="175"/>
      <c r="I168" s="178"/>
      <c r="J168" s="179">
        <f>BK168</f>
        <v>0</v>
      </c>
      <c r="K168" s="175"/>
      <c r="L168" s="180"/>
      <c r="M168" s="181"/>
      <c r="N168" s="182"/>
      <c r="O168" s="182"/>
      <c r="P168" s="183">
        <f>P169+P173+P176+P182</f>
        <v>0</v>
      </c>
      <c r="Q168" s="182"/>
      <c r="R168" s="183">
        <f>R169+R173+R176+R182</f>
        <v>1.378185</v>
      </c>
      <c r="S168" s="182"/>
      <c r="T168" s="184">
        <f>T169+T173+T176+T182</f>
        <v>0</v>
      </c>
      <c r="AR168" s="185" t="s">
        <v>83</v>
      </c>
      <c r="AT168" s="186" t="s">
        <v>74</v>
      </c>
      <c r="AU168" s="186" t="s">
        <v>75</v>
      </c>
      <c r="AY168" s="185" t="s">
        <v>159</v>
      </c>
      <c r="BK168" s="187">
        <f>BK169+BK173+BK176+BK182</f>
        <v>0</v>
      </c>
    </row>
    <row r="169" spans="2:63" s="12" customFormat="1" ht="22.9" customHeight="1">
      <c r="B169" s="174"/>
      <c r="C169" s="175"/>
      <c r="D169" s="176" t="s">
        <v>74</v>
      </c>
      <c r="E169" s="188" t="s">
        <v>772</v>
      </c>
      <c r="F169" s="188" t="s">
        <v>773</v>
      </c>
      <c r="G169" s="175"/>
      <c r="H169" s="175"/>
      <c r="I169" s="178"/>
      <c r="J169" s="189">
        <f>BK169</f>
        <v>0</v>
      </c>
      <c r="K169" s="175"/>
      <c r="L169" s="180"/>
      <c r="M169" s="181"/>
      <c r="N169" s="182"/>
      <c r="O169" s="182"/>
      <c r="P169" s="183">
        <f>SUM(P170:P172)</f>
        <v>0</v>
      </c>
      <c r="Q169" s="182"/>
      <c r="R169" s="183">
        <f>SUM(R170:R172)</f>
        <v>0</v>
      </c>
      <c r="S169" s="182"/>
      <c r="T169" s="184">
        <f>SUM(T170:T172)</f>
        <v>0</v>
      </c>
      <c r="AR169" s="185" t="s">
        <v>83</v>
      </c>
      <c r="AT169" s="186" t="s">
        <v>74</v>
      </c>
      <c r="AU169" s="186" t="s">
        <v>8</v>
      </c>
      <c r="AY169" s="185" t="s">
        <v>159</v>
      </c>
      <c r="BK169" s="187">
        <f>SUM(BK170:BK172)</f>
        <v>0</v>
      </c>
    </row>
    <row r="170" spans="1:65" s="2" customFormat="1" ht="21.75" customHeight="1">
      <c r="A170" s="32"/>
      <c r="B170" s="33"/>
      <c r="C170" s="190" t="s">
        <v>244</v>
      </c>
      <c r="D170" s="190" t="s">
        <v>161</v>
      </c>
      <c r="E170" s="191" t="s">
        <v>945</v>
      </c>
      <c r="F170" s="192" t="s">
        <v>946</v>
      </c>
      <c r="G170" s="193" t="s">
        <v>314</v>
      </c>
      <c r="H170" s="194">
        <v>1</v>
      </c>
      <c r="I170" s="195"/>
      <c r="J170" s="196">
        <f>ROUND(I170*H170,0)</f>
        <v>0</v>
      </c>
      <c r="K170" s="197"/>
      <c r="L170" s="37"/>
      <c r="M170" s="198" t="s">
        <v>1</v>
      </c>
      <c r="N170" s="199" t="s">
        <v>40</v>
      </c>
      <c r="O170" s="69"/>
      <c r="P170" s="200">
        <f>O170*H170</f>
        <v>0</v>
      </c>
      <c r="Q170" s="200">
        <v>0</v>
      </c>
      <c r="R170" s="200">
        <f>Q170*H170</f>
        <v>0</v>
      </c>
      <c r="S170" s="200">
        <v>0</v>
      </c>
      <c r="T170" s="201">
        <f>S170*H170</f>
        <v>0</v>
      </c>
      <c r="U170" s="32"/>
      <c r="V170" s="32"/>
      <c r="W170" s="32"/>
      <c r="X170" s="32"/>
      <c r="Y170" s="32"/>
      <c r="Z170" s="32"/>
      <c r="AA170" s="32"/>
      <c r="AB170" s="32"/>
      <c r="AC170" s="32"/>
      <c r="AD170" s="32"/>
      <c r="AE170" s="32"/>
      <c r="AR170" s="202" t="s">
        <v>244</v>
      </c>
      <c r="AT170" s="202" t="s">
        <v>161</v>
      </c>
      <c r="AU170" s="202" t="s">
        <v>83</v>
      </c>
      <c r="AY170" s="15" t="s">
        <v>159</v>
      </c>
      <c r="BE170" s="203">
        <f>IF(N170="základní",J170,0)</f>
        <v>0</v>
      </c>
      <c r="BF170" s="203">
        <f>IF(N170="snížená",J170,0)</f>
        <v>0</v>
      </c>
      <c r="BG170" s="203">
        <f>IF(N170="zákl. přenesená",J170,0)</f>
        <v>0</v>
      </c>
      <c r="BH170" s="203">
        <f>IF(N170="sníž. přenesená",J170,0)</f>
        <v>0</v>
      </c>
      <c r="BI170" s="203">
        <f>IF(N170="nulová",J170,0)</f>
        <v>0</v>
      </c>
      <c r="BJ170" s="15" t="s">
        <v>8</v>
      </c>
      <c r="BK170" s="203">
        <f>ROUND(I170*H170,0)</f>
        <v>0</v>
      </c>
      <c r="BL170" s="15" t="s">
        <v>244</v>
      </c>
      <c r="BM170" s="202" t="s">
        <v>947</v>
      </c>
    </row>
    <row r="171" spans="1:65" s="2" customFormat="1" ht="21.75" customHeight="1">
      <c r="A171" s="32"/>
      <c r="B171" s="33"/>
      <c r="C171" s="190" t="s">
        <v>249</v>
      </c>
      <c r="D171" s="190" t="s">
        <v>161</v>
      </c>
      <c r="E171" s="191" t="s">
        <v>948</v>
      </c>
      <c r="F171" s="192" t="s">
        <v>949</v>
      </c>
      <c r="G171" s="193" t="s">
        <v>314</v>
      </c>
      <c r="H171" s="194">
        <v>1</v>
      </c>
      <c r="I171" s="195"/>
      <c r="J171" s="196">
        <f>ROUND(I171*H171,0)</f>
        <v>0</v>
      </c>
      <c r="K171" s="197"/>
      <c r="L171" s="37"/>
      <c r="M171" s="198" t="s">
        <v>1</v>
      </c>
      <c r="N171" s="199" t="s">
        <v>40</v>
      </c>
      <c r="O171" s="69"/>
      <c r="P171" s="200">
        <f>O171*H171</f>
        <v>0</v>
      </c>
      <c r="Q171" s="200">
        <v>0</v>
      </c>
      <c r="R171" s="200">
        <f>Q171*H171</f>
        <v>0</v>
      </c>
      <c r="S171" s="200">
        <v>0</v>
      </c>
      <c r="T171" s="201">
        <f>S171*H171</f>
        <v>0</v>
      </c>
      <c r="U171" s="32"/>
      <c r="V171" s="32"/>
      <c r="W171" s="32"/>
      <c r="X171" s="32"/>
      <c r="Y171" s="32"/>
      <c r="Z171" s="32"/>
      <c r="AA171" s="32"/>
      <c r="AB171" s="32"/>
      <c r="AC171" s="32"/>
      <c r="AD171" s="32"/>
      <c r="AE171" s="32"/>
      <c r="AR171" s="202" t="s">
        <v>244</v>
      </c>
      <c r="AT171" s="202" t="s">
        <v>161</v>
      </c>
      <c r="AU171" s="202" t="s">
        <v>83</v>
      </c>
      <c r="AY171" s="15" t="s">
        <v>159</v>
      </c>
      <c r="BE171" s="203">
        <f>IF(N171="základní",J171,0)</f>
        <v>0</v>
      </c>
      <c r="BF171" s="203">
        <f>IF(N171="snížená",J171,0)</f>
        <v>0</v>
      </c>
      <c r="BG171" s="203">
        <f>IF(N171="zákl. přenesená",J171,0)</f>
        <v>0</v>
      </c>
      <c r="BH171" s="203">
        <f>IF(N171="sníž. přenesená",J171,0)</f>
        <v>0</v>
      </c>
      <c r="BI171" s="203">
        <f>IF(N171="nulová",J171,0)</f>
        <v>0</v>
      </c>
      <c r="BJ171" s="15" t="s">
        <v>8</v>
      </c>
      <c r="BK171" s="203">
        <f>ROUND(I171*H171,0)</f>
        <v>0</v>
      </c>
      <c r="BL171" s="15" t="s">
        <v>244</v>
      </c>
      <c r="BM171" s="202" t="s">
        <v>950</v>
      </c>
    </row>
    <row r="172" spans="1:65" s="2" customFormat="1" ht="21.75" customHeight="1">
      <c r="A172" s="32"/>
      <c r="B172" s="33"/>
      <c r="C172" s="190" t="s">
        <v>254</v>
      </c>
      <c r="D172" s="190" t="s">
        <v>161</v>
      </c>
      <c r="E172" s="191" t="s">
        <v>951</v>
      </c>
      <c r="F172" s="192" t="s">
        <v>952</v>
      </c>
      <c r="G172" s="193" t="s">
        <v>825</v>
      </c>
      <c r="H172" s="227"/>
      <c r="I172" s="195"/>
      <c r="J172" s="196">
        <f>ROUND(I172*H172,0)</f>
        <v>0</v>
      </c>
      <c r="K172" s="197"/>
      <c r="L172" s="37"/>
      <c r="M172" s="198" t="s">
        <v>1</v>
      </c>
      <c r="N172" s="199" t="s">
        <v>40</v>
      </c>
      <c r="O172" s="69"/>
      <c r="P172" s="200">
        <f>O172*H172</f>
        <v>0</v>
      </c>
      <c r="Q172" s="200">
        <v>0</v>
      </c>
      <c r="R172" s="200">
        <f>Q172*H172</f>
        <v>0</v>
      </c>
      <c r="S172" s="200">
        <v>0</v>
      </c>
      <c r="T172" s="201">
        <f>S172*H172</f>
        <v>0</v>
      </c>
      <c r="U172" s="32"/>
      <c r="V172" s="32"/>
      <c r="W172" s="32"/>
      <c r="X172" s="32"/>
      <c r="Y172" s="32"/>
      <c r="Z172" s="32"/>
      <c r="AA172" s="32"/>
      <c r="AB172" s="32"/>
      <c r="AC172" s="32"/>
      <c r="AD172" s="32"/>
      <c r="AE172" s="32"/>
      <c r="AR172" s="202" t="s">
        <v>244</v>
      </c>
      <c r="AT172" s="202" t="s">
        <v>161</v>
      </c>
      <c r="AU172" s="202" t="s">
        <v>83</v>
      </c>
      <c r="AY172" s="15" t="s">
        <v>159</v>
      </c>
      <c r="BE172" s="203">
        <f>IF(N172="základní",J172,0)</f>
        <v>0</v>
      </c>
      <c r="BF172" s="203">
        <f>IF(N172="snížená",J172,0)</f>
        <v>0</v>
      </c>
      <c r="BG172" s="203">
        <f>IF(N172="zákl. přenesená",J172,0)</f>
        <v>0</v>
      </c>
      <c r="BH172" s="203">
        <f>IF(N172="sníž. přenesená",J172,0)</f>
        <v>0</v>
      </c>
      <c r="BI172" s="203">
        <f>IF(N172="nulová",J172,0)</f>
        <v>0</v>
      </c>
      <c r="BJ172" s="15" t="s">
        <v>8</v>
      </c>
      <c r="BK172" s="203">
        <f>ROUND(I172*H172,0)</f>
        <v>0</v>
      </c>
      <c r="BL172" s="15" t="s">
        <v>244</v>
      </c>
      <c r="BM172" s="202" t="s">
        <v>953</v>
      </c>
    </row>
    <row r="173" spans="2:63" s="12" customFormat="1" ht="22.9" customHeight="1">
      <c r="B173" s="174"/>
      <c r="C173" s="175"/>
      <c r="D173" s="176" t="s">
        <v>74</v>
      </c>
      <c r="E173" s="188" t="s">
        <v>954</v>
      </c>
      <c r="F173" s="188" t="s">
        <v>955</v>
      </c>
      <c r="G173" s="175"/>
      <c r="H173" s="175"/>
      <c r="I173" s="178"/>
      <c r="J173" s="189">
        <f>BK173</f>
        <v>0</v>
      </c>
      <c r="K173" s="175"/>
      <c r="L173" s="180"/>
      <c r="M173" s="181"/>
      <c r="N173" s="182"/>
      <c r="O173" s="182"/>
      <c r="P173" s="183">
        <f>SUM(P174:P175)</f>
        <v>0</v>
      </c>
      <c r="Q173" s="182"/>
      <c r="R173" s="183">
        <f>SUM(R174:R175)</f>
        <v>0</v>
      </c>
      <c r="S173" s="182"/>
      <c r="T173" s="184">
        <f>SUM(T174:T175)</f>
        <v>0</v>
      </c>
      <c r="AR173" s="185" t="s">
        <v>83</v>
      </c>
      <c r="AT173" s="186" t="s">
        <v>74</v>
      </c>
      <c r="AU173" s="186" t="s">
        <v>8</v>
      </c>
      <c r="AY173" s="185" t="s">
        <v>159</v>
      </c>
      <c r="BK173" s="187">
        <f>SUM(BK174:BK175)</f>
        <v>0</v>
      </c>
    </row>
    <row r="174" spans="1:65" s="2" customFormat="1" ht="21.75" customHeight="1">
      <c r="A174" s="32"/>
      <c r="B174" s="33"/>
      <c r="C174" s="190" t="s">
        <v>260</v>
      </c>
      <c r="D174" s="190" t="s">
        <v>161</v>
      </c>
      <c r="E174" s="191" t="s">
        <v>956</v>
      </c>
      <c r="F174" s="192" t="s">
        <v>957</v>
      </c>
      <c r="G174" s="193" t="s">
        <v>314</v>
      </c>
      <c r="H174" s="194">
        <v>1</v>
      </c>
      <c r="I174" s="195"/>
      <c r="J174" s="196">
        <f>ROUND(I174*H174,0)</f>
        <v>0</v>
      </c>
      <c r="K174" s="197"/>
      <c r="L174" s="37"/>
      <c r="M174" s="198" t="s">
        <v>1</v>
      </c>
      <c r="N174" s="199" t="s">
        <v>40</v>
      </c>
      <c r="O174" s="69"/>
      <c r="P174" s="200">
        <f>O174*H174</f>
        <v>0</v>
      </c>
      <c r="Q174" s="200">
        <v>0</v>
      </c>
      <c r="R174" s="200">
        <f>Q174*H174</f>
        <v>0</v>
      </c>
      <c r="S174" s="200">
        <v>0</v>
      </c>
      <c r="T174" s="201">
        <f>S174*H174</f>
        <v>0</v>
      </c>
      <c r="U174" s="32"/>
      <c r="V174" s="32"/>
      <c r="W174" s="32"/>
      <c r="X174" s="32"/>
      <c r="Y174" s="32"/>
      <c r="Z174" s="32"/>
      <c r="AA174" s="32"/>
      <c r="AB174" s="32"/>
      <c r="AC174" s="32"/>
      <c r="AD174" s="32"/>
      <c r="AE174" s="32"/>
      <c r="AR174" s="202" t="s">
        <v>244</v>
      </c>
      <c r="AT174" s="202" t="s">
        <v>161</v>
      </c>
      <c r="AU174" s="202" t="s">
        <v>83</v>
      </c>
      <c r="AY174" s="15" t="s">
        <v>159</v>
      </c>
      <c r="BE174" s="203">
        <f>IF(N174="základní",J174,0)</f>
        <v>0</v>
      </c>
      <c r="BF174" s="203">
        <f>IF(N174="snížená",J174,0)</f>
        <v>0</v>
      </c>
      <c r="BG174" s="203">
        <f>IF(N174="zákl. přenesená",J174,0)</f>
        <v>0</v>
      </c>
      <c r="BH174" s="203">
        <f>IF(N174="sníž. přenesená",J174,0)</f>
        <v>0</v>
      </c>
      <c r="BI174" s="203">
        <f>IF(N174="nulová",J174,0)</f>
        <v>0</v>
      </c>
      <c r="BJ174" s="15" t="s">
        <v>8</v>
      </c>
      <c r="BK174" s="203">
        <f>ROUND(I174*H174,0)</f>
        <v>0</v>
      </c>
      <c r="BL174" s="15" t="s">
        <v>244</v>
      </c>
      <c r="BM174" s="202" t="s">
        <v>958</v>
      </c>
    </row>
    <row r="175" spans="1:65" s="2" customFormat="1" ht="21.75" customHeight="1">
      <c r="A175" s="32"/>
      <c r="B175" s="33"/>
      <c r="C175" s="190" t="s">
        <v>266</v>
      </c>
      <c r="D175" s="190" t="s">
        <v>161</v>
      </c>
      <c r="E175" s="191" t="s">
        <v>959</v>
      </c>
      <c r="F175" s="192" t="s">
        <v>960</v>
      </c>
      <c r="G175" s="193" t="s">
        <v>825</v>
      </c>
      <c r="H175" s="227"/>
      <c r="I175" s="195"/>
      <c r="J175" s="196">
        <f>ROUND(I175*H175,0)</f>
        <v>0</v>
      </c>
      <c r="K175" s="197"/>
      <c r="L175" s="37"/>
      <c r="M175" s="198" t="s">
        <v>1</v>
      </c>
      <c r="N175" s="199" t="s">
        <v>40</v>
      </c>
      <c r="O175" s="69"/>
      <c r="P175" s="200">
        <f>O175*H175</f>
        <v>0</v>
      </c>
      <c r="Q175" s="200">
        <v>0</v>
      </c>
      <c r="R175" s="200">
        <f>Q175*H175</f>
        <v>0</v>
      </c>
      <c r="S175" s="200">
        <v>0</v>
      </c>
      <c r="T175" s="201">
        <f>S175*H175</f>
        <v>0</v>
      </c>
      <c r="U175" s="32"/>
      <c r="V175" s="32"/>
      <c r="W175" s="32"/>
      <c r="X175" s="32"/>
      <c r="Y175" s="32"/>
      <c r="Z175" s="32"/>
      <c r="AA175" s="32"/>
      <c r="AB175" s="32"/>
      <c r="AC175" s="32"/>
      <c r="AD175" s="32"/>
      <c r="AE175" s="32"/>
      <c r="AR175" s="202" t="s">
        <v>244</v>
      </c>
      <c r="AT175" s="202" t="s">
        <v>161</v>
      </c>
      <c r="AU175" s="202" t="s">
        <v>83</v>
      </c>
      <c r="AY175" s="15" t="s">
        <v>159</v>
      </c>
      <c r="BE175" s="203">
        <f>IF(N175="základní",J175,0)</f>
        <v>0</v>
      </c>
      <c r="BF175" s="203">
        <f>IF(N175="snížená",J175,0)</f>
        <v>0</v>
      </c>
      <c r="BG175" s="203">
        <f>IF(N175="zákl. přenesená",J175,0)</f>
        <v>0</v>
      </c>
      <c r="BH175" s="203">
        <f>IF(N175="sníž. přenesená",J175,0)</f>
        <v>0</v>
      </c>
      <c r="BI175" s="203">
        <f>IF(N175="nulová",J175,0)</f>
        <v>0</v>
      </c>
      <c r="BJ175" s="15" t="s">
        <v>8</v>
      </c>
      <c r="BK175" s="203">
        <f>ROUND(I175*H175,0)</f>
        <v>0</v>
      </c>
      <c r="BL175" s="15" t="s">
        <v>244</v>
      </c>
      <c r="BM175" s="202" t="s">
        <v>961</v>
      </c>
    </row>
    <row r="176" spans="2:63" s="12" customFormat="1" ht="22.9" customHeight="1">
      <c r="B176" s="174"/>
      <c r="C176" s="175"/>
      <c r="D176" s="176" t="s">
        <v>74</v>
      </c>
      <c r="E176" s="188" t="s">
        <v>848</v>
      </c>
      <c r="F176" s="188" t="s">
        <v>849</v>
      </c>
      <c r="G176" s="175"/>
      <c r="H176" s="175"/>
      <c r="I176" s="178"/>
      <c r="J176" s="189">
        <f>BK176</f>
        <v>0</v>
      </c>
      <c r="K176" s="175"/>
      <c r="L176" s="180"/>
      <c r="M176" s="181"/>
      <c r="N176" s="182"/>
      <c r="O176" s="182"/>
      <c r="P176" s="183">
        <f>SUM(P177:P181)</f>
        <v>0</v>
      </c>
      <c r="Q176" s="182"/>
      <c r="R176" s="183">
        <f>SUM(R177:R181)</f>
        <v>1.3425</v>
      </c>
      <c r="S176" s="182"/>
      <c r="T176" s="184">
        <f>SUM(T177:T181)</f>
        <v>0</v>
      </c>
      <c r="AR176" s="185" t="s">
        <v>83</v>
      </c>
      <c r="AT176" s="186" t="s">
        <v>74</v>
      </c>
      <c r="AU176" s="186" t="s">
        <v>8</v>
      </c>
      <c r="AY176" s="185" t="s">
        <v>159</v>
      </c>
      <c r="BK176" s="187">
        <f>SUM(BK177:BK181)</f>
        <v>0</v>
      </c>
    </row>
    <row r="177" spans="1:65" s="2" customFormat="1" ht="33" customHeight="1">
      <c r="A177" s="32"/>
      <c r="B177" s="33"/>
      <c r="C177" s="190" t="s">
        <v>7</v>
      </c>
      <c r="D177" s="190" t="s">
        <v>161</v>
      </c>
      <c r="E177" s="191" t="s">
        <v>870</v>
      </c>
      <c r="F177" s="192" t="s">
        <v>871</v>
      </c>
      <c r="G177" s="193" t="s">
        <v>214</v>
      </c>
      <c r="H177" s="194">
        <v>17.9</v>
      </c>
      <c r="I177" s="195"/>
      <c r="J177" s="196">
        <f>ROUND(I177*H177,0)</f>
        <v>0</v>
      </c>
      <c r="K177" s="197"/>
      <c r="L177" s="37"/>
      <c r="M177" s="198" t="s">
        <v>1</v>
      </c>
      <c r="N177" s="199" t="s">
        <v>40</v>
      </c>
      <c r="O177" s="69"/>
      <c r="P177" s="200">
        <f>O177*H177</f>
        <v>0</v>
      </c>
      <c r="Q177" s="200">
        <v>0.048</v>
      </c>
      <c r="R177" s="200">
        <f>Q177*H177</f>
        <v>0.8592</v>
      </c>
      <c r="S177" s="200">
        <v>0</v>
      </c>
      <c r="T177" s="201">
        <f>S177*H177</f>
        <v>0</v>
      </c>
      <c r="U177" s="32"/>
      <c r="V177" s="32"/>
      <c r="W177" s="32"/>
      <c r="X177" s="32"/>
      <c r="Y177" s="32"/>
      <c r="Z177" s="32"/>
      <c r="AA177" s="32"/>
      <c r="AB177" s="32"/>
      <c r="AC177" s="32"/>
      <c r="AD177" s="32"/>
      <c r="AE177" s="32"/>
      <c r="AR177" s="202" t="s">
        <v>244</v>
      </c>
      <c r="AT177" s="202" t="s">
        <v>161</v>
      </c>
      <c r="AU177" s="202" t="s">
        <v>83</v>
      </c>
      <c r="AY177" s="15" t="s">
        <v>159</v>
      </c>
      <c r="BE177" s="203">
        <f>IF(N177="základní",J177,0)</f>
        <v>0</v>
      </c>
      <c r="BF177" s="203">
        <f>IF(N177="snížená",J177,0)</f>
        <v>0</v>
      </c>
      <c r="BG177" s="203">
        <f>IF(N177="zákl. přenesená",J177,0)</f>
        <v>0</v>
      </c>
      <c r="BH177" s="203">
        <f>IF(N177="sníž. přenesená",J177,0)</f>
        <v>0</v>
      </c>
      <c r="BI177" s="203">
        <f>IF(N177="nulová",J177,0)</f>
        <v>0</v>
      </c>
      <c r="BJ177" s="15" t="s">
        <v>8</v>
      </c>
      <c r="BK177" s="203">
        <f>ROUND(I177*H177,0)</f>
        <v>0</v>
      </c>
      <c r="BL177" s="15" t="s">
        <v>244</v>
      </c>
      <c r="BM177" s="202" t="s">
        <v>962</v>
      </c>
    </row>
    <row r="178" spans="2:51" s="13" customFormat="1" ht="12">
      <c r="B178" s="204"/>
      <c r="C178" s="205"/>
      <c r="D178" s="206" t="s">
        <v>167</v>
      </c>
      <c r="E178" s="207" t="s">
        <v>1</v>
      </c>
      <c r="F178" s="208" t="s">
        <v>930</v>
      </c>
      <c r="G178" s="205"/>
      <c r="H178" s="209">
        <v>17.9</v>
      </c>
      <c r="I178" s="210"/>
      <c r="J178" s="205"/>
      <c r="K178" s="205"/>
      <c r="L178" s="211"/>
      <c r="M178" s="212"/>
      <c r="N178" s="213"/>
      <c r="O178" s="213"/>
      <c r="P178" s="213"/>
      <c r="Q178" s="213"/>
      <c r="R178" s="213"/>
      <c r="S178" s="213"/>
      <c r="T178" s="214"/>
      <c r="AT178" s="215" t="s">
        <v>167</v>
      </c>
      <c r="AU178" s="215" t="s">
        <v>83</v>
      </c>
      <c r="AV178" s="13" t="s">
        <v>83</v>
      </c>
      <c r="AW178" s="13" t="s">
        <v>31</v>
      </c>
      <c r="AX178" s="13" t="s">
        <v>75</v>
      </c>
      <c r="AY178" s="215" t="s">
        <v>159</v>
      </c>
    </row>
    <row r="179" spans="1:65" s="2" customFormat="1" ht="16.5" customHeight="1">
      <c r="A179" s="32"/>
      <c r="B179" s="33"/>
      <c r="C179" s="216" t="s">
        <v>276</v>
      </c>
      <c r="D179" s="216" t="s">
        <v>298</v>
      </c>
      <c r="E179" s="217" t="s">
        <v>875</v>
      </c>
      <c r="F179" s="218" t="s">
        <v>876</v>
      </c>
      <c r="G179" s="219" t="s">
        <v>214</v>
      </c>
      <c r="H179" s="220">
        <v>3.58</v>
      </c>
      <c r="I179" s="221"/>
      <c r="J179" s="222">
        <f>ROUND(I179*H179,0)</f>
        <v>0</v>
      </c>
      <c r="K179" s="223"/>
      <c r="L179" s="224"/>
      <c r="M179" s="225" t="s">
        <v>1</v>
      </c>
      <c r="N179" s="226" t="s">
        <v>40</v>
      </c>
      <c r="O179" s="69"/>
      <c r="P179" s="200">
        <f>O179*H179</f>
        <v>0</v>
      </c>
      <c r="Q179" s="200">
        <v>0.135</v>
      </c>
      <c r="R179" s="200">
        <f>Q179*H179</f>
        <v>0.48330000000000006</v>
      </c>
      <c r="S179" s="200">
        <v>0</v>
      </c>
      <c r="T179" s="201">
        <f>S179*H179</f>
        <v>0</v>
      </c>
      <c r="U179" s="32"/>
      <c r="V179" s="32"/>
      <c r="W179" s="32"/>
      <c r="X179" s="32"/>
      <c r="Y179" s="32"/>
      <c r="Z179" s="32"/>
      <c r="AA179" s="32"/>
      <c r="AB179" s="32"/>
      <c r="AC179" s="32"/>
      <c r="AD179" s="32"/>
      <c r="AE179" s="32"/>
      <c r="AR179" s="202" t="s">
        <v>331</v>
      </c>
      <c r="AT179" s="202" t="s">
        <v>298</v>
      </c>
      <c r="AU179" s="202" t="s">
        <v>83</v>
      </c>
      <c r="AY179" s="15" t="s">
        <v>159</v>
      </c>
      <c r="BE179" s="203">
        <f>IF(N179="základní",J179,0)</f>
        <v>0</v>
      </c>
      <c r="BF179" s="203">
        <f>IF(N179="snížená",J179,0)</f>
        <v>0</v>
      </c>
      <c r="BG179" s="203">
        <f>IF(N179="zákl. přenesená",J179,0)</f>
        <v>0</v>
      </c>
      <c r="BH179" s="203">
        <f>IF(N179="sníž. přenesená",J179,0)</f>
        <v>0</v>
      </c>
      <c r="BI179" s="203">
        <f>IF(N179="nulová",J179,0)</f>
        <v>0</v>
      </c>
      <c r="BJ179" s="15" t="s">
        <v>8</v>
      </c>
      <c r="BK179" s="203">
        <f>ROUND(I179*H179,0)</f>
        <v>0</v>
      </c>
      <c r="BL179" s="15" t="s">
        <v>244</v>
      </c>
      <c r="BM179" s="202" t="s">
        <v>963</v>
      </c>
    </row>
    <row r="180" spans="2:51" s="13" customFormat="1" ht="12">
      <c r="B180" s="204"/>
      <c r="C180" s="205"/>
      <c r="D180" s="206" t="s">
        <v>167</v>
      </c>
      <c r="E180" s="207" t="s">
        <v>1</v>
      </c>
      <c r="F180" s="208" t="s">
        <v>964</v>
      </c>
      <c r="G180" s="205"/>
      <c r="H180" s="209">
        <v>3.58</v>
      </c>
      <c r="I180" s="210"/>
      <c r="J180" s="205"/>
      <c r="K180" s="205"/>
      <c r="L180" s="211"/>
      <c r="M180" s="212"/>
      <c r="N180" s="213"/>
      <c r="O180" s="213"/>
      <c r="P180" s="213"/>
      <c r="Q180" s="213"/>
      <c r="R180" s="213"/>
      <c r="S180" s="213"/>
      <c r="T180" s="214"/>
      <c r="AT180" s="215" t="s">
        <v>167</v>
      </c>
      <c r="AU180" s="215" t="s">
        <v>83</v>
      </c>
      <c r="AV180" s="13" t="s">
        <v>83</v>
      </c>
      <c r="AW180" s="13" t="s">
        <v>31</v>
      </c>
      <c r="AX180" s="13" t="s">
        <v>75</v>
      </c>
      <c r="AY180" s="215" t="s">
        <v>159</v>
      </c>
    </row>
    <row r="181" spans="1:65" s="2" customFormat="1" ht="21.75" customHeight="1">
      <c r="A181" s="32"/>
      <c r="B181" s="33"/>
      <c r="C181" s="190" t="s">
        <v>280</v>
      </c>
      <c r="D181" s="190" t="s">
        <v>161</v>
      </c>
      <c r="E181" s="191" t="s">
        <v>880</v>
      </c>
      <c r="F181" s="192" t="s">
        <v>881</v>
      </c>
      <c r="G181" s="193" t="s">
        <v>194</v>
      </c>
      <c r="H181" s="194">
        <v>1.343</v>
      </c>
      <c r="I181" s="195"/>
      <c r="J181" s="196">
        <f>ROUND(I181*H181,0)</f>
        <v>0</v>
      </c>
      <c r="K181" s="197"/>
      <c r="L181" s="37"/>
      <c r="M181" s="198" t="s">
        <v>1</v>
      </c>
      <c r="N181" s="199" t="s">
        <v>40</v>
      </c>
      <c r="O181" s="69"/>
      <c r="P181" s="200">
        <f>O181*H181</f>
        <v>0</v>
      </c>
      <c r="Q181" s="200">
        <v>0</v>
      </c>
      <c r="R181" s="200">
        <f>Q181*H181</f>
        <v>0</v>
      </c>
      <c r="S181" s="200">
        <v>0</v>
      </c>
      <c r="T181" s="201">
        <f>S181*H181</f>
        <v>0</v>
      </c>
      <c r="U181" s="32"/>
      <c r="V181" s="32"/>
      <c r="W181" s="32"/>
      <c r="X181" s="32"/>
      <c r="Y181" s="32"/>
      <c r="Z181" s="32"/>
      <c r="AA181" s="32"/>
      <c r="AB181" s="32"/>
      <c r="AC181" s="32"/>
      <c r="AD181" s="32"/>
      <c r="AE181" s="32"/>
      <c r="AR181" s="202" t="s">
        <v>244</v>
      </c>
      <c r="AT181" s="202" t="s">
        <v>161</v>
      </c>
      <c r="AU181" s="202" t="s">
        <v>83</v>
      </c>
      <c r="AY181" s="15" t="s">
        <v>159</v>
      </c>
      <c r="BE181" s="203">
        <f>IF(N181="základní",J181,0)</f>
        <v>0</v>
      </c>
      <c r="BF181" s="203">
        <f>IF(N181="snížená",J181,0)</f>
        <v>0</v>
      </c>
      <c r="BG181" s="203">
        <f>IF(N181="zákl. přenesená",J181,0)</f>
        <v>0</v>
      </c>
      <c r="BH181" s="203">
        <f>IF(N181="sníž. přenesená",J181,0)</f>
        <v>0</v>
      </c>
      <c r="BI181" s="203">
        <f>IF(N181="nulová",J181,0)</f>
        <v>0</v>
      </c>
      <c r="BJ181" s="15" t="s">
        <v>8</v>
      </c>
      <c r="BK181" s="203">
        <f>ROUND(I181*H181,0)</f>
        <v>0</v>
      </c>
      <c r="BL181" s="15" t="s">
        <v>244</v>
      </c>
      <c r="BM181" s="202" t="s">
        <v>965</v>
      </c>
    </row>
    <row r="182" spans="2:63" s="12" customFormat="1" ht="22.9" customHeight="1">
      <c r="B182" s="174"/>
      <c r="C182" s="175"/>
      <c r="D182" s="176" t="s">
        <v>74</v>
      </c>
      <c r="E182" s="188" t="s">
        <v>889</v>
      </c>
      <c r="F182" s="188" t="s">
        <v>890</v>
      </c>
      <c r="G182" s="175"/>
      <c r="H182" s="175"/>
      <c r="I182" s="178"/>
      <c r="J182" s="189">
        <f>BK182</f>
        <v>0</v>
      </c>
      <c r="K182" s="175"/>
      <c r="L182" s="180"/>
      <c r="M182" s="181"/>
      <c r="N182" s="182"/>
      <c r="O182" s="182"/>
      <c r="P182" s="183">
        <f>SUM(P183:P185)</f>
        <v>0</v>
      </c>
      <c r="Q182" s="182"/>
      <c r="R182" s="183">
        <f>SUM(R183:R185)</f>
        <v>0.035685</v>
      </c>
      <c r="S182" s="182"/>
      <c r="T182" s="184">
        <f>SUM(T183:T185)</f>
        <v>0</v>
      </c>
      <c r="AR182" s="185" t="s">
        <v>83</v>
      </c>
      <c r="AT182" s="186" t="s">
        <v>74</v>
      </c>
      <c r="AU182" s="186" t="s">
        <v>8</v>
      </c>
      <c r="AY182" s="185" t="s">
        <v>159</v>
      </c>
      <c r="BK182" s="187">
        <f>SUM(BK183:BK185)</f>
        <v>0</v>
      </c>
    </row>
    <row r="183" spans="1:65" s="2" customFormat="1" ht="21.75" customHeight="1">
      <c r="A183" s="32"/>
      <c r="B183" s="33"/>
      <c r="C183" s="190" t="s">
        <v>286</v>
      </c>
      <c r="D183" s="190" t="s">
        <v>161</v>
      </c>
      <c r="E183" s="191" t="s">
        <v>892</v>
      </c>
      <c r="F183" s="192" t="s">
        <v>893</v>
      </c>
      <c r="G183" s="193" t="s">
        <v>214</v>
      </c>
      <c r="H183" s="194">
        <v>58.5</v>
      </c>
      <c r="I183" s="195"/>
      <c r="J183" s="196">
        <f>ROUND(I183*H183,0)</f>
        <v>0</v>
      </c>
      <c r="K183" s="197"/>
      <c r="L183" s="37"/>
      <c r="M183" s="198" t="s">
        <v>1</v>
      </c>
      <c r="N183" s="199" t="s">
        <v>40</v>
      </c>
      <c r="O183" s="69"/>
      <c r="P183" s="200">
        <f>O183*H183</f>
        <v>0</v>
      </c>
      <c r="Q183" s="200">
        <v>0.00021</v>
      </c>
      <c r="R183" s="200">
        <f>Q183*H183</f>
        <v>0.012285</v>
      </c>
      <c r="S183" s="200">
        <v>0</v>
      </c>
      <c r="T183" s="201">
        <f>S183*H183</f>
        <v>0</v>
      </c>
      <c r="U183" s="32"/>
      <c r="V183" s="32"/>
      <c r="W183" s="32"/>
      <c r="X183" s="32"/>
      <c r="Y183" s="32"/>
      <c r="Z183" s="32"/>
      <c r="AA183" s="32"/>
      <c r="AB183" s="32"/>
      <c r="AC183" s="32"/>
      <c r="AD183" s="32"/>
      <c r="AE183" s="32"/>
      <c r="AR183" s="202" t="s">
        <v>244</v>
      </c>
      <c r="AT183" s="202" t="s">
        <v>161</v>
      </c>
      <c r="AU183" s="202" t="s">
        <v>83</v>
      </c>
      <c r="AY183" s="15" t="s">
        <v>159</v>
      </c>
      <c r="BE183" s="203">
        <f>IF(N183="základní",J183,0)</f>
        <v>0</v>
      </c>
      <c r="BF183" s="203">
        <f>IF(N183="snížená",J183,0)</f>
        <v>0</v>
      </c>
      <c r="BG183" s="203">
        <f>IF(N183="zákl. přenesená",J183,0)</f>
        <v>0</v>
      </c>
      <c r="BH183" s="203">
        <f>IF(N183="sníž. přenesená",J183,0)</f>
        <v>0</v>
      </c>
      <c r="BI183" s="203">
        <f>IF(N183="nulová",J183,0)</f>
        <v>0</v>
      </c>
      <c r="BJ183" s="15" t="s">
        <v>8</v>
      </c>
      <c r="BK183" s="203">
        <f>ROUND(I183*H183,0)</f>
        <v>0</v>
      </c>
      <c r="BL183" s="15" t="s">
        <v>244</v>
      </c>
      <c r="BM183" s="202" t="s">
        <v>966</v>
      </c>
    </row>
    <row r="184" spans="2:51" s="13" customFormat="1" ht="12">
      <c r="B184" s="204"/>
      <c r="C184" s="205"/>
      <c r="D184" s="206" t="s">
        <v>167</v>
      </c>
      <c r="E184" s="207" t="s">
        <v>1</v>
      </c>
      <c r="F184" s="208" t="s">
        <v>915</v>
      </c>
      <c r="G184" s="205"/>
      <c r="H184" s="209">
        <v>58.5</v>
      </c>
      <c r="I184" s="210"/>
      <c r="J184" s="205"/>
      <c r="K184" s="205"/>
      <c r="L184" s="211"/>
      <c r="M184" s="212"/>
      <c r="N184" s="213"/>
      <c r="O184" s="213"/>
      <c r="P184" s="213"/>
      <c r="Q184" s="213"/>
      <c r="R184" s="213"/>
      <c r="S184" s="213"/>
      <c r="T184" s="214"/>
      <c r="AT184" s="215" t="s">
        <v>167</v>
      </c>
      <c r="AU184" s="215" t="s">
        <v>83</v>
      </c>
      <c r="AV184" s="13" t="s">
        <v>83</v>
      </c>
      <c r="AW184" s="13" t="s">
        <v>31</v>
      </c>
      <c r="AX184" s="13" t="s">
        <v>75</v>
      </c>
      <c r="AY184" s="215" t="s">
        <v>159</v>
      </c>
    </row>
    <row r="185" spans="1:65" s="2" customFormat="1" ht="21.75" customHeight="1">
      <c r="A185" s="32"/>
      <c r="B185" s="33"/>
      <c r="C185" s="190" t="s">
        <v>291</v>
      </c>
      <c r="D185" s="190" t="s">
        <v>161</v>
      </c>
      <c r="E185" s="191" t="s">
        <v>905</v>
      </c>
      <c r="F185" s="192" t="s">
        <v>906</v>
      </c>
      <c r="G185" s="193" t="s">
        <v>214</v>
      </c>
      <c r="H185" s="194">
        <v>58.5</v>
      </c>
      <c r="I185" s="195"/>
      <c r="J185" s="196">
        <f>ROUND(I185*H185,0)</f>
        <v>0</v>
      </c>
      <c r="K185" s="197"/>
      <c r="L185" s="37"/>
      <c r="M185" s="231" t="s">
        <v>1</v>
      </c>
      <c r="N185" s="232" t="s">
        <v>40</v>
      </c>
      <c r="O185" s="233"/>
      <c r="P185" s="234">
        <f>O185*H185</f>
        <v>0</v>
      </c>
      <c r="Q185" s="234">
        <v>0.0004</v>
      </c>
      <c r="R185" s="234">
        <f>Q185*H185</f>
        <v>0.0234</v>
      </c>
      <c r="S185" s="234">
        <v>0</v>
      </c>
      <c r="T185" s="235">
        <f>S185*H185</f>
        <v>0</v>
      </c>
      <c r="U185" s="32"/>
      <c r="V185" s="32"/>
      <c r="W185" s="32"/>
      <c r="X185" s="32"/>
      <c r="Y185" s="32"/>
      <c r="Z185" s="32"/>
      <c r="AA185" s="32"/>
      <c r="AB185" s="32"/>
      <c r="AC185" s="32"/>
      <c r="AD185" s="32"/>
      <c r="AE185" s="32"/>
      <c r="AR185" s="202" t="s">
        <v>244</v>
      </c>
      <c r="AT185" s="202" t="s">
        <v>161</v>
      </c>
      <c r="AU185" s="202" t="s">
        <v>83</v>
      </c>
      <c r="AY185" s="15" t="s">
        <v>159</v>
      </c>
      <c r="BE185" s="203">
        <f>IF(N185="základní",J185,0)</f>
        <v>0</v>
      </c>
      <c r="BF185" s="203">
        <f>IF(N185="snížená",J185,0)</f>
        <v>0</v>
      </c>
      <c r="BG185" s="203">
        <f>IF(N185="zákl. přenesená",J185,0)</f>
        <v>0</v>
      </c>
      <c r="BH185" s="203">
        <f>IF(N185="sníž. přenesená",J185,0)</f>
        <v>0</v>
      </c>
      <c r="BI185" s="203">
        <f>IF(N185="nulová",J185,0)</f>
        <v>0</v>
      </c>
      <c r="BJ185" s="15" t="s">
        <v>8</v>
      </c>
      <c r="BK185" s="203">
        <f>ROUND(I185*H185,0)</f>
        <v>0</v>
      </c>
      <c r="BL185" s="15" t="s">
        <v>244</v>
      </c>
      <c r="BM185" s="202" t="s">
        <v>967</v>
      </c>
    </row>
    <row r="186" spans="1:31" s="2" customFormat="1" ht="6.95" customHeight="1">
      <c r="A186" s="32"/>
      <c r="B186" s="52"/>
      <c r="C186" s="53"/>
      <c r="D186" s="53"/>
      <c r="E186" s="53"/>
      <c r="F186" s="53"/>
      <c r="G186" s="53"/>
      <c r="H186" s="53"/>
      <c r="I186" s="53"/>
      <c r="J186" s="53"/>
      <c r="K186" s="53"/>
      <c r="L186" s="37"/>
      <c r="M186" s="32"/>
      <c r="O186" s="32"/>
      <c r="P186" s="32"/>
      <c r="Q186" s="32"/>
      <c r="R186" s="32"/>
      <c r="S186" s="32"/>
      <c r="T186" s="32"/>
      <c r="U186" s="32"/>
      <c r="V186" s="32"/>
      <c r="W186" s="32"/>
      <c r="X186" s="32"/>
      <c r="Y186" s="32"/>
      <c r="Z186" s="32"/>
      <c r="AA186" s="32"/>
      <c r="AB186" s="32"/>
      <c r="AC186" s="32"/>
      <c r="AD186" s="32"/>
      <c r="AE186" s="32"/>
    </row>
  </sheetData>
  <sheetProtection algorithmName="SHA-512" hashValue="0IeQLg+8z+qj5hBAC5FZyDVuC/wxxeuXKWu7BdB7Zt2T4N7PV5W/riOEqm6o1bnq7AY6f21vY31Nv9HKxqndow==" saltValue="GxK5fhXo+x71KvWl9awZNl8Q/ty85rl1yjbqZqDw1TLSoUXKBwfRdXac9p82PvYUvjTfl/H90qDVbmDXR8O58Q==" spinCount="100000" sheet="1" objects="1" scenarios="1" formatColumns="0" formatRows="0" autoFilter="0"/>
  <autoFilter ref="C132:K185"/>
  <mergeCells count="12">
    <mergeCell ref="E125:H125"/>
    <mergeCell ref="L2:V2"/>
    <mergeCell ref="E85:H85"/>
    <mergeCell ref="E87:H87"/>
    <mergeCell ref="E89:H89"/>
    <mergeCell ref="E121:H121"/>
    <mergeCell ref="E123:H12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83"/>
  <sheetViews>
    <sheetView showGridLines="0" workbookViewId="0" topLeftCell="A30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94</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1:31" s="2" customFormat="1" ht="12" customHeight="1">
      <c r="A8" s="32"/>
      <c r="B8" s="37"/>
      <c r="C8" s="32"/>
      <c r="D8" s="117" t="s">
        <v>108</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451" t="s">
        <v>968</v>
      </c>
      <c r="F9" s="450"/>
      <c r="G9" s="450"/>
      <c r="H9" s="45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19</v>
      </c>
      <c r="E11" s="32"/>
      <c r="F11" s="108" t="s">
        <v>1</v>
      </c>
      <c r="G11" s="32"/>
      <c r="H11" s="32"/>
      <c r="I11" s="117" t="s">
        <v>20</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21</v>
      </c>
      <c r="E12" s="32"/>
      <c r="F12" s="108" t="s">
        <v>112</v>
      </c>
      <c r="G12" s="32"/>
      <c r="H12" s="32"/>
      <c r="I12" s="117" t="s">
        <v>23</v>
      </c>
      <c r="J12" s="118" t="str">
        <f>'Rekapitulace stavby'!AN8</f>
        <v>2. 2. 2021</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25</v>
      </c>
      <c r="E14" s="32"/>
      <c r="F14" s="32"/>
      <c r="G14" s="32"/>
      <c r="H14" s="32"/>
      <c r="I14" s="117" t="s">
        <v>26</v>
      </c>
      <c r="J14" s="108" t="s">
        <v>1</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113</v>
      </c>
      <c r="F15" s="32"/>
      <c r="G15" s="32"/>
      <c r="H15" s="32"/>
      <c r="I15" s="117" t="s">
        <v>27</v>
      </c>
      <c r="J15" s="108"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28</v>
      </c>
      <c r="E17" s="32"/>
      <c r="F17" s="32"/>
      <c r="G17" s="32"/>
      <c r="H17" s="32"/>
      <c r="I17" s="117" t="s">
        <v>26</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452" t="str">
        <f>'Rekapitulace stavby'!E14</f>
        <v>Vyplň údaj</v>
      </c>
      <c r="F18" s="453"/>
      <c r="G18" s="453"/>
      <c r="H18" s="453"/>
      <c r="I18" s="117" t="s">
        <v>27</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30</v>
      </c>
      <c r="E20" s="32"/>
      <c r="F20" s="32"/>
      <c r="G20" s="32"/>
      <c r="H20" s="32"/>
      <c r="I20" s="117" t="s">
        <v>26</v>
      </c>
      <c r="J20" s="108" t="s">
        <v>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114</v>
      </c>
      <c r="F21" s="32"/>
      <c r="G21" s="32"/>
      <c r="H21" s="32"/>
      <c r="I21" s="117" t="s">
        <v>27</v>
      </c>
      <c r="J21" s="108"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32</v>
      </c>
      <c r="E23" s="32"/>
      <c r="F23" s="32"/>
      <c r="G23" s="32"/>
      <c r="H23" s="32"/>
      <c r="I23" s="117" t="s">
        <v>26</v>
      </c>
      <c r="J23" s="108" t="s">
        <v>1</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
        <v>33</v>
      </c>
      <c r="F24" s="32"/>
      <c r="G24" s="32"/>
      <c r="H24" s="32"/>
      <c r="I24" s="117" t="s">
        <v>27</v>
      </c>
      <c r="J24" s="108"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34</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454" t="s">
        <v>1</v>
      </c>
      <c r="F27" s="454"/>
      <c r="G27" s="454"/>
      <c r="H27" s="45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35</v>
      </c>
      <c r="E30" s="32"/>
      <c r="F30" s="32"/>
      <c r="G30" s="32"/>
      <c r="H30" s="32"/>
      <c r="I30" s="32"/>
      <c r="J30" s="124">
        <f>ROUND(J150,0)</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37</v>
      </c>
      <c r="G32" s="32"/>
      <c r="H32" s="32"/>
      <c r="I32" s="125" t="s">
        <v>36</v>
      </c>
      <c r="J32" s="125" t="s">
        <v>38</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39</v>
      </c>
      <c r="E33" s="117" t="s">
        <v>40</v>
      </c>
      <c r="F33" s="127">
        <f>ROUND((SUM(BE150:BE582)),0)</f>
        <v>0</v>
      </c>
      <c r="G33" s="32"/>
      <c r="H33" s="32"/>
      <c r="I33" s="128">
        <v>0.21</v>
      </c>
      <c r="J33" s="127">
        <f>ROUND(((SUM(BE150:BE582))*I33),0)</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41</v>
      </c>
      <c r="F34" s="127">
        <f>ROUND((SUM(BF150:BF582)),0)</f>
        <v>0</v>
      </c>
      <c r="G34" s="32"/>
      <c r="H34" s="32"/>
      <c r="I34" s="128">
        <v>0.15</v>
      </c>
      <c r="J34" s="127">
        <f>ROUND(((SUM(BF150:BF582))*I34),0)</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42</v>
      </c>
      <c r="F35" s="127">
        <f>ROUND((SUM(BG150:BG582)),0)</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43</v>
      </c>
      <c r="F36" s="127">
        <f>ROUND((SUM(BH150:BH582)),0)</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44</v>
      </c>
      <c r="F37" s="127">
        <f>ROUND((SUM(BI150:BI582)),0)</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45</v>
      </c>
      <c r="E39" s="131"/>
      <c r="F39" s="131"/>
      <c r="G39" s="132" t="s">
        <v>46</v>
      </c>
      <c r="H39" s="133" t="s">
        <v>47</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108</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425" t="str">
        <f>E9</f>
        <v>0020 - SO 02  Přístavba WC</v>
      </c>
      <c r="F87" s="445"/>
      <c r="G87" s="445"/>
      <c r="H87" s="445"/>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21</v>
      </c>
      <c r="D89" s="34"/>
      <c r="E89" s="34"/>
      <c r="F89" s="25" t="str">
        <f>F12</f>
        <v>Horní Slavkov</v>
      </c>
      <c r="G89" s="34"/>
      <c r="H89" s="34"/>
      <c r="I89" s="27" t="s">
        <v>23</v>
      </c>
      <c r="J89" s="64" t="str">
        <f>IF(J12="","",J12)</f>
        <v>2. 2. 2021</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25.7" customHeight="1">
      <c r="A91" s="32"/>
      <c r="B91" s="33"/>
      <c r="C91" s="27" t="s">
        <v>25</v>
      </c>
      <c r="D91" s="34"/>
      <c r="E91" s="34"/>
      <c r="F91" s="25" t="str">
        <f>E15</f>
        <v>Město Horní Slavkov</v>
      </c>
      <c r="G91" s="34"/>
      <c r="H91" s="34"/>
      <c r="I91" s="27" t="s">
        <v>30</v>
      </c>
      <c r="J91" s="30" t="str">
        <f>E21</f>
        <v>TMS PROJEKT Ing. JiříTreybal</v>
      </c>
      <c r="K91" s="34"/>
      <c r="L91" s="49"/>
      <c r="S91" s="32"/>
      <c r="T91" s="32"/>
      <c r="U91" s="32"/>
      <c r="V91" s="32"/>
      <c r="W91" s="32"/>
      <c r="X91" s="32"/>
      <c r="Y91" s="32"/>
      <c r="Z91" s="32"/>
      <c r="AA91" s="32"/>
      <c r="AB91" s="32"/>
      <c r="AC91" s="32"/>
      <c r="AD91" s="32"/>
      <c r="AE91" s="32"/>
    </row>
    <row r="92" spans="1:31" s="2" customFormat="1" ht="15.2" customHeight="1">
      <c r="A92" s="32"/>
      <c r="B92" s="33"/>
      <c r="C92" s="27" t="s">
        <v>28</v>
      </c>
      <c r="D92" s="34"/>
      <c r="E92" s="34"/>
      <c r="F92" s="25" t="str">
        <f>IF(E18="","",E18)</f>
        <v>Vyplň údaj</v>
      </c>
      <c r="G92" s="34"/>
      <c r="H92" s="34"/>
      <c r="I92" s="27" t="s">
        <v>32</v>
      </c>
      <c r="J92" s="30" t="str">
        <f>E24</f>
        <v>Pavel Hrba</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116</v>
      </c>
      <c r="D94" s="148"/>
      <c r="E94" s="148"/>
      <c r="F94" s="148"/>
      <c r="G94" s="148"/>
      <c r="H94" s="148"/>
      <c r="I94" s="148"/>
      <c r="J94" s="149" t="s">
        <v>117</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118</v>
      </c>
      <c r="D96" s="34"/>
      <c r="E96" s="34"/>
      <c r="F96" s="34"/>
      <c r="G96" s="34"/>
      <c r="H96" s="34"/>
      <c r="I96" s="34"/>
      <c r="J96" s="82">
        <f>J150</f>
        <v>0</v>
      </c>
      <c r="K96" s="34"/>
      <c r="L96" s="49"/>
      <c r="S96" s="32"/>
      <c r="T96" s="32"/>
      <c r="U96" s="32"/>
      <c r="V96" s="32"/>
      <c r="W96" s="32"/>
      <c r="X96" s="32"/>
      <c r="Y96" s="32"/>
      <c r="Z96" s="32"/>
      <c r="AA96" s="32"/>
      <c r="AB96" s="32"/>
      <c r="AC96" s="32"/>
      <c r="AD96" s="32"/>
      <c r="AE96" s="32"/>
      <c r="AU96" s="15" t="s">
        <v>119</v>
      </c>
    </row>
    <row r="97" spans="2:12" s="9" customFormat="1" ht="24.95" customHeight="1">
      <c r="B97" s="151"/>
      <c r="C97" s="152"/>
      <c r="D97" s="153" t="s">
        <v>120</v>
      </c>
      <c r="E97" s="154"/>
      <c r="F97" s="154"/>
      <c r="G97" s="154"/>
      <c r="H97" s="154"/>
      <c r="I97" s="154"/>
      <c r="J97" s="155">
        <f>J151</f>
        <v>0</v>
      </c>
      <c r="K97" s="152"/>
      <c r="L97" s="156"/>
    </row>
    <row r="98" spans="2:12" s="10" customFormat="1" ht="19.9" customHeight="1">
      <c r="B98" s="157"/>
      <c r="C98" s="102"/>
      <c r="D98" s="158" t="s">
        <v>121</v>
      </c>
      <c r="E98" s="159"/>
      <c r="F98" s="159"/>
      <c r="G98" s="159"/>
      <c r="H98" s="159"/>
      <c r="I98" s="159"/>
      <c r="J98" s="160">
        <f>J152</f>
        <v>0</v>
      </c>
      <c r="K98" s="102"/>
      <c r="L98" s="161"/>
    </row>
    <row r="99" spans="2:12" s="10" customFormat="1" ht="19.9" customHeight="1">
      <c r="B99" s="157"/>
      <c r="C99" s="102"/>
      <c r="D99" s="158" t="s">
        <v>122</v>
      </c>
      <c r="E99" s="159"/>
      <c r="F99" s="159"/>
      <c r="G99" s="159"/>
      <c r="H99" s="159"/>
      <c r="I99" s="159"/>
      <c r="J99" s="160">
        <f>J173</f>
        <v>0</v>
      </c>
      <c r="K99" s="102"/>
      <c r="L99" s="161"/>
    </row>
    <row r="100" spans="2:12" s="10" customFormat="1" ht="19.9" customHeight="1">
      <c r="B100" s="157"/>
      <c r="C100" s="102"/>
      <c r="D100" s="158" t="s">
        <v>123</v>
      </c>
      <c r="E100" s="159"/>
      <c r="F100" s="159"/>
      <c r="G100" s="159"/>
      <c r="H100" s="159"/>
      <c r="I100" s="159"/>
      <c r="J100" s="160">
        <f>J182</f>
        <v>0</v>
      </c>
      <c r="K100" s="102"/>
      <c r="L100" s="161"/>
    </row>
    <row r="101" spans="2:12" s="10" customFormat="1" ht="19.9" customHeight="1">
      <c r="B101" s="157"/>
      <c r="C101" s="102"/>
      <c r="D101" s="158" t="s">
        <v>124</v>
      </c>
      <c r="E101" s="159"/>
      <c r="F101" s="159"/>
      <c r="G101" s="159"/>
      <c r="H101" s="159"/>
      <c r="I101" s="159"/>
      <c r="J101" s="160">
        <f>J203</f>
        <v>0</v>
      </c>
      <c r="K101" s="102"/>
      <c r="L101" s="161"/>
    </row>
    <row r="102" spans="2:12" s="10" customFormat="1" ht="19.9" customHeight="1">
      <c r="B102" s="157"/>
      <c r="C102" s="102"/>
      <c r="D102" s="158" t="s">
        <v>126</v>
      </c>
      <c r="E102" s="159"/>
      <c r="F102" s="159"/>
      <c r="G102" s="159"/>
      <c r="H102" s="159"/>
      <c r="I102" s="159"/>
      <c r="J102" s="160">
        <f>J216</f>
        <v>0</v>
      </c>
      <c r="K102" s="102"/>
      <c r="L102" s="161"/>
    </row>
    <row r="103" spans="2:12" s="10" customFormat="1" ht="19.9" customHeight="1">
      <c r="B103" s="157"/>
      <c r="C103" s="102"/>
      <c r="D103" s="158" t="s">
        <v>127</v>
      </c>
      <c r="E103" s="159"/>
      <c r="F103" s="159"/>
      <c r="G103" s="159"/>
      <c r="H103" s="159"/>
      <c r="I103" s="159"/>
      <c r="J103" s="160">
        <f>J238</f>
        <v>0</v>
      </c>
      <c r="K103" s="102"/>
      <c r="L103" s="161"/>
    </row>
    <row r="104" spans="2:12" s="10" customFormat="1" ht="19.9" customHeight="1">
      <c r="B104" s="157"/>
      <c r="C104" s="102"/>
      <c r="D104" s="158" t="s">
        <v>125</v>
      </c>
      <c r="E104" s="159"/>
      <c r="F104" s="159"/>
      <c r="G104" s="159"/>
      <c r="H104" s="159"/>
      <c r="I104" s="159"/>
      <c r="J104" s="160">
        <f>J267</f>
        <v>0</v>
      </c>
      <c r="K104" s="102"/>
      <c r="L104" s="161"/>
    </row>
    <row r="105" spans="2:12" s="10" customFormat="1" ht="19.9" customHeight="1">
      <c r="B105" s="157"/>
      <c r="C105" s="102"/>
      <c r="D105" s="158" t="s">
        <v>128</v>
      </c>
      <c r="E105" s="159"/>
      <c r="F105" s="159"/>
      <c r="G105" s="159"/>
      <c r="H105" s="159"/>
      <c r="I105" s="159"/>
      <c r="J105" s="160">
        <f>J272</f>
        <v>0</v>
      </c>
      <c r="K105" s="102"/>
      <c r="L105" s="161"/>
    </row>
    <row r="106" spans="2:12" s="10" customFormat="1" ht="19.9" customHeight="1">
      <c r="B106" s="157"/>
      <c r="C106" s="102"/>
      <c r="D106" s="158" t="s">
        <v>130</v>
      </c>
      <c r="E106" s="159"/>
      <c r="F106" s="159"/>
      <c r="G106" s="159"/>
      <c r="H106" s="159"/>
      <c r="I106" s="159"/>
      <c r="J106" s="160">
        <f>J281</f>
        <v>0</v>
      </c>
      <c r="K106" s="102"/>
      <c r="L106" s="161"/>
    </row>
    <row r="107" spans="2:12" s="10" customFormat="1" ht="19.9" customHeight="1">
      <c r="B107" s="157"/>
      <c r="C107" s="102"/>
      <c r="D107" s="158" t="s">
        <v>131</v>
      </c>
      <c r="E107" s="159"/>
      <c r="F107" s="159"/>
      <c r="G107" s="159"/>
      <c r="H107" s="159"/>
      <c r="I107" s="159"/>
      <c r="J107" s="160">
        <f>J295</f>
        <v>0</v>
      </c>
      <c r="K107" s="102"/>
      <c r="L107" s="161"/>
    </row>
    <row r="108" spans="2:12" s="10" customFormat="1" ht="19.9" customHeight="1">
      <c r="B108" s="157"/>
      <c r="C108" s="102"/>
      <c r="D108" s="158" t="s">
        <v>132</v>
      </c>
      <c r="E108" s="159"/>
      <c r="F108" s="159"/>
      <c r="G108" s="159"/>
      <c r="H108" s="159"/>
      <c r="I108" s="159"/>
      <c r="J108" s="160">
        <f>J301</f>
        <v>0</v>
      </c>
      <c r="K108" s="102"/>
      <c r="L108" s="161"/>
    </row>
    <row r="109" spans="2:12" s="9" customFormat="1" ht="24.95" customHeight="1">
      <c r="B109" s="151"/>
      <c r="C109" s="152"/>
      <c r="D109" s="153" t="s">
        <v>133</v>
      </c>
      <c r="E109" s="154"/>
      <c r="F109" s="154"/>
      <c r="G109" s="154"/>
      <c r="H109" s="154"/>
      <c r="I109" s="154"/>
      <c r="J109" s="155">
        <f>J303</f>
        <v>0</v>
      </c>
      <c r="K109" s="152"/>
      <c r="L109" s="156"/>
    </row>
    <row r="110" spans="2:12" s="10" customFormat="1" ht="19.9" customHeight="1">
      <c r="B110" s="157"/>
      <c r="C110" s="102"/>
      <c r="D110" s="158" t="s">
        <v>969</v>
      </c>
      <c r="E110" s="159"/>
      <c r="F110" s="159"/>
      <c r="G110" s="159"/>
      <c r="H110" s="159"/>
      <c r="I110" s="159"/>
      <c r="J110" s="160">
        <f>J304</f>
        <v>0</v>
      </c>
      <c r="K110" s="102"/>
      <c r="L110" s="161"/>
    </row>
    <row r="111" spans="2:12" s="10" customFormat="1" ht="19.9" customHeight="1">
      <c r="B111" s="157"/>
      <c r="C111" s="102"/>
      <c r="D111" s="158" t="s">
        <v>970</v>
      </c>
      <c r="E111" s="159"/>
      <c r="F111" s="159"/>
      <c r="G111" s="159"/>
      <c r="H111" s="159"/>
      <c r="I111" s="159"/>
      <c r="J111" s="160">
        <f>J326</f>
        <v>0</v>
      </c>
      <c r="K111" s="102"/>
      <c r="L111" s="161"/>
    </row>
    <row r="112" spans="2:12" s="10" customFormat="1" ht="19.9" customHeight="1">
      <c r="B112" s="157"/>
      <c r="C112" s="102"/>
      <c r="D112" s="158" t="s">
        <v>134</v>
      </c>
      <c r="E112" s="159"/>
      <c r="F112" s="159"/>
      <c r="G112" s="159"/>
      <c r="H112" s="159"/>
      <c r="I112" s="159"/>
      <c r="J112" s="160">
        <f>J332</f>
        <v>0</v>
      </c>
      <c r="K112" s="102"/>
      <c r="L112" s="161"/>
    </row>
    <row r="113" spans="2:12" s="10" customFormat="1" ht="19.9" customHeight="1">
      <c r="B113" s="157"/>
      <c r="C113" s="102"/>
      <c r="D113" s="158" t="s">
        <v>971</v>
      </c>
      <c r="E113" s="159"/>
      <c r="F113" s="159"/>
      <c r="G113" s="159"/>
      <c r="H113" s="159"/>
      <c r="I113" s="159"/>
      <c r="J113" s="160">
        <f>J354</f>
        <v>0</v>
      </c>
      <c r="K113" s="102"/>
      <c r="L113" s="161"/>
    </row>
    <row r="114" spans="2:12" s="10" customFormat="1" ht="14.85" customHeight="1">
      <c r="B114" s="157"/>
      <c r="C114" s="102"/>
      <c r="D114" s="158" t="s">
        <v>972</v>
      </c>
      <c r="E114" s="159"/>
      <c r="F114" s="159"/>
      <c r="G114" s="159"/>
      <c r="H114" s="159"/>
      <c r="I114" s="159"/>
      <c r="J114" s="160">
        <f>J355</f>
        <v>0</v>
      </c>
      <c r="K114" s="102"/>
      <c r="L114" s="161"/>
    </row>
    <row r="115" spans="2:12" s="10" customFormat="1" ht="14.85" customHeight="1">
      <c r="B115" s="157"/>
      <c r="C115" s="102"/>
      <c r="D115" s="158" t="s">
        <v>973</v>
      </c>
      <c r="E115" s="159"/>
      <c r="F115" s="159"/>
      <c r="G115" s="159"/>
      <c r="H115" s="159"/>
      <c r="I115" s="159"/>
      <c r="J115" s="160">
        <f>J362</f>
        <v>0</v>
      </c>
      <c r="K115" s="102"/>
      <c r="L115" s="161"/>
    </row>
    <row r="116" spans="2:12" s="10" customFormat="1" ht="14.85" customHeight="1">
      <c r="B116" s="157"/>
      <c r="C116" s="102"/>
      <c r="D116" s="158" t="s">
        <v>974</v>
      </c>
      <c r="E116" s="159"/>
      <c r="F116" s="159"/>
      <c r="G116" s="159"/>
      <c r="H116" s="159"/>
      <c r="I116" s="159"/>
      <c r="J116" s="160">
        <f>J371</f>
        <v>0</v>
      </c>
      <c r="K116" s="102"/>
      <c r="L116" s="161"/>
    </row>
    <row r="117" spans="2:12" s="10" customFormat="1" ht="14.85" customHeight="1">
      <c r="B117" s="157"/>
      <c r="C117" s="102"/>
      <c r="D117" s="158" t="s">
        <v>975</v>
      </c>
      <c r="E117" s="159"/>
      <c r="F117" s="159"/>
      <c r="G117" s="159"/>
      <c r="H117" s="159"/>
      <c r="I117" s="159"/>
      <c r="J117" s="160">
        <f>J394</f>
        <v>0</v>
      </c>
      <c r="K117" s="102"/>
      <c r="L117" s="161"/>
    </row>
    <row r="118" spans="2:12" s="10" customFormat="1" ht="14.85" customHeight="1">
      <c r="B118" s="157"/>
      <c r="C118" s="102"/>
      <c r="D118" s="158" t="s">
        <v>976</v>
      </c>
      <c r="E118" s="159"/>
      <c r="F118" s="159"/>
      <c r="G118" s="159"/>
      <c r="H118" s="159"/>
      <c r="I118" s="159"/>
      <c r="J118" s="160">
        <f>J401</f>
        <v>0</v>
      </c>
      <c r="K118" s="102"/>
      <c r="L118" s="161"/>
    </row>
    <row r="119" spans="2:12" s="10" customFormat="1" ht="14.85" customHeight="1">
      <c r="B119" s="157"/>
      <c r="C119" s="102"/>
      <c r="D119" s="158" t="s">
        <v>977</v>
      </c>
      <c r="E119" s="159"/>
      <c r="F119" s="159"/>
      <c r="G119" s="159"/>
      <c r="H119" s="159"/>
      <c r="I119" s="159"/>
      <c r="J119" s="160">
        <f>J410</f>
        <v>0</v>
      </c>
      <c r="K119" s="102"/>
      <c r="L119" s="161"/>
    </row>
    <row r="120" spans="2:12" s="10" customFormat="1" ht="19.9" customHeight="1">
      <c r="B120" s="157"/>
      <c r="C120" s="102"/>
      <c r="D120" s="158" t="s">
        <v>978</v>
      </c>
      <c r="E120" s="159"/>
      <c r="F120" s="159"/>
      <c r="G120" s="159"/>
      <c r="H120" s="159"/>
      <c r="I120" s="159"/>
      <c r="J120" s="160">
        <f>J446</f>
        <v>0</v>
      </c>
      <c r="K120" s="102"/>
      <c r="L120" s="161"/>
    </row>
    <row r="121" spans="2:12" s="10" customFormat="1" ht="14.85" customHeight="1">
      <c r="B121" s="157"/>
      <c r="C121" s="102"/>
      <c r="D121" s="158" t="s">
        <v>979</v>
      </c>
      <c r="E121" s="159"/>
      <c r="F121" s="159"/>
      <c r="G121" s="159"/>
      <c r="H121" s="159"/>
      <c r="I121" s="159"/>
      <c r="J121" s="160">
        <f>J447</f>
        <v>0</v>
      </c>
      <c r="K121" s="102"/>
      <c r="L121" s="161"/>
    </row>
    <row r="122" spans="2:12" s="10" customFormat="1" ht="14.85" customHeight="1">
      <c r="B122" s="157"/>
      <c r="C122" s="102"/>
      <c r="D122" s="158" t="s">
        <v>980</v>
      </c>
      <c r="E122" s="159"/>
      <c r="F122" s="159"/>
      <c r="G122" s="159"/>
      <c r="H122" s="159"/>
      <c r="I122" s="159"/>
      <c r="J122" s="160">
        <f>J465</f>
        <v>0</v>
      </c>
      <c r="K122" s="102"/>
      <c r="L122" s="161"/>
    </row>
    <row r="123" spans="2:12" s="10" customFormat="1" ht="19.9" customHeight="1">
      <c r="B123" s="157"/>
      <c r="C123" s="102"/>
      <c r="D123" s="158" t="s">
        <v>137</v>
      </c>
      <c r="E123" s="159"/>
      <c r="F123" s="159"/>
      <c r="G123" s="159"/>
      <c r="H123" s="159"/>
      <c r="I123" s="159"/>
      <c r="J123" s="160">
        <f>J470</f>
        <v>0</v>
      </c>
      <c r="K123" s="102"/>
      <c r="L123" s="161"/>
    </row>
    <row r="124" spans="2:12" s="10" customFormat="1" ht="19.9" customHeight="1">
      <c r="B124" s="157"/>
      <c r="C124" s="102"/>
      <c r="D124" s="158" t="s">
        <v>138</v>
      </c>
      <c r="E124" s="159"/>
      <c r="F124" s="159"/>
      <c r="G124" s="159"/>
      <c r="H124" s="159"/>
      <c r="I124" s="159"/>
      <c r="J124" s="160">
        <f>J499</f>
        <v>0</v>
      </c>
      <c r="K124" s="102"/>
      <c r="L124" s="161"/>
    </row>
    <row r="125" spans="2:12" s="10" customFormat="1" ht="19.9" customHeight="1">
      <c r="B125" s="157"/>
      <c r="C125" s="102"/>
      <c r="D125" s="158" t="s">
        <v>981</v>
      </c>
      <c r="E125" s="159"/>
      <c r="F125" s="159"/>
      <c r="G125" s="159"/>
      <c r="H125" s="159"/>
      <c r="I125" s="159"/>
      <c r="J125" s="160">
        <f>J512</f>
        <v>0</v>
      </c>
      <c r="K125" s="102"/>
      <c r="L125" s="161"/>
    </row>
    <row r="126" spans="2:12" s="10" customFormat="1" ht="19.9" customHeight="1">
      <c r="B126" s="157"/>
      <c r="C126" s="102"/>
      <c r="D126" s="158" t="s">
        <v>139</v>
      </c>
      <c r="E126" s="159"/>
      <c r="F126" s="159"/>
      <c r="G126" s="159"/>
      <c r="H126" s="159"/>
      <c r="I126" s="159"/>
      <c r="J126" s="160">
        <f>J519</f>
        <v>0</v>
      </c>
      <c r="K126" s="102"/>
      <c r="L126" s="161"/>
    </row>
    <row r="127" spans="2:12" s="10" customFormat="1" ht="19.9" customHeight="1">
      <c r="B127" s="157"/>
      <c r="C127" s="102"/>
      <c r="D127" s="158" t="s">
        <v>140</v>
      </c>
      <c r="E127" s="159"/>
      <c r="F127" s="159"/>
      <c r="G127" s="159"/>
      <c r="H127" s="159"/>
      <c r="I127" s="159"/>
      <c r="J127" s="160">
        <f>J532</f>
        <v>0</v>
      </c>
      <c r="K127" s="102"/>
      <c r="L127" s="161"/>
    </row>
    <row r="128" spans="2:12" s="10" customFormat="1" ht="19.9" customHeight="1">
      <c r="B128" s="157"/>
      <c r="C128" s="102"/>
      <c r="D128" s="158" t="s">
        <v>982</v>
      </c>
      <c r="E128" s="159"/>
      <c r="F128" s="159"/>
      <c r="G128" s="159"/>
      <c r="H128" s="159"/>
      <c r="I128" s="159"/>
      <c r="J128" s="160">
        <f>J544</f>
        <v>0</v>
      </c>
      <c r="K128" s="102"/>
      <c r="L128" s="161"/>
    </row>
    <row r="129" spans="2:12" s="10" customFormat="1" ht="19.9" customHeight="1">
      <c r="B129" s="157"/>
      <c r="C129" s="102"/>
      <c r="D129" s="158" t="s">
        <v>142</v>
      </c>
      <c r="E129" s="159"/>
      <c r="F129" s="159"/>
      <c r="G129" s="159"/>
      <c r="H129" s="159"/>
      <c r="I129" s="159"/>
      <c r="J129" s="160">
        <f>J567</f>
        <v>0</v>
      </c>
      <c r="K129" s="102"/>
      <c r="L129" s="161"/>
    </row>
    <row r="130" spans="2:12" s="10" customFormat="1" ht="19.9" customHeight="1">
      <c r="B130" s="157"/>
      <c r="C130" s="102"/>
      <c r="D130" s="158" t="s">
        <v>143</v>
      </c>
      <c r="E130" s="159"/>
      <c r="F130" s="159"/>
      <c r="G130" s="159"/>
      <c r="H130" s="159"/>
      <c r="I130" s="159"/>
      <c r="J130" s="160">
        <f>J578</f>
        <v>0</v>
      </c>
      <c r="K130" s="102"/>
      <c r="L130" s="161"/>
    </row>
    <row r="131" spans="1:31" s="2" customFormat="1" ht="21.75" customHeight="1">
      <c r="A131" s="32"/>
      <c r="B131" s="33"/>
      <c r="C131" s="34"/>
      <c r="D131" s="34"/>
      <c r="E131" s="34"/>
      <c r="F131" s="34"/>
      <c r="G131" s="34"/>
      <c r="H131" s="34"/>
      <c r="I131" s="34"/>
      <c r="J131" s="34"/>
      <c r="K131" s="34"/>
      <c r="L131" s="49"/>
      <c r="S131" s="32"/>
      <c r="T131" s="32"/>
      <c r="U131" s="32"/>
      <c r="V131" s="32"/>
      <c r="W131" s="32"/>
      <c r="X131" s="32"/>
      <c r="Y131" s="32"/>
      <c r="Z131" s="32"/>
      <c r="AA131" s="32"/>
      <c r="AB131" s="32"/>
      <c r="AC131" s="32"/>
      <c r="AD131" s="32"/>
      <c r="AE131" s="32"/>
    </row>
    <row r="132" spans="1:31" s="2" customFormat="1" ht="6.95" customHeight="1">
      <c r="A132" s="32"/>
      <c r="B132" s="52"/>
      <c r="C132" s="53"/>
      <c r="D132" s="53"/>
      <c r="E132" s="53"/>
      <c r="F132" s="53"/>
      <c r="G132" s="53"/>
      <c r="H132" s="53"/>
      <c r="I132" s="53"/>
      <c r="J132" s="53"/>
      <c r="K132" s="53"/>
      <c r="L132" s="49"/>
      <c r="S132" s="32"/>
      <c r="T132" s="32"/>
      <c r="U132" s="32"/>
      <c r="V132" s="32"/>
      <c r="W132" s="32"/>
      <c r="X132" s="32"/>
      <c r="Y132" s="32"/>
      <c r="Z132" s="32"/>
      <c r="AA132" s="32"/>
      <c r="AB132" s="32"/>
      <c r="AC132" s="32"/>
      <c r="AD132" s="32"/>
      <c r="AE132" s="32"/>
    </row>
    <row r="136" spans="1:31" s="2" customFormat="1" ht="6.95" customHeight="1">
      <c r="A136" s="32"/>
      <c r="B136" s="54"/>
      <c r="C136" s="55"/>
      <c r="D136" s="55"/>
      <c r="E136" s="55"/>
      <c r="F136" s="55"/>
      <c r="G136" s="55"/>
      <c r="H136" s="55"/>
      <c r="I136" s="55"/>
      <c r="J136" s="55"/>
      <c r="K136" s="55"/>
      <c r="L136" s="49"/>
      <c r="S136" s="32"/>
      <c r="T136" s="32"/>
      <c r="U136" s="32"/>
      <c r="V136" s="32"/>
      <c r="W136" s="32"/>
      <c r="X136" s="32"/>
      <c r="Y136" s="32"/>
      <c r="Z136" s="32"/>
      <c r="AA136" s="32"/>
      <c r="AB136" s="32"/>
      <c r="AC136" s="32"/>
      <c r="AD136" s="32"/>
      <c r="AE136" s="32"/>
    </row>
    <row r="137" spans="1:31" s="2" customFormat="1" ht="24.95" customHeight="1">
      <c r="A137" s="32"/>
      <c r="B137" s="33"/>
      <c r="C137" s="21" t="s">
        <v>144</v>
      </c>
      <c r="D137" s="34"/>
      <c r="E137" s="34"/>
      <c r="F137" s="34"/>
      <c r="G137" s="34"/>
      <c r="H137" s="34"/>
      <c r="I137" s="34"/>
      <c r="J137" s="34"/>
      <c r="K137" s="34"/>
      <c r="L137" s="49"/>
      <c r="S137" s="32"/>
      <c r="T137" s="32"/>
      <c r="U137" s="32"/>
      <c r="V137" s="32"/>
      <c r="W137" s="32"/>
      <c r="X137" s="32"/>
      <c r="Y137" s="32"/>
      <c r="Z137" s="32"/>
      <c r="AA137" s="32"/>
      <c r="AB137" s="32"/>
      <c r="AC137" s="32"/>
      <c r="AD137" s="32"/>
      <c r="AE137" s="32"/>
    </row>
    <row r="138" spans="1:31" s="2" customFormat="1" ht="6.95" customHeight="1">
      <c r="A138" s="32"/>
      <c r="B138" s="33"/>
      <c r="C138" s="34"/>
      <c r="D138" s="34"/>
      <c r="E138" s="34"/>
      <c r="F138" s="34"/>
      <c r="G138" s="34"/>
      <c r="H138" s="34"/>
      <c r="I138" s="34"/>
      <c r="J138" s="34"/>
      <c r="K138" s="34"/>
      <c r="L138" s="49"/>
      <c r="S138" s="32"/>
      <c r="T138" s="32"/>
      <c r="U138" s="32"/>
      <c r="V138" s="32"/>
      <c r="W138" s="32"/>
      <c r="X138" s="32"/>
      <c r="Y138" s="32"/>
      <c r="Z138" s="32"/>
      <c r="AA138" s="32"/>
      <c r="AB138" s="32"/>
      <c r="AC138" s="32"/>
      <c r="AD138" s="32"/>
      <c r="AE138" s="32"/>
    </row>
    <row r="139" spans="1:31" s="2" customFormat="1" ht="12" customHeight="1">
      <c r="A139" s="32"/>
      <c r="B139" s="33"/>
      <c r="C139" s="27" t="s">
        <v>17</v>
      </c>
      <c r="D139" s="34"/>
      <c r="E139" s="34"/>
      <c r="F139" s="34"/>
      <c r="G139" s="34"/>
      <c r="H139" s="34"/>
      <c r="I139" s="34"/>
      <c r="J139" s="34"/>
      <c r="K139" s="34"/>
      <c r="L139" s="49"/>
      <c r="S139" s="32"/>
      <c r="T139" s="32"/>
      <c r="U139" s="32"/>
      <c r="V139" s="32"/>
      <c r="W139" s="32"/>
      <c r="X139" s="32"/>
      <c r="Y139" s="32"/>
      <c r="Z139" s="32"/>
      <c r="AA139" s="32"/>
      <c r="AB139" s="32"/>
      <c r="AC139" s="32"/>
      <c r="AD139" s="32"/>
      <c r="AE139" s="32"/>
    </row>
    <row r="140" spans="1:31" s="2" customFormat="1" ht="26.25" customHeight="1">
      <c r="A140" s="32"/>
      <c r="B140" s="33"/>
      <c r="C140" s="34"/>
      <c r="D140" s="34"/>
      <c r="E140" s="446" t="str">
        <f>E7</f>
        <v>Revitalizace areálu kostela Sv. Jiří, Horní Slavkov - I. etapa - stavební objekty</v>
      </c>
      <c r="F140" s="447"/>
      <c r="G140" s="447"/>
      <c r="H140" s="447"/>
      <c r="I140" s="34"/>
      <c r="J140" s="34"/>
      <c r="K140" s="34"/>
      <c r="L140" s="49"/>
      <c r="S140" s="32"/>
      <c r="T140" s="32"/>
      <c r="U140" s="32"/>
      <c r="V140" s="32"/>
      <c r="W140" s="32"/>
      <c r="X140" s="32"/>
      <c r="Y140" s="32"/>
      <c r="Z140" s="32"/>
      <c r="AA140" s="32"/>
      <c r="AB140" s="32"/>
      <c r="AC140" s="32"/>
      <c r="AD140" s="32"/>
      <c r="AE140" s="32"/>
    </row>
    <row r="141" spans="1:31" s="2" customFormat="1" ht="12" customHeight="1">
      <c r="A141" s="32"/>
      <c r="B141" s="33"/>
      <c r="C141" s="27" t="s">
        <v>108</v>
      </c>
      <c r="D141" s="34"/>
      <c r="E141" s="34"/>
      <c r="F141" s="34"/>
      <c r="G141" s="34"/>
      <c r="H141" s="34"/>
      <c r="I141" s="34"/>
      <c r="J141" s="34"/>
      <c r="K141" s="34"/>
      <c r="L141" s="49"/>
      <c r="S141" s="32"/>
      <c r="T141" s="32"/>
      <c r="U141" s="32"/>
      <c r="V141" s="32"/>
      <c r="W141" s="32"/>
      <c r="X141" s="32"/>
      <c r="Y141" s="32"/>
      <c r="Z141" s="32"/>
      <c r="AA141" s="32"/>
      <c r="AB141" s="32"/>
      <c r="AC141" s="32"/>
      <c r="AD141" s="32"/>
      <c r="AE141" s="32"/>
    </row>
    <row r="142" spans="1:31" s="2" customFormat="1" ht="16.5" customHeight="1">
      <c r="A142" s="32"/>
      <c r="B142" s="33"/>
      <c r="C142" s="34"/>
      <c r="D142" s="34"/>
      <c r="E142" s="425" t="str">
        <f>E9</f>
        <v>0020 - SO 02  Přístavba WC</v>
      </c>
      <c r="F142" s="445"/>
      <c r="G142" s="445"/>
      <c r="H142" s="445"/>
      <c r="I142" s="34"/>
      <c r="J142" s="34"/>
      <c r="K142" s="34"/>
      <c r="L142" s="49"/>
      <c r="S142" s="32"/>
      <c r="T142" s="32"/>
      <c r="U142" s="32"/>
      <c r="V142" s="32"/>
      <c r="W142" s="32"/>
      <c r="X142" s="32"/>
      <c r="Y142" s="32"/>
      <c r="Z142" s="32"/>
      <c r="AA142" s="32"/>
      <c r="AB142" s="32"/>
      <c r="AC142" s="32"/>
      <c r="AD142" s="32"/>
      <c r="AE142" s="32"/>
    </row>
    <row r="143" spans="1:31" s="2" customFormat="1" ht="6.95" customHeight="1">
      <c r="A143" s="32"/>
      <c r="B143" s="33"/>
      <c r="C143" s="34"/>
      <c r="D143" s="34"/>
      <c r="E143" s="34"/>
      <c r="F143" s="34"/>
      <c r="G143" s="34"/>
      <c r="H143" s="34"/>
      <c r="I143" s="34"/>
      <c r="J143" s="34"/>
      <c r="K143" s="34"/>
      <c r="L143" s="49"/>
      <c r="S143" s="32"/>
      <c r="T143" s="32"/>
      <c r="U143" s="32"/>
      <c r="V143" s="32"/>
      <c r="W143" s="32"/>
      <c r="X143" s="32"/>
      <c r="Y143" s="32"/>
      <c r="Z143" s="32"/>
      <c r="AA143" s="32"/>
      <c r="AB143" s="32"/>
      <c r="AC143" s="32"/>
      <c r="AD143" s="32"/>
      <c r="AE143" s="32"/>
    </row>
    <row r="144" spans="1:31" s="2" customFormat="1" ht="12" customHeight="1">
      <c r="A144" s="32"/>
      <c r="B144" s="33"/>
      <c r="C144" s="27" t="s">
        <v>21</v>
      </c>
      <c r="D144" s="34"/>
      <c r="E144" s="34"/>
      <c r="F144" s="25" t="str">
        <f>F12</f>
        <v>Horní Slavkov</v>
      </c>
      <c r="G144" s="34"/>
      <c r="H144" s="34"/>
      <c r="I144" s="27" t="s">
        <v>23</v>
      </c>
      <c r="J144" s="64" t="str">
        <f>IF(J12="","",J12)</f>
        <v>2. 2. 2021</v>
      </c>
      <c r="K144" s="34"/>
      <c r="L144" s="49"/>
      <c r="S144" s="32"/>
      <c r="T144" s="32"/>
      <c r="U144" s="32"/>
      <c r="V144" s="32"/>
      <c r="W144" s="32"/>
      <c r="X144" s="32"/>
      <c r="Y144" s="32"/>
      <c r="Z144" s="32"/>
      <c r="AA144" s="32"/>
      <c r="AB144" s="32"/>
      <c r="AC144" s="32"/>
      <c r="AD144" s="32"/>
      <c r="AE144" s="32"/>
    </row>
    <row r="145" spans="1:31" s="2" customFormat="1" ht="6.95" customHeight="1">
      <c r="A145" s="32"/>
      <c r="B145" s="33"/>
      <c r="C145" s="34"/>
      <c r="D145" s="34"/>
      <c r="E145" s="34"/>
      <c r="F145" s="34"/>
      <c r="G145" s="34"/>
      <c r="H145" s="34"/>
      <c r="I145" s="34"/>
      <c r="J145" s="34"/>
      <c r="K145" s="34"/>
      <c r="L145" s="49"/>
      <c r="S145" s="32"/>
      <c r="T145" s="32"/>
      <c r="U145" s="32"/>
      <c r="V145" s="32"/>
      <c r="W145" s="32"/>
      <c r="X145" s="32"/>
      <c r="Y145" s="32"/>
      <c r="Z145" s="32"/>
      <c r="AA145" s="32"/>
      <c r="AB145" s="32"/>
      <c r="AC145" s="32"/>
      <c r="AD145" s="32"/>
      <c r="AE145" s="32"/>
    </row>
    <row r="146" spans="1:31" s="2" customFormat="1" ht="25.7" customHeight="1">
      <c r="A146" s="32"/>
      <c r="B146" s="33"/>
      <c r="C146" s="27" t="s">
        <v>25</v>
      </c>
      <c r="D146" s="34"/>
      <c r="E146" s="34"/>
      <c r="F146" s="25" t="str">
        <f>E15</f>
        <v>Město Horní Slavkov</v>
      </c>
      <c r="G146" s="34"/>
      <c r="H146" s="34"/>
      <c r="I146" s="27" t="s">
        <v>30</v>
      </c>
      <c r="J146" s="30" t="str">
        <f>E21</f>
        <v>TMS PROJEKT Ing. JiříTreybal</v>
      </c>
      <c r="K146" s="34"/>
      <c r="L146" s="49"/>
      <c r="S146" s="32"/>
      <c r="T146" s="32"/>
      <c r="U146" s="32"/>
      <c r="V146" s="32"/>
      <c r="W146" s="32"/>
      <c r="X146" s="32"/>
      <c r="Y146" s="32"/>
      <c r="Z146" s="32"/>
      <c r="AA146" s="32"/>
      <c r="AB146" s="32"/>
      <c r="AC146" s="32"/>
      <c r="AD146" s="32"/>
      <c r="AE146" s="32"/>
    </row>
    <row r="147" spans="1:31" s="2" customFormat="1" ht="15.2" customHeight="1">
      <c r="A147" s="32"/>
      <c r="B147" s="33"/>
      <c r="C147" s="27" t="s">
        <v>28</v>
      </c>
      <c r="D147" s="34"/>
      <c r="E147" s="34"/>
      <c r="F147" s="25" t="str">
        <f>IF(E18="","",E18)</f>
        <v>Vyplň údaj</v>
      </c>
      <c r="G147" s="34"/>
      <c r="H147" s="34"/>
      <c r="I147" s="27" t="s">
        <v>32</v>
      </c>
      <c r="J147" s="30" t="str">
        <f>E24</f>
        <v>Pavel Hrba</v>
      </c>
      <c r="K147" s="34"/>
      <c r="L147" s="49"/>
      <c r="S147" s="32"/>
      <c r="T147" s="32"/>
      <c r="U147" s="32"/>
      <c r="V147" s="32"/>
      <c r="W147" s="32"/>
      <c r="X147" s="32"/>
      <c r="Y147" s="32"/>
      <c r="Z147" s="32"/>
      <c r="AA147" s="32"/>
      <c r="AB147" s="32"/>
      <c r="AC147" s="32"/>
      <c r="AD147" s="32"/>
      <c r="AE147" s="32"/>
    </row>
    <row r="148" spans="1:31" s="2" customFormat="1" ht="10.35" customHeight="1">
      <c r="A148" s="32"/>
      <c r="B148" s="33"/>
      <c r="C148" s="34"/>
      <c r="D148" s="34"/>
      <c r="E148" s="34"/>
      <c r="F148" s="34"/>
      <c r="G148" s="34"/>
      <c r="H148" s="34"/>
      <c r="I148" s="34"/>
      <c r="J148" s="34"/>
      <c r="K148" s="34"/>
      <c r="L148" s="49"/>
      <c r="S148" s="32"/>
      <c r="T148" s="32"/>
      <c r="U148" s="32"/>
      <c r="V148" s="32"/>
      <c r="W148" s="32"/>
      <c r="X148" s="32"/>
      <c r="Y148" s="32"/>
      <c r="Z148" s="32"/>
      <c r="AA148" s="32"/>
      <c r="AB148" s="32"/>
      <c r="AC148" s="32"/>
      <c r="AD148" s="32"/>
      <c r="AE148" s="32"/>
    </row>
    <row r="149" spans="1:31" s="11" customFormat="1" ht="29.25" customHeight="1">
      <c r="A149" s="162"/>
      <c r="B149" s="163"/>
      <c r="C149" s="164" t="s">
        <v>145</v>
      </c>
      <c r="D149" s="165" t="s">
        <v>60</v>
      </c>
      <c r="E149" s="165" t="s">
        <v>56</v>
      </c>
      <c r="F149" s="165" t="s">
        <v>57</v>
      </c>
      <c r="G149" s="165" t="s">
        <v>146</v>
      </c>
      <c r="H149" s="165" t="s">
        <v>147</v>
      </c>
      <c r="I149" s="165" t="s">
        <v>148</v>
      </c>
      <c r="J149" s="166" t="s">
        <v>117</v>
      </c>
      <c r="K149" s="167" t="s">
        <v>149</v>
      </c>
      <c r="L149" s="168"/>
      <c r="M149" s="73" t="s">
        <v>1</v>
      </c>
      <c r="N149" s="74" t="s">
        <v>39</v>
      </c>
      <c r="O149" s="74" t="s">
        <v>150</v>
      </c>
      <c r="P149" s="74" t="s">
        <v>151</v>
      </c>
      <c r="Q149" s="74" t="s">
        <v>152</v>
      </c>
      <c r="R149" s="74" t="s">
        <v>153</v>
      </c>
      <c r="S149" s="74" t="s">
        <v>154</v>
      </c>
      <c r="T149" s="75" t="s">
        <v>155</v>
      </c>
      <c r="U149" s="162"/>
      <c r="V149" s="162"/>
      <c r="W149" s="162"/>
      <c r="X149" s="162"/>
      <c r="Y149" s="162"/>
      <c r="Z149" s="162"/>
      <c r="AA149" s="162"/>
      <c r="AB149" s="162"/>
      <c r="AC149" s="162"/>
      <c r="AD149" s="162"/>
      <c r="AE149" s="162"/>
    </row>
    <row r="150" spans="1:63" s="2" customFormat="1" ht="22.9" customHeight="1">
      <c r="A150" s="32"/>
      <c r="B150" s="33"/>
      <c r="C150" s="80" t="s">
        <v>156</v>
      </c>
      <c r="D150" s="34"/>
      <c r="E150" s="34"/>
      <c r="F150" s="34"/>
      <c r="G150" s="34"/>
      <c r="H150" s="34"/>
      <c r="I150" s="34"/>
      <c r="J150" s="169">
        <f>BK150</f>
        <v>0</v>
      </c>
      <c r="K150" s="34"/>
      <c r="L150" s="37"/>
      <c r="M150" s="76"/>
      <c r="N150" s="170"/>
      <c r="O150" s="77"/>
      <c r="P150" s="171">
        <f>P151+P303</f>
        <v>0</v>
      </c>
      <c r="Q150" s="77"/>
      <c r="R150" s="171">
        <f>R151+R303</f>
        <v>68.20498104999999</v>
      </c>
      <c r="S150" s="77"/>
      <c r="T150" s="172">
        <f>T151+T303</f>
        <v>17.213656</v>
      </c>
      <c r="U150" s="32"/>
      <c r="V150" s="32"/>
      <c r="W150" s="32"/>
      <c r="X150" s="32"/>
      <c r="Y150" s="32"/>
      <c r="Z150" s="32"/>
      <c r="AA150" s="32"/>
      <c r="AB150" s="32"/>
      <c r="AC150" s="32"/>
      <c r="AD150" s="32"/>
      <c r="AE150" s="32"/>
      <c r="AT150" s="15" t="s">
        <v>74</v>
      </c>
      <c r="AU150" s="15" t="s">
        <v>119</v>
      </c>
      <c r="BK150" s="173">
        <f>BK151+BK303</f>
        <v>0</v>
      </c>
    </row>
    <row r="151" spans="2:63" s="12" customFormat="1" ht="25.9" customHeight="1">
      <c r="B151" s="174"/>
      <c r="C151" s="175"/>
      <c r="D151" s="176" t="s">
        <v>74</v>
      </c>
      <c r="E151" s="177" t="s">
        <v>157</v>
      </c>
      <c r="F151" s="177" t="s">
        <v>158</v>
      </c>
      <c r="G151" s="175"/>
      <c r="H151" s="175"/>
      <c r="I151" s="178"/>
      <c r="J151" s="179">
        <f>BK151</f>
        <v>0</v>
      </c>
      <c r="K151" s="175"/>
      <c r="L151" s="180"/>
      <c r="M151" s="181"/>
      <c r="N151" s="182"/>
      <c r="O151" s="182"/>
      <c r="P151" s="183">
        <f>P152+P173+P182+P203+P216+P238+P267+P272+P281+P295+P301</f>
        <v>0</v>
      </c>
      <c r="Q151" s="182"/>
      <c r="R151" s="183">
        <f>R152+R173+R182+R203+R216+R238+R267+R272+R281+R295+R301</f>
        <v>62.55224232999999</v>
      </c>
      <c r="S151" s="182"/>
      <c r="T151" s="184">
        <f>T152+T173+T182+T203+T216+T238+T267+T272+T281+T295+T301</f>
        <v>17.213656</v>
      </c>
      <c r="AR151" s="185" t="s">
        <v>8</v>
      </c>
      <c r="AT151" s="186" t="s">
        <v>74</v>
      </c>
      <c r="AU151" s="186" t="s">
        <v>75</v>
      </c>
      <c r="AY151" s="185" t="s">
        <v>159</v>
      </c>
      <c r="BK151" s="187">
        <f>BK152+BK173+BK182+BK203+BK216+BK238+BK267+BK272+BK281+BK295+BK301</f>
        <v>0</v>
      </c>
    </row>
    <row r="152" spans="2:63" s="12" customFormat="1" ht="22.9" customHeight="1">
      <c r="B152" s="174"/>
      <c r="C152" s="175"/>
      <c r="D152" s="176" t="s">
        <v>74</v>
      </c>
      <c r="E152" s="188" t="s">
        <v>8</v>
      </c>
      <c r="F152" s="188" t="s">
        <v>160</v>
      </c>
      <c r="G152" s="175"/>
      <c r="H152" s="175"/>
      <c r="I152" s="178"/>
      <c r="J152" s="189">
        <f>BK152</f>
        <v>0</v>
      </c>
      <c r="K152" s="175"/>
      <c r="L152" s="180"/>
      <c r="M152" s="181"/>
      <c r="N152" s="182"/>
      <c r="O152" s="182"/>
      <c r="P152" s="183">
        <f>SUM(P153:P172)</f>
        <v>0</v>
      </c>
      <c r="Q152" s="182"/>
      <c r="R152" s="183">
        <f>SUM(R153:R172)</f>
        <v>0</v>
      </c>
      <c r="S152" s="182"/>
      <c r="T152" s="184">
        <f>SUM(T153:T172)</f>
        <v>0</v>
      </c>
      <c r="AR152" s="185" t="s">
        <v>8</v>
      </c>
      <c r="AT152" s="186" t="s">
        <v>74</v>
      </c>
      <c r="AU152" s="186" t="s">
        <v>8</v>
      </c>
      <c r="AY152" s="185" t="s">
        <v>159</v>
      </c>
      <c r="BK152" s="187">
        <f>SUM(BK153:BK172)</f>
        <v>0</v>
      </c>
    </row>
    <row r="153" spans="1:65" s="2" customFormat="1" ht="21.75" customHeight="1">
      <c r="A153" s="32"/>
      <c r="B153" s="33"/>
      <c r="C153" s="190" t="s">
        <v>8</v>
      </c>
      <c r="D153" s="190" t="s">
        <v>161</v>
      </c>
      <c r="E153" s="191" t="s">
        <v>162</v>
      </c>
      <c r="F153" s="192" t="s">
        <v>163</v>
      </c>
      <c r="G153" s="193" t="s">
        <v>164</v>
      </c>
      <c r="H153" s="194">
        <v>39.124</v>
      </c>
      <c r="I153" s="195"/>
      <c r="J153" s="196">
        <f>ROUND(I153*H153,0)</f>
        <v>0</v>
      </c>
      <c r="K153" s="197"/>
      <c r="L153" s="37"/>
      <c r="M153" s="198" t="s">
        <v>1</v>
      </c>
      <c r="N153" s="199" t="s">
        <v>40</v>
      </c>
      <c r="O153" s="69"/>
      <c r="P153" s="200">
        <f>O153*H153</f>
        <v>0</v>
      </c>
      <c r="Q153" s="200">
        <v>0</v>
      </c>
      <c r="R153" s="200">
        <f>Q153*H153</f>
        <v>0</v>
      </c>
      <c r="S153" s="200">
        <v>0</v>
      </c>
      <c r="T153" s="201">
        <f>S153*H153</f>
        <v>0</v>
      </c>
      <c r="U153" s="32"/>
      <c r="V153" s="32"/>
      <c r="W153" s="32"/>
      <c r="X153" s="32"/>
      <c r="Y153" s="32"/>
      <c r="Z153" s="32"/>
      <c r="AA153" s="32"/>
      <c r="AB153" s="32"/>
      <c r="AC153" s="32"/>
      <c r="AD153" s="32"/>
      <c r="AE153" s="32"/>
      <c r="AR153" s="202" t="s">
        <v>165</v>
      </c>
      <c r="AT153" s="202" t="s">
        <v>161</v>
      </c>
      <c r="AU153" s="202" t="s">
        <v>83</v>
      </c>
      <c r="AY153" s="15" t="s">
        <v>159</v>
      </c>
      <c r="BE153" s="203">
        <f>IF(N153="základní",J153,0)</f>
        <v>0</v>
      </c>
      <c r="BF153" s="203">
        <f>IF(N153="snížená",J153,0)</f>
        <v>0</v>
      </c>
      <c r="BG153" s="203">
        <f>IF(N153="zákl. přenesená",J153,0)</f>
        <v>0</v>
      </c>
      <c r="BH153" s="203">
        <f>IF(N153="sníž. přenesená",J153,0)</f>
        <v>0</v>
      </c>
      <c r="BI153" s="203">
        <f>IF(N153="nulová",J153,0)</f>
        <v>0</v>
      </c>
      <c r="BJ153" s="15" t="s">
        <v>8</v>
      </c>
      <c r="BK153" s="203">
        <f>ROUND(I153*H153,0)</f>
        <v>0</v>
      </c>
      <c r="BL153" s="15" t="s">
        <v>165</v>
      </c>
      <c r="BM153" s="202" t="s">
        <v>983</v>
      </c>
    </row>
    <row r="154" spans="2:51" s="13" customFormat="1" ht="12">
      <c r="B154" s="204"/>
      <c r="C154" s="205"/>
      <c r="D154" s="206" t="s">
        <v>167</v>
      </c>
      <c r="E154" s="207" t="s">
        <v>1</v>
      </c>
      <c r="F154" s="208" t="s">
        <v>984</v>
      </c>
      <c r="G154" s="205"/>
      <c r="H154" s="209">
        <v>39.124</v>
      </c>
      <c r="I154" s="210"/>
      <c r="J154" s="205"/>
      <c r="K154" s="205"/>
      <c r="L154" s="211"/>
      <c r="M154" s="212"/>
      <c r="N154" s="213"/>
      <c r="O154" s="213"/>
      <c r="P154" s="213"/>
      <c r="Q154" s="213"/>
      <c r="R154" s="213"/>
      <c r="S154" s="213"/>
      <c r="T154" s="214"/>
      <c r="AT154" s="215" t="s">
        <v>167</v>
      </c>
      <c r="AU154" s="215" t="s">
        <v>83</v>
      </c>
      <c r="AV154" s="13" t="s">
        <v>83</v>
      </c>
      <c r="AW154" s="13" t="s">
        <v>31</v>
      </c>
      <c r="AX154" s="13" t="s">
        <v>75</v>
      </c>
      <c r="AY154" s="215" t="s">
        <v>159</v>
      </c>
    </row>
    <row r="155" spans="1:65" s="2" customFormat="1" ht="16.5" customHeight="1">
      <c r="A155" s="32"/>
      <c r="B155" s="33"/>
      <c r="C155" s="190" t="s">
        <v>83</v>
      </c>
      <c r="D155" s="190" t="s">
        <v>161</v>
      </c>
      <c r="E155" s="191" t="s">
        <v>985</v>
      </c>
      <c r="F155" s="192" t="s">
        <v>986</v>
      </c>
      <c r="G155" s="193" t="s">
        <v>214</v>
      </c>
      <c r="H155" s="194">
        <v>47.7</v>
      </c>
      <c r="I155" s="195"/>
      <c r="J155" s="196">
        <f>ROUND(I155*H155,0)</f>
        <v>0</v>
      </c>
      <c r="K155" s="197"/>
      <c r="L155" s="37"/>
      <c r="M155" s="198" t="s">
        <v>1</v>
      </c>
      <c r="N155" s="199" t="s">
        <v>40</v>
      </c>
      <c r="O155" s="69"/>
      <c r="P155" s="200">
        <f>O155*H155</f>
        <v>0</v>
      </c>
      <c r="Q155" s="200">
        <v>0</v>
      </c>
      <c r="R155" s="200">
        <f>Q155*H155</f>
        <v>0</v>
      </c>
      <c r="S155" s="200">
        <v>0</v>
      </c>
      <c r="T155" s="201">
        <f>S155*H155</f>
        <v>0</v>
      </c>
      <c r="U155" s="32"/>
      <c r="V155" s="32"/>
      <c r="W155" s="32"/>
      <c r="X155" s="32"/>
      <c r="Y155" s="32"/>
      <c r="Z155" s="32"/>
      <c r="AA155" s="32"/>
      <c r="AB155" s="32"/>
      <c r="AC155" s="32"/>
      <c r="AD155" s="32"/>
      <c r="AE155" s="32"/>
      <c r="AR155" s="202" t="s">
        <v>165</v>
      </c>
      <c r="AT155" s="202" t="s">
        <v>161</v>
      </c>
      <c r="AU155" s="202" t="s">
        <v>83</v>
      </c>
      <c r="AY155" s="15" t="s">
        <v>159</v>
      </c>
      <c r="BE155" s="203">
        <f>IF(N155="základní",J155,0)</f>
        <v>0</v>
      </c>
      <c r="BF155" s="203">
        <f>IF(N155="snížená",J155,0)</f>
        <v>0</v>
      </c>
      <c r="BG155" s="203">
        <f>IF(N155="zákl. přenesená",J155,0)</f>
        <v>0</v>
      </c>
      <c r="BH155" s="203">
        <f>IF(N155="sníž. přenesená",J155,0)</f>
        <v>0</v>
      </c>
      <c r="BI155" s="203">
        <f>IF(N155="nulová",J155,0)</f>
        <v>0</v>
      </c>
      <c r="BJ155" s="15" t="s">
        <v>8</v>
      </c>
      <c r="BK155" s="203">
        <f>ROUND(I155*H155,0)</f>
        <v>0</v>
      </c>
      <c r="BL155" s="15" t="s">
        <v>165</v>
      </c>
      <c r="BM155" s="202" t="s">
        <v>987</v>
      </c>
    </row>
    <row r="156" spans="2:51" s="13" customFormat="1" ht="12">
      <c r="B156" s="204"/>
      <c r="C156" s="205"/>
      <c r="D156" s="206" t="s">
        <v>167</v>
      </c>
      <c r="E156" s="207" t="s">
        <v>1</v>
      </c>
      <c r="F156" s="208" t="s">
        <v>988</v>
      </c>
      <c r="G156" s="205"/>
      <c r="H156" s="209">
        <v>47.7</v>
      </c>
      <c r="I156" s="210"/>
      <c r="J156" s="205"/>
      <c r="K156" s="205"/>
      <c r="L156" s="211"/>
      <c r="M156" s="212"/>
      <c r="N156" s="213"/>
      <c r="O156" s="213"/>
      <c r="P156" s="213"/>
      <c r="Q156" s="213"/>
      <c r="R156" s="213"/>
      <c r="S156" s="213"/>
      <c r="T156" s="214"/>
      <c r="AT156" s="215" t="s">
        <v>167</v>
      </c>
      <c r="AU156" s="215" t="s">
        <v>83</v>
      </c>
      <c r="AV156" s="13" t="s">
        <v>83</v>
      </c>
      <c r="AW156" s="13" t="s">
        <v>31</v>
      </c>
      <c r="AX156" s="13" t="s">
        <v>75</v>
      </c>
      <c r="AY156" s="215" t="s">
        <v>159</v>
      </c>
    </row>
    <row r="157" spans="1:65" s="2" customFormat="1" ht="33" customHeight="1">
      <c r="A157" s="32"/>
      <c r="B157" s="33"/>
      <c r="C157" s="190" t="s">
        <v>173</v>
      </c>
      <c r="D157" s="190" t="s">
        <v>161</v>
      </c>
      <c r="E157" s="191" t="s">
        <v>989</v>
      </c>
      <c r="F157" s="192" t="s">
        <v>990</v>
      </c>
      <c r="G157" s="193" t="s">
        <v>164</v>
      </c>
      <c r="H157" s="194">
        <v>115.92</v>
      </c>
      <c r="I157" s="195"/>
      <c r="J157" s="196">
        <f>ROUND(I157*H157,0)</f>
        <v>0</v>
      </c>
      <c r="K157" s="197"/>
      <c r="L157" s="37"/>
      <c r="M157" s="198" t="s">
        <v>1</v>
      </c>
      <c r="N157" s="199" t="s">
        <v>40</v>
      </c>
      <c r="O157" s="69"/>
      <c r="P157" s="200">
        <f>O157*H157</f>
        <v>0</v>
      </c>
      <c r="Q157" s="200">
        <v>0</v>
      </c>
      <c r="R157" s="200">
        <f>Q157*H157</f>
        <v>0</v>
      </c>
      <c r="S157" s="200">
        <v>0</v>
      </c>
      <c r="T157" s="201">
        <f>S157*H157</f>
        <v>0</v>
      </c>
      <c r="U157" s="32"/>
      <c r="V157" s="32"/>
      <c r="W157" s="32"/>
      <c r="X157" s="32"/>
      <c r="Y157" s="32"/>
      <c r="Z157" s="32"/>
      <c r="AA157" s="32"/>
      <c r="AB157" s="32"/>
      <c r="AC157" s="32"/>
      <c r="AD157" s="32"/>
      <c r="AE157" s="32"/>
      <c r="AR157" s="202" t="s">
        <v>165</v>
      </c>
      <c r="AT157" s="202" t="s">
        <v>161</v>
      </c>
      <c r="AU157" s="202" t="s">
        <v>83</v>
      </c>
      <c r="AY157" s="15" t="s">
        <v>159</v>
      </c>
      <c r="BE157" s="203">
        <f>IF(N157="základní",J157,0)</f>
        <v>0</v>
      </c>
      <c r="BF157" s="203">
        <f>IF(N157="snížená",J157,0)</f>
        <v>0</v>
      </c>
      <c r="BG157" s="203">
        <f>IF(N157="zákl. přenesená",J157,0)</f>
        <v>0</v>
      </c>
      <c r="BH157" s="203">
        <f>IF(N157="sníž. přenesená",J157,0)</f>
        <v>0</v>
      </c>
      <c r="BI157" s="203">
        <f>IF(N157="nulová",J157,0)</f>
        <v>0</v>
      </c>
      <c r="BJ157" s="15" t="s">
        <v>8</v>
      </c>
      <c r="BK157" s="203">
        <f>ROUND(I157*H157,0)</f>
        <v>0</v>
      </c>
      <c r="BL157" s="15" t="s">
        <v>165</v>
      </c>
      <c r="BM157" s="202" t="s">
        <v>991</v>
      </c>
    </row>
    <row r="158" spans="2:51" s="13" customFormat="1" ht="12">
      <c r="B158" s="204"/>
      <c r="C158" s="205"/>
      <c r="D158" s="206" t="s">
        <v>167</v>
      </c>
      <c r="E158" s="207" t="s">
        <v>1</v>
      </c>
      <c r="F158" s="208" t="s">
        <v>992</v>
      </c>
      <c r="G158" s="205"/>
      <c r="H158" s="209">
        <v>115.92</v>
      </c>
      <c r="I158" s="210"/>
      <c r="J158" s="205"/>
      <c r="K158" s="205"/>
      <c r="L158" s="211"/>
      <c r="M158" s="212"/>
      <c r="N158" s="213"/>
      <c r="O158" s="213"/>
      <c r="P158" s="213"/>
      <c r="Q158" s="213"/>
      <c r="R158" s="213"/>
      <c r="S158" s="213"/>
      <c r="T158" s="214"/>
      <c r="AT158" s="215" t="s">
        <v>167</v>
      </c>
      <c r="AU158" s="215" t="s">
        <v>83</v>
      </c>
      <c r="AV158" s="13" t="s">
        <v>83</v>
      </c>
      <c r="AW158" s="13" t="s">
        <v>31</v>
      </c>
      <c r="AX158" s="13" t="s">
        <v>75</v>
      </c>
      <c r="AY158" s="215" t="s">
        <v>159</v>
      </c>
    </row>
    <row r="159" spans="1:65" s="2" customFormat="1" ht="33" customHeight="1">
      <c r="A159" s="32"/>
      <c r="B159" s="33"/>
      <c r="C159" s="190" t="s">
        <v>165</v>
      </c>
      <c r="D159" s="190" t="s">
        <v>161</v>
      </c>
      <c r="E159" s="191" t="s">
        <v>993</v>
      </c>
      <c r="F159" s="192" t="s">
        <v>994</v>
      </c>
      <c r="G159" s="193" t="s">
        <v>164</v>
      </c>
      <c r="H159" s="194">
        <v>1.452</v>
      </c>
      <c r="I159" s="195"/>
      <c r="J159" s="196">
        <f>ROUND(I159*H159,0)</f>
        <v>0</v>
      </c>
      <c r="K159" s="197"/>
      <c r="L159" s="37"/>
      <c r="M159" s="198" t="s">
        <v>1</v>
      </c>
      <c r="N159" s="199" t="s">
        <v>40</v>
      </c>
      <c r="O159" s="69"/>
      <c r="P159" s="200">
        <f>O159*H159</f>
        <v>0</v>
      </c>
      <c r="Q159" s="200">
        <v>0</v>
      </c>
      <c r="R159" s="200">
        <f>Q159*H159</f>
        <v>0</v>
      </c>
      <c r="S159" s="200">
        <v>0</v>
      </c>
      <c r="T159" s="201">
        <f>S159*H159</f>
        <v>0</v>
      </c>
      <c r="U159" s="32"/>
      <c r="V159" s="32"/>
      <c r="W159" s="32"/>
      <c r="X159" s="32"/>
      <c r="Y159" s="32"/>
      <c r="Z159" s="32"/>
      <c r="AA159" s="32"/>
      <c r="AB159" s="32"/>
      <c r="AC159" s="32"/>
      <c r="AD159" s="32"/>
      <c r="AE159" s="32"/>
      <c r="AR159" s="202" t="s">
        <v>165</v>
      </c>
      <c r="AT159" s="202" t="s">
        <v>161</v>
      </c>
      <c r="AU159" s="202" t="s">
        <v>83</v>
      </c>
      <c r="AY159" s="15" t="s">
        <v>159</v>
      </c>
      <c r="BE159" s="203">
        <f>IF(N159="základní",J159,0)</f>
        <v>0</v>
      </c>
      <c r="BF159" s="203">
        <f>IF(N159="snížená",J159,0)</f>
        <v>0</v>
      </c>
      <c r="BG159" s="203">
        <f>IF(N159="zákl. přenesená",J159,0)</f>
        <v>0</v>
      </c>
      <c r="BH159" s="203">
        <f>IF(N159="sníž. přenesená",J159,0)</f>
        <v>0</v>
      </c>
      <c r="BI159" s="203">
        <f>IF(N159="nulová",J159,0)</f>
        <v>0</v>
      </c>
      <c r="BJ159" s="15" t="s">
        <v>8</v>
      </c>
      <c r="BK159" s="203">
        <f>ROUND(I159*H159,0)</f>
        <v>0</v>
      </c>
      <c r="BL159" s="15" t="s">
        <v>165</v>
      </c>
      <c r="BM159" s="202" t="s">
        <v>995</v>
      </c>
    </row>
    <row r="160" spans="2:51" s="13" customFormat="1" ht="22.5">
      <c r="B160" s="204"/>
      <c r="C160" s="205"/>
      <c r="D160" s="206" t="s">
        <v>167</v>
      </c>
      <c r="E160" s="207" t="s">
        <v>1</v>
      </c>
      <c r="F160" s="208" t="s">
        <v>996</v>
      </c>
      <c r="G160" s="205"/>
      <c r="H160" s="209">
        <v>1.452</v>
      </c>
      <c r="I160" s="210"/>
      <c r="J160" s="205"/>
      <c r="K160" s="205"/>
      <c r="L160" s="211"/>
      <c r="M160" s="212"/>
      <c r="N160" s="213"/>
      <c r="O160" s="213"/>
      <c r="P160" s="213"/>
      <c r="Q160" s="213"/>
      <c r="R160" s="213"/>
      <c r="S160" s="213"/>
      <c r="T160" s="214"/>
      <c r="AT160" s="215" t="s">
        <v>167</v>
      </c>
      <c r="AU160" s="215" t="s">
        <v>83</v>
      </c>
      <c r="AV160" s="13" t="s">
        <v>83</v>
      </c>
      <c r="AW160" s="13" t="s">
        <v>31</v>
      </c>
      <c r="AX160" s="13" t="s">
        <v>75</v>
      </c>
      <c r="AY160" s="215" t="s">
        <v>159</v>
      </c>
    </row>
    <row r="161" spans="1:65" s="2" customFormat="1" ht="33" customHeight="1">
      <c r="A161" s="32"/>
      <c r="B161" s="33"/>
      <c r="C161" s="190" t="s">
        <v>182</v>
      </c>
      <c r="D161" s="190" t="s">
        <v>161</v>
      </c>
      <c r="E161" s="191" t="s">
        <v>178</v>
      </c>
      <c r="F161" s="192" t="s">
        <v>179</v>
      </c>
      <c r="G161" s="193" t="s">
        <v>164</v>
      </c>
      <c r="H161" s="194">
        <v>80.116</v>
      </c>
      <c r="I161" s="195"/>
      <c r="J161" s="196">
        <f>ROUND(I161*H161,0)</f>
        <v>0</v>
      </c>
      <c r="K161" s="197"/>
      <c r="L161" s="37"/>
      <c r="M161" s="198" t="s">
        <v>1</v>
      </c>
      <c r="N161" s="199" t="s">
        <v>40</v>
      </c>
      <c r="O161" s="69"/>
      <c r="P161" s="200">
        <f>O161*H161</f>
        <v>0</v>
      </c>
      <c r="Q161" s="200">
        <v>0</v>
      </c>
      <c r="R161" s="200">
        <f>Q161*H161</f>
        <v>0</v>
      </c>
      <c r="S161" s="200">
        <v>0</v>
      </c>
      <c r="T161" s="201">
        <f>S161*H161</f>
        <v>0</v>
      </c>
      <c r="U161" s="32"/>
      <c r="V161" s="32"/>
      <c r="W161" s="32"/>
      <c r="X161" s="32"/>
      <c r="Y161" s="32"/>
      <c r="Z161" s="32"/>
      <c r="AA161" s="32"/>
      <c r="AB161" s="32"/>
      <c r="AC161" s="32"/>
      <c r="AD161" s="32"/>
      <c r="AE161" s="32"/>
      <c r="AR161" s="202" t="s">
        <v>165</v>
      </c>
      <c r="AT161" s="202" t="s">
        <v>161</v>
      </c>
      <c r="AU161" s="202" t="s">
        <v>83</v>
      </c>
      <c r="AY161" s="15" t="s">
        <v>159</v>
      </c>
      <c r="BE161" s="203">
        <f>IF(N161="základní",J161,0)</f>
        <v>0</v>
      </c>
      <c r="BF161" s="203">
        <f>IF(N161="snížená",J161,0)</f>
        <v>0</v>
      </c>
      <c r="BG161" s="203">
        <f>IF(N161="zákl. přenesená",J161,0)</f>
        <v>0</v>
      </c>
      <c r="BH161" s="203">
        <f>IF(N161="sníž. přenesená",J161,0)</f>
        <v>0</v>
      </c>
      <c r="BI161" s="203">
        <f>IF(N161="nulová",J161,0)</f>
        <v>0</v>
      </c>
      <c r="BJ161" s="15" t="s">
        <v>8</v>
      </c>
      <c r="BK161" s="203">
        <f>ROUND(I161*H161,0)</f>
        <v>0</v>
      </c>
      <c r="BL161" s="15" t="s">
        <v>165</v>
      </c>
      <c r="BM161" s="202" t="s">
        <v>997</v>
      </c>
    </row>
    <row r="162" spans="2:51" s="13" customFormat="1" ht="12">
      <c r="B162" s="204"/>
      <c r="C162" s="205"/>
      <c r="D162" s="206" t="s">
        <v>167</v>
      </c>
      <c r="E162" s="207" t="s">
        <v>1</v>
      </c>
      <c r="F162" s="208" t="s">
        <v>998</v>
      </c>
      <c r="G162" s="205"/>
      <c r="H162" s="209">
        <v>80.116</v>
      </c>
      <c r="I162" s="210"/>
      <c r="J162" s="205"/>
      <c r="K162" s="205"/>
      <c r="L162" s="211"/>
      <c r="M162" s="212"/>
      <c r="N162" s="213"/>
      <c r="O162" s="213"/>
      <c r="P162" s="213"/>
      <c r="Q162" s="213"/>
      <c r="R162" s="213"/>
      <c r="S162" s="213"/>
      <c r="T162" s="214"/>
      <c r="AT162" s="215" t="s">
        <v>167</v>
      </c>
      <c r="AU162" s="215" t="s">
        <v>83</v>
      </c>
      <c r="AV162" s="13" t="s">
        <v>83</v>
      </c>
      <c r="AW162" s="13" t="s">
        <v>31</v>
      </c>
      <c r="AX162" s="13" t="s">
        <v>75</v>
      </c>
      <c r="AY162" s="215" t="s">
        <v>159</v>
      </c>
    </row>
    <row r="163" spans="1:65" s="2" customFormat="1" ht="33" customHeight="1">
      <c r="A163" s="32"/>
      <c r="B163" s="33"/>
      <c r="C163" s="190" t="s">
        <v>187</v>
      </c>
      <c r="D163" s="190" t="s">
        <v>161</v>
      </c>
      <c r="E163" s="191" t="s">
        <v>183</v>
      </c>
      <c r="F163" s="192" t="s">
        <v>184</v>
      </c>
      <c r="G163" s="193" t="s">
        <v>164</v>
      </c>
      <c r="H163" s="194">
        <v>961.392</v>
      </c>
      <c r="I163" s="195"/>
      <c r="J163" s="196">
        <f>ROUND(I163*H163,0)</f>
        <v>0</v>
      </c>
      <c r="K163" s="197"/>
      <c r="L163" s="37"/>
      <c r="M163" s="198" t="s">
        <v>1</v>
      </c>
      <c r="N163" s="199" t="s">
        <v>40</v>
      </c>
      <c r="O163" s="69"/>
      <c r="P163" s="200">
        <f>O163*H163</f>
        <v>0</v>
      </c>
      <c r="Q163" s="200">
        <v>0</v>
      </c>
      <c r="R163" s="200">
        <f>Q163*H163</f>
        <v>0</v>
      </c>
      <c r="S163" s="200">
        <v>0</v>
      </c>
      <c r="T163" s="201">
        <f>S163*H163</f>
        <v>0</v>
      </c>
      <c r="U163" s="32"/>
      <c r="V163" s="32"/>
      <c r="W163" s="32"/>
      <c r="X163" s="32"/>
      <c r="Y163" s="32"/>
      <c r="Z163" s="32"/>
      <c r="AA163" s="32"/>
      <c r="AB163" s="32"/>
      <c r="AC163" s="32"/>
      <c r="AD163" s="32"/>
      <c r="AE163" s="32"/>
      <c r="AR163" s="202" t="s">
        <v>165</v>
      </c>
      <c r="AT163" s="202" t="s">
        <v>161</v>
      </c>
      <c r="AU163" s="202" t="s">
        <v>83</v>
      </c>
      <c r="AY163" s="15" t="s">
        <v>159</v>
      </c>
      <c r="BE163" s="203">
        <f>IF(N163="základní",J163,0)</f>
        <v>0</v>
      </c>
      <c r="BF163" s="203">
        <f>IF(N163="snížená",J163,0)</f>
        <v>0</v>
      </c>
      <c r="BG163" s="203">
        <f>IF(N163="zákl. přenesená",J163,0)</f>
        <v>0</v>
      </c>
      <c r="BH163" s="203">
        <f>IF(N163="sníž. přenesená",J163,0)</f>
        <v>0</v>
      </c>
      <c r="BI163" s="203">
        <f>IF(N163="nulová",J163,0)</f>
        <v>0</v>
      </c>
      <c r="BJ163" s="15" t="s">
        <v>8</v>
      </c>
      <c r="BK163" s="203">
        <f>ROUND(I163*H163,0)</f>
        <v>0</v>
      </c>
      <c r="BL163" s="15" t="s">
        <v>165</v>
      </c>
      <c r="BM163" s="202" t="s">
        <v>999</v>
      </c>
    </row>
    <row r="164" spans="2:51" s="13" customFormat="1" ht="12">
      <c r="B164" s="204"/>
      <c r="C164" s="205"/>
      <c r="D164" s="206" t="s">
        <v>167</v>
      </c>
      <c r="E164" s="207" t="s">
        <v>1</v>
      </c>
      <c r="F164" s="208" t="s">
        <v>1000</v>
      </c>
      <c r="G164" s="205"/>
      <c r="H164" s="209">
        <v>961.392</v>
      </c>
      <c r="I164" s="210"/>
      <c r="J164" s="205"/>
      <c r="K164" s="205"/>
      <c r="L164" s="211"/>
      <c r="M164" s="212"/>
      <c r="N164" s="213"/>
      <c r="O164" s="213"/>
      <c r="P164" s="213"/>
      <c r="Q164" s="213"/>
      <c r="R164" s="213"/>
      <c r="S164" s="213"/>
      <c r="T164" s="214"/>
      <c r="AT164" s="215" t="s">
        <v>167</v>
      </c>
      <c r="AU164" s="215" t="s">
        <v>83</v>
      </c>
      <c r="AV164" s="13" t="s">
        <v>83</v>
      </c>
      <c r="AW164" s="13" t="s">
        <v>31</v>
      </c>
      <c r="AX164" s="13" t="s">
        <v>75</v>
      </c>
      <c r="AY164" s="215" t="s">
        <v>159</v>
      </c>
    </row>
    <row r="165" spans="1:65" s="2" customFormat="1" ht="16.5" customHeight="1">
      <c r="A165" s="32"/>
      <c r="B165" s="33"/>
      <c r="C165" s="190" t="s">
        <v>191</v>
      </c>
      <c r="D165" s="190" t="s">
        <v>161</v>
      </c>
      <c r="E165" s="191" t="s">
        <v>188</v>
      </c>
      <c r="F165" s="192" t="s">
        <v>189</v>
      </c>
      <c r="G165" s="193" t="s">
        <v>164</v>
      </c>
      <c r="H165" s="194">
        <v>80.116</v>
      </c>
      <c r="I165" s="195"/>
      <c r="J165" s="196">
        <f>ROUND(I165*H165,0)</f>
        <v>0</v>
      </c>
      <c r="K165" s="197"/>
      <c r="L165" s="37"/>
      <c r="M165" s="198" t="s">
        <v>1</v>
      </c>
      <c r="N165" s="199" t="s">
        <v>40</v>
      </c>
      <c r="O165" s="69"/>
      <c r="P165" s="200">
        <f>O165*H165</f>
        <v>0</v>
      </c>
      <c r="Q165" s="200">
        <v>0</v>
      </c>
      <c r="R165" s="200">
        <f>Q165*H165</f>
        <v>0</v>
      </c>
      <c r="S165" s="200">
        <v>0</v>
      </c>
      <c r="T165" s="201">
        <f>S165*H165</f>
        <v>0</v>
      </c>
      <c r="U165" s="32"/>
      <c r="V165" s="32"/>
      <c r="W165" s="32"/>
      <c r="X165" s="32"/>
      <c r="Y165" s="32"/>
      <c r="Z165" s="32"/>
      <c r="AA165" s="32"/>
      <c r="AB165" s="32"/>
      <c r="AC165" s="32"/>
      <c r="AD165" s="32"/>
      <c r="AE165" s="32"/>
      <c r="AR165" s="202" t="s">
        <v>165</v>
      </c>
      <c r="AT165" s="202" t="s">
        <v>161</v>
      </c>
      <c r="AU165" s="202" t="s">
        <v>83</v>
      </c>
      <c r="AY165" s="15" t="s">
        <v>159</v>
      </c>
      <c r="BE165" s="203">
        <f>IF(N165="základní",J165,0)</f>
        <v>0</v>
      </c>
      <c r="BF165" s="203">
        <f>IF(N165="snížená",J165,0)</f>
        <v>0</v>
      </c>
      <c r="BG165" s="203">
        <f>IF(N165="zákl. přenesená",J165,0)</f>
        <v>0</v>
      </c>
      <c r="BH165" s="203">
        <f>IF(N165="sníž. přenesená",J165,0)</f>
        <v>0</v>
      </c>
      <c r="BI165" s="203">
        <f>IF(N165="nulová",J165,0)</f>
        <v>0</v>
      </c>
      <c r="BJ165" s="15" t="s">
        <v>8</v>
      </c>
      <c r="BK165" s="203">
        <f>ROUND(I165*H165,0)</f>
        <v>0</v>
      </c>
      <c r="BL165" s="15" t="s">
        <v>165</v>
      </c>
      <c r="BM165" s="202" t="s">
        <v>1001</v>
      </c>
    </row>
    <row r="166" spans="1:65" s="2" customFormat="1" ht="33" customHeight="1">
      <c r="A166" s="32"/>
      <c r="B166" s="33"/>
      <c r="C166" s="190" t="s">
        <v>197</v>
      </c>
      <c r="D166" s="190" t="s">
        <v>161</v>
      </c>
      <c r="E166" s="191" t="s">
        <v>192</v>
      </c>
      <c r="F166" s="192" t="s">
        <v>193</v>
      </c>
      <c r="G166" s="193" t="s">
        <v>194</v>
      </c>
      <c r="H166" s="194">
        <v>136.197</v>
      </c>
      <c r="I166" s="195"/>
      <c r="J166" s="196">
        <f>ROUND(I166*H166,0)</f>
        <v>0</v>
      </c>
      <c r="K166" s="197"/>
      <c r="L166" s="37"/>
      <c r="M166" s="198" t="s">
        <v>1</v>
      </c>
      <c r="N166" s="199" t="s">
        <v>40</v>
      </c>
      <c r="O166" s="69"/>
      <c r="P166" s="200">
        <f>O166*H166</f>
        <v>0</v>
      </c>
      <c r="Q166" s="200">
        <v>0</v>
      </c>
      <c r="R166" s="200">
        <f>Q166*H166</f>
        <v>0</v>
      </c>
      <c r="S166" s="200">
        <v>0</v>
      </c>
      <c r="T166" s="201">
        <f>S166*H166</f>
        <v>0</v>
      </c>
      <c r="U166" s="32"/>
      <c r="V166" s="32"/>
      <c r="W166" s="32"/>
      <c r="X166" s="32"/>
      <c r="Y166" s="32"/>
      <c r="Z166" s="32"/>
      <c r="AA166" s="32"/>
      <c r="AB166" s="32"/>
      <c r="AC166" s="32"/>
      <c r="AD166" s="32"/>
      <c r="AE166" s="32"/>
      <c r="AR166" s="202" t="s">
        <v>165</v>
      </c>
      <c r="AT166" s="202" t="s">
        <v>161</v>
      </c>
      <c r="AU166" s="202" t="s">
        <v>83</v>
      </c>
      <c r="AY166" s="15" t="s">
        <v>159</v>
      </c>
      <c r="BE166" s="203">
        <f>IF(N166="základní",J166,0)</f>
        <v>0</v>
      </c>
      <c r="BF166" s="203">
        <f>IF(N166="snížená",J166,0)</f>
        <v>0</v>
      </c>
      <c r="BG166" s="203">
        <f>IF(N166="zákl. přenesená",J166,0)</f>
        <v>0</v>
      </c>
      <c r="BH166" s="203">
        <f>IF(N166="sníž. přenesená",J166,0)</f>
        <v>0</v>
      </c>
      <c r="BI166" s="203">
        <f>IF(N166="nulová",J166,0)</f>
        <v>0</v>
      </c>
      <c r="BJ166" s="15" t="s">
        <v>8</v>
      </c>
      <c r="BK166" s="203">
        <f>ROUND(I166*H166,0)</f>
        <v>0</v>
      </c>
      <c r="BL166" s="15" t="s">
        <v>165</v>
      </c>
      <c r="BM166" s="202" t="s">
        <v>1002</v>
      </c>
    </row>
    <row r="167" spans="2:51" s="13" customFormat="1" ht="12">
      <c r="B167" s="204"/>
      <c r="C167" s="205"/>
      <c r="D167" s="206" t="s">
        <v>167</v>
      </c>
      <c r="E167" s="207" t="s">
        <v>1</v>
      </c>
      <c r="F167" s="208" t="s">
        <v>1003</v>
      </c>
      <c r="G167" s="205"/>
      <c r="H167" s="209">
        <v>136.197</v>
      </c>
      <c r="I167" s="210"/>
      <c r="J167" s="205"/>
      <c r="K167" s="205"/>
      <c r="L167" s="211"/>
      <c r="M167" s="212"/>
      <c r="N167" s="213"/>
      <c r="O167" s="213"/>
      <c r="P167" s="213"/>
      <c r="Q167" s="213"/>
      <c r="R167" s="213"/>
      <c r="S167" s="213"/>
      <c r="T167" s="214"/>
      <c r="AT167" s="215" t="s">
        <v>167</v>
      </c>
      <c r="AU167" s="215" t="s">
        <v>83</v>
      </c>
      <c r="AV167" s="13" t="s">
        <v>83</v>
      </c>
      <c r="AW167" s="13" t="s">
        <v>31</v>
      </c>
      <c r="AX167" s="13" t="s">
        <v>75</v>
      </c>
      <c r="AY167" s="215" t="s">
        <v>159</v>
      </c>
    </row>
    <row r="168" spans="1:65" s="2" customFormat="1" ht="33" customHeight="1">
      <c r="A168" s="32"/>
      <c r="B168" s="33"/>
      <c r="C168" s="190" t="s">
        <v>202</v>
      </c>
      <c r="D168" s="190" t="s">
        <v>161</v>
      </c>
      <c r="E168" s="191" t="s">
        <v>1004</v>
      </c>
      <c r="F168" s="192" t="s">
        <v>1005</v>
      </c>
      <c r="G168" s="193" t="s">
        <v>164</v>
      </c>
      <c r="H168" s="194">
        <v>37.256</v>
      </c>
      <c r="I168" s="195"/>
      <c r="J168" s="196">
        <f>ROUND(I168*H168,0)</f>
        <v>0</v>
      </c>
      <c r="K168" s="197"/>
      <c r="L168" s="37"/>
      <c r="M168" s="198" t="s">
        <v>1</v>
      </c>
      <c r="N168" s="199" t="s">
        <v>40</v>
      </c>
      <c r="O168" s="69"/>
      <c r="P168" s="200">
        <f>O168*H168</f>
        <v>0</v>
      </c>
      <c r="Q168" s="200">
        <v>0</v>
      </c>
      <c r="R168" s="200">
        <f>Q168*H168</f>
        <v>0</v>
      </c>
      <c r="S168" s="200">
        <v>0</v>
      </c>
      <c r="T168" s="201">
        <f>S168*H168</f>
        <v>0</v>
      </c>
      <c r="U168" s="32"/>
      <c r="V168" s="32"/>
      <c r="W168" s="32"/>
      <c r="X168" s="32"/>
      <c r="Y168" s="32"/>
      <c r="Z168" s="32"/>
      <c r="AA168" s="32"/>
      <c r="AB168" s="32"/>
      <c r="AC168" s="32"/>
      <c r="AD168" s="32"/>
      <c r="AE168" s="32"/>
      <c r="AR168" s="202" t="s">
        <v>165</v>
      </c>
      <c r="AT168" s="202" t="s">
        <v>161</v>
      </c>
      <c r="AU168" s="202" t="s">
        <v>83</v>
      </c>
      <c r="AY168" s="15" t="s">
        <v>159</v>
      </c>
      <c r="BE168" s="203">
        <f>IF(N168="základní",J168,0)</f>
        <v>0</v>
      </c>
      <c r="BF168" s="203">
        <f>IF(N168="snížená",J168,0)</f>
        <v>0</v>
      </c>
      <c r="BG168" s="203">
        <f>IF(N168="zákl. přenesená",J168,0)</f>
        <v>0</v>
      </c>
      <c r="BH168" s="203">
        <f>IF(N168="sníž. přenesená",J168,0)</f>
        <v>0</v>
      </c>
      <c r="BI168" s="203">
        <f>IF(N168="nulová",J168,0)</f>
        <v>0</v>
      </c>
      <c r="BJ168" s="15" t="s">
        <v>8</v>
      </c>
      <c r="BK168" s="203">
        <f>ROUND(I168*H168,0)</f>
        <v>0</v>
      </c>
      <c r="BL168" s="15" t="s">
        <v>165</v>
      </c>
      <c r="BM168" s="202" t="s">
        <v>1006</v>
      </c>
    </row>
    <row r="169" spans="2:51" s="13" customFormat="1" ht="12">
      <c r="B169" s="204"/>
      <c r="C169" s="205"/>
      <c r="D169" s="206" t="s">
        <v>167</v>
      </c>
      <c r="E169" s="207" t="s">
        <v>1</v>
      </c>
      <c r="F169" s="208" t="s">
        <v>1007</v>
      </c>
      <c r="G169" s="205"/>
      <c r="H169" s="209">
        <v>40.161</v>
      </c>
      <c r="I169" s="210"/>
      <c r="J169" s="205"/>
      <c r="K169" s="205"/>
      <c r="L169" s="211"/>
      <c r="M169" s="212"/>
      <c r="N169" s="213"/>
      <c r="O169" s="213"/>
      <c r="P169" s="213"/>
      <c r="Q169" s="213"/>
      <c r="R169" s="213"/>
      <c r="S169" s="213"/>
      <c r="T169" s="214"/>
      <c r="AT169" s="215" t="s">
        <v>167</v>
      </c>
      <c r="AU169" s="215" t="s">
        <v>83</v>
      </c>
      <c r="AV169" s="13" t="s">
        <v>83</v>
      </c>
      <c r="AW169" s="13" t="s">
        <v>31</v>
      </c>
      <c r="AX169" s="13" t="s">
        <v>75</v>
      </c>
      <c r="AY169" s="215" t="s">
        <v>159</v>
      </c>
    </row>
    <row r="170" spans="2:51" s="13" customFormat="1" ht="12">
      <c r="B170" s="204"/>
      <c r="C170" s="205"/>
      <c r="D170" s="206" t="s">
        <v>167</v>
      </c>
      <c r="E170" s="207" t="s">
        <v>1</v>
      </c>
      <c r="F170" s="208" t="s">
        <v>1008</v>
      </c>
      <c r="G170" s="205"/>
      <c r="H170" s="209">
        <v>-2.325</v>
      </c>
      <c r="I170" s="210"/>
      <c r="J170" s="205"/>
      <c r="K170" s="205"/>
      <c r="L170" s="211"/>
      <c r="M170" s="212"/>
      <c r="N170" s="213"/>
      <c r="O170" s="213"/>
      <c r="P170" s="213"/>
      <c r="Q170" s="213"/>
      <c r="R170" s="213"/>
      <c r="S170" s="213"/>
      <c r="T170" s="214"/>
      <c r="AT170" s="215" t="s">
        <v>167</v>
      </c>
      <c r="AU170" s="215" t="s">
        <v>83</v>
      </c>
      <c r="AV170" s="13" t="s">
        <v>83</v>
      </c>
      <c r="AW170" s="13" t="s">
        <v>31</v>
      </c>
      <c r="AX170" s="13" t="s">
        <v>75</v>
      </c>
      <c r="AY170" s="215" t="s">
        <v>159</v>
      </c>
    </row>
    <row r="171" spans="2:51" s="13" customFormat="1" ht="22.5">
      <c r="B171" s="204"/>
      <c r="C171" s="205"/>
      <c r="D171" s="206" t="s">
        <v>167</v>
      </c>
      <c r="E171" s="207" t="s">
        <v>1</v>
      </c>
      <c r="F171" s="208" t="s">
        <v>1009</v>
      </c>
      <c r="G171" s="205"/>
      <c r="H171" s="209">
        <v>-0.58</v>
      </c>
      <c r="I171" s="210"/>
      <c r="J171" s="205"/>
      <c r="K171" s="205"/>
      <c r="L171" s="211"/>
      <c r="M171" s="212"/>
      <c r="N171" s="213"/>
      <c r="O171" s="213"/>
      <c r="P171" s="213"/>
      <c r="Q171" s="213"/>
      <c r="R171" s="213"/>
      <c r="S171" s="213"/>
      <c r="T171" s="214"/>
      <c r="AT171" s="215" t="s">
        <v>167</v>
      </c>
      <c r="AU171" s="215" t="s">
        <v>83</v>
      </c>
      <c r="AV171" s="13" t="s">
        <v>83</v>
      </c>
      <c r="AW171" s="13" t="s">
        <v>31</v>
      </c>
      <c r="AX171" s="13" t="s">
        <v>75</v>
      </c>
      <c r="AY171" s="215" t="s">
        <v>159</v>
      </c>
    </row>
    <row r="172" spans="1:65" s="2" customFormat="1" ht="21.75" customHeight="1">
      <c r="A172" s="32"/>
      <c r="B172" s="33"/>
      <c r="C172" s="190" t="s">
        <v>207</v>
      </c>
      <c r="D172" s="190" t="s">
        <v>161</v>
      </c>
      <c r="E172" s="191" t="s">
        <v>1010</v>
      </c>
      <c r="F172" s="192" t="s">
        <v>1011</v>
      </c>
      <c r="G172" s="193" t="s">
        <v>164</v>
      </c>
      <c r="H172" s="194">
        <v>37.256</v>
      </c>
      <c r="I172" s="195"/>
      <c r="J172" s="196">
        <f>ROUND(I172*H172,0)</f>
        <v>0</v>
      </c>
      <c r="K172" s="197"/>
      <c r="L172" s="37"/>
      <c r="M172" s="198" t="s">
        <v>1</v>
      </c>
      <c r="N172" s="199" t="s">
        <v>40</v>
      </c>
      <c r="O172" s="69"/>
      <c r="P172" s="200">
        <f>O172*H172</f>
        <v>0</v>
      </c>
      <c r="Q172" s="200">
        <v>0</v>
      </c>
      <c r="R172" s="200">
        <f>Q172*H172</f>
        <v>0</v>
      </c>
      <c r="S172" s="200">
        <v>0</v>
      </c>
      <c r="T172" s="201">
        <f>S172*H172</f>
        <v>0</v>
      </c>
      <c r="U172" s="32"/>
      <c r="V172" s="32"/>
      <c r="W172" s="32"/>
      <c r="X172" s="32"/>
      <c r="Y172" s="32"/>
      <c r="Z172" s="32"/>
      <c r="AA172" s="32"/>
      <c r="AB172" s="32"/>
      <c r="AC172" s="32"/>
      <c r="AD172" s="32"/>
      <c r="AE172" s="32"/>
      <c r="AR172" s="202" t="s">
        <v>165</v>
      </c>
      <c r="AT172" s="202" t="s">
        <v>161</v>
      </c>
      <c r="AU172" s="202" t="s">
        <v>83</v>
      </c>
      <c r="AY172" s="15" t="s">
        <v>159</v>
      </c>
      <c r="BE172" s="203">
        <f>IF(N172="základní",J172,0)</f>
        <v>0</v>
      </c>
      <c r="BF172" s="203">
        <f>IF(N172="snížená",J172,0)</f>
        <v>0</v>
      </c>
      <c r="BG172" s="203">
        <f>IF(N172="zákl. přenesená",J172,0)</f>
        <v>0</v>
      </c>
      <c r="BH172" s="203">
        <f>IF(N172="sníž. přenesená",J172,0)</f>
        <v>0</v>
      </c>
      <c r="BI172" s="203">
        <f>IF(N172="nulová",J172,0)</f>
        <v>0</v>
      </c>
      <c r="BJ172" s="15" t="s">
        <v>8</v>
      </c>
      <c r="BK172" s="203">
        <f>ROUND(I172*H172,0)</f>
        <v>0</v>
      </c>
      <c r="BL172" s="15" t="s">
        <v>165</v>
      </c>
      <c r="BM172" s="202" t="s">
        <v>1012</v>
      </c>
    </row>
    <row r="173" spans="2:63" s="12" customFormat="1" ht="22.9" customHeight="1">
      <c r="B173" s="174"/>
      <c r="C173" s="175"/>
      <c r="D173" s="176" t="s">
        <v>74</v>
      </c>
      <c r="E173" s="188" t="s">
        <v>83</v>
      </c>
      <c r="F173" s="188" t="s">
        <v>221</v>
      </c>
      <c r="G173" s="175"/>
      <c r="H173" s="175"/>
      <c r="I173" s="178"/>
      <c r="J173" s="189">
        <f>BK173</f>
        <v>0</v>
      </c>
      <c r="K173" s="175"/>
      <c r="L173" s="180"/>
      <c r="M173" s="181"/>
      <c r="N173" s="182"/>
      <c r="O173" s="182"/>
      <c r="P173" s="183">
        <f>SUM(P174:P181)</f>
        <v>0</v>
      </c>
      <c r="Q173" s="182"/>
      <c r="R173" s="183">
        <f>SUM(R174:R181)</f>
        <v>11.130463650000001</v>
      </c>
      <c r="S173" s="182"/>
      <c r="T173" s="184">
        <f>SUM(T174:T181)</f>
        <v>0</v>
      </c>
      <c r="AR173" s="185" t="s">
        <v>8</v>
      </c>
      <c r="AT173" s="186" t="s">
        <v>74</v>
      </c>
      <c r="AU173" s="186" t="s">
        <v>8</v>
      </c>
      <c r="AY173" s="185" t="s">
        <v>159</v>
      </c>
      <c r="BK173" s="187">
        <f>SUM(BK174:BK181)</f>
        <v>0</v>
      </c>
    </row>
    <row r="174" spans="1:65" s="2" customFormat="1" ht="44.25" customHeight="1">
      <c r="A174" s="32"/>
      <c r="B174" s="33"/>
      <c r="C174" s="190" t="s">
        <v>211</v>
      </c>
      <c r="D174" s="190" t="s">
        <v>161</v>
      </c>
      <c r="E174" s="191" t="s">
        <v>1013</v>
      </c>
      <c r="F174" s="192" t="s">
        <v>1014</v>
      </c>
      <c r="G174" s="193" t="s">
        <v>294</v>
      </c>
      <c r="H174" s="194">
        <v>19.5</v>
      </c>
      <c r="I174" s="195"/>
      <c r="J174" s="196">
        <f>ROUND(I174*H174,0)</f>
        <v>0</v>
      </c>
      <c r="K174" s="197"/>
      <c r="L174" s="37"/>
      <c r="M174" s="198" t="s">
        <v>1</v>
      </c>
      <c r="N174" s="199" t="s">
        <v>40</v>
      </c>
      <c r="O174" s="69"/>
      <c r="P174" s="200">
        <f>O174*H174</f>
        <v>0</v>
      </c>
      <c r="Q174" s="200">
        <v>0.2044</v>
      </c>
      <c r="R174" s="200">
        <f>Q174*H174</f>
        <v>3.9858</v>
      </c>
      <c r="S174" s="200">
        <v>0</v>
      </c>
      <c r="T174" s="201">
        <f>S174*H174</f>
        <v>0</v>
      </c>
      <c r="U174" s="32"/>
      <c r="V174" s="32"/>
      <c r="W174" s="32"/>
      <c r="X174" s="32"/>
      <c r="Y174" s="32"/>
      <c r="Z174" s="32"/>
      <c r="AA174" s="32"/>
      <c r="AB174" s="32"/>
      <c r="AC174" s="32"/>
      <c r="AD174" s="32"/>
      <c r="AE174" s="32"/>
      <c r="AR174" s="202" t="s">
        <v>165</v>
      </c>
      <c r="AT174" s="202" t="s">
        <v>161</v>
      </c>
      <c r="AU174" s="202" t="s">
        <v>83</v>
      </c>
      <c r="AY174" s="15" t="s">
        <v>159</v>
      </c>
      <c r="BE174" s="203">
        <f>IF(N174="základní",J174,0)</f>
        <v>0</v>
      </c>
      <c r="BF174" s="203">
        <f>IF(N174="snížená",J174,0)</f>
        <v>0</v>
      </c>
      <c r="BG174" s="203">
        <f>IF(N174="zákl. přenesená",J174,0)</f>
        <v>0</v>
      </c>
      <c r="BH174" s="203">
        <f>IF(N174="sníž. přenesená",J174,0)</f>
        <v>0</v>
      </c>
      <c r="BI174" s="203">
        <f>IF(N174="nulová",J174,0)</f>
        <v>0</v>
      </c>
      <c r="BJ174" s="15" t="s">
        <v>8</v>
      </c>
      <c r="BK174" s="203">
        <f>ROUND(I174*H174,0)</f>
        <v>0</v>
      </c>
      <c r="BL174" s="15" t="s">
        <v>165</v>
      </c>
      <c r="BM174" s="202" t="s">
        <v>1015</v>
      </c>
    </row>
    <row r="175" spans="2:51" s="13" customFormat="1" ht="12">
      <c r="B175" s="204"/>
      <c r="C175" s="205"/>
      <c r="D175" s="206" t="s">
        <v>167</v>
      </c>
      <c r="E175" s="207" t="s">
        <v>1</v>
      </c>
      <c r="F175" s="208" t="s">
        <v>1016</v>
      </c>
      <c r="G175" s="205"/>
      <c r="H175" s="209">
        <v>19.5</v>
      </c>
      <c r="I175" s="210"/>
      <c r="J175" s="205"/>
      <c r="K175" s="205"/>
      <c r="L175" s="211"/>
      <c r="M175" s="212"/>
      <c r="N175" s="213"/>
      <c r="O175" s="213"/>
      <c r="P175" s="213"/>
      <c r="Q175" s="213"/>
      <c r="R175" s="213"/>
      <c r="S175" s="213"/>
      <c r="T175" s="214"/>
      <c r="AT175" s="215" t="s">
        <v>167</v>
      </c>
      <c r="AU175" s="215" t="s">
        <v>83</v>
      </c>
      <c r="AV175" s="13" t="s">
        <v>83</v>
      </c>
      <c r="AW175" s="13" t="s">
        <v>31</v>
      </c>
      <c r="AX175" s="13" t="s">
        <v>75</v>
      </c>
      <c r="AY175" s="215" t="s">
        <v>159</v>
      </c>
    </row>
    <row r="176" spans="1:65" s="2" customFormat="1" ht="16.5" customHeight="1">
      <c r="A176" s="32"/>
      <c r="B176" s="33"/>
      <c r="C176" s="190" t="s">
        <v>222</v>
      </c>
      <c r="D176" s="190" t="s">
        <v>161</v>
      </c>
      <c r="E176" s="191" t="s">
        <v>1017</v>
      </c>
      <c r="F176" s="192" t="s">
        <v>1018</v>
      </c>
      <c r="G176" s="193" t="s">
        <v>314</v>
      </c>
      <c r="H176" s="194">
        <v>1</v>
      </c>
      <c r="I176" s="195"/>
      <c r="J176" s="196">
        <f>ROUND(I176*H176,0)</f>
        <v>0</v>
      </c>
      <c r="K176" s="197"/>
      <c r="L176" s="37"/>
      <c r="M176" s="198" t="s">
        <v>1</v>
      </c>
      <c r="N176" s="199" t="s">
        <v>40</v>
      </c>
      <c r="O176" s="69"/>
      <c r="P176" s="200">
        <f>O176*H176</f>
        <v>0</v>
      </c>
      <c r="Q176" s="200">
        <v>0</v>
      </c>
      <c r="R176" s="200">
        <f>Q176*H176</f>
        <v>0</v>
      </c>
      <c r="S176" s="200">
        <v>0</v>
      </c>
      <c r="T176" s="201">
        <f>S176*H176</f>
        <v>0</v>
      </c>
      <c r="U176" s="32"/>
      <c r="V176" s="32"/>
      <c r="W176" s="32"/>
      <c r="X176" s="32"/>
      <c r="Y176" s="32"/>
      <c r="Z176" s="32"/>
      <c r="AA176" s="32"/>
      <c r="AB176" s="32"/>
      <c r="AC176" s="32"/>
      <c r="AD176" s="32"/>
      <c r="AE176" s="32"/>
      <c r="AR176" s="202" t="s">
        <v>165</v>
      </c>
      <c r="AT176" s="202" t="s">
        <v>161</v>
      </c>
      <c r="AU176" s="202" t="s">
        <v>83</v>
      </c>
      <c r="AY176" s="15" t="s">
        <v>159</v>
      </c>
      <c r="BE176" s="203">
        <f>IF(N176="základní",J176,0)</f>
        <v>0</v>
      </c>
      <c r="BF176" s="203">
        <f>IF(N176="snížená",J176,0)</f>
        <v>0</v>
      </c>
      <c r="BG176" s="203">
        <f>IF(N176="zákl. přenesená",J176,0)</f>
        <v>0</v>
      </c>
      <c r="BH176" s="203">
        <f>IF(N176="sníž. přenesená",J176,0)</f>
        <v>0</v>
      </c>
      <c r="BI176" s="203">
        <f>IF(N176="nulová",J176,0)</f>
        <v>0</v>
      </c>
      <c r="BJ176" s="15" t="s">
        <v>8</v>
      </c>
      <c r="BK176" s="203">
        <f>ROUND(I176*H176,0)</f>
        <v>0</v>
      </c>
      <c r="BL176" s="15" t="s">
        <v>165</v>
      </c>
      <c r="BM176" s="202" t="s">
        <v>1019</v>
      </c>
    </row>
    <row r="177" spans="1:65" s="2" customFormat="1" ht="16.5" customHeight="1">
      <c r="A177" s="32"/>
      <c r="B177" s="33"/>
      <c r="C177" s="190" t="s">
        <v>228</v>
      </c>
      <c r="D177" s="190" t="s">
        <v>161</v>
      </c>
      <c r="E177" s="191" t="s">
        <v>1020</v>
      </c>
      <c r="F177" s="192" t="s">
        <v>1021</v>
      </c>
      <c r="G177" s="193" t="s">
        <v>164</v>
      </c>
      <c r="H177" s="194">
        <v>2.903</v>
      </c>
      <c r="I177" s="195"/>
      <c r="J177" s="196">
        <f>ROUND(I177*H177,0)</f>
        <v>0</v>
      </c>
      <c r="K177" s="197"/>
      <c r="L177" s="37"/>
      <c r="M177" s="198" t="s">
        <v>1</v>
      </c>
      <c r="N177" s="199" t="s">
        <v>40</v>
      </c>
      <c r="O177" s="69"/>
      <c r="P177" s="200">
        <f>O177*H177</f>
        <v>0</v>
      </c>
      <c r="Q177" s="200">
        <v>2.45329</v>
      </c>
      <c r="R177" s="200">
        <f>Q177*H177</f>
        <v>7.12190087</v>
      </c>
      <c r="S177" s="200">
        <v>0</v>
      </c>
      <c r="T177" s="201">
        <f>S177*H177</f>
        <v>0</v>
      </c>
      <c r="U177" s="32"/>
      <c r="V177" s="32"/>
      <c r="W177" s="32"/>
      <c r="X177" s="32"/>
      <c r="Y177" s="32"/>
      <c r="Z177" s="32"/>
      <c r="AA177" s="32"/>
      <c r="AB177" s="32"/>
      <c r="AC177" s="32"/>
      <c r="AD177" s="32"/>
      <c r="AE177" s="32"/>
      <c r="AR177" s="202" t="s">
        <v>165</v>
      </c>
      <c r="AT177" s="202" t="s">
        <v>161</v>
      </c>
      <c r="AU177" s="202" t="s">
        <v>83</v>
      </c>
      <c r="AY177" s="15" t="s">
        <v>159</v>
      </c>
      <c r="BE177" s="203">
        <f>IF(N177="základní",J177,0)</f>
        <v>0</v>
      </c>
      <c r="BF177" s="203">
        <f>IF(N177="snížená",J177,0)</f>
        <v>0</v>
      </c>
      <c r="BG177" s="203">
        <f>IF(N177="zákl. přenesená",J177,0)</f>
        <v>0</v>
      </c>
      <c r="BH177" s="203">
        <f>IF(N177="sníž. přenesená",J177,0)</f>
        <v>0</v>
      </c>
      <c r="BI177" s="203">
        <f>IF(N177="nulová",J177,0)</f>
        <v>0</v>
      </c>
      <c r="BJ177" s="15" t="s">
        <v>8</v>
      </c>
      <c r="BK177" s="203">
        <f>ROUND(I177*H177,0)</f>
        <v>0</v>
      </c>
      <c r="BL177" s="15" t="s">
        <v>165</v>
      </c>
      <c r="BM177" s="202" t="s">
        <v>1022</v>
      </c>
    </row>
    <row r="178" spans="2:51" s="13" customFormat="1" ht="22.5">
      <c r="B178" s="204"/>
      <c r="C178" s="205"/>
      <c r="D178" s="206" t="s">
        <v>167</v>
      </c>
      <c r="E178" s="207" t="s">
        <v>1</v>
      </c>
      <c r="F178" s="208" t="s">
        <v>1023</v>
      </c>
      <c r="G178" s="205"/>
      <c r="H178" s="209">
        <v>2.903</v>
      </c>
      <c r="I178" s="210"/>
      <c r="J178" s="205"/>
      <c r="K178" s="205"/>
      <c r="L178" s="211"/>
      <c r="M178" s="212"/>
      <c r="N178" s="213"/>
      <c r="O178" s="213"/>
      <c r="P178" s="213"/>
      <c r="Q178" s="213"/>
      <c r="R178" s="213"/>
      <c r="S178" s="213"/>
      <c r="T178" s="214"/>
      <c r="AT178" s="215" t="s">
        <v>167</v>
      </c>
      <c r="AU178" s="215" t="s">
        <v>83</v>
      </c>
      <c r="AV178" s="13" t="s">
        <v>83</v>
      </c>
      <c r="AW178" s="13" t="s">
        <v>31</v>
      </c>
      <c r="AX178" s="13" t="s">
        <v>75</v>
      </c>
      <c r="AY178" s="215" t="s">
        <v>159</v>
      </c>
    </row>
    <row r="179" spans="1:65" s="2" customFormat="1" ht="16.5" customHeight="1">
      <c r="A179" s="32"/>
      <c r="B179" s="33"/>
      <c r="C179" s="190" t="s">
        <v>233</v>
      </c>
      <c r="D179" s="190" t="s">
        <v>161</v>
      </c>
      <c r="E179" s="191" t="s">
        <v>1024</v>
      </c>
      <c r="F179" s="192" t="s">
        <v>1025</v>
      </c>
      <c r="G179" s="193" t="s">
        <v>214</v>
      </c>
      <c r="H179" s="194">
        <v>8.462</v>
      </c>
      <c r="I179" s="195"/>
      <c r="J179" s="196">
        <f>ROUND(I179*H179,0)</f>
        <v>0</v>
      </c>
      <c r="K179" s="197"/>
      <c r="L179" s="37"/>
      <c r="M179" s="198" t="s">
        <v>1</v>
      </c>
      <c r="N179" s="199" t="s">
        <v>40</v>
      </c>
      <c r="O179" s="69"/>
      <c r="P179" s="200">
        <f>O179*H179</f>
        <v>0</v>
      </c>
      <c r="Q179" s="200">
        <v>0.00269</v>
      </c>
      <c r="R179" s="200">
        <f>Q179*H179</f>
        <v>0.02276278</v>
      </c>
      <c r="S179" s="200">
        <v>0</v>
      </c>
      <c r="T179" s="201">
        <f>S179*H179</f>
        <v>0</v>
      </c>
      <c r="U179" s="32"/>
      <c r="V179" s="32"/>
      <c r="W179" s="32"/>
      <c r="X179" s="32"/>
      <c r="Y179" s="32"/>
      <c r="Z179" s="32"/>
      <c r="AA179" s="32"/>
      <c r="AB179" s="32"/>
      <c r="AC179" s="32"/>
      <c r="AD179" s="32"/>
      <c r="AE179" s="32"/>
      <c r="AR179" s="202" t="s">
        <v>165</v>
      </c>
      <c r="AT179" s="202" t="s">
        <v>161</v>
      </c>
      <c r="AU179" s="202" t="s">
        <v>83</v>
      </c>
      <c r="AY179" s="15" t="s">
        <v>159</v>
      </c>
      <c r="BE179" s="203">
        <f>IF(N179="základní",J179,0)</f>
        <v>0</v>
      </c>
      <c r="BF179" s="203">
        <f>IF(N179="snížená",J179,0)</f>
        <v>0</v>
      </c>
      <c r="BG179" s="203">
        <f>IF(N179="zákl. přenesená",J179,0)</f>
        <v>0</v>
      </c>
      <c r="BH179" s="203">
        <f>IF(N179="sníž. přenesená",J179,0)</f>
        <v>0</v>
      </c>
      <c r="BI179" s="203">
        <f>IF(N179="nulová",J179,0)</f>
        <v>0</v>
      </c>
      <c r="BJ179" s="15" t="s">
        <v>8</v>
      </c>
      <c r="BK179" s="203">
        <f>ROUND(I179*H179,0)</f>
        <v>0</v>
      </c>
      <c r="BL179" s="15" t="s">
        <v>165</v>
      </c>
      <c r="BM179" s="202" t="s">
        <v>1026</v>
      </c>
    </row>
    <row r="180" spans="2:51" s="13" customFormat="1" ht="22.5">
      <c r="B180" s="204"/>
      <c r="C180" s="205"/>
      <c r="D180" s="206" t="s">
        <v>167</v>
      </c>
      <c r="E180" s="207" t="s">
        <v>1</v>
      </c>
      <c r="F180" s="208" t="s">
        <v>1027</v>
      </c>
      <c r="G180" s="205"/>
      <c r="H180" s="209">
        <v>8.462</v>
      </c>
      <c r="I180" s="210"/>
      <c r="J180" s="205"/>
      <c r="K180" s="205"/>
      <c r="L180" s="211"/>
      <c r="M180" s="212"/>
      <c r="N180" s="213"/>
      <c r="O180" s="213"/>
      <c r="P180" s="213"/>
      <c r="Q180" s="213"/>
      <c r="R180" s="213"/>
      <c r="S180" s="213"/>
      <c r="T180" s="214"/>
      <c r="AT180" s="215" t="s">
        <v>167</v>
      </c>
      <c r="AU180" s="215" t="s">
        <v>83</v>
      </c>
      <c r="AV180" s="13" t="s">
        <v>83</v>
      </c>
      <c r="AW180" s="13" t="s">
        <v>31</v>
      </c>
      <c r="AX180" s="13" t="s">
        <v>75</v>
      </c>
      <c r="AY180" s="215" t="s">
        <v>159</v>
      </c>
    </row>
    <row r="181" spans="1:65" s="2" customFormat="1" ht="16.5" customHeight="1">
      <c r="A181" s="32"/>
      <c r="B181" s="33"/>
      <c r="C181" s="190" t="s">
        <v>9</v>
      </c>
      <c r="D181" s="190" t="s">
        <v>161</v>
      </c>
      <c r="E181" s="191" t="s">
        <v>1028</v>
      </c>
      <c r="F181" s="192" t="s">
        <v>1029</v>
      </c>
      <c r="G181" s="193" t="s">
        <v>214</v>
      </c>
      <c r="H181" s="194">
        <v>8.465</v>
      </c>
      <c r="I181" s="195"/>
      <c r="J181" s="196">
        <f>ROUND(I181*H181,0)</f>
        <v>0</v>
      </c>
      <c r="K181" s="197"/>
      <c r="L181" s="37"/>
      <c r="M181" s="198" t="s">
        <v>1</v>
      </c>
      <c r="N181" s="199" t="s">
        <v>40</v>
      </c>
      <c r="O181" s="69"/>
      <c r="P181" s="200">
        <f>O181*H181</f>
        <v>0</v>
      </c>
      <c r="Q181" s="200">
        <v>0</v>
      </c>
      <c r="R181" s="200">
        <f>Q181*H181</f>
        <v>0</v>
      </c>
      <c r="S181" s="200">
        <v>0</v>
      </c>
      <c r="T181" s="201">
        <f>S181*H181</f>
        <v>0</v>
      </c>
      <c r="U181" s="32"/>
      <c r="V181" s="32"/>
      <c r="W181" s="32"/>
      <c r="X181" s="32"/>
      <c r="Y181" s="32"/>
      <c r="Z181" s="32"/>
      <c r="AA181" s="32"/>
      <c r="AB181" s="32"/>
      <c r="AC181" s="32"/>
      <c r="AD181" s="32"/>
      <c r="AE181" s="32"/>
      <c r="AR181" s="202" t="s">
        <v>165</v>
      </c>
      <c r="AT181" s="202" t="s">
        <v>161</v>
      </c>
      <c r="AU181" s="202" t="s">
        <v>83</v>
      </c>
      <c r="AY181" s="15" t="s">
        <v>159</v>
      </c>
      <c r="BE181" s="203">
        <f>IF(N181="základní",J181,0)</f>
        <v>0</v>
      </c>
      <c r="BF181" s="203">
        <f>IF(N181="snížená",J181,0)</f>
        <v>0</v>
      </c>
      <c r="BG181" s="203">
        <f>IF(N181="zákl. přenesená",J181,0)</f>
        <v>0</v>
      </c>
      <c r="BH181" s="203">
        <f>IF(N181="sníž. přenesená",J181,0)</f>
        <v>0</v>
      </c>
      <c r="BI181" s="203">
        <f>IF(N181="nulová",J181,0)</f>
        <v>0</v>
      </c>
      <c r="BJ181" s="15" t="s">
        <v>8</v>
      </c>
      <c r="BK181" s="203">
        <f>ROUND(I181*H181,0)</f>
        <v>0</v>
      </c>
      <c r="BL181" s="15" t="s">
        <v>165</v>
      </c>
      <c r="BM181" s="202" t="s">
        <v>1030</v>
      </c>
    </row>
    <row r="182" spans="2:63" s="12" customFormat="1" ht="22.9" customHeight="1">
      <c r="B182" s="174"/>
      <c r="C182" s="175"/>
      <c r="D182" s="176" t="s">
        <v>74</v>
      </c>
      <c r="E182" s="188" t="s">
        <v>173</v>
      </c>
      <c r="F182" s="188" t="s">
        <v>227</v>
      </c>
      <c r="G182" s="175"/>
      <c r="H182" s="175"/>
      <c r="I182" s="178"/>
      <c r="J182" s="189">
        <f>BK182</f>
        <v>0</v>
      </c>
      <c r="K182" s="175"/>
      <c r="L182" s="180"/>
      <c r="M182" s="181"/>
      <c r="N182" s="182"/>
      <c r="O182" s="182"/>
      <c r="P182" s="183">
        <f>SUM(P183:P202)</f>
        <v>0</v>
      </c>
      <c r="Q182" s="182"/>
      <c r="R182" s="183">
        <f>SUM(R183:R202)</f>
        <v>19.95877811</v>
      </c>
      <c r="S182" s="182"/>
      <c r="T182" s="184">
        <f>SUM(T183:T202)</f>
        <v>0</v>
      </c>
      <c r="AR182" s="185" t="s">
        <v>8</v>
      </c>
      <c r="AT182" s="186" t="s">
        <v>74</v>
      </c>
      <c r="AU182" s="186" t="s">
        <v>8</v>
      </c>
      <c r="AY182" s="185" t="s">
        <v>159</v>
      </c>
      <c r="BK182" s="187">
        <f>SUM(BK183:BK202)</f>
        <v>0</v>
      </c>
    </row>
    <row r="183" spans="1:65" s="2" customFormat="1" ht="21.75" customHeight="1">
      <c r="A183" s="32"/>
      <c r="B183" s="33"/>
      <c r="C183" s="190" t="s">
        <v>244</v>
      </c>
      <c r="D183" s="190" t="s">
        <v>161</v>
      </c>
      <c r="E183" s="191" t="s">
        <v>1031</v>
      </c>
      <c r="F183" s="192" t="s">
        <v>1032</v>
      </c>
      <c r="G183" s="193" t="s">
        <v>301</v>
      </c>
      <c r="H183" s="194">
        <v>1</v>
      </c>
      <c r="I183" s="195"/>
      <c r="J183" s="196">
        <f>ROUND(I183*H183,0)</f>
        <v>0</v>
      </c>
      <c r="K183" s="197"/>
      <c r="L183" s="37"/>
      <c r="M183" s="198" t="s">
        <v>1</v>
      </c>
      <c r="N183" s="199" t="s">
        <v>40</v>
      </c>
      <c r="O183" s="69"/>
      <c r="P183" s="200">
        <f>O183*H183</f>
        <v>0</v>
      </c>
      <c r="Q183" s="200">
        <v>0.32623</v>
      </c>
      <c r="R183" s="200">
        <f>Q183*H183</f>
        <v>0.32623</v>
      </c>
      <c r="S183" s="200">
        <v>0</v>
      </c>
      <c r="T183" s="201">
        <f>S183*H183</f>
        <v>0</v>
      </c>
      <c r="U183" s="32"/>
      <c r="V183" s="32"/>
      <c r="W183" s="32"/>
      <c r="X183" s="32"/>
      <c r="Y183" s="32"/>
      <c r="Z183" s="32"/>
      <c r="AA183" s="32"/>
      <c r="AB183" s="32"/>
      <c r="AC183" s="32"/>
      <c r="AD183" s="32"/>
      <c r="AE183" s="32"/>
      <c r="AR183" s="202" t="s">
        <v>165</v>
      </c>
      <c r="AT183" s="202" t="s">
        <v>161</v>
      </c>
      <c r="AU183" s="202" t="s">
        <v>83</v>
      </c>
      <c r="AY183" s="15" t="s">
        <v>159</v>
      </c>
      <c r="BE183" s="203">
        <f>IF(N183="základní",J183,0)</f>
        <v>0</v>
      </c>
      <c r="BF183" s="203">
        <f>IF(N183="snížená",J183,0)</f>
        <v>0</v>
      </c>
      <c r="BG183" s="203">
        <f>IF(N183="zákl. přenesená",J183,0)</f>
        <v>0</v>
      </c>
      <c r="BH183" s="203">
        <f>IF(N183="sníž. přenesená",J183,0)</f>
        <v>0</v>
      </c>
      <c r="BI183" s="203">
        <f>IF(N183="nulová",J183,0)</f>
        <v>0</v>
      </c>
      <c r="BJ183" s="15" t="s">
        <v>8</v>
      </c>
      <c r="BK183" s="203">
        <f>ROUND(I183*H183,0)</f>
        <v>0</v>
      </c>
      <c r="BL183" s="15" t="s">
        <v>165</v>
      </c>
      <c r="BM183" s="202" t="s">
        <v>1033</v>
      </c>
    </row>
    <row r="184" spans="1:65" s="2" customFormat="1" ht="33" customHeight="1">
      <c r="A184" s="32"/>
      <c r="B184" s="33"/>
      <c r="C184" s="190" t="s">
        <v>249</v>
      </c>
      <c r="D184" s="190" t="s">
        <v>161</v>
      </c>
      <c r="E184" s="191" t="s">
        <v>1034</v>
      </c>
      <c r="F184" s="192" t="s">
        <v>1035</v>
      </c>
      <c r="G184" s="193" t="s">
        <v>214</v>
      </c>
      <c r="H184" s="194">
        <v>26.146</v>
      </c>
      <c r="I184" s="195"/>
      <c r="J184" s="196">
        <f>ROUND(I184*H184,0)</f>
        <v>0</v>
      </c>
      <c r="K184" s="197"/>
      <c r="L184" s="37"/>
      <c r="M184" s="198" t="s">
        <v>1</v>
      </c>
      <c r="N184" s="199" t="s">
        <v>40</v>
      </c>
      <c r="O184" s="69"/>
      <c r="P184" s="200">
        <f>O184*H184</f>
        <v>0</v>
      </c>
      <c r="Q184" s="200">
        <v>0.42832</v>
      </c>
      <c r="R184" s="200">
        <f>Q184*H184</f>
        <v>11.19885472</v>
      </c>
      <c r="S184" s="200">
        <v>0</v>
      </c>
      <c r="T184" s="201">
        <f>S184*H184</f>
        <v>0</v>
      </c>
      <c r="U184" s="32"/>
      <c r="V184" s="32"/>
      <c r="W184" s="32"/>
      <c r="X184" s="32"/>
      <c r="Y184" s="32"/>
      <c r="Z184" s="32"/>
      <c r="AA184" s="32"/>
      <c r="AB184" s="32"/>
      <c r="AC184" s="32"/>
      <c r="AD184" s="32"/>
      <c r="AE184" s="32"/>
      <c r="AR184" s="202" t="s">
        <v>165</v>
      </c>
      <c r="AT184" s="202" t="s">
        <v>161</v>
      </c>
      <c r="AU184" s="202" t="s">
        <v>83</v>
      </c>
      <c r="AY184" s="15" t="s">
        <v>159</v>
      </c>
      <c r="BE184" s="203">
        <f>IF(N184="základní",J184,0)</f>
        <v>0</v>
      </c>
      <c r="BF184" s="203">
        <f>IF(N184="snížená",J184,0)</f>
        <v>0</v>
      </c>
      <c r="BG184" s="203">
        <f>IF(N184="zákl. přenesená",J184,0)</f>
        <v>0</v>
      </c>
      <c r="BH184" s="203">
        <f>IF(N184="sníž. přenesená",J184,0)</f>
        <v>0</v>
      </c>
      <c r="BI184" s="203">
        <f>IF(N184="nulová",J184,0)</f>
        <v>0</v>
      </c>
      <c r="BJ184" s="15" t="s">
        <v>8</v>
      </c>
      <c r="BK184" s="203">
        <f>ROUND(I184*H184,0)</f>
        <v>0</v>
      </c>
      <c r="BL184" s="15" t="s">
        <v>165</v>
      </c>
      <c r="BM184" s="202" t="s">
        <v>1036</v>
      </c>
    </row>
    <row r="185" spans="2:51" s="13" customFormat="1" ht="12">
      <c r="B185" s="204"/>
      <c r="C185" s="205"/>
      <c r="D185" s="206" t="s">
        <v>167</v>
      </c>
      <c r="E185" s="207" t="s">
        <v>1</v>
      </c>
      <c r="F185" s="208" t="s">
        <v>1037</v>
      </c>
      <c r="G185" s="205"/>
      <c r="H185" s="209">
        <v>26.146</v>
      </c>
      <c r="I185" s="210"/>
      <c r="J185" s="205"/>
      <c r="K185" s="205"/>
      <c r="L185" s="211"/>
      <c r="M185" s="212"/>
      <c r="N185" s="213"/>
      <c r="O185" s="213"/>
      <c r="P185" s="213"/>
      <c r="Q185" s="213"/>
      <c r="R185" s="213"/>
      <c r="S185" s="213"/>
      <c r="T185" s="214"/>
      <c r="AT185" s="215" t="s">
        <v>167</v>
      </c>
      <c r="AU185" s="215" t="s">
        <v>83</v>
      </c>
      <c r="AV185" s="13" t="s">
        <v>83</v>
      </c>
      <c r="AW185" s="13" t="s">
        <v>31</v>
      </c>
      <c r="AX185" s="13" t="s">
        <v>75</v>
      </c>
      <c r="AY185" s="215" t="s">
        <v>159</v>
      </c>
    </row>
    <row r="186" spans="1:65" s="2" customFormat="1" ht="21.75" customHeight="1">
      <c r="A186" s="32"/>
      <c r="B186" s="33"/>
      <c r="C186" s="190" t="s">
        <v>254</v>
      </c>
      <c r="D186" s="190" t="s">
        <v>161</v>
      </c>
      <c r="E186" s="191" t="s">
        <v>1038</v>
      </c>
      <c r="F186" s="192" t="s">
        <v>1039</v>
      </c>
      <c r="G186" s="193" t="s">
        <v>214</v>
      </c>
      <c r="H186" s="194">
        <v>26.877</v>
      </c>
      <c r="I186" s="195"/>
      <c r="J186" s="196">
        <f>ROUND(I186*H186,0)</f>
        <v>0</v>
      </c>
      <c r="K186" s="197"/>
      <c r="L186" s="37"/>
      <c r="M186" s="198" t="s">
        <v>1</v>
      </c>
      <c r="N186" s="199" t="s">
        <v>40</v>
      </c>
      <c r="O186" s="69"/>
      <c r="P186" s="200">
        <f>O186*H186</f>
        <v>0</v>
      </c>
      <c r="Q186" s="200">
        <v>0.13709</v>
      </c>
      <c r="R186" s="200">
        <f>Q186*H186</f>
        <v>3.6845679299999996</v>
      </c>
      <c r="S186" s="200">
        <v>0</v>
      </c>
      <c r="T186" s="201">
        <f>S186*H186</f>
        <v>0</v>
      </c>
      <c r="U186" s="32"/>
      <c r="V186" s="32"/>
      <c r="W186" s="32"/>
      <c r="X186" s="32"/>
      <c r="Y186" s="32"/>
      <c r="Z186" s="32"/>
      <c r="AA186" s="32"/>
      <c r="AB186" s="32"/>
      <c r="AC186" s="32"/>
      <c r="AD186" s="32"/>
      <c r="AE186" s="32"/>
      <c r="AR186" s="202" t="s">
        <v>165</v>
      </c>
      <c r="AT186" s="202" t="s">
        <v>161</v>
      </c>
      <c r="AU186" s="202" t="s">
        <v>83</v>
      </c>
      <c r="AY186" s="15" t="s">
        <v>159</v>
      </c>
      <c r="BE186" s="203">
        <f>IF(N186="základní",J186,0)</f>
        <v>0</v>
      </c>
      <c r="BF186" s="203">
        <f>IF(N186="snížená",J186,0)</f>
        <v>0</v>
      </c>
      <c r="BG186" s="203">
        <f>IF(N186="zákl. přenesená",J186,0)</f>
        <v>0</v>
      </c>
      <c r="BH186" s="203">
        <f>IF(N186="sníž. přenesená",J186,0)</f>
        <v>0</v>
      </c>
      <c r="BI186" s="203">
        <f>IF(N186="nulová",J186,0)</f>
        <v>0</v>
      </c>
      <c r="BJ186" s="15" t="s">
        <v>8</v>
      </c>
      <c r="BK186" s="203">
        <f>ROUND(I186*H186,0)</f>
        <v>0</v>
      </c>
      <c r="BL186" s="15" t="s">
        <v>165</v>
      </c>
      <c r="BM186" s="202" t="s">
        <v>1040</v>
      </c>
    </row>
    <row r="187" spans="2:51" s="13" customFormat="1" ht="12">
      <c r="B187" s="204"/>
      <c r="C187" s="205"/>
      <c r="D187" s="206" t="s">
        <v>167</v>
      </c>
      <c r="E187" s="207" t="s">
        <v>1</v>
      </c>
      <c r="F187" s="208" t="s">
        <v>1041</v>
      </c>
      <c r="G187" s="205"/>
      <c r="H187" s="209">
        <v>26.877</v>
      </c>
      <c r="I187" s="210"/>
      <c r="J187" s="205"/>
      <c r="K187" s="205"/>
      <c r="L187" s="211"/>
      <c r="M187" s="212"/>
      <c r="N187" s="213"/>
      <c r="O187" s="213"/>
      <c r="P187" s="213"/>
      <c r="Q187" s="213"/>
      <c r="R187" s="213"/>
      <c r="S187" s="213"/>
      <c r="T187" s="214"/>
      <c r="AT187" s="215" t="s">
        <v>167</v>
      </c>
      <c r="AU187" s="215" t="s">
        <v>83</v>
      </c>
      <c r="AV187" s="13" t="s">
        <v>83</v>
      </c>
      <c r="AW187" s="13" t="s">
        <v>31</v>
      </c>
      <c r="AX187" s="13" t="s">
        <v>75</v>
      </c>
      <c r="AY187" s="215" t="s">
        <v>159</v>
      </c>
    </row>
    <row r="188" spans="1:65" s="2" customFormat="1" ht="16.5" customHeight="1">
      <c r="A188" s="32"/>
      <c r="B188" s="33"/>
      <c r="C188" s="190" t="s">
        <v>260</v>
      </c>
      <c r="D188" s="190" t="s">
        <v>161</v>
      </c>
      <c r="E188" s="191" t="s">
        <v>234</v>
      </c>
      <c r="F188" s="192" t="s">
        <v>235</v>
      </c>
      <c r="G188" s="193" t="s">
        <v>194</v>
      </c>
      <c r="H188" s="194">
        <v>0.129</v>
      </c>
      <c r="I188" s="195"/>
      <c r="J188" s="196">
        <f>ROUND(I188*H188,0)</f>
        <v>0</v>
      </c>
      <c r="K188" s="197"/>
      <c r="L188" s="37"/>
      <c r="M188" s="198" t="s">
        <v>1</v>
      </c>
      <c r="N188" s="199" t="s">
        <v>40</v>
      </c>
      <c r="O188" s="69"/>
      <c r="P188" s="200">
        <f>O188*H188</f>
        <v>0</v>
      </c>
      <c r="Q188" s="200">
        <v>1.04922</v>
      </c>
      <c r="R188" s="200">
        <f>Q188*H188</f>
        <v>0.13534938000000002</v>
      </c>
      <c r="S188" s="200">
        <v>0</v>
      </c>
      <c r="T188" s="201">
        <f>S188*H188</f>
        <v>0</v>
      </c>
      <c r="U188" s="32"/>
      <c r="V188" s="32"/>
      <c r="W188" s="32"/>
      <c r="X188" s="32"/>
      <c r="Y188" s="32"/>
      <c r="Z188" s="32"/>
      <c r="AA188" s="32"/>
      <c r="AB188" s="32"/>
      <c r="AC188" s="32"/>
      <c r="AD188" s="32"/>
      <c r="AE188" s="32"/>
      <c r="AR188" s="202" t="s">
        <v>165</v>
      </c>
      <c r="AT188" s="202" t="s">
        <v>161</v>
      </c>
      <c r="AU188" s="202" t="s">
        <v>83</v>
      </c>
      <c r="AY188" s="15" t="s">
        <v>159</v>
      </c>
      <c r="BE188" s="203">
        <f>IF(N188="základní",J188,0)</f>
        <v>0</v>
      </c>
      <c r="BF188" s="203">
        <f>IF(N188="snížená",J188,0)</f>
        <v>0</v>
      </c>
      <c r="BG188" s="203">
        <f>IF(N188="zákl. přenesená",J188,0)</f>
        <v>0</v>
      </c>
      <c r="BH188" s="203">
        <f>IF(N188="sníž. přenesená",J188,0)</f>
        <v>0</v>
      </c>
      <c r="BI188" s="203">
        <f>IF(N188="nulová",J188,0)</f>
        <v>0</v>
      </c>
      <c r="BJ188" s="15" t="s">
        <v>8</v>
      </c>
      <c r="BK188" s="203">
        <f>ROUND(I188*H188,0)</f>
        <v>0</v>
      </c>
      <c r="BL188" s="15" t="s">
        <v>165</v>
      </c>
      <c r="BM188" s="202" t="s">
        <v>1042</v>
      </c>
    </row>
    <row r="189" spans="2:51" s="13" customFormat="1" ht="12">
      <c r="B189" s="204"/>
      <c r="C189" s="205"/>
      <c r="D189" s="206" t="s">
        <v>167</v>
      </c>
      <c r="E189" s="207" t="s">
        <v>1</v>
      </c>
      <c r="F189" s="208" t="s">
        <v>1043</v>
      </c>
      <c r="G189" s="205"/>
      <c r="H189" s="209">
        <v>0.129</v>
      </c>
      <c r="I189" s="210"/>
      <c r="J189" s="205"/>
      <c r="K189" s="205"/>
      <c r="L189" s="211"/>
      <c r="M189" s="212"/>
      <c r="N189" s="213"/>
      <c r="O189" s="213"/>
      <c r="P189" s="213"/>
      <c r="Q189" s="213"/>
      <c r="R189" s="213"/>
      <c r="S189" s="213"/>
      <c r="T189" s="214"/>
      <c r="AT189" s="215" t="s">
        <v>167</v>
      </c>
      <c r="AU189" s="215" t="s">
        <v>83</v>
      </c>
      <c r="AV189" s="13" t="s">
        <v>83</v>
      </c>
      <c r="AW189" s="13" t="s">
        <v>31</v>
      </c>
      <c r="AX189" s="13" t="s">
        <v>75</v>
      </c>
      <c r="AY189" s="215" t="s">
        <v>159</v>
      </c>
    </row>
    <row r="190" spans="1:65" s="2" customFormat="1" ht="16.5" customHeight="1">
      <c r="A190" s="32"/>
      <c r="B190" s="33"/>
      <c r="C190" s="190" t="s">
        <v>266</v>
      </c>
      <c r="D190" s="190" t="s">
        <v>161</v>
      </c>
      <c r="E190" s="191" t="s">
        <v>1044</v>
      </c>
      <c r="F190" s="192" t="s">
        <v>1045</v>
      </c>
      <c r="G190" s="193" t="s">
        <v>283</v>
      </c>
      <c r="H190" s="194">
        <v>50.422</v>
      </c>
      <c r="I190" s="195"/>
      <c r="J190" s="196">
        <f>ROUND(I190*H190,0)</f>
        <v>0</v>
      </c>
      <c r="K190" s="197"/>
      <c r="L190" s="37"/>
      <c r="M190" s="198" t="s">
        <v>1</v>
      </c>
      <c r="N190" s="199" t="s">
        <v>40</v>
      </c>
      <c r="O190" s="69"/>
      <c r="P190" s="200">
        <f>O190*H190</f>
        <v>0</v>
      </c>
      <c r="Q190" s="200">
        <v>0</v>
      </c>
      <c r="R190" s="200">
        <f>Q190*H190</f>
        <v>0</v>
      </c>
      <c r="S190" s="200">
        <v>0</v>
      </c>
      <c r="T190" s="201">
        <f>S190*H190</f>
        <v>0</v>
      </c>
      <c r="U190" s="32"/>
      <c r="V190" s="32"/>
      <c r="W190" s="32"/>
      <c r="X190" s="32"/>
      <c r="Y190" s="32"/>
      <c r="Z190" s="32"/>
      <c r="AA190" s="32"/>
      <c r="AB190" s="32"/>
      <c r="AC190" s="32"/>
      <c r="AD190" s="32"/>
      <c r="AE190" s="32"/>
      <c r="AR190" s="202" t="s">
        <v>165</v>
      </c>
      <c r="AT190" s="202" t="s">
        <v>161</v>
      </c>
      <c r="AU190" s="202" t="s">
        <v>83</v>
      </c>
      <c r="AY190" s="15" t="s">
        <v>159</v>
      </c>
      <c r="BE190" s="203">
        <f>IF(N190="základní",J190,0)</f>
        <v>0</v>
      </c>
      <c r="BF190" s="203">
        <f>IF(N190="snížená",J190,0)</f>
        <v>0</v>
      </c>
      <c r="BG190" s="203">
        <f>IF(N190="zákl. přenesená",J190,0)</f>
        <v>0</v>
      </c>
      <c r="BH190" s="203">
        <f>IF(N190="sníž. přenesená",J190,0)</f>
        <v>0</v>
      </c>
      <c r="BI190" s="203">
        <f>IF(N190="nulová",J190,0)</f>
        <v>0</v>
      </c>
      <c r="BJ190" s="15" t="s">
        <v>8</v>
      </c>
      <c r="BK190" s="203">
        <f>ROUND(I190*H190,0)</f>
        <v>0</v>
      </c>
      <c r="BL190" s="15" t="s">
        <v>165</v>
      </c>
      <c r="BM190" s="202" t="s">
        <v>1046</v>
      </c>
    </row>
    <row r="191" spans="2:51" s="13" customFormat="1" ht="12">
      <c r="B191" s="204"/>
      <c r="C191" s="205"/>
      <c r="D191" s="206" t="s">
        <v>167</v>
      </c>
      <c r="E191" s="207" t="s">
        <v>1</v>
      </c>
      <c r="F191" s="208" t="s">
        <v>1047</v>
      </c>
      <c r="G191" s="205"/>
      <c r="H191" s="209">
        <v>43.845</v>
      </c>
      <c r="I191" s="210"/>
      <c r="J191" s="205"/>
      <c r="K191" s="205"/>
      <c r="L191" s="211"/>
      <c r="M191" s="212"/>
      <c r="N191" s="213"/>
      <c r="O191" s="213"/>
      <c r="P191" s="213"/>
      <c r="Q191" s="213"/>
      <c r="R191" s="213"/>
      <c r="S191" s="213"/>
      <c r="T191" s="214"/>
      <c r="AT191" s="215" t="s">
        <v>167</v>
      </c>
      <c r="AU191" s="215" t="s">
        <v>83</v>
      </c>
      <c r="AV191" s="13" t="s">
        <v>83</v>
      </c>
      <c r="AW191" s="13" t="s">
        <v>31</v>
      </c>
      <c r="AX191" s="13" t="s">
        <v>75</v>
      </c>
      <c r="AY191" s="215" t="s">
        <v>159</v>
      </c>
    </row>
    <row r="192" spans="2:51" s="13" customFormat="1" ht="12">
      <c r="B192" s="204"/>
      <c r="C192" s="205"/>
      <c r="D192" s="206" t="s">
        <v>167</v>
      </c>
      <c r="E192" s="207" t="s">
        <v>1</v>
      </c>
      <c r="F192" s="208" t="s">
        <v>1048</v>
      </c>
      <c r="G192" s="205"/>
      <c r="H192" s="209">
        <v>6.577</v>
      </c>
      <c r="I192" s="210"/>
      <c r="J192" s="205"/>
      <c r="K192" s="205"/>
      <c r="L192" s="211"/>
      <c r="M192" s="212"/>
      <c r="N192" s="213"/>
      <c r="O192" s="213"/>
      <c r="P192" s="213"/>
      <c r="Q192" s="213"/>
      <c r="R192" s="213"/>
      <c r="S192" s="213"/>
      <c r="T192" s="214"/>
      <c r="AT192" s="215" t="s">
        <v>167</v>
      </c>
      <c r="AU192" s="215" t="s">
        <v>83</v>
      </c>
      <c r="AV192" s="13" t="s">
        <v>83</v>
      </c>
      <c r="AW192" s="13" t="s">
        <v>31</v>
      </c>
      <c r="AX192" s="13" t="s">
        <v>75</v>
      </c>
      <c r="AY192" s="215" t="s">
        <v>159</v>
      </c>
    </row>
    <row r="193" spans="1:65" s="2" customFormat="1" ht="21.75" customHeight="1">
      <c r="A193" s="32"/>
      <c r="B193" s="33"/>
      <c r="C193" s="190" t="s">
        <v>7</v>
      </c>
      <c r="D193" s="190" t="s">
        <v>161</v>
      </c>
      <c r="E193" s="191" t="s">
        <v>1049</v>
      </c>
      <c r="F193" s="192" t="s">
        <v>1050</v>
      </c>
      <c r="G193" s="193" t="s">
        <v>214</v>
      </c>
      <c r="H193" s="194">
        <v>40.543</v>
      </c>
      <c r="I193" s="195"/>
      <c r="J193" s="196">
        <f>ROUND(I193*H193,0)</f>
        <v>0</v>
      </c>
      <c r="K193" s="197"/>
      <c r="L193" s="37"/>
      <c r="M193" s="198" t="s">
        <v>1</v>
      </c>
      <c r="N193" s="199" t="s">
        <v>40</v>
      </c>
      <c r="O193" s="69"/>
      <c r="P193" s="200">
        <f>O193*H193</f>
        <v>0</v>
      </c>
      <c r="Q193" s="200">
        <v>0.06843</v>
      </c>
      <c r="R193" s="200">
        <f>Q193*H193</f>
        <v>2.7743574900000003</v>
      </c>
      <c r="S193" s="200">
        <v>0</v>
      </c>
      <c r="T193" s="201">
        <f>S193*H193</f>
        <v>0</v>
      </c>
      <c r="U193" s="32"/>
      <c r="V193" s="32"/>
      <c r="W193" s="32"/>
      <c r="X193" s="32"/>
      <c r="Y193" s="32"/>
      <c r="Z193" s="32"/>
      <c r="AA193" s="32"/>
      <c r="AB193" s="32"/>
      <c r="AC193" s="32"/>
      <c r="AD193" s="32"/>
      <c r="AE193" s="32"/>
      <c r="AR193" s="202" t="s">
        <v>165</v>
      </c>
      <c r="AT193" s="202" t="s">
        <v>161</v>
      </c>
      <c r="AU193" s="202" t="s">
        <v>83</v>
      </c>
      <c r="AY193" s="15" t="s">
        <v>159</v>
      </c>
      <c r="BE193" s="203">
        <f>IF(N193="základní",J193,0)</f>
        <v>0</v>
      </c>
      <c r="BF193" s="203">
        <f>IF(N193="snížená",J193,0)</f>
        <v>0</v>
      </c>
      <c r="BG193" s="203">
        <f>IF(N193="zákl. přenesená",J193,0)</f>
        <v>0</v>
      </c>
      <c r="BH193" s="203">
        <f>IF(N193="sníž. přenesená",J193,0)</f>
        <v>0</v>
      </c>
      <c r="BI193" s="203">
        <f>IF(N193="nulová",J193,0)</f>
        <v>0</v>
      </c>
      <c r="BJ193" s="15" t="s">
        <v>8</v>
      </c>
      <c r="BK193" s="203">
        <f>ROUND(I193*H193,0)</f>
        <v>0</v>
      </c>
      <c r="BL193" s="15" t="s">
        <v>165</v>
      </c>
      <c r="BM193" s="202" t="s">
        <v>1051</v>
      </c>
    </row>
    <row r="194" spans="2:51" s="13" customFormat="1" ht="12">
      <c r="B194" s="204"/>
      <c r="C194" s="205"/>
      <c r="D194" s="206" t="s">
        <v>167</v>
      </c>
      <c r="E194" s="207" t="s">
        <v>1</v>
      </c>
      <c r="F194" s="208" t="s">
        <v>1052</v>
      </c>
      <c r="G194" s="205"/>
      <c r="H194" s="209">
        <v>40.543</v>
      </c>
      <c r="I194" s="210"/>
      <c r="J194" s="205"/>
      <c r="K194" s="205"/>
      <c r="L194" s="211"/>
      <c r="M194" s="212"/>
      <c r="N194" s="213"/>
      <c r="O194" s="213"/>
      <c r="P194" s="213"/>
      <c r="Q194" s="213"/>
      <c r="R194" s="213"/>
      <c r="S194" s="213"/>
      <c r="T194" s="214"/>
      <c r="AT194" s="215" t="s">
        <v>167</v>
      </c>
      <c r="AU194" s="215" t="s">
        <v>83</v>
      </c>
      <c r="AV194" s="13" t="s">
        <v>83</v>
      </c>
      <c r="AW194" s="13" t="s">
        <v>31</v>
      </c>
      <c r="AX194" s="13" t="s">
        <v>75</v>
      </c>
      <c r="AY194" s="215" t="s">
        <v>159</v>
      </c>
    </row>
    <row r="195" spans="1:65" s="2" customFormat="1" ht="21.75" customHeight="1">
      <c r="A195" s="32"/>
      <c r="B195" s="33"/>
      <c r="C195" s="190" t="s">
        <v>276</v>
      </c>
      <c r="D195" s="190" t="s">
        <v>161</v>
      </c>
      <c r="E195" s="191" t="s">
        <v>1053</v>
      </c>
      <c r="F195" s="192" t="s">
        <v>1054</v>
      </c>
      <c r="G195" s="193" t="s">
        <v>214</v>
      </c>
      <c r="H195" s="194">
        <v>5.234</v>
      </c>
      <c r="I195" s="195"/>
      <c r="J195" s="196">
        <f>ROUND(I195*H195,0)</f>
        <v>0</v>
      </c>
      <c r="K195" s="197"/>
      <c r="L195" s="37"/>
      <c r="M195" s="198" t="s">
        <v>1</v>
      </c>
      <c r="N195" s="199" t="s">
        <v>40</v>
      </c>
      <c r="O195" s="69"/>
      <c r="P195" s="200">
        <f>O195*H195</f>
        <v>0</v>
      </c>
      <c r="Q195" s="200">
        <v>0.08731</v>
      </c>
      <c r="R195" s="200">
        <f>Q195*H195</f>
        <v>0.45698054</v>
      </c>
      <c r="S195" s="200">
        <v>0</v>
      </c>
      <c r="T195" s="201">
        <f>S195*H195</f>
        <v>0</v>
      </c>
      <c r="U195" s="32"/>
      <c r="V195" s="32"/>
      <c r="W195" s="32"/>
      <c r="X195" s="32"/>
      <c r="Y195" s="32"/>
      <c r="Z195" s="32"/>
      <c r="AA195" s="32"/>
      <c r="AB195" s="32"/>
      <c r="AC195" s="32"/>
      <c r="AD195" s="32"/>
      <c r="AE195" s="32"/>
      <c r="AR195" s="202" t="s">
        <v>165</v>
      </c>
      <c r="AT195" s="202" t="s">
        <v>161</v>
      </c>
      <c r="AU195" s="202" t="s">
        <v>83</v>
      </c>
      <c r="AY195" s="15" t="s">
        <v>159</v>
      </c>
      <c r="BE195" s="203">
        <f>IF(N195="základní",J195,0)</f>
        <v>0</v>
      </c>
      <c r="BF195" s="203">
        <f>IF(N195="snížená",J195,0)</f>
        <v>0</v>
      </c>
      <c r="BG195" s="203">
        <f>IF(N195="zákl. přenesená",J195,0)</f>
        <v>0</v>
      </c>
      <c r="BH195" s="203">
        <f>IF(N195="sníž. přenesená",J195,0)</f>
        <v>0</v>
      </c>
      <c r="BI195" s="203">
        <f>IF(N195="nulová",J195,0)</f>
        <v>0</v>
      </c>
      <c r="BJ195" s="15" t="s">
        <v>8</v>
      </c>
      <c r="BK195" s="203">
        <f>ROUND(I195*H195,0)</f>
        <v>0</v>
      </c>
      <c r="BL195" s="15" t="s">
        <v>165</v>
      </c>
      <c r="BM195" s="202" t="s">
        <v>1055</v>
      </c>
    </row>
    <row r="196" spans="2:51" s="13" customFormat="1" ht="12">
      <c r="B196" s="204"/>
      <c r="C196" s="205"/>
      <c r="D196" s="206" t="s">
        <v>167</v>
      </c>
      <c r="E196" s="207" t="s">
        <v>1</v>
      </c>
      <c r="F196" s="208" t="s">
        <v>1056</v>
      </c>
      <c r="G196" s="205"/>
      <c r="H196" s="209">
        <v>5.234</v>
      </c>
      <c r="I196" s="210"/>
      <c r="J196" s="205"/>
      <c r="K196" s="205"/>
      <c r="L196" s="211"/>
      <c r="M196" s="212"/>
      <c r="N196" s="213"/>
      <c r="O196" s="213"/>
      <c r="P196" s="213"/>
      <c r="Q196" s="213"/>
      <c r="R196" s="213"/>
      <c r="S196" s="213"/>
      <c r="T196" s="214"/>
      <c r="AT196" s="215" t="s">
        <v>167</v>
      </c>
      <c r="AU196" s="215" t="s">
        <v>83</v>
      </c>
      <c r="AV196" s="13" t="s">
        <v>83</v>
      </c>
      <c r="AW196" s="13" t="s">
        <v>31</v>
      </c>
      <c r="AX196" s="13" t="s">
        <v>75</v>
      </c>
      <c r="AY196" s="215" t="s">
        <v>159</v>
      </c>
    </row>
    <row r="197" spans="1:65" s="2" customFormat="1" ht="21.75" customHeight="1">
      <c r="A197" s="32"/>
      <c r="B197" s="33"/>
      <c r="C197" s="190" t="s">
        <v>280</v>
      </c>
      <c r="D197" s="190" t="s">
        <v>161</v>
      </c>
      <c r="E197" s="191" t="s">
        <v>1057</v>
      </c>
      <c r="F197" s="192" t="s">
        <v>1058</v>
      </c>
      <c r="G197" s="193" t="s">
        <v>214</v>
      </c>
      <c r="H197" s="194">
        <v>6.621</v>
      </c>
      <c r="I197" s="195"/>
      <c r="J197" s="196">
        <f>ROUND(I197*H197,0)</f>
        <v>0</v>
      </c>
      <c r="K197" s="197"/>
      <c r="L197" s="37"/>
      <c r="M197" s="198" t="s">
        <v>1</v>
      </c>
      <c r="N197" s="199" t="s">
        <v>40</v>
      </c>
      <c r="O197" s="69"/>
      <c r="P197" s="200">
        <f>O197*H197</f>
        <v>0</v>
      </c>
      <c r="Q197" s="200">
        <v>0.10445</v>
      </c>
      <c r="R197" s="200">
        <f>Q197*H197</f>
        <v>0.6915634500000001</v>
      </c>
      <c r="S197" s="200">
        <v>0</v>
      </c>
      <c r="T197" s="201">
        <f>S197*H197</f>
        <v>0</v>
      </c>
      <c r="U197" s="32"/>
      <c r="V197" s="32"/>
      <c r="W197" s="32"/>
      <c r="X197" s="32"/>
      <c r="Y197" s="32"/>
      <c r="Z197" s="32"/>
      <c r="AA197" s="32"/>
      <c r="AB197" s="32"/>
      <c r="AC197" s="32"/>
      <c r="AD197" s="32"/>
      <c r="AE197" s="32"/>
      <c r="AR197" s="202" t="s">
        <v>165</v>
      </c>
      <c r="AT197" s="202" t="s">
        <v>161</v>
      </c>
      <c r="AU197" s="202" t="s">
        <v>83</v>
      </c>
      <c r="AY197" s="15" t="s">
        <v>159</v>
      </c>
      <c r="BE197" s="203">
        <f>IF(N197="základní",J197,0)</f>
        <v>0</v>
      </c>
      <c r="BF197" s="203">
        <f>IF(N197="snížená",J197,0)</f>
        <v>0</v>
      </c>
      <c r="BG197" s="203">
        <f>IF(N197="zákl. přenesená",J197,0)</f>
        <v>0</v>
      </c>
      <c r="BH197" s="203">
        <f>IF(N197="sníž. přenesená",J197,0)</f>
        <v>0</v>
      </c>
      <c r="BI197" s="203">
        <f>IF(N197="nulová",J197,0)</f>
        <v>0</v>
      </c>
      <c r="BJ197" s="15" t="s">
        <v>8</v>
      </c>
      <c r="BK197" s="203">
        <f>ROUND(I197*H197,0)</f>
        <v>0</v>
      </c>
      <c r="BL197" s="15" t="s">
        <v>165</v>
      </c>
      <c r="BM197" s="202" t="s">
        <v>1059</v>
      </c>
    </row>
    <row r="198" spans="2:51" s="13" customFormat="1" ht="12">
      <c r="B198" s="204"/>
      <c r="C198" s="205"/>
      <c r="D198" s="206" t="s">
        <v>167</v>
      </c>
      <c r="E198" s="207" t="s">
        <v>1</v>
      </c>
      <c r="F198" s="208" t="s">
        <v>1060</v>
      </c>
      <c r="G198" s="205"/>
      <c r="H198" s="209">
        <v>6.621</v>
      </c>
      <c r="I198" s="210"/>
      <c r="J198" s="205"/>
      <c r="K198" s="205"/>
      <c r="L198" s="211"/>
      <c r="M198" s="212"/>
      <c r="N198" s="213"/>
      <c r="O198" s="213"/>
      <c r="P198" s="213"/>
      <c r="Q198" s="213"/>
      <c r="R198" s="213"/>
      <c r="S198" s="213"/>
      <c r="T198" s="214"/>
      <c r="AT198" s="215" t="s">
        <v>167</v>
      </c>
      <c r="AU198" s="215" t="s">
        <v>83</v>
      </c>
      <c r="AV198" s="13" t="s">
        <v>83</v>
      </c>
      <c r="AW198" s="13" t="s">
        <v>31</v>
      </c>
      <c r="AX198" s="13" t="s">
        <v>75</v>
      </c>
      <c r="AY198" s="215" t="s">
        <v>159</v>
      </c>
    </row>
    <row r="199" spans="1:65" s="2" customFormat="1" ht="21.75" customHeight="1">
      <c r="A199" s="32"/>
      <c r="B199" s="33"/>
      <c r="C199" s="190" t="s">
        <v>286</v>
      </c>
      <c r="D199" s="190" t="s">
        <v>161</v>
      </c>
      <c r="E199" s="191" t="s">
        <v>1061</v>
      </c>
      <c r="F199" s="192" t="s">
        <v>1062</v>
      </c>
      <c r="G199" s="193" t="s">
        <v>294</v>
      </c>
      <c r="H199" s="194">
        <v>16.4</v>
      </c>
      <c r="I199" s="195"/>
      <c r="J199" s="196">
        <f>ROUND(I199*H199,0)</f>
        <v>0</v>
      </c>
      <c r="K199" s="197"/>
      <c r="L199" s="37"/>
      <c r="M199" s="198" t="s">
        <v>1</v>
      </c>
      <c r="N199" s="199" t="s">
        <v>40</v>
      </c>
      <c r="O199" s="69"/>
      <c r="P199" s="200">
        <f>O199*H199</f>
        <v>0</v>
      </c>
      <c r="Q199" s="200">
        <v>0.0002</v>
      </c>
      <c r="R199" s="200">
        <f>Q199*H199</f>
        <v>0.00328</v>
      </c>
      <c r="S199" s="200">
        <v>0</v>
      </c>
      <c r="T199" s="201">
        <f>S199*H199</f>
        <v>0</v>
      </c>
      <c r="U199" s="32"/>
      <c r="V199" s="32"/>
      <c r="W199" s="32"/>
      <c r="X199" s="32"/>
      <c r="Y199" s="32"/>
      <c r="Z199" s="32"/>
      <c r="AA199" s="32"/>
      <c r="AB199" s="32"/>
      <c r="AC199" s="32"/>
      <c r="AD199" s="32"/>
      <c r="AE199" s="32"/>
      <c r="AR199" s="202" t="s">
        <v>165</v>
      </c>
      <c r="AT199" s="202" t="s">
        <v>161</v>
      </c>
      <c r="AU199" s="202" t="s">
        <v>83</v>
      </c>
      <c r="AY199" s="15" t="s">
        <v>159</v>
      </c>
      <c r="BE199" s="203">
        <f>IF(N199="základní",J199,0)</f>
        <v>0</v>
      </c>
      <c r="BF199" s="203">
        <f>IF(N199="snížená",J199,0)</f>
        <v>0</v>
      </c>
      <c r="BG199" s="203">
        <f>IF(N199="zákl. přenesená",J199,0)</f>
        <v>0</v>
      </c>
      <c r="BH199" s="203">
        <f>IF(N199="sníž. přenesená",J199,0)</f>
        <v>0</v>
      </c>
      <c r="BI199" s="203">
        <f>IF(N199="nulová",J199,0)</f>
        <v>0</v>
      </c>
      <c r="BJ199" s="15" t="s">
        <v>8</v>
      </c>
      <c r="BK199" s="203">
        <f>ROUND(I199*H199,0)</f>
        <v>0</v>
      </c>
      <c r="BL199" s="15" t="s">
        <v>165</v>
      </c>
      <c r="BM199" s="202" t="s">
        <v>1063</v>
      </c>
    </row>
    <row r="200" spans="2:51" s="13" customFormat="1" ht="12">
      <c r="B200" s="204"/>
      <c r="C200" s="205"/>
      <c r="D200" s="206" t="s">
        <v>167</v>
      </c>
      <c r="E200" s="207" t="s">
        <v>1</v>
      </c>
      <c r="F200" s="208" t="s">
        <v>1064</v>
      </c>
      <c r="G200" s="205"/>
      <c r="H200" s="209">
        <v>16.4</v>
      </c>
      <c r="I200" s="210"/>
      <c r="J200" s="205"/>
      <c r="K200" s="205"/>
      <c r="L200" s="211"/>
      <c r="M200" s="212"/>
      <c r="N200" s="213"/>
      <c r="O200" s="213"/>
      <c r="P200" s="213"/>
      <c r="Q200" s="213"/>
      <c r="R200" s="213"/>
      <c r="S200" s="213"/>
      <c r="T200" s="214"/>
      <c r="AT200" s="215" t="s">
        <v>167</v>
      </c>
      <c r="AU200" s="215" t="s">
        <v>83</v>
      </c>
      <c r="AV200" s="13" t="s">
        <v>83</v>
      </c>
      <c r="AW200" s="13" t="s">
        <v>31</v>
      </c>
      <c r="AX200" s="13" t="s">
        <v>75</v>
      </c>
      <c r="AY200" s="215" t="s">
        <v>159</v>
      </c>
    </row>
    <row r="201" spans="1:65" s="2" customFormat="1" ht="16.5" customHeight="1">
      <c r="A201" s="32"/>
      <c r="B201" s="33"/>
      <c r="C201" s="190" t="s">
        <v>291</v>
      </c>
      <c r="D201" s="190" t="s">
        <v>161</v>
      </c>
      <c r="E201" s="191" t="s">
        <v>1065</v>
      </c>
      <c r="F201" s="192" t="s">
        <v>1066</v>
      </c>
      <c r="G201" s="193" t="s">
        <v>214</v>
      </c>
      <c r="H201" s="194">
        <v>4.961</v>
      </c>
      <c r="I201" s="195"/>
      <c r="J201" s="196">
        <f>ROUND(I201*H201,0)</f>
        <v>0</v>
      </c>
      <c r="K201" s="197"/>
      <c r="L201" s="37"/>
      <c r="M201" s="198" t="s">
        <v>1</v>
      </c>
      <c r="N201" s="199" t="s">
        <v>40</v>
      </c>
      <c r="O201" s="69"/>
      <c r="P201" s="200">
        <f>O201*H201</f>
        <v>0</v>
      </c>
      <c r="Q201" s="200">
        <v>0.1386</v>
      </c>
      <c r="R201" s="200">
        <f>Q201*H201</f>
        <v>0.6875946000000001</v>
      </c>
      <c r="S201" s="200">
        <v>0</v>
      </c>
      <c r="T201" s="201">
        <f>S201*H201</f>
        <v>0</v>
      </c>
      <c r="U201" s="32"/>
      <c r="V201" s="32"/>
      <c r="W201" s="32"/>
      <c r="X201" s="32"/>
      <c r="Y201" s="32"/>
      <c r="Z201" s="32"/>
      <c r="AA201" s="32"/>
      <c r="AB201" s="32"/>
      <c r="AC201" s="32"/>
      <c r="AD201" s="32"/>
      <c r="AE201" s="32"/>
      <c r="AR201" s="202" t="s">
        <v>165</v>
      </c>
      <c r="AT201" s="202" t="s">
        <v>161</v>
      </c>
      <c r="AU201" s="202" t="s">
        <v>83</v>
      </c>
      <c r="AY201" s="15" t="s">
        <v>159</v>
      </c>
      <c r="BE201" s="203">
        <f>IF(N201="základní",J201,0)</f>
        <v>0</v>
      </c>
      <c r="BF201" s="203">
        <f>IF(N201="snížená",J201,0)</f>
        <v>0</v>
      </c>
      <c r="BG201" s="203">
        <f>IF(N201="zákl. přenesená",J201,0)</f>
        <v>0</v>
      </c>
      <c r="BH201" s="203">
        <f>IF(N201="sníž. přenesená",J201,0)</f>
        <v>0</v>
      </c>
      <c r="BI201" s="203">
        <f>IF(N201="nulová",J201,0)</f>
        <v>0</v>
      </c>
      <c r="BJ201" s="15" t="s">
        <v>8</v>
      </c>
      <c r="BK201" s="203">
        <f>ROUND(I201*H201,0)</f>
        <v>0</v>
      </c>
      <c r="BL201" s="15" t="s">
        <v>165</v>
      </c>
      <c r="BM201" s="202" t="s">
        <v>1067</v>
      </c>
    </row>
    <row r="202" spans="2:51" s="13" customFormat="1" ht="12">
      <c r="B202" s="204"/>
      <c r="C202" s="205"/>
      <c r="D202" s="206" t="s">
        <v>167</v>
      </c>
      <c r="E202" s="207" t="s">
        <v>1</v>
      </c>
      <c r="F202" s="208" t="s">
        <v>1068</v>
      </c>
      <c r="G202" s="205"/>
      <c r="H202" s="209">
        <v>4.961</v>
      </c>
      <c r="I202" s="210"/>
      <c r="J202" s="205"/>
      <c r="K202" s="205"/>
      <c r="L202" s="211"/>
      <c r="M202" s="212"/>
      <c r="N202" s="213"/>
      <c r="O202" s="213"/>
      <c r="P202" s="213"/>
      <c r="Q202" s="213"/>
      <c r="R202" s="213"/>
      <c r="S202" s="213"/>
      <c r="T202" s="214"/>
      <c r="AT202" s="215" t="s">
        <v>167</v>
      </c>
      <c r="AU202" s="215" t="s">
        <v>83</v>
      </c>
      <c r="AV202" s="13" t="s">
        <v>83</v>
      </c>
      <c r="AW202" s="13" t="s">
        <v>31</v>
      </c>
      <c r="AX202" s="13" t="s">
        <v>75</v>
      </c>
      <c r="AY202" s="215" t="s">
        <v>159</v>
      </c>
    </row>
    <row r="203" spans="2:63" s="12" customFormat="1" ht="22.9" customHeight="1">
      <c r="B203" s="174"/>
      <c r="C203" s="175"/>
      <c r="D203" s="176" t="s">
        <v>74</v>
      </c>
      <c r="E203" s="188" t="s">
        <v>165</v>
      </c>
      <c r="F203" s="188" t="s">
        <v>243</v>
      </c>
      <c r="G203" s="175"/>
      <c r="H203" s="175"/>
      <c r="I203" s="178"/>
      <c r="J203" s="189">
        <f>BK203</f>
        <v>0</v>
      </c>
      <c r="K203" s="175"/>
      <c r="L203" s="180"/>
      <c r="M203" s="181"/>
      <c r="N203" s="182"/>
      <c r="O203" s="182"/>
      <c r="P203" s="183">
        <f>SUM(P204:P215)</f>
        <v>0</v>
      </c>
      <c r="Q203" s="182"/>
      <c r="R203" s="183">
        <f>SUM(R204:R215)</f>
        <v>1.7826158699999997</v>
      </c>
      <c r="S203" s="182"/>
      <c r="T203" s="184">
        <f>SUM(T204:T215)</f>
        <v>0</v>
      </c>
      <c r="AR203" s="185" t="s">
        <v>8</v>
      </c>
      <c r="AT203" s="186" t="s">
        <v>74</v>
      </c>
      <c r="AU203" s="186" t="s">
        <v>8</v>
      </c>
      <c r="AY203" s="185" t="s">
        <v>159</v>
      </c>
      <c r="BK203" s="187">
        <f>SUM(BK204:BK215)</f>
        <v>0</v>
      </c>
    </row>
    <row r="204" spans="1:65" s="2" customFormat="1" ht="16.5" customHeight="1">
      <c r="A204" s="32"/>
      <c r="B204" s="33"/>
      <c r="C204" s="190" t="s">
        <v>297</v>
      </c>
      <c r="D204" s="190" t="s">
        <v>161</v>
      </c>
      <c r="E204" s="191" t="s">
        <v>250</v>
      </c>
      <c r="F204" s="192" t="s">
        <v>251</v>
      </c>
      <c r="G204" s="193" t="s">
        <v>164</v>
      </c>
      <c r="H204" s="194">
        <v>0.693</v>
      </c>
      <c r="I204" s="195"/>
      <c r="J204" s="196">
        <f>ROUND(I204*H204,0)</f>
        <v>0</v>
      </c>
      <c r="K204" s="197"/>
      <c r="L204" s="37"/>
      <c r="M204" s="198" t="s">
        <v>1</v>
      </c>
      <c r="N204" s="199" t="s">
        <v>40</v>
      </c>
      <c r="O204" s="69"/>
      <c r="P204" s="200">
        <f>O204*H204</f>
        <v>0</v>
      </c>
      <c r="Q204" s="200">
        <v>2.4534</v>
      </c>
      <c r="R204" s="200">
        <f>Q204*H204</f>
        <v>1.7002061999999998</v>
      </c>
      <c r="S204" s="200">
        <v>0</v>
      </c>
      <c r="T204" s="201">
        <f>S204*H204</f>
        <v>0</v>
      </c>
      <c r="U204" s="32"/>
      <c r="V204" s="32"/>
      <c r="W204" s="32"/>
      <c r="X204" s="32"/>
      <c r="Y204" s="32"/>
      <c r="Z204" s="32"/>
      <c r="AA204" s="32"/>
      <c r="AB204" s="32"/>
      <c r="AC204" s="32"/>
      <c r="AD204" s="32"/>
      <c r="AE204" s="32"/>
      <c r="AR204" s="202" t="s">
        <v>165</v>
      </c>
      <c r="AT204" s="202" t="s">
        <v>161</v>
      </c>
      <c r="AU204" s="202" t="s">
        <v>83</v>
      </c>
      <c r="AY204" s="15" t="s">
        <v>159</v>
      </c>
      <c r="BE204" s="203">
        <f>IF(N204="základní",J204,0)</f>
        <v>0</v>
      </c>
      <c r="BF204" s="203">
        <f>IF(N204="snížená",J204,0)</f>
        <v>0</v>
      </c>
      <c r="BG204" s="203">
        <f>IF(N204="zákl. přenesená",J204,0)</f>
        <v>0</v>
      </c>
      <c r="BH204" s="203">
        <f>IF(N204="sníž. přenesená",J204,0)</f>
        <v>0</v>
      </c>
      <c r="BI204" s="203">
        <f>IF(N204="nulová",J204,0)</f>
        <v>0</v>
      </c>
      <c r="BJ204" s="15" t="s">
        <v>8</v>
      </c>
      <c r="BK204" s="203">
        <f>ROUND(I204*H204,0)</f>
        <v>0</v>
      </c>
      <c r="BL204" s="15" t="s">
        <v>165</v>
      </c>
      <c r="BM204" s="202" t="s">
        <v>1069</v>
      </c>
    </row>
    <row r="205" spans="2:51" s="13" customFormat="1" ht="12">
      <c r="B205" s="204"/>
      <c r="C205" s="205"/>
      <c r="D205" s="206" t="s">
        <v>167</v>
      </c>
      <c r="E205" s="207" t="s">
        <v>1</v>
      </c>
      <c r="F205" s="208" t="s">
        <v>1070</v>
      </c>
      <c r="G205" s="205"/>
      <c r="H205" s="209">
        <v>0.693</v>
      </c>
      <c r="I205" s="210"/>
      <c r="J205" s="205"/>
      <c r="K205" s="205"/>
      <c r="L205" s="211"/>
      <c r="M205" s="212"/>
      <c r="N205" s="213"/>
      <c r="O205" s="213"/>
      <c r="P205" s="213"/>
      <c r="Q205" s="213"/>
      <c r="R205" s="213"/>
      <c r="S205" s="213"/>
      <c r="T205" s="214"/>
      <c r="AT205" s="215" t="s">
        <v>167</v>
      </c>
      <c r="AU205" s="215" t="s">
        <v>83</v>
      </c>
      <c r="AV205" s="13" t="s">
        <v>83</v>
      </c>
      <c r="AW205" s="13" t="s">
        <v>31</v>
      </c>
      <c r="AX205" s="13" t="s">
        <v>75</v>
      </c>
      <c r="AY205" s="215" t="s">
        <v>159</v>
      </c>
    </row>
    <row r="206" spans="1:65" s="2" customFormat="1" ht="16.5" customHeight="1">
      <c r="A206" s="32"/>
      <c r="B206" s="33"/>
      <c r="C206" s="190" t="s">
        <v>304</v>
      </c>
      <c r="D206" s="190" t="s">
        <v>161</v>
      </c>
      <c r="E206" s="191" t="s">
        <v>1071</v>
      </c>
      <c r="F206" s="192" t="s">
        <v>1072</v>
      </c>
      <c r="G206" s="193" t="s">
        <v>214</v>
      </c>
      <c r="H206" s="194">
        <v>4.619</v>
      </c>
      <c r="I206" s="195"/>
      <c r="J206" s="196">
        <f>ROUND(I206*H206,0)</f>
        <v>0</v>
      </c>
      <c r="K206" s="197"/>
      <c r="L206" s="37"/>
      <c r="M206" s="198" t="s">
        <v>1</v>
      </c>
      <c r="N206" s="199" t="s">
        <v>40</v>
      </c>
      <c r="O206" s="69"/>
      <c r="P206" s="200">
        <f>O206*H206</f>
        <v>0</v>
      </c>
      <c r="Q206" s="200">
        <v>0.00576</v>
      </c>
      <c r="R206" s="200">
        <f>Q206*H206</f>
        <v>0.02660544</v>
      </c>
      <c r="S206" s="200">
        <v>0</v>
      </c>
      <c r="T206" s="201">
        <f>S206*H206</f>
        <v>0</v>
      </c>
      <c r="U206" s="32"/>
      <c r="V206" s="32"/>
      <c r="W206" s="32"/>
      <c r="X206" s="32"/>
      <c r="Y206" s="32"/>
      <c r="Z206" s="32"/>
      <c r="AA206" s="32"/>
      <c r="AB206" s="32"/>
      <c r="AC206" s="32"/>
      <c r="AD206" s="32"/>
      <c r="AE206" s="32"/>
      <c r="AR206" s="202" t="s">
        <v>165</v>
      </c>
      <c r="AT206" s="202" t="s">
        <v>161</v>
      </c>
      <c r="AU206" s="202" t="s">
        <v>83</v>
      </c>
      <c r="AY206" s="15" t="s">
        <v>159</v>
      </c>
      <c r="BE206" s="203">
        <f>IF(N206="základní",J206,0)</f>
        <v>0</v>
      </c>
      <c r="BF206" s="203">
        <f>IF(N206="snížená",J206,0)</f>
        <v>0</v>
      </c>
      <c r="BG206" s="203">
        <f>IF(N206="zákl. přenesená",J206,0)</f>
        <v>0</v>
      </c>
      <c r="BH206" s="203">
        <f>IF(N206="sníž. přenesená",J206,0)</f>
        <v>0</v>
      </c>
      <c r="BI206" s="203">
        <f>IF(N206="nulová",J206,0)</f>
        <v>0</v>
      </c>
      <c r="BJ206" s="15" t="s">
        <v>8</v>
      </c>
      <c r="BK206" s="203">
        <f>ROUND(I206*H206,0)</f>
        <v>0</v>
      </c>
      <c r="BL206" s="15" t="s">
        <v>165</v>
      </c>
      <c r="BM206" s="202" t="s">
        <v>1073</v>
      </c>
    </row>
    <row r="207" spans="2:51" s="13" customFormat="1" ht="12">
      <c r="B207" s="204"/>
      <c r="C207" s="205"/>
      <c r="D207" s="206" t="s">
        <v>167</v>
      </c>
      <c r="E207" s="207" t="s">
        <v>1</v>
      </c>
      <c r="F207" s="208" t="s">
        <v>1074</v>
      </c>
      <c r="G207" s="205"/>
      <c r="H207" s="209">
        <v>4.619</v>
      </c>
      <c r="I207" s="210"/>
      <c r="J207" s="205"/>
      <c r="K207" s="205"/>
      <c r="L207" s="211"/>
      <c r="M207" s="212"/>
      <c r="N207" s="213"/>
      <c r="O207" s="213"/>
      <c r="P207" s="213"/>
      <c r="Q207" s="213"/>
      <c r="R207" s="213"/>
      <c r="S207" s="213"/>
      <c r="T207" s="214"/>
      <c r="AT207" s="215" t="s">
        <v>167</v>
      </c>
      <c r="AU207" s="215" t="s">
        <v>83</v>
      </c>
      <c r="AV207" s="13" t="s">
        <v>83</v>
      </c>
      <c r="AW207" s="13" t="s">
        <v>31</v>
      </c>
      <c r="AX207" s="13" t="s">
        <v>75</v>
      </c>
      <c r="AY207" s="215" t="s">
        <v>159</v>
      </c>
    </row>
    <row r="208" spans="1:65" s="2" customFormat="1" ht="16.5" customHeight="1">
      <c r="A208" s="32"/>
      <c r="B208" s="33"/>
      <c r="C208" s="190" t="s">
        <v>311</v>
      </c>
      <c r="D208" s="190" t="s">
        <v>161</v>
      </c>
      <c r="E208" s="191" t="s">
        <v>1075</v>
      </c>
      <c r="F208" s="192" t="s">
        <v>1076</v>
      </c>
      <c r="G208" s="193" t="s">
        <v>214</v>
      </c>
      <c r="H208" s="194">
        <v>4.619</v>
      </c>
      <c r="I208" s="195"/>
      <c r="J208" s="196">
        <f>ROUND(I208*H208,0)</f>
        <v>0</v>
      </c>
      <c r="K208" s="197"/>
      <c r="L208" s="37"/>
      <c r="M208" s="198" t="s">
        <v>1</v>
      </c>
      <c r="N208" s="199" t="s">
        <v>40</v>
      </c>
      <c r="O208" s="69"/>
      <c r="P208" s="200">
        <f>O208*H208</f>
        <v>0</v>
      </c>
      <c r="Q208" s="200">
        <v>0</v>
      </c>
      <c r="R208" s="200">
        <f>Q208*H208</f>
        <v>0</v>
      </c>
      <c r="S208" s="200">
        <v>0</v>
      </c>
      <c r="T208" s="201">
        <f>S208*H208</f>
        <v>0</v>
      </c>
      <c r="U208" s="32"/>
      <c r="V208" s="32"/>
      <c r="W208" s="32"/>
      <c r="X208" s="32"/>
      <c r="Y208" s="32"/>
      <c r="Z208" s="32"/>
      <c r="AA208" s="32"/>
      <c r="AB208" s="32"/>
      <c r="AC208" s="32"/>
      <c r="AD208" s="32"/>
      <c r="AE208" s="32"/>
      <c r="AR208" s="202" t="s">
        <v>165</v>
      </c>
      <c r="AT208" s="202" t="s">
        <v>161</v>
      </c>
      <c r="AU208" s="202" t="s">
        <v>83</v>
      </c>
      <c r="AY208" s="15" t="s">
        <v>159</v>
      </c>
      <c r="BE208" s="203">
        <f>IF(N208="základní",J208,0)</f>
        <v>0</v>
      </c>
      <c r="BF208" s="203">
        <f>IF(N208="snížená",J208,0)</f>
        <v>0</v>
      </c>
      <c r="BG208" s="203">
        <f>IF(N208="zákl. přenesená",J208,0)</f>
        <v>0</v>
      </c>
      <c r="BH208" s="203">
        <f>IF(N208="sníž. přenesená",J208,0)</f>
        <v>0</v>
      </c>
      <c r="BI208" s="203">
        <f>IF(N208="nulová",J208,0)</f>
        <v>0</v>
      </c>
      <c r="BJ208" s="15" t="s">
        <v>8</v>
      </c>
      <c r="BK208" s="203">
        <f>ROUND(I208*H208,0)</f>
        <v>0</v>
      </c>
      <c r="BL208" s="15" t="s">
        <v>165</v>
      </c>
      <c r="BM208" s="202" t="s">
        <v>1077</v>
      </c>
    </row>
    <row r="209" spans="1:65" s="2" customFormat="1" ht="21.75" customHeight="1">
      <c r="A209" s="32"/>
      <c r="B209" s="33"/>
      <c r="C209" s="190" t="s">
        <v>317</v>
      </c>
      <c r="D209" s="190" t="s">
        <v>161</v>
      </c>
      <c r="E209" s="191" t="s">
        <v>255</v>
      </c>
      <c r="F209" s="192" t="s">
        <v>256</v>
      </c>
      <c r="G209" s="193" t="s">
        <v>194</v>
      </c>
      <c r="H209" s="194">
        <v>0.053</v>
      </c>
      <c r="I209" s="195"/>
      <c r="J209" s="196">
        <f>ROUND(I209*H209,0)</f>
        <v>0</v>
      </c>
      <c r="K209" s="197"/>
      <c r="L209" s="37"/>
      <c r="M209" s="198" t="s">
        <v>1</v>
      </c>
      <c r="N209" s="199" t="s">
        <v>40</v>
      </c>
      <c r="O209" s="69"/>
      <c r="P209" s="200">
        <f>O209*H209</f>
        <v>0</v>
      </c>
      <c r="Q209" s="200">
        <v>1.05291</v>
      </c>
      <c r="R209" s="200">
        <f>Q209*H209</f>
        <v>0.055804229999999996</v>
      </c>
      <c r="S209" s="200">
        <v>0</v>
      </c>
      <c r="T209" s="201">
        <f>S209*H209</f>
        <v>0</v>
      </c>
      <c r="U209" s="32"/>
      <c r="V209" s="32"/>
      <c r="W209" s="32"/>
      <c r="X209" s="32"/>
      <c r="Y209" s="32"/>
      <c r="Z209" s="32"/>
      <c r="AA209" s="32"/>
      <c r="AB209" s="32"/>
      <c r="AC209" s="32"/>
      <c r="AD209" s="32"/>
      <c r="AE209" s="32"/>
      <c r="AR209" s="202" t="s">
        <v>165</v>
      </c>
      <c r="AT209" s="202" t="s">
        <v>161</v>
      </c>
      <c r="AU209" s="202" t="s">
        <v>83</v>
      </c>
      <c r="AY209" s="15" t="s">
        <v>159</v>
      </c>
      <c r="BE209" s="203">
        <f>IF(N209="základní",J209,0)</f>
        <v>0</v>
      </c>
      <c r="BF209" s="203">
        <f>IF(N209="snížená",J209,0)</f>
        <v>0</v>
      </c>
      <c r="BG209" s="203">
        <f>IF(N209="zákl. přenesená",J209,0)</f>
        <v>0</v>
      </c>
      <c r="BH209" s="203">
        <f>IF(N209="sníž. přenesená",J209,0)</f>
        <v>0</v>
      </c>
      <c r="BI209" s="203">
        <f>IF(N209="nulová",J209,0)</f>
        <v>0</v>
      </c>
      <c r="BJ209" s="15" t="s">
        <v>8</v>
      </c>
      <c r="BK209" s="203">
        <f>ROUND(I209*H209,0)</f>
        <v>0</v>
      </c>
      <c r="BL209" s="15" t="s">
        <v>165</v>
      </c>
      <c r="BM209" s="202" t="s">
        <v>1078</v>
      </c>
    </row>
    <row r="210" spans="2:51" s="13" customFormat="1" ht="12">
      <c r="B210" s="204"/>
      <c r="C210" s="205"/>
      <c r="D210" s="206" t="s">
        <v>167</v>
      </c>
      <c r="E210" s="207" t="s">
        <v>1</v>
      </c>
      <c r="F210" s="208" t="s">
        <v>1079</v>
      </c>
      <c r="G210" s="205"/>
      <c r="H210" s="209">
        <v>0.042</v>
      </c>
      <c r="I210" s="210"/>
      <c r="J210" s="205"/>
      <c r="K210" s="205"/>
      <c r="L210" s="211"/>
      <c r="M210" s="212"/>
      <c r="N210" s="213"/>
      <c r="O210" s="213"/>
      <c r="P210" s="213"/>
      <c r="Q210" s="213"/>
      <c r="R210" s="213"/>
      <c r="S210" s="213"/>
      <c r="T210" s="214"/>
      <c r="AT210" s="215" t="s">
        <v>167</v>
      </c>
      <c r="AU210" s="215" t="s">
        <v>83</v>
      </c>
      <c r="AV210" s="13" t="s">
        <v>83</v>
      </c>
      <c r="AW210" s="13" t="s">
        <v>31</v>
      </c>
      <c r="AX210" s="13" t="s">
        <v>75</v>
      </c>
      <c r="AY210" s="215" t="s">
        <v>159</v>
      </c>
    </row>
    <row r="211" spans="2:51" s="13" customFormat="1" ht="12">
      <c r="B211" s="204"/>
      <c r="C211" s="205"/>
      <c r="D211" s="206" t="s">
        <v>167</v>
      </c>
      <c r="E211" s="207" t="s">
        <v>1</v>
      </c>
      <c r="F211" s="208" t="s">
        <v>1080</v>
      </c>
      <c r="G211" s="205"/>
      <c r="H211" s="209">
        <v>0.011</v>
      </c>
      <c r="I211" s="210"/>
      <c r="J211" s="205"/>
      <c r="K211" s="205"/>
      <c r="L211" s="211"/>
      <c r="M211" s="212"/>
      <c r="N211" s="213"/>
      <c r="O211" s="213"/>
      <c r="P211" s="213"/>
      <c r="Q211" s="213"/>
      <c r="R211" s="213"/>
      <c r="S211" s="213"/>
      <c r="T211" s="214"/>
      <c r="AT211" s="215" t="s">
        <v>167</v>
      </c>
      <c r="AU211" s="215" t="s">
        <v>83</v>
      </c>
      <c r="AV211" s="13" t="s">
        <v>83</v>
      </c>
      <c r="AW211" s="13" t="s">
        <v>31</v>
      </c>
      <c r="AX211" s="13" t="s">
        <v>75</v>
      </c>
      <c r="AY211" s="215" t="s">
        <v>159</v>
      </c>
    </row>
    <row r="212" spans="1:65" s="2" customFormat="1" ht="21.75" customHeight="1">
      <c r="A212" s="32"/>
      <c r="B212" s="33"/>
      <c r="C212" s="190" t="s">
        <v>323</v>
      </c>
      <c r="D212" s="190" t="s">
        <v>161</v>
      </c>
      <c r="E212" s="191" t="s">
        <v>1081</v>
      </c>
      <c r="F212" s="192" t="s">
        <v>1082</v>
      </c>
      <c r="G212" s="193" t="s">
        <v>283</v>
      </c>
      <c r="H212" s="194">
        <v>358.4</v>
      </c>
      <c r="I212" s="195"/>
      <c r="J212" s="196">
        <f>ROUND(I212*H212,0)</f>
        <v>0</v>
      </c>
      <c r="K212" s="197"/>
      <c r="L212" s="37"/>
      <c r="M212" s="198" t="s">
        <v>1</v>
      </c>
      <c r="N212" s="199" t="s">
        <v>40</v>
      </c>
      <c r="O212" s="69"/>
      <c r="P212" s="200">
        <f>O212*H212</f>
        <v>0</v>
      </c>
      <c r="Q212" s="200">
        <v>0</v>
      </c>
      <c r="R212" s="200">
        <f>Q212*H212</f>
        <v>0</v>
      </c>
      <c r="S212" s="200">
        <v>0</v>
      </c>
      <c r="T212" s="201">
        <f>S212*H212</f>
        <v>0</v>
      </c>
      <c r="U212" s="32"/>
      <c r="V212" s="32"/>
      <c r="W212" s="32"/>
      <c r="X212" s="32"/>
      <c r="Y212" s="32"/>
      <c r="Z212" s="32"/>
      <c r="AA212" s="32"/>
      <c r="AB212" s="32"/>
      <c r="AC212" s="32"/>
      <c r="AD212" s="32"/>
      <c r="AE212" s="32"/>
      <c r="AR212" s="202" t="s">
        <v>165</v>
      </c>
      <c r="AT212" s="202" t="s">
        <v>161</v>
      </c>
      <c r="AU212" s="202" t="s">
        <v>83</v>
      </c>
      <c r="AY212" s="15" t="s">
        <v>159</v>
      </c>
      <c r="BE212" s="203">
        <f>IF(N212="základní",J212,0)</f>
        <v>0</v>
      </c>
      <c r="BF212" s="203">
        <f>IF(N212="snížená",J212,0)</f>
        <v>0</v>
      </c>
      <c r="BG212" s="203">
        <f>IF(N212="zákl. přenesená",J212,0)</f>
        <v>0</v>
      </c>
      <c r="BH212" s="203">
        <f>IF(N212="sníž. přenesená",J212,0)</f>
        <v>0</v>
      </c>
      <c r="BI212" s="203">
        <f>IF(N212="nulová",J212,0)</f>
        <v>0</v>
      </c>
      <c r="BJ212" s="15" t="s">
        <v>8</v>
      </c>
      <c r="BK212" s="203">
        <f>ROUND(I212*H212,0)</f>
        <v>0</v>
      </c>
      <c r="BL212" s="15" t="s">
        <v>165</v>
      </c>
      <c r="BM212" s="202" t="s">
        <v>1083</v>
      </c>
    </row>
    <row r="213" spans="2:51" s="13" customFormat="1" ht="12">
      <c r="B213" s="204"/>
      <c r="C213" s="205"/>
      <c r="D213" s="206" t="s">
        <v>167</v>
      </c>
      <c r="E213" s="207" t="s">
        <v>1</v>
      </c>
      <c r="F213" s="208" t="s">
        <v>1084</v>
      </c>
      <c r="G213" s="205"/>
      <c r="H213" s="209">
        <v>358.4</v>
      </c>
      <c r="I213" s="210"/>
      <c r="J213" s="205"/>
      <c r="K213" s="205"/>
      <c r="L213" s="211"/>
      <c r="M213" s="212"/>
      <c r="N213" s="213"/>
      <c r="O213" s="213"/>
      <c r="P213" s="213"/>
      <c r="Q213" s="213"/>
      <c r="R213" s="213"/>
      <c r="S213" s="213"/>
      <c r="T213" s="214"/>
      <c r="AT213" s="215" t="s">
        <v>167</v>
      </c>
      <c r="AU213" s="215" t="s">
        <v>83</v>
      </c>
      <c r="AV213" s="13" t="s">
        <v>83</v>
      </c>
      <c r="AW213" s="13" t="s">
        <v>31</v>
      </c>
      <c r="AX213" s="13" t="s">
        <v>75</v>
      </c>
      <c r="AY213" s="215" t="s">
        <v>159</v>
      </c>
    </row>
    <row r="214" spans="1:65" s="2" customFormat="1" ht="21.75" customHeight="1">
      <c r="A214" s="32"/>
      <c r="B214" s="33"/>
      <c r="C214" s="190" t="s">
        <v>327</v>
      </c>
      <c r="D214" s="190" t="s">
        <v>161</v>
      </c>
      <c r="E214" s="191" t="s">
        <v>1085</v>
      </c>
      <c r="F214" s="192" t="s">
        <v>1086</v>
      </c>
      <c r="G214" s="193" t="s">
        <v>283</v>
      </c>
      <c r="H214" s="194">
        <v>15.543</v>
      </c>
      <c r="I214" s="195"/>
      <c r="J214" s="196">
        <f>ROUND(I214*H214,0)</f>
        <v>0</v>
      </c>
      <c r="K214" s="197"/>
      <c r="L214" s="37"/>
      <c r="M214" s="198" t="s">
        <v>1</v>
      </c>
      <c r="N214" s="199" t="s">
        <v>40</v>
      </c>
      <c r="O214" s="69"/>
      <c r="P214" s="200">
        <f>O214*H214</f>
        <v>0</v>
      </c>
      <c r="Q214" s="200">
        <v>0</v>
      </c>
      <c r="R214" s="200">
        <f>Q214*H214</f>
        <v>0</v>
      </c>
      <c r="S214" s="200">
        <v>0</v>
      </c>
      <c r="T214" s="201">
        <f>S214*H214</f>
        <v>0</v>
      </c>
      <c r="U214" s="32"/>
      <c r="V214" s="32"/>
      <c r="W214" s="32"/>
      <c r="X214" s="32"/>
      <c r="Y214" s="32"/>
      <c r="Z214" s="32"/>
      <c r="AA214" s="32"/>
      <c r="AB214" s="32"/>
      <c r="AC214" s="32"/>
      <c r="AD214" s="32"/>
      <c r="AE214" s="32"/>
      <c r="AR214" s="202" t="s">
        <v>165</v>
      </c>
      <c r="AT214" s="202" t="s">
        <v>161</v>
      </c>
      <c r="AU214" s="202" t="s">
        <v>83</v>
      </c>
      <c r="AY214" s="15" t="s">
        <v>159</v>
      </c>
      <c r="BE214" s="203">
        <f>IF(N214="základní",J214,0)</f>
        <v>0</v>
      </c>
      <c r="BF214" s="203">
        <f>IF(N214="snížená",J214,0)</f>
        <v>0</v>
      </c>
      <c r="BG214" s="203">
        <f>IF(N214="zákl. přenesená",J214,0)</f>
        <v>0</v>
      </c>
      <c r="BH214" s="203">
        <f>IF(N214="sníž. přenesená",J214,0)</f>
        <v>0</v>
      </c>
      <c r="BI214" s="203">
        <f>IF(N214="nulová",J214,0)</f>
        <v>0</v>
      </c>
      <c r="BJ214" s="15" t="s">
        <v>8</v>
      </c>
      <c r="BK214" s="203">
        <f>ROUND(I214*H214,0)</f>
        <v>0</v>
      </c>
      <c r="BL214" s="15" t="s">
        <v>165</v>
      </c>
      <c r="BM214" s="202" t="s">
        <v>1087</v>
      </c>
    </row>
    <row r="215" spans="2:51" s="13" customFormat="1" ht="12">
      <c r="B215" s="204"/>
      <c r="C215" s="205"/>
      <c r="D215" s="206" t="s">
        <v>167</v>
      </c>
      <c r="E215" s="207" t="s">
        <v>1</v>
      </c>
      <c r="F215" s="208" t="s">
        <v>1088</v>
      </c>
      <c r="G215" s="205"/>
      <c r="H215" s="209">
        <v>15.543</v>
      </c>
      <c r="I215" s="210"/>
      <c r="J215" s="205"/>
      <c r="K215" s="205"/>
      <c r="L215" s="211"/>
      <c r="M215" s="212"/>
      <c r="N215" s="213"/>
      <c r="O215" s="213"/>
      <c r="P215" s="213"/>
      <c r="Q215" s="213"/>
      <c r="R215" s="213"/>
      <c r="S215" s="213"/>
      <c r="T215" s="214"/>
      <c r="AT215" s="215" t="s">
        <v>167</v>
      </c>
      <c r="AU215" s="215" t="s">
        <v>83</v>
      </c>
      <c r="AV215" s="13" t="s">
        <v>83</v>
      </c>
      <c r="AW215" s="13" t="s">
        <v>31</v>
      </c>
      <c r="AX215" s="13" t="s">
        <v>75</v>
      </c>
      <c r="AY215" s="215" t="s">
        <v>159</v>
      </c>
    </row>
    <row r="216" spans="2:63" s="12" customFormat="1" ht="22.9" customHeight="1">
      <c r="B216" s="174"/>
      <c r="C216" s="175"/>
      <c r="D216" s="176" t="s">
        <v>74</v>
      </c>
      <c r="E216" s="188" t="s">
        <v>321</v>
      </c>
      <c r="F216" s="188" t="s">
        <v>322</v>
      </c>
      <c r="G216" s="175"/>
      <c r="H216" s="175"/>
      <c r="I216" s="178"/>
      <c r="J216" s="189">
        <f>BK216</f>
        <v>0</v>
      </c>
      <c r="K216" s="175"/>
      <c r="L216" s="180"/>
      <c r="M216" s="181"/>
      <c r="N216" s="182"/>
      <c r="O216" s="182"/>
      <c r="P216" s="183">
        <f>SUM(P217:P237)</f>
        <v>0</v>
      </c>
      <c r="Q216" s="182"/>
      <c r="R216" s="183">
        <f>SUM(R217:R237)</f>
        <v>2.94630132</v>
      </c>
      <c r="S216" s="182"/>
      <c r="T216" s="184">
        <f>SUM(T217:T237)</f>
        <v>0</v>
      </c>
      <c r="AR216" s="185" t="s">
        <v>8</v>
      </c>
      <c r="AT216" s="186" t="s">
        <v>74</v>
      </c>
      <c r="AU216" s="186" t="s">
        <v>8</v>
      </c>
      <c r="AY216" s="185" t="s">
        <v>159</v>
      </c>
      <c r="BK216" s="187">
        <f>SUM(BK217:BK237)</f>
        <v>0</v>
      </c>
    </row>
    <row r="217" spans="1:65" s="2" customFormat="1" ht="21.75" customHeight="1">
      <c r="A217" s="32"/>
      <c r="B217" s="33"/>
      <c r="C217" s="190" t="s">
        <v>331</v>
      </c>
      <c r="D217" s="190" t="s">
        <v>161</v>
      </c>
      <c r="E217" s="191" t="s">
        <v>1089</v>
      </c>
      <c r="F217" s="192" t="s">
        <v>1090</v>
      </c>
      <c r="G217" s="193" t="s">
        <v>214</v>
      </c>
      <c r="H217" s="194">
        <v>10.294</v>
      </c>
      <c r="I217" s="195"/>
      <c r="J217" s="196">
        <f>ROUND(I217*H217,0)</f>
        <v>0</v>
      </c>
      <c r="K217" s="197"/>
      <c r="L217" s="37"/>
      <c r="M217" s="198" t="s">
        <v>1</v>
      </c>
      <c r="N217" s="199" t="s">
        <v>40</v>
      </c>
      <c r="O217" s="69"/>
      <c r="P217" s="200">
        <f>O217*H217</f>
        <v>0</v>
      </c>
      <c r="Q217" s="200">
        <v>0.02048</v>
      </c>
      <c r="R217" s="200">
        <f>Q217*H217</f>
        <v>0.21082112000000003</v>
      </c>
      <c r="S217" s="200">
        <v>0</v>
      </c>
      <c r="T217" s="201">
        <f>S217*H217</f>
        <v>0</v>
      </c>
      <c r="U217" s="32"/>
      <c r="V217" s="32"/>
      <c r="W217" s="32"/>
      <c r="X217" s="32"/>
      <c r="Y217" s="32"/>
      <c r="Z217" s="32"/>
      <c r="AA217" s="32"/>
      <c r="AB217" s="32"/>
      <c r="AC217" s="32"/>
      <c r="AD217" s="32"/>
      <c r="AE217" s="32"/>
      <c r="AR217" s="202" t="s">
        <v>165</v>
      </c>
      <c r="AT217" s="202" t="s">
        <v>161</v>
      </c>
      <c r="AU217" s="202" t="s">
        <v>83</v>
      </c>
      <c r="AY217" s="15" t="s">
        <v>159</v>
      </c>
      <c r="BE217" s="203">
        <f>IF(N217="základní",J217,0)</f>
        <v>0</v>
      </c>
      <c r="BF217" s="203">
        <f>IF(N217="snížená",J217,0)</f>
        <v>0</v>
      </c>
      <c r="BG217" s="203">
        <f>IF(N217="zákl. přenesená",J217,0)</f>
        <v>0</v>
      </c>
      <c r="BH217" s="203">
        <f>IF(N217="sníž. přenesená",J217,0)</f>
        <v>0</v>
      </c>
      <c r="BI217" s="203">
        <f>IF(N217="nulová",J217,0)</f>
        <v>0</v>
      </c>
      <c r="BJ217" s="15" t="s">
        <v>8</v>
      </c>
      <c r="BK217" s="203">
        <f>ROUND(I217*H217,0)</f>
        <v>0</v>
      </c>
      <c r="BL217" s="15" t="s">
        <v>165</v>
      </c>
      <c r="BM217" s="202" t="s">
        <v>1091</v>
      </c>
    </row>
    <row r="218" spans="2:51" s="13" customFormat="1" ht="12">
      <c r="B218" s="204"/>
      <c r="C218" s="205"/>
      <c r="D218" s="206" t="s">
        <v>167</v>
      </c>
      <c r="E218" s="207" t="s">
        <v>1</v>
      </c>
      <c r="F218" s="208" t="s">
        <v>1092</v>
      </c>
      <c r="G218" s="205"/>
      <c r="H218" s="209">
        <v>10.294</v>
      </c>
      <c r="I218" s="210"/>
      <c r="J218" s="205"/>
      <c r="K218" s="205"/>
      <c r="L218" s="211"/>
      <c r="M218" s="212"/>
      <c r="N218" s="213"/>
      <c r="O218" s="213"/>
      <c r="P218" s="213"/>
      <c r="Q218" s="213"/>
      <c r="R218" s="213"/>
      <c r="S218" s="213"/>
      <c r="T218" s="214"/>
      <c r="AT218" s="215" t="s">
        <v>167</v>
      </c>
      <c r="AU218" s="215" t="s">
        <v>83</v>
      </c>
      <c r="AV218" s="13" t="s">
        <v>83</v>
      </c>
      <c r="AW218" s="13" t="s">
        <v>31</v>
      </c>
      <c r="AX218" s="13" t="s">
        <v>75</v>
      </c>
      <c r="AY218" s="215" t="s">
        <v>159</v>
      </c>
    </row>
    <row r="219" spans="1:65" s="2" customFormat="1" ht="21.75" customHeight="1">
      <c r="A219" s="32"/>
      <c r="B219" s="33"/>
      <c r="C219" s="190" t="s">
        <v>336</v>
      </c>
      <c r="D219" s="190" t="s">
        <v>161</v>
      </c>
      <c r="E219" s="191" t="s">
        <v>1093</v>
      </c>
      <c r="F219" s="192" t="s">
        <v>1094</v>
      </c>
      <c r="G219" s="193" t="s">
        <v>214</v>
      </c>
      <c r="H219" s="194">
        <v>10.294</v>
      </c>
      <c r="I219" s="195"/>
      <c r="J219" s="196">
        <f>ROUND(I219*H219,0)</f>
        <v>0</v>
      </c>
      <c r="K219" s="197"/>
      <c r="L219" s="37"/>
      <c r="M219" s="198" t="s">
        <v>1</v>
      </c>
      <c r="N219" s="199" t="s">
        <v>40</v>
      </c>
      <c r="O219" s="69"/>
      <c r="P219" s="200">
        <f>O219*H219</f>
        <v>0</v>
      </c>
      <c r="Q219" s="200">
        <v>0.0079</v>
      </c>
      <c r="R219" s="200">
        <f>Q219*H219</f>
        <v>0.08132260000000001</v>
      </c>
      <c r="S219" s="200">
        <v>0</v>
      </c>
      <c r="T219" s="201">
        <f>S219*H219</f>
        <v>0</v>
      </c>
      <c r="U219" s="32"/>
      <c r="V219" s="32"/>
      <c r="W219" s="32"/>
      <c r="X219" s="32"/>
      <c r="Y219" s="32"/>
      <c r="Z219" s="32"/>
      <c r="AA219" s="32"/>
      <c r="AB219" s="32"/>
      <c r="AC219" s="32"/>
      <c r="AD219" s="32"/>
      <c r="AE219" s="32"/>
      <c r="AR219" s="202" t="s">
        <v>165</v>
      </c>
      <c r="AT219" s="202" t="s">
        <v>161</v>
      </c>
      <c r="AU219" s="202" t="s">
        <v>83</v>
      </c>
      <c r="AY219" s="15" t="s">
        <v>159</v>
      </c>
      <c r="BE219" s="203">
        <f>IF(N219="základní",J219,0)</f>
        <v>0</v>
      </c>
      <c r="BF219" s="203">
        <f>IF(N219="snížená",J219,0)</f>
        <v>0</v>
      </c>
      <c r="BG219" s="203">
        <f>IF(N219="zákl. přenesená",J219,0)</f>
        <v>0</v>
      </c>
      <c r="BH219" s="203">
        <f>IF(N219="sníž. přenesená",J219,0)</f>
        <v>0</v>
      </c>
      <c r="BI219" s="203">
        <f>IF(N219="nulová",J219,0)</f>
        <v>0</v>
      </c>
      <c r="BJ219" s="15" t="s">
        <v>8</v>
      </c>
      <c r="BK219" s="203">
        <f>ROUND(I219*H219,0)</f>
        <v>0</v>
      </c>
      <c r="BL219" s="15" t="s">
        <v>165</v>
      </c>
      <c r="BM219" s="202" t="s">
        <v>1095</v>
      </c>
    </row>
    <row r="220" spans="1:65" s="2" customFormat="1" ht="21.75" customHeight="1">
      <c r="A220" s="32"/>
      <c r="B220" s="33"/>
      <c r="C220" s="190" t="s">
        <v>343</v>
      </c>
      <c r="D220" s="190" t="s">
        <v>161</v>
      </c>
      <c r="E220" s="191" t="s">
        <v>1096</v>
      </c>
      <c r="F220" s="192" t="s">
        <v>1097</v>
      </c>
      <c r="G220" s="193" t="s">
        <v>214</v>
      </c>
      <c r="H220" s="194">
        <v>73.123</v>
      </c>
      <c r="I220" s="195"/>
      <c r="J220" s="196">
        <f>ROUND(I220*H220,0)</f>
        <v>0</v>
      </c>
      <c r="K220" s="197"/>
      <c r="L220" s="37"/>
      <c r="M220" s="198" t="s">
        <v>1</v>
      </c>
      <c r="N220" s="199" t="s">
        <v>40</v>
      </c>
      <c r="O220" s="69"/>
      <c r="P220" s="200">
        <f>O220*H220</f>
        <v>0</v>
      </c>
      <c r="Q220" s="200">
        <v>0.0154</v>
      </c>
      <c r="R220" s="200">
        <f>Q220*H220</f>
        <v>1.1260942</v>
      </c>
      <c r="S220" s="200">
        <v>0</v>
      </c>
      <c r="T220" s="201">
        <f>S220*H220</f>
        <v>0</v>
      </c>
      <c r="U220" s="32"/>
      <c r="V220" s="32"/>
      <c r="W220" s="32"/>
      <c r="X220" s="32"/>
      <c r="Y220" s="32"/>
      <c r="Z220" s="32"/>
      <c r="AA220" s="32"/>
      <c r="AB220" s="32"/>
      <c r="AC220" s="32"/>
      <c r="AD220" s="32"/>
      <c r="AE220" s="32"/>
      <c r="AR220" s="202" t="s">
        <v>165</v>
      </c>
      <c r="AT220" s="202" t="s">
        <v>161</v>
      </c>
      <c r="AU220" s="202" t="s">
        <v>83</v>
      </c>
      <c r="AY220" s="15" t="s">
        <v>159</v>
      </c>
      <c r="BE220" s="203">
        <f>IF(N220="základní",J220,0)</f>
        <v>0</v>
      </c>
      <c r="BF220" s="203">
        <f>IF(N220="snížená",J220,0)</f>
        <v>0</v>
      </c>
      <c r="BG220" s="203">
        <f>IF(N220="zákl. přenesená",J220,0)</f>
        <v>0</v>
      </c>
      <c r="BH220" s="203">
        <f>IF(N220="sníž. přenesená",J220,0)</f>
        <v>0</v>
      </c>
      <c r="BI220" s="203">
        <f>IF(N220="nulová",J220,0)</f>
        <v>0</v>
      </c>
      <c r="BJ220" s="15" t="s">
        <v>8</v>
      </c>
      <c r="BK220" s="203">
        <f>ROUND(I220*H220,0)</f>
        <v>0</v>
      </c>
      <c r="BL220" s="15" t="s">
        <v>165</v>
      </c>
      <c r="BM220" s="202" t="s">
        <v>1098</v>
      </c>
    </row>
    <row r="221" spans="2:51" s="13" customFormat="1" ht="12">
      <c r="B221" s="204"/>
      <c r="C221" s="205"/>
      <c r="D221" s="206" t="s">
        <v>167</v>
      </c>
      <c r="E221" s="207" t="s">
        <v>1</v>
      </c>
      <c r="F221" s="208" t="s">
        <v>1099</v>
      </c>
      <c r="G221" s="205"/>
      <c r="H221" s="209">
        <v>7.449</v>
      </c>
      <c r="I221" s="210"/>
      <c r="J221" s="205"/>
      <c r="K221" s="205"/>
      <c r="L221" s="211"/>
      <c r="M221" s="212"/>
      <c r="N221" s="213"/>
      <c r="O221" s="213"/>
      <c r="P221" s="213"/>
      <c r="Q221" s="213"/>
      <c r="R221" s="213"/>
      <c r="S221" s="213"/>
      <c r="T221" s="214"/>
      <c r="AT221" s="215" t="s">
        <v>167</v>
      </c>
      <c r="AU221" s="215" t="s">
        <v>83</v>
      </c>
      <c r="AV221" s="13" t="s">
        <v>83</v>
      </c>
      <c r="AW221" s="13" t="s">
        <v>31</v>
      </c>
      <c r="AX221" s="13" t="s">
        <v>75</v>
      </c>
      <c r="AY221" s="215" t="s">
        <v>159</v>
      </c>
    </row>
    <row r="222" spans="2:51" s="13" customFormat="1" ht="12">
      <c r="B222" s="204"/>
      <c r="C222" s="205"/>
      <c r="D222" s="206" t="s">
        <v>167</v>
      </c>
      <c r="E222" s="207" t="s">
        <v>1</v>
      </c>
      <c r="F222" s="208" t="s">
        <v>1100</v>
      </c>
      <c r="G222" s="205"/>
      <c r="H222" s="209">
        <v>14.462</v>
      </c>
      <c r="I222" s="210"/>
      <c r="J222" s="205"/>
      <c r="K222" s="205"/>
      <c r="L222" s="211"/>
      <c r="M222" s="212"/>
      <c r="N222" s="213"/>
      <c r="O222" s="213"/>
      <c r="P222" s="213"/>
      <c r="Q222" s="213"/>
      <c r="R222" s="213"/>
      <c r="S222" s="213"/>
      <c r="T222" s="214"/>
      <c r="AT222" s="215" t="s">
        <v>167</v>
      </c>
      <c r="AU222" s="215" t="s">
        <v>83</v>
      </c>
      <c r="AV222" s="13" t="s">
        <v>83</v>
      </c>
      <c r="AW222" s="13" t="s">
        <v>31</v>
      </c>
      <c r="AX222" s="13" t="s">
        <v>75</v>
      </c>
      <c r="AY222" s="215" t="s">
        <v>159</v>
      </c>
    </row>
    <row r="223" spans="2:51" s="13" customFormat="1" ht="12">
      <c r="B223" s="204"/>
      <c r="C223" s="205"/>
      <c r="D223" s="206" t="s">
        <v>167</v>
      </c>
      <c r="E223" s="207" t="s">
        <v>1</v>
      </c>
      <c r="F223" s="208" t="s">
        <v>1101</v>
      </c>
      <c r="G223" s="205"/>
      <c r="H223" s="209">
        <v>21.721</v>
      </c>
      <c r="I223" s="210"/>
      <c r="J223" s="205"/>
      <c r="K223" s="205"/>
      <c r="L223" s="211"/>
      <c r="M223" s="212"/>
      <c r="N223" s="213"/>
      <c r="O223" s="213"/>
      <c r="P223" s="213"/>
      <c r="Q223" s="213"/>
      <c r="R223" s="213"/>
      <c r="S223" s="213"/>
      <c r="T223" s="214"/>
      <c r="AT223" s="215" t="s">
        <v>167</v>
      </c>
      <c r="AU223" s="215" t="s">
        <v>83</v>
      </c>
      <c r="AV223" s="13" t="s">
        <v>83</v>
      </c>
      <c r="AW223" s="13" t="s">
        <v>31</v>
      </c>
      <c r="AX223" s="13" t="s">
        <v>75</v>
      </c>
      <c r="AY223" s="215" t="s">
        <v>159</v>
      </c>
    </row>
    <row r="224" spans="2:51" s="13" customFormat="1" ht="12">
      <c r="B224" s="204"/>
      <c r="C224" s="205"/>
      <c r="D224" s="206" t="s">
        <v>167</v>
      </c>
      <c r="E224" s="207" t="s">
        <v>1</v>
      </c>
      <c r="F224" s="208" t="s">
        <v>1102</v>
      </c>
      <c r="G224" s="205"/>
      <c r="H224" s="209">
        <v>29.491</v>
      </c>
      <c r="I224" s="210"/>
      <c r="J224" s="205"/>
      <c r="K224" s="205"/>
      <c r="L224" s="211"/>
      <c r="M224" s="212"/>
      <c r="N224" s="213"/>
      <c r="O224" s="213"/>
      <c r="P224" s="213"/>
      <c r="Q224" s="213"/>
      <c r="R224" s="213"/>
      <c r="S224" s="213"/>
      <c r="T224" s="214"/>
      <c r="AT224" s="215" t="s">
        <v>167</v>
      </c>
      <c r="AU224" s="215" t="s">
        <v>83</v>
      </c>
      <c r="AV224" s="13" t="s">
        <v>83</v>
      </c>
      <c r="AW224" s="13" t="s">
        <v>31</v>
      </c>
      <c r="AX224" s="13" t="s">
        <v>75</v>
      </c>
      <c r="AY224" s="215" t="s">
        <v>159</v>
      </c>
    </row>
    <row r="225" spans="1:65" s="2" customFormat="1" ht="21.75" customHeight="1">
      <c r="A225" s="32"/>
      <c r="B225" s="33"/>
      <c r="C225" s="190" t="s">
        <v>347</v>
      </c>
      <c r="D225" s="190" t="s">
        <v>161</v>
      </c>
      <c r="E225" s="191" t="s">
        <v>1103</v>
      </c>
      <c r="F225" s="192" t="s">
        <v>1104</v>
      </c>
      <c r="G225" s="193" t="s">
        <v>214</v>
      </c>
      <c r="H225" s="194">
        <v>81.304</v>
      </c>
      <c r="I225" s="195"/>
      <c r="J225" s="196">
        <f>ROUND(I225*H225,0)</f>
        <v>0</v>
      </c>
      <c r="K225" s="197"/>
      <c r="L225" s="37"/>
      <c r="M225" s="198" t="s">
        <v>1</v>
      </c>
      <c r="N225" s="199" t="s">
        <v>40</v>
      </c>
      <c r="O225" s="69"/>
      <c r="P225" s="200">
        <f>O225*H225</f>
        <v>0</v>
      </c>
      <c r="Q225" s="200">
        <v>0.01838</v>
      </c>
      <c r="R225" s="200">
        <f>Q225*H225</f>
        <v>1.4943675200000002</v>
      </c>
      <c r="S225" s="200">
        <v>0</v>
      </c>
      <c r="T225" s="201">
        <f>S225*H225</f>
        <v>0</v>
      </c>
      <c r="U225" s="32"/>
      <c r="V225" s="32"/>
      <c r="W225" s="32"/>
      <c r="X225" s="32"/>
      <c r="Y225" s="32"/>
      <c r="Z225" s="32"/>
      <c r="AA225" s="32"/>
      <c r="AB225" s="32"/>
      <c r="AC225" s="32"/>
      <c r="AD225" s="32"/>
      <c r="AE225" s="32"/>
      <c r="AR225" s="202" t="s">
        <v>165</v>
      </c>
      <c r="AT225" s="202" t="s">
        <v>161</v>
      </c>
      <c r="AU225" s="202" t="s">
        <v>83</v>
      </c>
      <c r="AY225" s="15" t="s">
        <v>159</v>
      </c>
      <c r="BE225" s="203">
        <f>IF(N225="základní",J225,0)</f>
        <v>0</v>
      </c>
      <c r="BF225" s="203">
        <f>IF(N225="snížená",J225,0)</f>
        <v>0</v>
      </c>
      <c r="BG225" s="203">
        <f>IF(N225="zákl. přenesená",J225,0)</f>
        <v>0</v>
      </c>
      <c r="BH225" s="203">
        <f>IF(N225="sníž. přenesená",J225,0)</f>
        <v>0</v>
      </c>
      <c r="BI225" s="203">
        <f>IF(N225="nulová",J225,0)</f>
        <v>0</v>
      </c>
      <c r="BJ225" s="15" t="s">
        <v>8</v>
      </c>
      <c r="BK225" s="203">
        <f>ROUND(I225*H225,0)</f>
        <v>0</v>
      </c>
      <c r="BL225" s="15" t="s">
        <v>165</v>
      </c>
      <c r="BM225" s="202" t="s">
        <v>1105</v>
      </c>
    </row>
    <row r="226" spans="2:51" s="13" customFormat="1" ht="12">
      <c r="B226" s="204"/>
      <c r="C226" s="205"/>
      <c r="D226" s="206" t="s">
        <v>167</v>
      </c>
      <c r="E226" s="207" t="s">
        <v>1</v>
      </c>
      <c r="F226" s="208" t="s">
        <v>1106</v>
      </c>
      <c r="G226" s="205"/>
      <c r="H226" s="209">
        <v>8.651</v>
      </c>
      <c r="I226" s="210"/>
      <c r="J226" s="205"/>
      <c r="K226" s="205"/>
      <c r="L226" s="211"/>
      <c r="M226" s="212"/>
      <c r="N226" s="213"/>
      <c r="O226" s="213"/>
      <c r="P226" s="213"/>
      <c r="Q226" s="213"/>
      <c r="R226" s="213"/>
      <c r="S226" s="213"/>
      <c r="T226" s="214"/>
      <c r="AT226" s="215" t="s">
        <v>167</v>
      </c>
      <c r="AU226" s="215" t="s">
        <v>83</v>
      </c>
      <c r="AV226" s="13" t="s">
        <v>83</v>
      </c>
      <c r="AW226" s="13" t="s">
        <v>31</v>
      </c>
      <c r="AX226" s="13" t="s">
        <v>75</v>
      </c>
      <c r="AY226" s="215" t="s">
        <v>159</v>
      </c>
    </row>
    <row r="227" spans="2:51" s="13" customFormat="1" ht="12">
      <c r="B227" s="204"/>
      <c r="C227" s="205"/>
      <c r="D227" s="206" t="s">
        <v>167</v>
      </c>
      <c r="E227" s="207" t="s">
        <v>1</v>
      </c>
      <c r="F227" s="208" t="s">
        <v>1107</v>
      </c>
      <c r="G227" s="205"/>
      <c r="H227" s="209">
        <v>2.102</v>
      </c>
      <c r="I227" s="210"/>
      <c r="J227" s="205"/>
      <c r="K227" s="205"/>
      <c r="L227" s="211"/>
      <c r="M227" s="212"/>
      <c r="N227" s="213"/>
      <c r="O227" s="213"/>
      <c r="P227" s="213"/>
      <c r="Q227" s="213"/>
      <c r="R227" s="213"/>
      <c r="S227" s="213"/>
      <c r="T227" s="214"/>
      <c r="AT227" s="215" t="s">
        <v>167</v>
      </c>
      <c r="AU227" s="215" t="s">
        <v>83</v>
      </c>
      <c r="AV227" s="13" t="s">
        <v>83</v>
      </c>
      <c r="AW227" s="13" t="s">
        <v>31</v>
      </c>
      <c r="AX227" s="13" t="s">
        <v>75</v>
      </c>
      <c r="AY227" s="215" t="s">
        <v>159</v>
      </c>
    </row>
    <row r="228" spans="2:51" s="13" customFormat="1" ht="12">
      <c r="B228" s="204"/>
      <c r="C228" s="205"/>
      <c r="D228" s="206" t="s">
        <v>167</v>
      </c>
      <c r="E228" s="207" t="s">
        <v>1</v>
      </c>
      <c r="F228" s="208" t="s">
        <v>1108</v>
      </c>
      <c r="G228" s="205"/>
      <c r="H228" s="209">
        <v>6.6</v>
      </c>
      <c r="I228" s="210"/>
      <c r="J228" s="205"/>
      <c r="K228" s="205"/>
      <c r="L228" s="211"/>
      <c r="M228" s="212"/>
      <c r="N228" s="213"/>
      <c r="O228" s="213"/>
      <c r="P228" s="213"/>
      <c r="Q228" s="213"/>
      <c r="R228" s="213"/>
      <c r="S228" s="213"/>
      <c r="T228" s="214"/>
      <c r="AT228" s="215" t="s">
        <v>167</v>
      </c>
      <c r="AU228" s="215" t="s">
        <v>83</v>
      </c>
      <c r="AV228" s="13" t="s">
        <v>83</v>
      </c>
      <c r="AW228" s="13" t="s">
        <v>31</v>
      </c>
      <c r="AX228" s="13" t="s">
        <v>75</v>
      </c>
      <c r="AY228" s="215" t="s">
        <v>159</v>
      </c>
    </row>
    <row r="229" spans="2:51" s="13" customFormat="1" ht="12">
      <c r="B229" s="204"/>
      <c r="C229" s="205"/>
      <c r="D229" s="206" t="s">
        <v>167</v>
      </c>
      <c r="E229" s="207" t="s">
        <v>1</v>
      </c>
      <c r="F229" s="208" t="s">
        <v>1109</v>
      </c>
      <c r="G229" s="205"/>
      <c r="H229" s="209">
        <v>9.8</v>
      </c>
      <c r="I229" s="210"/>
      <c r="J229" s="205"/>
      <c r="K229" s="205"/>
      <c r="L229" s="211"/>
      <c r="M229" s="212"/>
      <c r="N229" s="213"/>
      <c r="O229" s="213"/>
      <c r="P229" s="213"/>
      <c r="Q229" s="213"/>
      <c r="R229" s="213"/>
      <c r="S229" s="213"/>
      <c r="T229" s="214"/>
      <c r="AT229" s="215" t="s">
        <v>167</v>
      </c>
      <c r="AU229" s="215" t="s">
        <v>83</v>
      </c>
      <c r="AV229" s="13" t="s">
        <v>83</v>
      </c>
      <c r="AW229" s="13" t="s">
        <v>31</v>
      </c>
      <c r="AX229" s="13" t="s">
        <v>75</v>
      </c>
      <c r="AY229" s="215" t="s">
        <v>159</v>
      </c>
    </row>
    <row r="230" spans="2:51" s="13" customFormat="1" ht="12">
      <c r="B230" s="204"/>
      <c r="C230" s="205"/>
      <c r="D230" s="206" t="s">
        <v>167</v>
      </c>
      <c r="E230" s="207" t="s">
        <v>1</v>
      </c>
      <c r="F230" s="208" t="s">
        <v>1110</v>
      </c>
      <c r="G230" s="205"/>
      <c r="H230" s="209">
        <v>5.551</v>
      </c>
      <c r="I230" s="210"/>
      <c r="J230" s="205"/>
      <c r="K230" s="205"/>
      <c r="L230" s="211"/>
      <c r="M230" s="212"/>
      <c r="N230" s="213"/>
      <c r="O230" s="213"/>
      <c r="P230" s="213"/>
      <c r="Q230" s="213"/>
      <c r="R230" s="213"/>
      <c r="S230" s="213"/>
      <c r="T230" s="214"/>
      <c r="AT230" s="215" t="s">
        <v>167</v>
      </c>
      <c r="AU230" s="215" t="s">
        <v>83</v>
      </c>
      <c r="AV230" s="13" t="s">
        <v>83</v>
      </c>
      <c r="AW230" s="13" t="s">
        <v>31</v>
      </c>
      <c r="AX230" s="13" t="s">
        <v>75</v>
      </c>
      <c r="AY230" s="215" t="s">
        <v>159</v>
      </c>
    </row>
    <row r="231" spans="2:51" s="13" customFormat="1" ht="12">
      <c r="B231" s="204"/>
      <c r="C231" s="205"/>
      <c r="D231" s="206" t="s">
        <v>167</v>
      </c>
      <c r="E231" s="207" t="s">
        <v>1</v>
      </c>
      <c r="F231" s="208" t="s">
        <v>1111</v>
      </c>
      <c r="G231" s="205"/>
      <c r="H231" s="209">
        <v>14.7</v>
      </c>
      <c r="I231" s="210"/>
      <c r="J231" s="205"/>
      <c r="K231" s="205"/>
      <c r="L231" s="211"/>
      <c r="M231" s="212"/>
      <c r="N231" s="213"/>
      <c r="O231" s="213"/>
      <c r="P231" s="213"/>
      <c r="Q231" s="213"/>
      <c r="R231" s="213"/>
      <c r="S231" s="213"/>
      <c r="T231" s="214"/>
      <c r="AT231" s="215" t="s">
        <v>167</v>
      </c>
      <c r="AU231" s="215" t="s">
        <v>83</v>
      </c>
      <c r="AV231" s="13" t="s">
        <v>83</v>
      </c>
      <c r="AW231" s="13" t="s">
        <v>31</v>
      </c>
      <c r="AX231" s="13" t="s">
        <v>75</v>
      </c>
      <c r="AY231" s="215" t="s">
        <v>159</v>
      </c>
    </row>
    <row r="232" spans="2:51" s="13" customFormat="1" ht="12">
      <c r="B232" s="204"/>
      <c r="C232" s="205"/>
      <c r="D232" s="206" t="s">
        <v>167</v>
      </c>
      <c r="E232" s="207" t="s">
        <v>1</v>
      </c>
      <c r="F232" s="208" t="s">
        <v>1112</v>
      </c>
      <c r="G232" s="205"/>
      <c r="H232" s="209">
        <v>8.2</v>
      </c>
      <c r="I232" s="210"/>
      <c r="J232" s="205"/>
      <c r="K232" s="205"/>
      <c r="L232" s="211"/>
      <c r="M232" s="212"/>
      <c r="N232" s="213"/>
      <c r="O232" s="213"/>
      <c r="P232" s="213"/>
      <c r="Q232" s="213"/>
      <c r="R232" s="213"/>
      <c r="S232" s="213"/>
      <c r="T232" s="214"/>
      <c r="AT232" s="215" t="s">
        <v>167</v>
      </c>
      <c r="AU232" s="215" t="s">
        <v>83</v>
      </c>
      <c r="AV232" s="13" t="s">
        <v>83</v>
      </c>
      <c r="AW232" s="13" t="s">
        <v>31</v>
      </c>
      <c r="AX232" s="13" t="s">
        <v>75</v>
      </c>
      <c r="AY232" s="215" t="s">
        <v>159</v>
      </c>
    </row>
    <row r="233" spans="2:51" s="13" customFormat="1" ht="12">
      <c r="B233" s="204"/>
      <c r="C233" s="205"/>
      <c r="D233" s="206" t="s">
        <v>167</v>
      </c>
      <c r="E233" s="207" t="s">
        <v>1</v>
      </c>
      <c r="F233" s="208" t="s">
        <v>1113</v>
      </c>
      <c r="G233" s="205"/>
      <c r="H233" s="209">
        <v>11</v>
      </c>
      <c r="I233" s="210"/>
      <c r="J233" s="205"/>
      <c r="K233" s="205"/>
      <c r="L233" s="211"/>
      <c r="M233" s="212"/>
      <c r="N233" s="213"/>
      <c r="O233" s="213"/>
      <c r="P233" s="213"/>
      <c r="Q233" s="213"/>
      <c r="R233" s="213"/>
      <c r="S233" s="213"/>
      <c r="T233" s="214"/>
      <c r="AT233" s="215" t="s">
        <v>167</v>
      </c>
      <c r="AU233" s="215" t="s">
        <v>83</v>
      </c>
      <c r="AV233" s="13" t="s">
        <v>83</v>
      </c>
      <c r="AW233" s="13" t="s">
        <v>31</v>
      </c>
      <c r="AX233" s="13" t="s">
        <v>75</v>
      </c>
      <c r="AY233" s="215" t="s">
        <v>159</v>
      </c>
    </row>
    <row r="234" spans="2:51" s="13" customFormat="1" ht="12">
      <c r="B234" s="204"/>
      <c r="C234" s="205"/>
      <c r="D234" s="206" t="s">
        <v>167</v>
      </c>
      <c r="E234" s="207" t="s">
        <v>1</v>
      </c>
      <c r="F234" s="208" t="s">
        <v>1111</v>
      </c>
      <c r="G234" s="205"/>
      <c r="H234" s="209">
        <v>14.7</v>
      </c>
      <c r="I234" s="210"/>
      <c r="J234" s="205"/>
      <c r="K234" s="205"/>
      <c r="L234" s="211"/>
      <c r="M234" s="212"/>
      <c r="N234" s="213"/>
      <c r="O234" s="213"/>
      <c r="P234" s="213"/>
      <c r="Q234" s="213"/>
      <c r="R234" s="213"/>
      <c r="S234" s="213"/>
      <c r="T234" s="214"/>
      <c r="AT234" s="215" t="s">
        <v>167</v>
      </c>
      <c r="AU234" s="215" t="s">
        <v>83</v>
      </c>
      <c r="AV234" s="13" t="s">
        <v>83</v>
      </c>
      <c r="AW234" s="13" t="s">
        <v>31</v>
      </c>
      <c r="AX234" s="13" t="s">
        <v>75</v>
      </c>
      <c r="AY234" s="215" t="s">
        <v>159</v>
      </c>
    </row>
    <row r="235" spans="1:65" s="2" customFormat="1" ht="21.75" customHeight="1">
      <c r="A235" s="32"/>
      <c r="B235" s="33"/>
      <c r="C235" s="190" t="s">
        <v>352</v>
      </c>
      <c r="D235" s="190" t="s">
        <v>161</v>
      </c>
      <c r="E235" s="191" t="s">
        <v>1114</v>
      </c>
      <c r="F235" s="192" t="s">
        <v>1115</v>
      </c>
      <c r="G235" s="193" t="s">
        <v>214</v>
      </c>
      <c r="H235" s="194">
        <v>14.844</v>
      </c>
      <c r="I235" s="195"/>
      <c r="J235" s="196">
        <f>ROUND(I235*H235,0)</f>
        <v>0</v>
      </c>
      <c r="K235" s="197"/>
      <c r="L235" s="37"/>
      <c r="M235" s="198" t="s">
        <v>1</v>
      </c>
      <c r="N235" s="199" t="s">
        <v>40</v>
      </c>
      <c r="O235" s="69"/>
      <c r="P235" s="200">
        <f>O235*H235</f>
        <v>0</v>
      </c>
      <c r="Q235" s="200">
        <v>0.00227</v>
      </c>
      <c r="R235" s="200">
        <f>Q235*H235</f>
        <v>0.03369588</v>
      </c>
      <c r="S235" s="200">
        <v>0</v>
      </c>
      <c r="T235" s="201">
        <f>S235*H235</f>
        <v>0</v>
      </c>
      <c r="U235" s="32"/>
      <c r="V235" s="32"/>
      <c r="W235" s="32"/>
      <c r="X235" s="32"/>
      <c r="Y235" s="32"/>
      <c r="Z235" s="32"/>
      <c r="AA235" s="32"/>
      <c r="AB235" s="32"/>
      <c r="AC235" s="32"/>
      <c r="AD235" s="32"/>
      <c r="AE235" s="32"/>
      <c r="AR235" s="202" t="s">
        <v>165</v>
      </c>
      <c r="AT235" s="202" t="s">
        <v>161</v>
      </c>
      <c r="AU235" s="202" t="s">
        <v>83</v>
      </c>
      <c r="AY235" s="15" t="s">
        <v>159</v>
      </c>
      <c r="BE235" s="203">
        <f>IF(N235="základní",J235,0)</f>
        <v>0</v>
      </c>
      <c r="BF235" s="203">
        <f>IF(N235="snížená",J235,0)</f>
        <v>0</v>
      </c>
      <c r="BG235" s="203">
        <f>IF(N235="zákl. přenesená",J235,0)</f>
        <v>0</v>
      </c>
      <c r="BH235" s="203">
        <f>IF(N235="sníž. přenesená",J235,0)</f>
        <v>0</v>
      </c>
      <c r="BI235" s="203">
        <f>IF(N235="nulová",J235,0)</f>
        <v>0</v>
      </c>
      <c r="BJ235" s="15" t="s">
        <v>8</v>
      </c>
      <c r="BK235" s="203">
        <f>ROUND(I235*H235,0)</f>
        <v>0</v>
      </c>
      <c r="BL235" s="15" t="s">
        <v>165</v>
      </c>
      <c r="BM235" s="202" t="s">
        <v>1116</v>
      </c>
    </row>
    <row r="236" spans="2:51" s="13" customFormat="1" ht="33.75">
      <c r="B236" s="204"/>
      <c r="C236" s="205"/>
      <c r="D236" s="206" t="s">
        <v>167</v>
      </c>
      <c r="E236" s="207" t="s">
        <v>1</v>
      </c>
      <c r="F236" s="208" t="s">
        <v>1117</v>
      </c>
      <c r="G236" s="205"/>
      <c r="H236" s="209">
        <v>14.844</v>
      </c>
      <c r="I236" s="210"/>
      <c r="J236" s="205"/>
      <c r="K236" s="205"/>
      <c r="L236" s="211"/>
      <c r="M236" s="212"/>
      <c r="N236" s="213"/>
      <c r="O236" s="213"/>
      <c r="P236" s="213"/>
      <c r="Q236" s="213"/>
      <c r="R236" s="213"/>
      <c r="S236" s="213"/>
      <c r="T236" s="214"/>
      <c r="AT236" s="215" t="s">
        <v>167</v>
      </c>
      <c r="AU236" s="215" t="s">
        <v>83</v>
      </c>
      <c r="AV236" s="13" t="s">
        <v>83</v>
      </c>
      <c r="AW236" s="13" t="s">
        <v>31</v>
      </c>
      <c r="AX236" s="13" t="s">
        <v>75</v>
      </c>
      <c r="AY236" s="215" t="s">
        <v>159</v>
      </c>
    </row>
    <row r="237" spans="1:65" s="2" customFormat="1" ht="16.5" customHeight="1">
      <c r="A237" s="32"/>
      <c r="B237" s="33"/>
      <c r="C237" s="190" t="s">
        <v>356</v>
      </c>
      <c r="D237" s="190" t="s">
        <v>161</v>
      </c>
      <c r="E237" s="191" t="s">
        <v>1118</v>
      </c>
      <c r="F237" s="192" t="s">
        <v>1119</v>
      </c>
      <c r="G237" s="193" t="s">
        <v>214</v>
      </c>
      <c r="H237" s="194">
        <v>14.844</v>
      </c>
      <c r="I237" s="195"/>
      <c r="J237" s="196">
        <f>ROUND(I237*H237,0)</f>
        <v>0</v>
      </c>
      <c r="K237" s="197"/>
      <c r="L237" s="37"/>
      <c r="M237" s="198" t="s">
        <v>1</v>
      </c>
      <c r="N237" s="199" t="s">
        <v>40</v>
      </c>
      <c r="O237" s="69"/>
      <c r="P237" s="200">
        <f>O237*H237</f>
        <v>0</v>
      </c>
      <c r="Q237" s="200">
        <v>0</v>
      </c>
      <c r="R237" s="200">
        <f>Q237*H237</f>
        <v>0</v>
      </c>
      <c r="S237" s="200">
        <v>0</v>
      </c>
      <c r="T237" s="201">
        <f>S237*H237</f>
        <v>0</v>
      </c>
      <c r="U237" s="32"/>
      <c r="V237" s="32"/>
      <c r="W237" s="32"/>
      <c r="X237" s="32"/>
      <c r="Y237" s="32"/>
      <c r="Z237" s="32"/>
      <c r="AA237" s="32"/>
      <c r="AB237" s="32"/>
      <c r="AC237" s="32"/>
      <c r="AD237" s="32"/>
      <c r="AE237" s="32"/>
      <c r="AR237" s="202" t="s">
        <v>165</v>
      </c>
      <c r="AT237" s="202" t="s">
        <v>161</v>
      </c>
      <c r="AU237" s="202" t="s">
        <v>83</v>
      </c>
      <c r="AY237" s="15" t="s">
        <v>159</v>
      </c>
      <c r="BE237" s="203">
        <f>IF(N237="základní",J237,0)</f>
        <v>0</v>
      </c>
      <c r="BF237" s="203">
        <f>IF(N237="snížená",J237,0)</f>
        <v>0</v>
      </c>
      <c r="BG237" s="203">
        <f>IF(N237="zákl. přenesená",J237,0)</f>
        <v>0</v>
      </c>
      <c r="BH237" s="203">
        <f>IF(N237="sníž. přenesená",J237,0)</f>
        <v>0</v>
      </c>
      <c r="BI237" s="203">
        <f>IF(N237="nulová",J237,0)</f>
        <v>0</v>
      </c>
      <c r="BJ237" s="15" t="s">
        <v>8</v>
      </c>
      <c r="BK237" s="203">
        <f>ROUND(I237*H237,0)</f>
        <v>0</v>
      </c>
      <c r="BL237" s="15" t="s">
        <v>165</v>
      </c>
      <c r="BM237" s="202" t="s">
        <v>1120</v>
      </c>
    </row>
    <row r="238" spans="2:63" s="12" customFormat="1" ht="22.9" customHeight="1">
      <c r="B238" s="174"/>
      <c r="C238" s="175"/>
      <c r="D238" s="176" t="s">
        <v>74</v>
      </c>
      <c r="E238" s="188" t="s">
        <v>416</v>
      </c>
      <c r="F238" s="188" t="s">
        <v>417</v>
      </c>
      <c r="G238" s="175"/>
      <c r="H238" s="175"/>
      <c r="I238" s="178"/>
      <c r="J238" s="189">
        <f>BK238</f>
        <v>0</v>
      </c>
      <c r="K238" s="175"/>
      <c r="L238" s="180"/>
      <c r="M238" s="181"/>
      <c r="N238" s="182"/>
      <c r="O238" s="182"/>
      <c r="P238" s="183">
        <f>SUM(P239:P266)</f>
        <v>0</v>
      </c>
      <c r="Q238" s="182"/>
      <c r="R238" s="183">
        <f>SUM(R239:R266)</f>
        <v>26.559943309999998</v>
      </c>
      <c r="S238" s="182"/>
      <c r="T238" s="184">
        <f>SUM(T239:T266)</f>
        <v>0</v>
      </c>
      <c r="AR238" s="185" t="s">
        <v>8</v>
      </c>
      <c r="AT238" s="186" t="s">
        <v>74</v>
      </c>
      <c r="AU238" s="186" t="s">
        <v>8</v>
      </c>
      <c r="AY238" s="185" t="s">
        <v>159</v>
      </c>
      <c r="BK238" s="187">
        <f>SUM(BK239:BK266)</f>
        <v>0</v>
      </c>
    </row>
    <row r="239" spans="1:65" s="2" customFormat="1" ht="33" customHeight="1">
      <c r="A239" s="32"/>
      <c r="B239" s="33"/>
      <c r="C239" s="190" t="s">
        <v>362</v>
      </c>
      <c r="D239" s="190" t="s">
        <v>161</v>
      </c>
      <c r="E239" s="191" t="s">
        <v>1121</v>
      </c>
      <c r="F239" s="192" t="s">
        <v>1122</v>
      </c>
      <c r="G239" s="193" t="s">
        <v>214</v>
      </c>
      <c r="H239" s="194">
        <v>3.869</v>
      </c>
      <c r="I239" s="195"/>
      <c r="J239" s="196">
        <f>ROUND(I239*H239,0)</f>
        <v>0</v>
      </c>
      <c r="K239" s="197"/>
      <c r="L239" s="37"/>
      <c r="M239" s="198" t="s">
        <v>1</v>
      </c>
      <c r="N239" s="199" t="s">
        <v>40</v>
      </c>
      <c r="O239" s="69"/>
      <c r="P239" s="200">
        <f>O239*H239</f>
        <v>0</v>
      </c>
      <c r="Q239" s="200">
        <v>0.16192</v>
      </c>
      <c r="R239" s="200">
        <f>Q239*H239</f>
        <v>0.6264684800000001</v>
      </c>
      <c r="S239" s="200">
        <v>0</v>
      </c>
      <c r="T239" s="201">
        <f>S239*H239</f>
        <v>0</v>
      </c>
      <c r="U239" s="32"/>
      <c r="V239" s="32"/>
      <c r="W239" s="32"/>
      <c r="X239" s="32"/>
      <c r="Y239" s="32"/>
      <c r="Z239" s="32"/>
      <c r="AA239" s="32"/>
      <c r="AB239" s="32"/>
      <c r="AC239" s="32"/>
      <c r="AD239" s="32"/>
      <c r="AE239" s="32"/>
      <c r="AR239" s="202" t="s">
        <v>165</v>
      </c>
      <c r="AT239" s="202" t="s">
        <v>161</v>
      </c>
      <c r="AU239" s="202" t="s">
        <v>83</v>
      </c>
      <c r="AY239" s="15" t="s">
        <v>159</v>
      </c>
      <c r="BE239" s="203">
        <f>IF(N239="základní",J239,0)</f>
        <v>0</v>
      </c>
      <c r="BF239" s="203">
        <f>IF(N239="snížená",J239,0)</f>
        <v>0</v>
      </c>
      <c r="BG239" s="203">
        <f>IF(N239="zákl. přenesená",J239,0)</f>
        <v>0</v>
      </c>
      <c r="BH239" s="203">
        <f>IF(N239="sníž. přenesená",J239,0)</f>
        <v>0</v>
      </c>
      <c r="BI239" s="203">
        <f>IF(N239="nulová",J239,0)</f>
        <v>0</v>
      </c>
      <c r="BJ239" s="15" t="s">
        <v>8</v>
      </c>
      <c r="BK239" s="203">
        <f>ROUND(I239*H239,0)</f>
        <v>0</v>
      </c>
      <c r="BL239" s="15" t="s">
        <v>165</v>
      </c>
      <c r="BM239" s="202" t="s">
        <v>1123</v>
      </c>
    </row>
    <row r="240" spans="2:51" s="13" customFormat="1" ht="12">
      <c r="B240" s="204"/>
      <c r="C240" s="205"/>
      <c r="D240" s="206" t="s">
        <v>167</v>
      </c>
      <c r="E240" s="207" t="s">
        <v>1</v>
      </c>
      <c r="F240" s="208" t="s">
        <v>1124</v>
      </c>
      <c r="G240" s="205"/>
      <c r="H240" s="209">
        <v>3.869</v>
      </c>
      <c r="I240" s="210"/>
      <c r="J240" s="205"/>
      <c r="K240" s="205"/>
      <c r="L240" s="211"/>
      <c r="M240" s="212"/>
      <c r="N240" s="213"/>
      <c r="O240" s="213"/>
      <c r="P240" s="213"/>
      <c r="Q240" s="213"/>
      <c r="R240" s="213"/>
      <c r="S240" s="213"/>
      <c r="T240" s="214"/>
      <c r="AT240" s="215" t="s">
        <v>167</v>
      </c>
      <c r="AU240" s="215" t="s">
        <v>83</v>
      </c>
      <c r="AV240" s="13" t="s">
        <v>83</v>
      </c>
      <c r="AW240" s="13" t="s">
        <v>31</v>
      </c>
      <c r="AX240" s="13" t="s">
        <v>75</v>
      </c>
      <c r="AY240" s="215" t="s">
        <v>159</v>
      </c>
    </row>
    <row r="241" spans="1:65" s="2" customFormat="1" ht="21.75" customHeight="1">
      <c r="A241" s="32"/>
      <c r="B241" s="33"/>
      <c r="C241" s="190" t="s">
        <v>367</v>
      </c>
      <c r="D241" s="190" t="s">
        <v>161</v>
      </c>
      <c r="E241" s="191" t="s">
        <v>1125</v>
      </c>
      <c r="F241" s="192" t="s">
        <v>1126</v>
      </c>
      <c r="G241" s="193" t="s">
        <v>164</v>
      </c>
      <c r="H241" s="194">
        <v>1.914</v>
      </c>
      <c r="I241" s="195"/>
      <c r="J241" s="196">
        <f>ROUND(I241*H241,0)</f>
        <v>0</v>
      </c>
      <c r="K241" s="197"/>
      <c r="L241" s="37"/>
      <c r="M241" s="198" t="s">
        <v>1</v>
      </c>
      <c r="N241" s="199" t="s">
        <v>40</v>
      </c>
      <c r="O241" s="69"/>
      <c r="P241" s="200">
        <f>O241*H241</f>
        <v>0</v>
      </c>
      <c r="Q241" s="200">
        <v>2.25634</v>
      </c>
      <c r="R241" s="200">
        <f>Q241*H241</f>
        <v>4.318634759999999</v>
      </c>
      <c r="S241" s="200">
        <v>0</v>
      </c>
      <c r="T241" s="201">
        <f>S241*H241</f>
        <v>0</v>
      </c>
      <c r="U241" s="32"/>
      <c r="V241" s="32"/>
      <c r="W241" s="32"/>
      <c r="X241" s="32"/>
      <c r="Y241" s="32"/>
      <c r="Z241" s="32"/>
      <c r="AA241" s="32"/>
      <c r="AB241" s="32"/>
      <c r="AC241" s="32"/>
      <c r="AD241" s="32"/>
      <c r="AE241" s="32"/>
      <c r="AR241" s="202" t="s">
        <v>165</v>
      </c>
      <c r="AT241" s="202" t="s">
        <v>161</v>
      </c>
      <c r="AU241" s="202" t="s">
        <v>83</v>
      </c>
      <c r="AY241" s="15" t="s">
        <v>159</v>
      </c>
      <c r="BE241" s="203">
        <f>IF(N241="základní",J241,0)</f>
        <v>0</v>
      </c>
      <c r="BF241" s="203">
        <f>IF(N241="snížená",J241,0)</f>
        <v>0</v>
      </c>
      <c r="BG241" s="203">
        <f>IF(N241="zákl. přenesená",J241,0)</f>
        <v>0</v>
      </c>
      <c r="BH241" s="203">
        <f>IF(N241="sníž. přenesená",J241,0)</f>
        <v>0</v>
      </c>
      <c r="BI241" s="203">
        <f>IF(N241="nulová",J241,0)</f>
        <v>0</v>
      </c>
      <c r="BJ241" s="15" t="s">
        <v>8</v>
      </c>
      <c r="BK241" s="203">
        <f>ROUND(I241*H241,0)</f>
        <v>0</v>
      </c>
      <c r="BL241" s="15" t="s">
        <v>165</v>
      </c>
      <c r="BM241" s="202" t="s">
        <v>1127</v>
      </c>
    </row>
    <row r="242" spans="2:51" s="13" customFormat="1" ht="12">
      <c r="B242" s="204"/>
      <c r="C242" s="205"/>
      <c r="D242" s="206" t="s">
        <v>167</v>
      </c>
      <c r="E242" s="207" t="s">
        <v>1</v>
      </c>
      <c r="F242" s="208" t="s">
        <v>1128</v>
      </c>
      <c r="G242" s="205"/>
      <c r="H242" s="209">
        <v>1.914</v>
      </c>
      <c r="I242" s="210"/>
      <c r="J242" s="205"/>
      <c r="K242" s="205"/>
      <c r="L242" s="211"/>
      <c r="M242" s="212"/>
      <c r="N242" s="213"/>
      <c r="O242" s="213"/>
      <c r="P242" s="213"/>
      <c r="Q242" s="213"/>
      <c r="R242" s="213"/>
      <c r="S242" s="213"/>
      <c r="T242" s="214"/>
      <c r="AT242" s="215" t="s">
        <v>167</v>
      </c>
      <c r="AU242" s="215" t="s">
        <v>83</v>
      </c>
      <c r="AV242" s="13" t="s">
        <v>83</v>
      </c>
      <c r="AW242" s="13" t="s">
        <v>31</v>
      </c>
      <c r="AX242" s="13" t="s">
        <v>75</v>
      </c>
      <c r="AY242" s="215" t="s">
        <v>159</v>
      </c>
    </row>
    <row r="243" spans="1:65" s="2" customFormat="1" ht="21.75" customHeight="1">
      <c r="A243" s="32"/>
      <c r="B243" s="33"/>
      <c r="C243" s="190" t="s">
        <v>374</v>
      </c>
      <c r="D243" s="190" t="s">
        <v>161</v>
      </c>
      <c r="E243" s="191" t="s">
        <v>1129</v>
      </c>
      <c r="F243" s="192" t="s">
        <v>1130</v>
      </c>
      <c r="G243" s="193" t="s">
        <v>164</v>
      </c>
      <c r="H243" s="194">
        <v>5.439</v>
      </c>
      <c r="I243" s="195"/>
      <c r="J243" s="196">
        <f>ROUND(I243*H243,0)</f>
        <v>0</v>
      </c>
      <c r="K243" s="197"/>
      <c r="L243" s="37"/>
      <c r="M243" s="198" t="s">
        <v>1</v>
      </c>
      <c r="N243" s="199" t="s">
        <v>40</v>
      </c>
      <c r="O243" s="69"/>
      <c r="P243" s="200">
        <f>O243*H243</f>
        <v>0</v>
      </c>
      <c r="Q243" s="200">
        <v>2.25634</v>
      </c>
      <c r="R243" s="200">
        <f>Q243*H243</f>
        <v>12.272233259999998</v>
      </c>
      <c r="S243" s="200">
        <v>0</v>
      </c>
      <c r="T243" s="201">
        <f>S243*H243</f>
        <v>0</v>
      </c>
      <c r="U243" s="32"/>
      <c r="V243" s="32"/>
      <c r="W243" s="32"/>
      <c r="X243" s="32"/>
      <c r="Y243" s="32"/>
      <c r="Z243" s="32"/>
      <c r="AA243" s="32"/>
      <c r="AB243" s="32"/>
      <c r="AC243" s="32"/>
      <c r="AD243" s="32"/>
      <c r="AE243" s="32"/>
      <c r="AR243" s="202" t="s">
        <v>165</v>
      </c>
      <c r="AT243" s="202" t="s">
        <v>161</v>
      </c>
      <c r="AU243" s="202" t="s">
        <v>83</v>
      </c>
      <c r="AY243" s="15" t="s">
        <v>159</v>
      </c>
      <c r="BE243" s="203">
        <f>IF(N243="základní",J243,0)</f>
        <v>0</v>
      </c>
      <c r="BF243" s="203">
        <f>IF(N243="snížená",J243,0)</f>
        <v>0</v>
      </c>
      <c r="BG243" s="203">
        <f>IF(N243="zákl. přenesená",J243,0)</f>
        <v>0</v>
      </c>
      <c r="BH243" s="203">
        <f>IF(N243="sníž. přenesená",J243,0)</f>
        <v>0</v>
      </c>
      <c r="BI243" s="203">
        <f>IF(N243="nulová",J243,0)</f>
        <v>0</v>
      </c>
      <c r="BJ243" s="15" t="s">
        <v>8</v>
      </c>
      <c r="BK243" s="203">
        <f>ROUND(I243*H243,0)</f>
        <v>0</v>
      </c>
      <c r="BL243" s="15" t="s">
        <v>165</v>
      </c>
      <c r="BM243" s="202" t="s">
        <v>1131</v>
      </c>
    </row>
    <row r="244" spans="2:51" s="13" customFormat="1" ht="12">
      <c r="B244" s="204"/>
      <c r="C244" s="205"/>
      <c r="D244" s="206" t="s">
        <v>167</v>
      </c>
      <c r="E244" s="207" t="s">
        <v>1</v>
      </c>
      <c r="F244" s="208" t="s">
        <v>1132</v>
      </c>
      <c r="G244" s="205"/>
      <c r="H244" s="209">
        <v>5.439</v>
      </c>
      <c r="I244" s="210"/>
      <c r="J244" s="205"/>
      <c r="K244" s="205"/>
      <c r="L244" s="211"/>
      <c r="M244" s="212"/>
      <c r="N244" s="213"/>
      <c r="O244" s="213"/>
      <c r="P244" s="213"/>
      <c r="Q244" s="213"/>
      <c r="R244" s="213"/>
      <c r="S244" s="213"/>
      <c r="T244" s="214"/>
      <c r="AT244" s="215" t="s">
        <v>167</v>
      </c>
      <c r="AU244" s="215" t="s">
        <v>83</v>
      </c>
      <c r="AV244" s="13" t="s">
        <v>83</v>
      </c>
      <c r="AW244" s="13" t="s">
        <v>31</v>
      </c>
      <c r="AX244" s="13" t="s">
        <v>75</v>
      </c>
      <c r="AY244" s="215" t="s">
        <v>159</v>
      </c>
    </row>
    <row r="245" spans="1:65" s="2" customFormat="1" ht="21.75" customHeight="1">
      <c r="A245" s="32"/>
      <c r="B245" s="33"/>
      <c r="C245" s="190" t="s">
        <v>380</v>
      </c>
      <c r="D245" s="190" t="s">
        <v>161</v>
      </c>
      <c r="E245" s="191" t="s">
        <v>1133</v>
      </c>
      <c r="F245" s="192" t="s">
        <v>1134</v>
      </c>
      <c r="G245" s="193" t="s">
        <v>164</v>
      </c>
      <c r="H245" s="194">
        <v>1.914</v>
      </c>
      <c r="I245" s="195"/>
      <c r="J245" s="196">
        <f>ROUND(I245*H245,0)</f>
        <v>0</v>
      </c>
      <c r="K245" s="197"/>
      <c r="L245" s="37"/>
      <c r="M245" s="198" t="s">
        <v>1</v>
      </c>
      <c r="N245" s="199" t="s">
        <v>40</v>
      </c>
      <c r="O245" s="69"/>
      <c r="P245" s="200">
        <f>O245*H245</f>
        <v>0</v>
      </c>
      <c r="Q245" s="200">
        <v>0</v>
      </c>
      <c r="R245" s="200">
        <f>Q245*H245</f>
        <v>0</v>
      </c>
      <c r="S245" s="200">
        <v>0</v>
      </c>
      <c r="T245" s="201">
        <f>S245*H245</f>
        <v>0</v>
      </c>
      <c r="U245" s="32"/>
      <c r="V245" s="32"/>
      <c r="W245" s="32"/>
      <c r="X245" s="32"/>
      <c r="Y245" s="32"/>
      <c r="Z245" s="32"/>
      <c r="AA245" s="32"/>
      <c r="AB245" s="32"/>
      <c r="AC245" s="32"/>
      <c r="AD245" s="32"/>
      <c r="AE245" s="32"/>
      <c r="AR245" s="202" t="s">
        <v>165</v>
      </c>
      <c r="AT245" s="202" t="s">
        <v>161</v>
      </c>
      <c r="AU245" s="202" t="s">
        <v>83</v>
      </c>
      <c r="AY245" s="15" t="s">
        <v>159</v>
      </c>
      <c r="BE245" s="203">
        <f>IF(N245="základní",J245,0)</f>
        <v>0</v>
      </c>
      <c r="BF245" s="203">
        <f>IF(N245="snížená",J245,0)</f>
        <v>0</v>
      </c>
      <c r="BG245" s="203">
        <f>IF(N245="zákl. přenesená",J245,0)</f>
        <v>0</v>
      </c>
      <c r="BH245" s="203">
        <f>IF(N245="sníž. přenesená",J245,0)</f>
        <v>0</v>
      </c>
      <c r="BI245" s="203">
        <f>IF(N245="nulová",J245,0)</f>
        <v>0</v>
      </c>
      <c r="BJ245" s="15" t="s">
        <v>8</v>
      </c>
      <c r="BK245" s="203">
        <f>ROUND(I245*H245,0)</f>
        <v>0</v>
      </c>
      <c r="BL245" s="15" t="s">
        <v>165</v>
      </c>
      <c r="BM245" s="202" t="s">
        <v>1135</v>
      </c>
    </row>
    <row r="246" spans="2:51" s="13" customFormat="1" ht="12">
      <c r="B246" s="204"/>
      <c r="C246" s="205"/>
      <c r="D246" s="206" t="s">
        <v>167</v>
      </c>
      <c r="E246" s="207" t="s">
        <v>1</v>
      </c>
      <c r="F246" s="208" t="s">
        <v>1128</v>
      </c>
      <c r="G246" s="205"/>
      <c r="H246" s="209">
        <v>1.914</v>
      </c>
      <c r="I246" s="210"/>
      <c r="J246" s="205"/>
      <c r="K246" s="205"/>
      <c r="L246" s="211"/>
      <c r="M246" s="212"/>
      <c r="N246" s="213"/>
      <c r="O246" s="213"/>
      <c r="P246" s="213"/>
      <c r="Q246" s="213"/>
      <c r="R246" s="213"/>
      <c r="S246" s="213"/>
      <c r="T246" s="214"/>
      <c r="AT246" s="215" t="s">
        <v>167</v>
      </c>
      <c r="AU246" s="215" t="s">
        <v>83</v>
      </c>
      <c r="AV246" s="13" t="s">
        <v>83</v>
      </c>
      <c r="AW246" s="13" t="s">
        <v>31</v>
      </c>
      <c r="AX246" s="13" t="s">
        <v>75</v>
      </c>
      <c r="AY246" s="215" t="s">
        <v>159</v>
      </c>
    </row>
    <row r="247" spans="1:65" s="2" customFormat="1" ht="21.75" customHeight="1">
      <c r="A247" s="32"/>
      <c r="B247" s="33"/>
      <c r="C247" s="190" t="s">
        <v>387</v>
      </c>
      <c r="D247" s="190" t="s">
        <v>161</v>
      </c>
      <c r="E247" s="191" t="s">
        <v>1136</v>
      </c>
      <c r="F247" s="192" t="s">
        <v>1137</v>
      </c>
      <c r="G247" s="193" t="s">
        <v>164</v>
      </c>
      <c r="H247" s="194">
        <v>5.439</v>
      </c>
      <c r="I247" s="195"/>
      <c r="J247" s="196">
        <f>ROUND(I247*H247,0)</f>
        <v>0</v>
      </c>
      <c r="K247" s="197"/>
      <c r="L247" s="37"/>
      <c r="M247" s="198" t="s">
        <v>1</v>
      </c>
      <c r="N247" s="199" t="s">
        <v>40</v>
      </c>
      <c r="O247" s="69"/>
      <c r="P247" s="200">
        <f>O247*H247</f>
        <v>0</v>
      </c>
      <c r="Q247" s="200">
        <v>0</v>
      </c>
      <c r="R247" s="200">
        <f>Q247*H247</f>
        <v>0</v>
      </c>
      <c r="S247" s="200">
        <v>0</v>
      </c>
      <c r="T247" s="201">
        <f>S247*H247</f>
        <v>0</v>
      </c>
      <c r="U247" s="32"/>
      <c r="V247" s="32"/>
      <c r="W247" s="32"/>
      <c r="X247" s="32"/>
      <c r="Y247" s="32"/>
      <c r="Z247" s="32"/>
      <c r="AA247" s="32"/>
      <c r="AB247" s="32"/>
      <c r="AC247" s="32"/>
      <c r="AD247" s="32"/>
      <c r="AE247" s="32"/>
      <c r="AR247" s="202" t="s">
        <v>165</v>
      </c>
      <c r="AT247" s="202" t="s">
        <v>161</v>
      </c>
      <c r="AU247" s="202" t="s">
        <v>83</v>
      </c>
      <c r="AY247" s="15" t="s">
        <v>159</v>
      </c>
      <c r="BE247" s="203">
        <f>IF(N247="základní",J247,0)</f>
        <v>0</v>
      </c>
      <c r="BF247" s="203">
        <f>IF(N247="snížená",J247,0)</f>
        <v>0</v>
      </c>
      <c r="BG247" s="203">
        <f>IF(N247="zákl. přenesená",J247,0)</f>
        <v>0</v>
      </c>
      <c r="BH247" s="203">
        <f>IF(N247="sníž. přenesená",J247,0)</f>
        <v>0</v>
      </c>
      <c r="BI247" s="203">
        <f>IF(N247="nulová",J247,0)</f>
        <v>0</v>
      </c>
      <c r="BJ247" s="15" t="s">
        <v>8</v>
      </c>
      <c r="BK247" s="203">
        <f>ROUND(I247*H247,0)</f>
        <v>0</v>
      </c>
      <c r="BL247" s="15" t="s">
        <v>165</v>
      </c>
      <c r="BM247" s="202" t="s">
        <v>1138</v>
      </c>
    </row>
    <row r="248" spans="2:51" s="13" customFormat="1" ht="12">
      <c r="B248" s="204"/>
      <c r="C248" s="205"/>
      <c r="D248" s="206" t="s">
        <v>167</v>
      </c>
      <c r="E248" s="207" t="s">
        <v>1</v>
      </c>
      <c r="F248" s="208" t="s">
        <v>1132</v>
      </c>
      <c r="G248" s="205"/>
      <c r="H248" s="209">
        <v>5.439</v>
      </c>
      <c r="I248" s="210"/>
      <c r="J248" s="205"/>
      <c r="K248" s="205"/>
      <c r="L248" s="211"/>
      <c r="M248" s="212"/>
      <c r="N248" s="213"/>
      <c r="O248" s="213"/>
      <c r="P248" s="213"/>
      <c r="Q248" s="213"/>
      <c r="R248" s="213"/>
      <c r="S248" s="213"/>
      <c r="T248" s="214"/>
      <c r="AT248" s="215" t="s">
        <v>167</v>
      </c>
      <c r="AU248" s="215" t="s">
        <v>83</v>
      </c>
      <c r="AV248" s="13" t="s">
        <v>83</v>
      </c>
      <c r="AW248" s="13" t="s">
        <v>31</v>
      </c>
      <c r="AX248" s="13" t="s">
        <v>75</v>
      </c>
      <c r="AY248" s="215" t="s">
        <v>159</v>
      </c>
    </row>
    <row r="249" spans="1:65" s="2" customFormat="1" ht="21.75" customHeight="1">
      <c r="A249" s="32"/>
      <c r="B249" s="33"/>
      <c r="C249" s="190" t="s">
        <v>392</v>
      </c>
      <c r="D249" s="190" t="s">
        <v>161</v>
      </c>
      <c r="E249" s="191" t="s">
        <v>1139</v>
      </c>
      <c r="F249" s="192" t="s">
        <v>1140</v>
      </c>
      <c r="G249" s="193" t="s">
        <v>164</v>
      </c>
      <c r="H249" s="194">
        <v>5.439</v>
      </c>
      <c r="I249" s="195"/>
      <c r="J249" s="196">
        <f>ROUND(I249*H249,0)</f>
        <v>0</v>
      </c>
      <c r="K249" s="197"/>
      <c r="L249" s="37"/>
      <c r="M249" s="198" t="s">
        <v>1</v>
      </c>
      <c r="N249" s="199" t="s">
        <v>40</v>
      </c>
      <c r="O249" s="69"/>
      <c r="P249" s="200">
        <f>O249*H249</f>
        <v>0</v>
      </c>
      <c r="Q249" s="200">
        <v>0</v>
      </c>
      <c r="R249" s="200">
        <f>Q249*H249</f>
        <v>0</v>
      </c>
      <c r="S249" s="200">
        <v>0</v>
      </c>
      <c r="T249" s="201">
        <f>S249*H249</f>
        <v>0</v>
      </c>
      <c r="U249" s="32"/>
      <c r="V249" s="32"/>
      <c r="W249" s="32"/>
      <c r="X249" s="32"/>
      <c r="Y249" s="32"/>
      <c r="Z249" s="32"/>
      <c r="AA249" s="32"/>
      <c r="AB249" s="32"/>
      <c r="AC249" s="32"/>
      <c r="AD249" s="32"/>
      <c r="AE249" s="32"/>
      <c r="AR249" s="202" t="s">
        <v>165</v>
      </c>
      <c r="AT249" s="202" t="s">
        <v>161</v>
      </c>
      <c r="AU249" s="202" t="s">
        <v>83</v>
      </c>
      <c r="AY249" s="15" t="s">
        <v>159</v>
      </c>
      <c r="BE249" s="203">
        <f>IF(N249="základní",J249,0)</f>
        <v>0</v>
      </c>
      <c r="BF249" s="203">
        <f>IF(N249="snížená",J249,0)</f>
        <v>0</v>
      </c>
      <c r="BG249" s="203">
        <f>IF(N249="zákl. přenesená",J249,0)</f>
        <v>0</v>
      </c>
      <c r="BH249" s="203">
        <f>IF(N249="sníž. přenesená",J249,0)</f>
        <v>0</v>
      </c>
      <c r="BI249" s="203">
        <f>IF(N249="nulová",J249,0)</f>
        <v>0</v>
      </c>
      <c r="BJ249" s="15" t="s">
        <v>8</v>
      </c>
      <c r="BK249" s="203">
        <f>ROUND(I249*H249,0)</f>
        <v>0</v>
      </c>
      <c r="BL249" s="15" t="s">
        <v>165</v>
      </c>
      <c r="BM249" s="202" t="s">
        <v>1141</v>
      </c>
    </row>
    <row r="250" spans="2:51" s="13" customFormat="1" ht="12">
      <c r="B250" s="204"/>
      <c r="C250" s="205"/>
      <c r="D250" s="206" t="s">
        <v>167</v>
      </c>
      <c r="E250" s="207" t="s">
        <v>1</v>
      </c>
      <c r="F250" s="208" t="s">
        <v>1132</v>
      </c>
      <c r="G250" s="205"/>
      <c r="H250" s="209">
        <v>5.439</v>
      </c>
      <c r="I250" s="210"/>
      <c r="J250" s="205"/>
      <c r="K250" s="205"/>
      <c r="L250" s="211"/>
      <c r="M250" s="212"/>
      <c r="N250" s="213"/>
      <c r="O250" s="213"/>
      <c r="P250" s="213"/>
      <c r="Q250" s="213"/>
      <c r="R250" s="213"/>
      <c r="S250" s="213"/>
      <c r="T250" s="214"/>
      <c r="AT250" s="215" t="s">
        <v>167</v>
      </c>
      <c r="AU250" s="215" t="s">
        <v>83</v>
      </c>
      <c r="AV250" s="13" t="s">
        <v>83</v>
      </c>
      <c r="AW250" s="13" t="s">
        <v>31</v>
      </c>
      <c r="AX250" s="13" t="s">
        <v>75</v>
      </c>
      <c r="AY250" s="215" t="s">
        <v>159</v>
      </c>
    </row>
    <row r="251" spans="1:65" s="2" customFormat="1" ht="21.75" customHeight="1">
      <c r="A251" s="32"/>
      <c r="B251" s="33"/>
      <c r="C251" s="190" t="s">
        <v>397</v>
      </c>
      <c r="D251" s="190" t="s">
        <v>161</v>
      </c>
      <c r="E251" s="191" t="s">
        <v>1142</v>
      </c>
      <c r="F251" s="192" t="s">
        <v>1143</v>
      </c>
      <c r="G251" s="193" t="s">
        <v>164</v>
      </c>
      <c r="H251" s="194">
        <v>0.822</v>
      </c>
      <c r="I251" s="195"/>
      <c r="J251" s="196">
        <f>ROUND(I251*H251,0)</f>
        <v>0</v>
      </c>
      <c r="K251" s="197"/>
      <c r="L251" s="37"/>
      <c r="M251" s="198" t="s">
        <v>1</v>
      </c>
      <c r="N251" s="199" t="s">
        <v>40</v>
      </c>
      <c r="O251" s="69"/>
      <c r="P251" s="200">
        <f>O251*H251</f>
        <v>0</v>
      </c>
      <c r="Q251" s="200">
        <v>0</v>
      </c>
      <c r="R251" s="200">
        <f>Q251*H251</f>
        <v>0</v>
      </c>
      <c r="S251" s="200">
        <v>0</v>
      </c>
      <c r="T251" s="201">
        <f>S251*H251</f>
        <v>0</v>
      </c>
      <c r="U251" s="32"/>
      <c r="V251" s="32"/>
      <c r="W251" s="32"/>
      <c r="X251" s="32"/>
      <c r="Y251" s="32"/>
      <c r="Z251" s="32"/>
      <c r="AA251" s="32"/>
      <c r="AB251" s="32"/>
      <c r="AC251" s="32"/>
      <c r="AD251" s="32"/>
      <c r="AE251" s="32"/>
      <c r="AR251" s="202" t="s">
        <v>165</v>
      </c>
      <c r="AT251" s="202" t="s">
        <v>161</v>
      </c>
      <c r="AU251" s="202" t="s">
        <v>83</v>
      </c>
      <c r="AY251" s="15" t="s">
        <v>159</v>
      </c>
      <c r="BE251" s="203">
        <f>IF(N251="základní",J251,0)</f>
        <v>0</v>
      </c>
      <c r="BF251" s="203">
        <f>IF(N251="snížená",J251,0)</f>
        <v>0</v>
      </c>
      <c r="BG251" s="203">
        <f>IF(N251="zákl. přenesená",J251,0)</f>
        <v>0</v>
      </c>
      <c r="BH251" s="203">
        <f>IF(N251="sníž. přenesená",J251,0)</f>
        <v>0</v>
      </c>
      <c r="BI251" s="203">
        <f>IF(N251="nulová",J251,0)</f>
        <v>0</v>
      </c>
      <c r="BJ251" s="15" t="s">
        <v>8</v>
      </c>
      <c r="BK251" s="203">
        <f>ROUND(I251*H251,0)</f>
        <v>0</v>
      </c>
      <c r="BL251" s="15" t="s">
        <v>165</v>
      </c>
      <c r="BM251" s="202" t="s">
        <v>1144</v>
      </c>
    </row>
    <row r="252" spans="2:51" s="13" customFormat="1" ht="12">
      <c r="B252" s="204"/>
      <c r="C252" s="205"/>
      <c r="D252" s="206" t="s">
        <v>167</v>
      </c>
      <c r="E252" s="207" t="s">
        <v>1</v>
      </c>
      <c r="F252" s="208" t="s">
        <v>1145</v>
      </c>
      <c r="G252" s="205"/>
      <c r="H252" s="209">
        <v>0.822</v>
      </c>
      <c r="I252" s="210"/>
      <c r="J252" s="205"/>
      <c r="K252" s="205"/>
      <c r="L252" s="211"/>
      <c r="M252" s="212"/>
      <c r="N252" s="213"/>
      <c r="O252" s="213"/>
      <c r="P252" s="213"/>
      <c r="Q252" s="213"/>
      <c r="R252" s="213"/>
      <c r="S252" s="213"/>
      <c r="T252" s="214"/>
      <c r="AT252" s="215" t="s">
        <v>167</v>
      </c>
      <c r="AU252" s="215" t="s">
        <v>83</v>
      </c>
      <c r="AV252" s="13" t="s">
        <v>83</v>
      </c>
      <c r="AW252" s="13" t="s">
        <v>31</v>
      </c>
      <c r="AX252" s="13" t="s">
        <v>75</v>
      </c>
      <c r="AY252" s="215" t="s">
        <v>159</v>
      </c>
    </row>
    <row r="253" spans="1:65" s="2" customFormat="1" ht="16.5" customHeight="1">
      <c r="A253" s="32"/>
      <c r="B253" s="33"/>
      <c r="C253" s="190" t="s">
        <v>403</v>
      </c>
      <c r="D253" s="190" t="s">
        <v>161</v>
      </c>
      <c r="E253" s="191" t="s">
        <v>1146</v>
      </c>
      <c r="F253" s="192" t="s">
        <v>1147</v>
      </c>
      <c r="G253" s="193" t="s">
        <v>214</v>
      </c>
      <c r="H253" s="194">
        <v>2.182</v>
      </c>
      <c r="I253" s="195"/>
      <c r="J253" s="196">
        <f>ROUND(I253*H253,0)</f>
        <v>0</v>
      </c>
      <c r="K253" s="197"/>
      <c r="L253" s="37"/>
      <c r="M253" s="198" t="s">
        <v>1</v>
      </c>
      <c r="N253" s="199" t="s">
        <v>40</v>
      </c>
      <c r="O253" s="69"/>
      <c r="P253" s="200">
        <f>O253*H253</f>
        <v>0</v>
      </c>
      <c r="Q253" s="200">
        <v>0.01352</v>
      </c>
      <c r="R253" s="200">
        <f>Q253*H253</f>
        <v>0.02950064</v>
      </c>
      <c r="S253" s="200">
        <v>0</v>
      </c>
      <c r="T253" s="201">
        <f>S253*H253</f>
        <v>0</v>
      </c>
      <c r="U253" s="32"/>
      <c r="V253" s="32"/>
      <c r="W253" s="32"/>
      <c r="X253" s="32"/>
      <c r="Y253" s="32"/>
      <c r="Z253" s="32"/>
      <c r="AA253" s="32"/>
      <c r="AB253" s="32"/>
      <c r="AC253" s="32"/>
      <c r="AD253" s="32"/>
      <c r="AE253" s="32"/>
      <c r="AR253" s="202" t="s">
        <v>165</v>
      </c>
      <c r="AT253" s="202" t="s">
        <v>161</v>
      </c>
      <c r="AU253" s="202" t="s">
        <v>83</v>
      </c>
      <c r="AY253" s="15" t="s">
        <v>159</v>
      </c>
      <c r="BE253" s="203">
        <f>IF(N253="základní",J253,0)</f>
        <v>0</v>
      </c>
      <c r="BF253" s="203">
        <f>IF(N253="snížená",J253,0)</f>
        <v>0</v>
      </c>
      <c r="BG253" s="203">
        <f>IF(N253="zákl. přenesená",J253,0)</f>
        <v>0</v>
      </c>
      <c r="BH253" s="203">
        <f>IF(N253="sníž. přenesená",J253,0)</f>
        <v>0</v>
      </c>
      <c r="BI253" s="203">
        <f>IF(N253="nulová",J253,0)</f>
        <v>0</v>
      </c>
      <c r="BJ253" s="15" t="s">
        <v>8</v>
      </c>
      <c r="BK253" s="203">
        <f>ROUND(I253*H253,0)</f>
        <v>0</v>
      </c>
      <c r="BL253" s="15" t="s">
        <v>165</v>
      </c>
      <c r="BM253" s="202" t="s">
        <v>1148</v>
      </c>
    </row>
    <row r="254" spans="2:51" s="13" customFormat="1" ht="12">
      <c r="B254" s="204"/>
      <c r="C254" s="205"/>
      <c r="D254" s="206" t="s">
        <v>167</v>
      </c>
      <c r="E254" s="207" t="s">
        <v>1</v>
      </c>
      <c r="F254" s="208" t="s">
        <v>1149</v>
      </c>
      <c r="G254" s="205"/>
      <c r="H254" s="209">
        <v>2.182</v>
      </c>
      <c r="I254" s="210"/>
      <c r="J254" s="205"/>
      <c r="K254" s="205"/>
      <c r="L254" s="211"/>
      <c r="M254" s="212"/>
      <c r="N254" s="213"/>
      <c r="O254" s="213"/>
      <c r="P254" s="213"/>
      <c r="Q254" s="213"/>
      <c r="R254" s="213"/>
      <c r="S254" s="213"/>
      <c r="T254" s="214"/>
      <c r="AT254" s="215" t="s">
        <v>167</v>
      </c>
      <c r="AU254" s="215" t="s">
        <v>83</v>
      </c>
      <c r="AV254" s="13" t="s">
        <v>83</v>
      </c>
      <c r="AW254" s="13" t="s">
        <v>31</v>
      </c>
      <c r="AX254" s="13" t="s">
        <v>75</v>
      </c>
      <c r="AY254" s="215" t="s">
        <v>159</v>
      </c>
    </row>
    <row r="255" spans="1:65" s="2" customFormat="1" ht="16.5" customHeight="1">
      <c r="A255" s="32"/>
      <c r="B255" s="33"/>
      <c r="C255" s="190" t="s">
        <v>407</v>
      </c>
      <c r="D255" s="190" t="s">
        <v>161</v>
      </c>
      <c r="E255" s="191" t="s">
        <v>1150</v>
      </c>
      <c r="F255" s="192" t="s">
        <v>1151</v>
      </c>
      <c r="G255" s="193" t="s">
        <v>214</v>
      </c>
      <c r="H255" s="194">
        <v>2.182</v>
      </c>
      <c r="I255" s="195"/>
      <c r="J255" s="196">
        <f>ROUND(I255*H255,0)</f>
        <v>0</v>
      </c>
      <c r="K255" s="197"/>
      <c r="L255" s="37"/>
      <c r="M255" s="198" t="s">
        <v>1</v>
      </c>
      <c r="N255" s="199" t="s">
        <v>40</v>
      </c>
      <c r="O255" s="69"/>
      <c r="P255" s="200">
        <f>O255*H255</f>
        <v>0</v>
      </c>
      <c r="Q255" s="200">
        <v>0</v>
      </c>
      <c r="R255" s="200">
        <f>Q255*H255</f>
        <v>0</v>
      </c>
      <c r="S255" s="200">
        <v>0</v>
      </c>
      <c r="T255" s="201">
        <f>S255*H255</f>
        <v>0</v>
      </c>
      <c r="U255" s="32"/>
      <c r="V255" s="32"/>
      <c r="W255" s="32"/>
      <c r="X255" s="32"/>
      <c r="Y255" s="32"/>
      <c r="Z255" s="32"/>
      <c r="AA255" s="32"/>
      <c r="AB255" s="32"/>
      <c r="AC255" s="32"/>
      <c r="AD255" s="32"/>
      <c r="AE255" s="32"/>
      <c r="AR255" s="202" t="s">
        <v>165</v>
      </c>
      <c r="AT255" s="202" t="s">
        <v>161</v>
      </c>
      <c r="AU255" s="202" t="s">
        <v>83</v>
      </c>
      <c r="AY255" s="15" t="s">
        <v>159</v>
      </c>
      <c r="BE255" s="203">
        <f>IF(N255="základní",J255,0)</f>
        <v>0</v>
      </c>
      <c r="BF255" s="203">
        <f>IF(N255="snížená",J255,0)</f>
        <v>0</v>
      </c>
      <c r="BG255" s="203">
        <f>IF(N255="zákl. přenesená",J255,0)</f>
        <v>0</v>
      </c>
      <c r="BH255" s="203">
        <f>IF(N255="sníž. přenesená",J255,0)</f>
        <v>0</v>
      </c>
      <c r="BI255" s="203">
        <f>IF(N255="nulová",J255,0)</f>
        <v>0</v>
      </c>
      <c r="BJ255" s="15" t="s">
        <v>8</v>
      </c>
      <c r="BK255" s="203">
        <f>ROUND(I255*H255,0)</f>
        <v>0</v>
      </c>
      <c r="BL255" s="15" t="s">
        <v>165</v>
      </c>
      <c r="BM255" s="202" t="s">
        <v>1152</v>
      </c>
    </row>
    <row r="256" spans="1:65" s="2" customFormat="1" ht="16.5" customHeight="1">
      <c r="A256" s="32"/>
      <c r="B256" s="33"/>
      <c r="C256" s="190" t="s">
        <v>411</v>
      </c>
      <c r="D256" s="190" t="s">
        <v>161</v>
      </c>
      <c r="E256" s="191" t="s">
        <v>1153</v>
      </c>
      <c r="F256" s="192" t="s">
        <v>1154</v>
      </c>
      <c r="G256" s="193" t="s">
        <v>194</v>
      </c>
      <c r="H256" s="194">
        <v>0.167</v>
      </c>
      <c r="I256" s="195"/>
      <c r="J256" s="196">
        <f>ROUND(I256*H256,0)</f>
        <v>0</v>
      </c>
      <c r="K256" s="197"/>
      <c r="L256" s="37"/>
      <c r="M256" s="198" t="s">
        <v>1</v>
      </c>
      <c r="N256" s="199" t="s">
        <v>40</v>
      </c>
      <c r="O256" s="69"/>
      <c r="P256" s="200">
        <f>O256*H256</f>
        <v>0</v>
      </c>
      <c r="Q256" s="200">
        <v>1.06277</v>
      </c>
      <c r="R256" s="200">
        <f>Q256*H256</f>
        <v>0.17748259</v>
      </c>
      <c r="S256" s="200">
        <v>0</v>
      </c>
      <c r="T256" s="201">
        <f>S256*H256</f>
        <v>0</v>
      </c>
      <c r="U256" s="32"/>
      <c r="V256" s="32"/>
      <c r="W256" s="32"/>
      <c r="X256" s="32"/>
      <c r="Y256" s="32"/>
      <c r="Z256" s="32"/>
      <c r="AA256" s="32"/>
      <c r="AB256" s="32"/>
      <c r="AC256" s="32"/>
      <c r="AD256" s="32"/>
      <c r="AE256" s="32"/>
      <c r="AR256" s="202" t="s">
        <v>165</v>
      </c>
      <c r="AT256" s="202" t="s">
        <v>161</v>
      </c>
      <c r="AU256" s="202" t="s">
        <v>83</v>
      </c>
      <c r="AY256" s="15" t="s">
        <v>159</v>
      </c>
      <c r="BE256" s="203">
        <f>IF(N256="základní",J256,0)</f>
        <v>0</v>
      </c>
      <c r="BF256" s="203">
        <f>IF(N256="snížená",J256,0)</f>
        <v>0</v>
      </c>
      <c r="BG256" s="203">
        <f>IF(N256="zákl. přenesená",J256,0)</f>
        <v>0</v>
      </c>
      <c r="BH256" s="203">
        <f>IF(N256="sníž. přenesená",J256,0)</f>
        <v>0</v>
      </c>
      <c r="BI256" s="203">
        <f>IF(N256="nulová",J256,0)</f>
        <v>0</v>
      </c>
      <c r="BJ256" s="15" t="s">
        <v>8</v>
      </c>
      <c r="BK256" s="203">
        <f>ROUND(I256*H256,0)</f>
        <v>0</v>
      </c>
      <c r="BL256" s="15" t="s">
        <v>165</v>
      </c>
      <c r="BM256" s="202" t="s">
        <v>1155</v>
      </c>
    </row>
    <row r="257" spans="2:51" s="13" customFormat="1" ht="22.5">
      <c r="B257" s="204"/>
      <c r="C257" s="205"/>
      <c r="D257" s="206" t="s">
        <v>167</v>
      </c>
      <c r="E257" s="207" t="s">
        <v>1</v>
      </c>
      <c r="F257" s="208" t="s">
        <v>1156</v>
      </c>
      <c r="G257" s="205"/>
      <c r="H257" s="209">
        <v>0.12</v>
      </c>
      <c r="I257" s="210"/>
      <c r="J257" s="205"/>
      <c r="K257" s="205"/>
      <c r="L257" s="211"/>
      <c r="M257" s="212"/>
      <c r="N257" s="213"/>
      <c r="O257" s="213"/>
      <c r="P257" s="213"/>
      <c r="Q257" s="213"/>
      <c r="R257" s="213"/>
      <c r="S257" s="213"/>
      <c r="T257" s="214"/>
      <c r="AT257" s="215" t="s">
        <v>167</v>
      </c>
      <c r="AU257" s="215" t="s">
        <v>83</v>
      </c>
      <c r="AV257" s="13" t="s">
        <v>83</v>
      </c>
      <c r="AW257" s="13" t="s">
        <v>31</v>
      </c>
      <c r="AX257" s="13" t="s">
        <v>75</v>
      </c>
      <c r="AY257" s="215" t="s">
        <v>159</v>
      </c>
    </row>
    <row r="258" spans="2:51" s="13" customFormat="1" ht="33.75">
      <c r="B258" s="204"/>
      <c r="C258" s="205"/>
      <c r="D258" s="206" t="s">
        <v>167</v>
      </c>
      <c r="E258" s="207" t="s">
        <v>1</v>
      </c>
      <c r="F258" s="208" t="s">
        <v>1157</v>
      </c>
      <c r="G258" s="205"/>
      <c r="H258" s="209">
        <v>0.047</v>
      </c>
      <c r="I258" s="210"/>
      <c r="J258" s="205"/>
      <c r="K258" s="205"/>
      <c r="L258" s="211"/>
      <c r="M258" s="212"/>
      <c r="N258" s="213"/>
      <c r="O258" s="213"/>
      <c r="P258" s="213"/>
      <c r="Q258" s="213"/>
      <c r="R258" s="213"/>
      <c r="S258" s="213"/>
      <c r="T258" s="214"/>
      <c r="AT258" s="215" t="s">
        <v>167</v>
      </c>
      <c r="AU258" s="215" t="s">
        <v>83</v>
      </c>
      <c r="AV258" s="13" t="s">
        <v>83</v>
      </c>
      <c r="AW258" s="13" t="s">
        <v>31</v>
      </c>
      <c r="AX258" s="13" t="s">
        <v>75</v>
      </c>
      <c r="AY258" s="215" t="s">
        <v>159</v>
      </c>
    </row>
    <row r="259" spans="1:65" s="2" customFormat="1" ht="16.5" customHeight="1">
      <c r="A259" s="32"/>
      <c r="B259" s="33"/>
      <c r="C259" s="190" t="s">
        <v>418</v>
      </c>
      <c r="D259" s="190" t="s">
        <v>161</v>
      </c>
      <c r="E259" s="191" t="s">
        <v>1158</v>
      </c>
      <c r="F259" s="192" t="s">
        <v>1159</v>
      </c>
      <c r="G259" s="193" t="s">
        <v>214</v>
      </c>
      <c r="H259" s="194">
        <v>31.9</v>
      </c>
      <c r="I259" s="195"/>
      <c r="J259" s="196">
        <f>ROUND(I259*H259,0)</f>
        <v>0</v>
      </c>
      <c r="K259" s="197"/>
      <c r="L259" s="37"/>
      <c r="M259" s="198" t="s">
        <v>1</v>
      </c>
      <c r="N259" s="199" t="s">
        <v>40</v>
      </c>
      <c r="O259" s="69"/>
      <c r="P259" s="200">
        <f>O259*H259</f>
        <v>0</v>
      </c>
      <c r="Q259" s="200">
        <v>0.00013</v>
      </c>
      <c r="R259" s="200">
        <f>Q259*H259</f>
        <v>0.004147</v>
      </c>
      <c r="S259" s="200">
        <v>0</v>
      </c>
      <c r="T259" s="201">
        <f>S259*H259</f>
        <v>0</v>
      </c>
      <c r="U259" s="32"/>
      <c r="V259" s="32"/>
      <c r="W259" s="32"/>
      <c r="X259" s="32"/>
      <c r="Y259" s="32"/>
      <c r="Z259" s="32"/>
      <c r="AA259" s="32"/>
      <c r="AB259" s="32"/>
      <c r="AC259" s="32"/>
      <c r="AD259" s="32"/>
      <c r="AE259" s="32"/>
      <c r="AR259" s="202" t="s">
        <v>165</v>
      </c>
      <c r="AT259" s="202" t="s">
        <v>161</v>
      </c>
      <c r="AU259" s="202" t="s">
        <v>83</v>
      </c>
      <c r="AY259" s="15" t="s">
        <v>159</v>
      </c>
      <c r="BE259" s="203">
        <f>IF(N259="základní",J259,0)</f>
        <v>0</v>
      </c>
      <c r="BF259" s="203">
        <f>IF(N259="snížená",J259,0)</f>
        <v>0</v>
      </c>
      <c r="BG259" s="203">
        <f>IF(N259="zákl. přenesená",J259,0)</f>
        <v>0</v>
      </c>
      <c r="BH259" s="203">
        <f>IF(N259="sníž. přenesená",J259,0)</f>
        <v>0</v>
      </c>
      <c r="BI259" s="203">
        <f>IF(N259="nulová",J259,0)</f>
        <v>0</v>
      </c>
      <c r="BJ259" s="15" t="s">
        <v>8</v>
      </c>
      <c r="BK259" s="203">
        <f>ROUND(I259*H259,0)</f>
        <v>0</v>
      </c>
      <c r="BL259" s="15" t="s">
        <v>165</v>
      </c>
      <c r="BM259" s="202" t="s">
        <v>1160</v>
      </c>
    </row>
    <row r="260" spans="2:51" s="13" customFormat="1" ht="12">
      <c r="B260" s="204"/>
      <c r="C260" s="205"/>
      <c r="D260" s="206" t="s">
        <v>167</v>
      </c>
      <c r="E260" s="207" t="s">
        <v>1</v>
      </c>
      <c r="F260" s="208" t="s">
        <v>1161</v>
      </c>
      <c r="G260" s="205"/>
      <c r="H260" s="209">
        <v>31.9</v>
      </c>
      <c r="I260" s="210"/>
      <c r="J260" s="205"/>
      <c r="K260" s="205"/>
      <c r="L260" s="211"/>
      <c r="M260" s="212"/>
      <c r="N260" s="213"/>
      <c r="O260" s="213"/>
      <c r="P260" s="213"/>
      <c r="Q260" s="213"/>
      <c r="R260" s="213"/>
      <c r="S260" s="213"/>
      <c r="T260" s="214"/>
      <c r="AT260" s="215" t="s">
        <v>167</v>
      </c>
      <c r="AU260" s="215" t="s">
        <v>83</v>
      </c>
      <c r="AV260" s="13" t="s">
        <v>83</v>
      </c>
      <c r="AW260" s="13" t="s">
        <v>31</v>
      </c>
      <c r="AX260" s="13" t="s">
        <v>75</v>
      </c>
      <c r="AY260" s="215" t="s">
        <v>159</v>
      </c>
    </row>
    <row r="261" spans="1:65" s="2" customFormat="1" ht="21.75" customHeight="1">
      <c r="A261" s="32"/>
      <c r="B261" s="33"/>
      <c r="C261" s="190" t="s">
        <v>422</v>
      </c>
      <c r="D261" s="190" t="s">
        <v>161</v>
      </c>
      <c r="E261" s="191" t="s">
        <v>1162</v>
      </c>
      <c r="F261" s="192" t="s">
        <v>1163</v>
      </c>
      <c r="G261" s="193" t="s">
        <v>294</v>
      </c>
      <c r="H261" s="194">
        <v>53.064</v>
      </c>
      <c r="I261" s="195"/>
      <c r="J261" s="196">
        <f>ROUND(I261*H261,0)</f>
        <v>0</v>
      </c>
      <c r="K261" s="197"/>
      <c r="L261" s="37"/>
      <c r="M261" s="198" t="s">
        <v>1</v>
      </c>
      <c r="N261" s="199" t="s">
        <v>40</v>
      </c>
      <c r="O261" s="69"/>
      <c r="P261" s="200">
        <f>O261*H261</f>
        <v>0</v>
      </c>
      <c r="Q261" s="200">
        <v>2E-05</v>
      </c>
      <c r="R261" s="200">
        <f>Q261*H261</f>
        <v>0.0010612800000000002</v>
      </c>
      <c r="S261" s="200">
        <v>0</v>
      </c>
      <c r="T261" s="201">
        <f>S261*H261</f>
        <v>0</v>
      </c>
      <c r="U261" s="32"/>
      <c r="V261" s="32"/>
      <c r="W261" s="32"/>
      <c r="X261" s="32"/>
      <c r="Y261" s="32"/>
      <c r="Z261" s="32"/>
      <c r="AA261" s="32"/>
      <c r="AB261" s="32"/>
      <c r="AC261" s="32"/>
      <c r="AD261" s="32"/>
      <c r="AE261" s="32"/>
      <c r="AR261" s="202" t="s">
        <v>165</v>
      </c>
      <c r="AT261" s="202" t="s">
        <v>161</v>
      </c>
      <c r="AU261" s="202" t="s">
        <v>83</v>
      </c>
      <c r="AY261" s="15" t="s">
        <v>159</v>
      </c>
      <c r="BE261" s="203">
        <f>IF(N261="základní",J261,0)</f>
        <v>0</v>
      </c>
      <c r="BF261" s="203">
        <f>IF(N261="snížená",J261,0)</f>
        <v>0</v>
      </c>
      <c r="BG261" s="203">
        <f>IF(N261="zákl. přenesená",J261,0)</f>
        <v>0</v>
      </c>
      <c r="BH261" s="203">
        <f>IF(N261="sníž. přenesená",J261,0)</f>
        <v>0</v>
      </c>
      <c r="BI261" s="203">
        <f>IF(N261="nulová",J261,0)</f>
        <v>0</v>
      </c>
      <c r="BJ261" s="15" t="s">
        <v>8</v>
      </c>
      <c r="BK261" s="203">
        <f>ROUND(I261*H261,0)</f>
        <v>0</v>
      </c>
      <c r="BL261" s="15" t="s">
        <v>165</v>
      </c>
      <c r="BM261" s="202" t="s">
        <v>1164</v>
      </c>
    </row>
    <row r="262" spans="2:51" s="13" customFormat="1" ht="12">
      <c r="B262" s="204"/>
      <c r="C262" s="205"/>
      <c r="D262" s="206" t="s">
        <v>167</v>
      </c>
      <c r="E262" s="207" t="s">
        <v>1</v>
      </c>
      <c r="F262" s="208" t="s">
        <v>1165</v>
      </c>
      <c r="G262" s="205"/>
      <c r="H262" s="209">
        <v>53.064</v>
      </c>
      <c r="I262" s="210"/>
      <c r="J262" s="205"/>
      <c r="K262" s="205"/>
      <c r="L262" s="211"/>
      <c r="M262" s="212"/>
      <c r="N262" s="213"/>
      <c r="O262" s="213"/>
      <c r="P262" s="213"/>
      <c r="Q262" s="213"/>
      <c r="R262" s="213"/>
      <c r="S262" s="213"/>
      <c r="T262" s="214"/>
      <c r="AT262" s="215" t="s">
        <v>167</v>
      </c>
      <c r="AU262" s="215" t="s">
        <v>83</v>
      </c>
      <c r="AV262" s="13" t="s">
        <v>83</v>
      </c>
      <c r="AW262" s="13" t="s">
        <v>31</v>
      </c>
      <c r="AX262" s="13" t="s">
        <v>75</v>
      </c>
      <c r="AY262" s="215" t="s">
        <v>159</v>
      </c>
    </row>
    <row r="263" spans="1:65" s="2" customFormat="1" ht="21.75" customHeight="1">
      <c r="A263" s="32"/>
      <c r="B263" s="33"/>
      <c r="C263" s="190" t="s">
        <v>427</v>
      </c>
      <c r="D263" s="190" t="s">
        <v>161</v>
      </c>
      <c r="E263" s="191" t="s">
        <v>1166</v>
      </c>
      <c r="F263" s="192" t="s">
        <v>1167</v>
      </c>
      <c r="G263" s="193" t="s">
        <v>164</v>
      </c>
      <c r="H263" s="194">
        <v>3.898</v>
      </c>
      <c r="I263" s="195"/>
      <c r="J263" s="196">
        <f>ROUND(I263*H263,0)</f>
        <v>0</v>
      </c>
      <c r="K263" s="197"/>
      <c r="L263" s="37"/>
      <c r="M263" s="198" t="s">
        <v>1</v>
      </c>
      <c r="N263" s="199" t="s">
        <v>40</v>
      </c>
      <c r="O263" s="69"/>
      <c r="P263" s="200">
        <f>O263*H263</f>
        <v>0</v>
      </c>
      <c r="Q263" s="200">
        <v>2.16</v>
      </c>
      <c r="R263" s="200">
        <f>Q263*H263</f>
        <v>8.419680000000001</v>
      </c>
      <c r="S263" s="200">
        <v>0</v>
      </c>
      <c r="T263" s="201">
        <f>S263*H263</f>
        <v>0</v>
      </c>
      <c r="U263" s="32"/>
      <c r="V263" s="32"/>
      <c r="W263" s="32"/>
      <c r="X263" s="32"/>
      <c r="Y263" s="32"/>
      <c r="Z263" s="32"/>
      <c r="AA263" s="32"/>
      <c r="AB263" s="32"/>
      <c r="AC263" s="32"/>
      <c r="AD263" s="32"/>
      <c r="AE263" s="32"/>
      <c r="AR263" s="202" t="s">
        <v>165</v>
      </c>
      <c r="AT263" s="202" t="s">
        <v>161</v>
      </c>
      <c r="AU263" s="202" t="s">
        <v>83</v>
      </c>
      <c r="AY263" s="15" t="s">
        <v>159</v>
      </c>
      <c r="BE263" s="203">
        <f>IF(N263="základní",J263,0)</f>
        <v>0</v>
      </c>
      <c r="BF263" s="203">
        <f>IF(N263="snížená",J263,0)</f>
        <v>0</v>
      </c>
      <c r="BG263" s="203">
        <f>IF(N263="zákl. přenesená",J263,0)</f>
        <v>0</v>
      </c>
      <c r="BH263" s="203">
        <f>IF(N263="sníž. přenesená",J263,0)</f>
        <v>0</v>
      </c>
      <c r="BI263" s="203">
        <f>IF(N263="nulová",J263,0)</f>
        <v>0</v>
      </c>
      <c r="BJ263" s="15" t="s">
        <v>8</v>
      </c>
      <c r="BK263" s="203">
        <f>ROUND(I263*H263,0)</f>
        <v>0</v>
      </c>
      <c r="BL263" s="15" t="s">
        <v>165</v>
      </c>
      <c r="BM263" s="202" t="s">
        <v>1168</v>
      </c>
    </row>
    <row r="264" spans="2:51" s="13" customFormat="1" ht="22.5">
      <c r="B264" s="204"/>
      <c r="C264" s="205"/>
      <c r="D264" s="206" t="s">
        <v>167</v>
      </c>
      <c r="E264" s="207" t="s">
        <v>1</v>
      </c>
      <c r="F264" s="208" t="s">
        <v>1169</v>
      </c>
      <c r="G264" s="205"/>
      <c r="H264" s="209">
        <v>3.898</v>
      </c>
      <c r="I264" s="210"/>
      <c r="J264" s="205"/>
      <c r="K264" s="205"/>
      <c r="L264" s="211"/>
      <c r="M264" s="212"/>
      <c r="N264" s="213"/>
      <c r="O264" s="213"/>
      <c r="P264" s="213"/>
      <c r="Q264" s="213"/>
      <c r="R264" s="213"/>
      <c r="S264" s="213"/>
      <c r="T264" s="214"/>
      <c r="AT264" s="215" t="s">
        <v>167</v>
      </c>
      <c r="AU264" s="215" t="s">
        <v>83</v>
      </c>
      <c r="AV264" s="13" t="s">
        <v>83</v>
      </c>
      <c r="AW264" s="13" t="s">
        <v>31</v>
      </c>
      <c r="AX264" s="13" t="s">
        <v>75</v>
      </c>
      <c r="AY264" s="215" t="s">
        <v>159</v>
      </c>
    </row>
    <row r="265" spans="1:65" s="2" customFormat="1" ht="21.75" customHeight="1">
      <c r="A265" s="32"/>
      <c r="B265" s="33"/>
      <c r="C265" s="190" t="s">
        <v>431</v>
      </c>
      <c r="D265" s="190" t="s">
        <v>161</v>
      </c>
      <c r="E265" s="191" t="s">
        <v>1170</v>
      </c>
      <c r="F265" s="192" t="s">
        <v>1171</v>
      </c>
      <c r="G265" s="193" t="s">
        <v>214</v>
      </c>
      <c r="H265" s="194">
        <v>3.869</v>
      </c>
      <c r="I265" s="195"/>
      <c r="J265" s="196">
        <f>ROUND(I265*H265,0)</f>
        <v>0</v>
      </c>
      <c r="K265" s="197"/>
      <c r="L265" s="37"/>
      <c r="M265" s="198" t="s">
        <v>1</v>
      </c>
      <c r="N265" s="199" t="s">
        <v>40</v>
      </c>
      <c r="O265" s="69"/>
      <c r="P265" s="200">
        <f>O265*H265</f>
        <v>0</v>
      </c>
      <c r="Q265" s="200">
        <v>0.1837</v>
      </c>
      <c r="R265" s="200">
        <f>Q265*H265</f>
        <v>0.7107353000000001</v>
      </c>
      <c r="S265" s="200">
        <v>0</v>
      </c>
      <c r="T265" s="201">
        <f>S265*H265</f>
        <v>0</v>
      </c>
      <c r="U265" s="32"/>
      <c r="V265" s="32"/>
      <c r="W265" s="32"/>
      <c r="X265" s="32"/>
      <c r="Y265" s="32"/>
      <c r="Z265" s="32"/>
      <c r="AA265" s="32"/>
      <c r="AB265" s="32"/>
      <c r="AC265" s="32"/>
      <c r="AD265" s="32"/>
      <c r="AE265" s="32"/>
      <c r="AR265" s="202" t="s">
        <v>165</v>
      </c>
      <c r="AT265" s="202" t="s">
        <v>161</v>
      </c>
      <c r="AU265" s="202" t="s">
        <v>83</v>
      </c>
      <c r="AY265" s="15" t="s">
        <v>159</v>
      </c>
      <c r="BE265" s="203">
        <f>IF(N265="základní",J265,0)</f>
        <v>0</v>
      </c>
      <c r="BF265" s="203">
        <f>IF(N265="snížená",J265,0)</f>
        <v>0</v>
      </c>
      <c r="BG265" s="203">
        <f>IF(N265="zákl. přenesená",J265,0)</f>
        <v>0</v>
      </c>
      <c r="BH265" s="203">
        <f>IF(N265="sníž. přenesená",J265,0)</f>
        <v>0</v>
      </c>
      <c r="BI265" s="203">
        <f>IF(N265="nulová",J265,0)</f>
        <v>0</v>
      </c>
      <c r="BJ265" s="15" t="s">
        <v>8</v>
      </c>
      <c r="BK265" s="203">
        <f>ROUND(I265*H265,0)</f>
        <v>0</v>
      </c>
      <c r="BL265" s="15" t="s">
        <v>165</v>
      </c>
      <c r="BM265" s="202" t="s">
        <v>1172</v>
      </c>
    </row>
    <row r="266" spans="2:51" s="13" customFormat="1" ht="12">
      <c r="B266" s="204"/>
      <c r="C266" s="205"/>
      <c r="D266" s="206" t="s">
        <v>167</v>
      </c>
      <c r="E266" s="207" t="s">
        <v>1</v>
      </c>
      <c r="F266" s="208" t="s">
        <v>1124</v>
      </c>
      <c r="G266" s="205"/>
      <c r="H266" s="209">
        <v>3.869</v>
      </c>
      <c r="I266" s="210"/>
      <c r="J266" s="205"/>
      <c r="K266" s="205"/>
      <c r="L266" s="211"/>
      <c r="M266" s="212"/>
      <c r="N266" s="213"/>
      <c r="O266" s="213"/>
      <c r="P266" s="213"/>
      <c r="Q266" s="213"/>
      <c r="R266" s="213"/>
      <c r="S266" s="213"/>
      <c r="T266" s="214"/>
      <c r="AT266" s="215" t="s">
        <v>167</v>
      </c>
      <c r="AU266" s="215" t="s">
        <v>83</v>
      </c>
      <c r="AV266" s="13" t="s">
        <v>83</v>
      </c>
      <c r="AW266" s="13" t="s">
        <v>31</v>
      </c>
      <c r="AX266" s="13" t="s">
        <v>75</v>
      </c>
      <c r="AY266" s="215" t="s">
        <v>159</v>
      </c>
    </row>
    <row r="267" spans="2:63" s="12" customFormat="1" ht="22.9" customHeight="1">
      <c r="B267" s="174"/>
      <c r="C267" s="175"/>
      <c r="D267" s="176" t="s">
        <v>74</v>
      </c>
      <c r="E267" s="188" t="s">
        <v>309</v>
      </c>
      <c r="F267" s="188" t="s">
        <v>310</v>
      </c>
      <c r="G267" s="175"/>
      <c r="H267" s="175"/>
      <c r="I267" s="178"/>
      <c r="J267" s="189">
        <f>BK267</f>
        <v>0</v>
      </c>
      <c r="K267" s="175"/>
      <c r="L267" s="180"/>
      <c r="M267" s="181"/>
      <c r="N267" s="182"/>
      <c r="O267" s="182"/>
      <c r="P267" s="183">
        <f>SUM(P268:P271)</f>
        <v>0</v>
      </c>
      <c r="Q267" s="182"/>
      <c r="R267" s="183">
        <f>SUM(R268:R271)</f>
        <v>0.16626000000000002</v>
      </c>
      <c r="S267" s="182"/>
      <c r="T267" s="184">
        <f>SUM(T268:T271)</f>
        <v>0</v>
      </c>
      <c r="AR267" s="185" t="s">
        <v>8</v>
      </c>
      <c r="AT267" s="186" t="s">
        <v>74</v>
      </c>
      <c r="AU267" s="186" t="s">
        <v>8</v>
      </c>
      <c r="AY267" s="185" t="s">
        <v>159</v>
      </c>
      <c r="BK267" s="187">
        <f>SUM(BK268:BK271)</f>
        <v>0</v>
      </c>
    </row>
    <row r="268" spans="1:65" s="2" customFormat="1" ht="21.75" customHeight="1">
      <c r="A268" s="32"/>
      <c r="B268" s="33"/>
      <c r="C268" s="190" t="s">
        <v>436</v>
      </c>
      <c r="D268" s="190" t="s">
        <v>161</v>
      </c>
      <c r="E268" s="191" t="s">
        <v>1173</v>
      </c>
      <c r="F268" s="192" t="s">
        <v>1174</v>
      </c>
      <c r="G268" s="193" t="s">
        <v>301</v>
      </c>
      <c r="H268" s="194">
        <v>5</v>
      </c>
      <c r="I268" s="195"/>
      <c r="J268" s="196">
        <f>ROUND(I268*H268,0)</f>
        <v>0</v>
      </c>
      <c r="K268" s="197"/>
      <c r="L268" s="37"/>
      <c r="M268" s="198" t="s">
        <v>1</v>
      </c>
      <c r="N268" s="199" t="s">
        <v>40</v>
      </c>
      <c r="O268" s="69"/>
      <c r="P268" s="200">
        <f>O268*H268</f>
        <v>0</v>
      </c>
      <c r="Q268" s="200">
        <v>0.01777</v>
      </c>
      <c r="R268" s="200">
        <f>Q268*H268</f>
        <v>0.08885000000000001</v>
      </c>
      <c r="S268" s="200">
        <v>0</v>
      </c>
      <c r="T268" s="201">
        <f>S268*H268</f>
        <v>0</v>
      </c>
      <c r="U268" s="32"/>
      <c r="V268" s="32"/>
      <c r="W268" s="32"/>
      <c r="X268" s="32"/>
      <c r="Y268" s="32"/>
      <c r="Z268" s="32"/>
      <c r="AA268" s="32"/>
      <c r="AB268" s="32"/>
      <c r="AC268" s="32"/>
      <c r="AD268" s="32"/>
      <c r="AE268" s="32"/>
      <c r="AR268" s="202" t="s">
        <v>165</v>
      </c>
      <c r="AT268" s="202" t="s">
        <v>161</v>
      </c>
      <c r="AU268" s="202" t="s">
        <v>83</v>
      </c>
      <c r="AY268" s="15" t="s">
        <v>159</v>
      </c>
      <c r="BE268" s="203">
        <f>IF(N268="základní",J268,0)</f>
        <v>0</v>
      </c>
      <c r="BF268" s="203">
        <f>IF(N268="snížená",J268,0)</f>
        <v>0</v>
      </c>
      <c r="BG268" s="203">
        <f>IF(N268="zákl. přenesená",J268,0)</f>
        <v>0</v>
      </c>
      <c r="BH268" s="203">
        <f>IF(N268="sníž. přenesená",J268,0)</f>
        <v>0</v>
      </c>
      <c r="BI268" s="203">
        <f>IF(N268="nulová",J268,0)</f>
        <v>0</v>
      </c>
      <c r="BJ268" s="15" t="s">
        <v>8</v>
      </c>
      <c r="BK268" s="203">
        <f>ROUND(I268*H268,0)</f>
        <v>0</v>
      </c>
      <c r="BL268" s="15" t="s">
        <v>165</v>
      </c>
      <c r="BM268" s="202" t="s">
        <v>1175</v>
      </c>
    </row>
    <row r="269" spans="1:65" s="2" customFormat="1" ht="21.75" customHeight="1">
      <c r="A269" s="32"/>
      <c r="B269" s="33"/>
      <c r="C269" s="216" t="s">
        <v>441</v>
      </c>
      <c r="D269" s="216" t="s">
        <v>298</v>
      </c>
      <c r="E269" s="217" t="s">
        <v>1176</v>
      </c>
      <c r="F269" s="218" t="s">
        <v>1177</v>
      </c>
      <c r="G269" s="219" t="s">
        <v>301</v>
      </c>
      <c r="H269" s="220">
        <v>3</v>
      </c>
      <c r="I269" s="221"/>
      <c r="J269" s="222">
        <f>ROUND(I269*H269,0)</f>
        <v>0</v>
      </c>
      <c r="K269" s="223"/>
      <c r="L269" s="224"/>
      <c r="M269" s="225" t="s">
        <v>1</v>
      </c>
      <c r="N269" s="226" t="s">
        <v>40</v>
      </c>
      <c r="O269" s="69"/>
      <c r="P269" s="200">
        <f>O269*H269</f>
        <v>0</v>
      </c>
      <c r="Q269" s="200">
        <v>0.01489</v>
      </c>
      <c r="R269" s="200">
        <f>Q269*H269</f>
        <v>0.04467</v>
      </c>
      <c r="S269" s="200">
        <v>0</v>
      </c>
      <c r="T269" s="201">
        <f>S269*H269</f>
        <v>0</v>
      </c>
      <c r="U269" s="32"/>
      <c r="V269" s="32"/>
      <c r="W269" s="32"/>
      <c r="X269" s="32"/>
      <c r="Y269" s="32"/>
      <c r="Z269" s="32"/>
      <c r="AA269" s="32"/>
      <c r="AB269" s="32"/>
      <c r="AC269" s="32"/>
      <c r="AD269" s="32"/>
      <c r="AE269" s="32"/>
      <c r="AR269" s="202" t="s">
        <v>197</v>
      </c>
      <c r="AT269" s="202" t="s">
        <v>298</v>
      </c>
      <c r="AU269" s="202" t="s">
        <v>83</v>
      </c>
      <c r="AY269" s="15" t="s">
        <v>159</v>
      </c>
      <c r="BE269" s="203">
        <f>IF(N269="základní",J269,0)</f>
        <v>0</v>
      </c>
      <c r="BF269" s="203">
        <f>IF(N269="snížená",J269,0)</f>
        <v>0</v>
      </c>
      <c r="BG269" s="203">
        <f>IF(N269="zákl. přenesená",J269,0)</f>
        <v>0</v>
      </c>
      <c r="BH269" s="203">
        <f>IF(N269="sníž. přenesená",J269,0)</f>
        <v>0</v>
      </c>
      <c r="BI269" s="203">
        <f>IF(N269="nulová",J269,0)</f>
        <v>0</v>
      </c>
      <c r="BJ269" s="15" t="s">
        <v>8</v>
      </c>
      <c r="BK269" s="203">
        <f>ROUND(I269*H269,0)</f>
        <v>0</v>
      </c>
      <c r="BL269" s="15" t="s">
        <v>165</v>
      </c>
      <c r="BM269" s="202" t="s">
        <v>1178</v>
      </c>
    </row>
    <row r="270" spans="1:65" s="2" customFormat="1" ht="21.75" customHeight="1">
      <c r="A270" s="32"/>
      <c r="B270" s="33"/>
      <c r="C270" s="216" t="s">
        <v>451</v>
      </c>
      <c r="D270" s="216" t="s">
        <v>298</v>
      </c>
      <c r="E270" s="217" t="s">
        <v>1179</v>
      </c>
      <c r="F270" s="218" t="s">
        <v>1180</v>
      </c>
      <c r="G270" s="219" t="s">
        <v>301</v>
      </c>
      <c r="H270" s="220">
        <v>1</v>
      </c>
      <c r="I270" s="221"/>
      <c r="J270" s="222">
        <f>ROUND(I270*H270,0)</f>
        <v>0</v>
      </c>
      <c r="K270" s="223"/>
      <c r="L270" s="224"/>
      <c r="M270" s="225" t="s">
        <v>1</v>
      </c>
      <c r="N270" s="226" t="s">
        <v>40</v>
      </c>
      <c r="O270" s="69"/>
      <c r="P270" s="200">
        <f>O270*H270</f>
        <v>0</v>
      </c>
      <c r="Q270" s="200">
        <v>0.01521</v>
      </c>
      <c r="R270" s="200">
        <f>Q270*H270</f>
        <v>0.01521</v>
      </c>
      <c r="S270" s="200">
        <v>0</v>
      </c>
      <c r="T270" s="201">
        <f>S270*H270</f>
        <v>0</v>
      </c>
      <c r="U270" s="32"/>
      <c r="V270" s="32"/>
      <c r="W270" s="32"/>
      <c r="X270" s="32"/>
      <c r="Y270" s="32"/>
      <c r="Z270" s="32"/>
      <c r="AA270" s="32"/>
      <c r="AB270" s="32"/>
      <c r="AC270" s="32"/>
      <c r="AD270" s="32"/>
      <c r="AE270" s="32"/>
      <c r="AR270" s="202" t="s">
        <v>197</v>
      </c>
      <c r="AT270" s="202" t="s">
        <v>298</v>
      </c>
      <c r="AU270" s="202" t="s">
        <v>83</v>
      </c>
      <c r="AY270" s="15" t="s">
        <v>159</v>
      </c>
      <c r="BE270" s="203">
        <f>IF(N270="základní",J270,0)</f>
        <v>0</v>
      </c>
      <c r="BF270" s="203">
        <f>IF(N270="snížená",J270,0)</f>
        <v>0</v>
      </c>
      <c r="BG270" s="203">
        <f>IF(N270="zákl. přenesená",J270,0)</f>
        <v>0</v>
      </c>
      <c r="BH270" s="203">
        <f>IF(N270="sníž. přenesená",J270,0)</f>
        <v>0</v>
      </c>
      <c r="BI270" s="203">
        <f>IF(N270="nulová",J270,0)</f>
        <v>0</v>
      </c>
      <c r="BJ270" s="15" t="s">
        <v>8</v>
      </c>
      <c r="BK270" s="203">
        <f>ROUND(I270*H270,0)</f>
        <v>0</v>
      </c>
      <c r="BL270" s="15" t="s">
        <v>165</v>
      </c>
      <c r="BM270" s="202" t="s">
        <v>1181</v>
      </c>
    </row>
    <row r="271" spans="1:65" s="2" customFormat="1" ht="21.75" customHeight="1">
      <c r="A271" s="32"/>
      <c r="B271" s="33"/>
      <c r="C271" s="216" t="s">
        <v>459</v>
      </c>
      <c r="D271" s="216" t="s">
        <v>298</v>
      </c>
      <c r="E271" s="217" t="s">
        <v>1182</v>
      </c>
      <c r="F271" s="218" t="s">
        <v>1183</v>
      </c>
      <c r="G271" s="219" t="s">
        <v>301</v>
      </c>
      <c r="H271" s="220">
        <v>1</v>
      </c>
      <c r="I271" s="221"/>
      <c r="J271" s="222">
        <f>ROUND(I271*H271,0)</f>
        <v>0</v>
      </c>
      <c r="K271" s="223"/>
      <c r="L271" s="224"/>
      <c r="M271" s="225" t="s">
        <v>1</v>
      </c>
      <c r="N271" s="226" t="s">
        <v>40</v>
      </c>
      <c r="O271" s="69"/>
      <c r="P271" s="200">
        <f>O271*H271</f>
        <v>0</v>
      </c>
      <c r="Q271" s="200">
        <v>0.01753</v>
      </c>
      <c r="R271" s="200">
        <f>Q271*H271</f>
        <v>0.01753</v>
      </c>
      <c r="S271" s="200">
        <v>0</v>
      </c>
      <c r="T271" s="201">
        <f>S271*H271</f>
        <v>0</v>
      </c>
      <c r="U271" s="32"/>
      <c r="V271" s="32"/>
      <c r="W271" s="32"/>
      <c r="X271" s="32"/>
      <c r="Y271" s="32"/>
      <c r="Z271" s="32"/>
      <c r="AA271" s="32"/>
      <c r="AB271" s="32"/>
      <c r="AC271" s="32"/>
      <c r="AD271" s="32"/>
      <c r="AE271" s="32"/>
      <c r="AR271" s="202" t="s">
        <v>197</v>
      </c>
      <c r="AT271" s="202" t="s">
        <v>298</v>
      </c>
      <c r="AU271" s="202" t="s">
        <v>83</v>
      </c>
      <c r="AY271" s="15" t="s">
        <v>159</v>
      </c>
      <c r="BE271" s="203">
        <f>IF(N271="základní",J271,0)</f>
        <v>0</v>
      </c>
      <c r="BF271" s="203">
        <f>IF(N271="snížená",J271,0)</f>
        <v>0</v>
      </c>
      <c r="BG271" s="203">
        <f>IF(N271="zákl. přenesená",J271,0)</f>
        <v>0</v>
      </c>
      <c r="BH271" s="203">
        <f>IF(N271="sníž. přenesená",J271,0)</f>
        <v>0</v>
      </c>
      <c r="BI271" s="203">
        <f>IF(N271="nulová",J271,0)</f>
        <v>0</v>
      </c>
      <c r="BJ271" s="15" t="s">
        <v>8</v>
      </c>
      <c r="BK271" s="203">
        <f>ROUND(I271*H271,0)</f>
        <v>0</v>
      </c>
      <c r="BL271" s="15" t="s">
        <v>165</v>
      </c>
      <c r="BM271" s="202" t="s">
        <v>1184</v>
      </c>
    </row>
    <row r="272" spans="2:63" s="12" customFormat="1" ht="22.9" customHeight="1">
      <c r="B272" s="174"/>
      <c r="C272" s="175"/>
      <c r="D272" s="176" t="s">
        <v>74</v>
      </c>
      <c r="E272" s="188" t="s">
        <v>202</v>
      </c>
      <c r="F272" s="188" t="s">
        <v>450</v>
      </c>
      <c r="G272" s="175"/>
      <c r="H272" s="175"/>
      <c r="I272" s="178"/>
      <c r="J272" s="189">
        <f>BK272</f>
        <v>0</v>
      </c>
      <c r="K272" s="175"/>
      <c r="L272" s="180"/>
      <c r="M272" s="181"/>
      <c r="N272" s="182"/>
      <c r="O272" s="182"/>
      <c r="P272" s="183">
        <f>SUM(P273:P280)</f>
        <v>0</v>
      </c>
      <c r="Q272" s="182"/>
      <c r="R272" s="183">
        <f>SUM(R273:R280)</f>
        <v>0.00788007</v>
      </c>
      <c r="S272" s="182"/>
      <c r="T272" s="184">
        <f>SUM(T273:T280)</f>
        <v>0</v>
      </c>
      <c r="AR272" s="185" t="s">
        <v>8</v>
      </c>
      <c r="AT272" s="186" t="s">
        <v>74</v>
      </c>
      <c r="AU272" s="186" t="s">
        <v>8</v>
      </c>
      <c r="AY272" s="185" t="s">
        <v>159</v>
      </c>
      <c r="BK272" s="187">
        <f>SUM(BK273:BK280)</f>
        <v>0</v>
      </c>
    </row>
    <row r="273" spans="1:65" s="2" customFormat="1" ht="33" customHeight="1">
      <c r="A273" s="32"/>
      <c r="B273" s="33"/>
      <c r="C273" s="190" t="s">
        <v>464</v>
      </c>
      <c r="D273" s="190" t="s">
        <v>161</v>
      </c>
      <c r="E273" s="191" t="s">
        <v>558</v>
      </c>
      <c r="F273" s="192" t="s">
        <v>559</v>
      </c>
      <c r="G273" s="193" t="s">
        <v>214</v>
      </c>
      <c r="H273" s="194">
        <v>49.247</v>
      </c>
      <c r="I273" s="195"/>
      <c r="J273" s="196">
        <f>ROUND(I273*H273,0)</f>
        <v>0</v>
      </c>
      <c r="K273" s="197"/>
      <c r="L273" s="37"/>
      <c r="M273" s="198" t="s">
        <v>1</v>
      </c>
      <c r="N273" s="199" t="s">
        <v>40</v>
      </c>
      <c r="O273" s="69"/>
      <c r="P273" s="200">
        <f>O273*H273</f>
        <v>0</v>
      </c>
      <c r="Q273" s="200">
        <v>0.00013</v>
      </c>
      <c r="R273" s="200">
        <f>Q273*H273</f>
        <v>0.006402109999999999</v>
      </c>
      <c r="S273" s="200">
        <v>0</v>
      </c>
      <c r="T273" s="201">
        <f>S273*H273</f>
        <v>0</v>
      </c>
      <c r="U273" s="32"/>
      <c r="V273" s="32"/>
      <c r="W273" s="32"/>
      <c r="X273" s="32"/>
      <c r="Y273" s="32"/>
      <c r="Z273" s="32"/>
      <c r="AA273" s="32"/>
      <c r="AB273" s="32"/>
      <c r="AC273" s="32"/>
      <c r="AD273" s="32"/>
      <c r="AE273" s="32"/>
      <c r="AR273" s="202" t="s">
        <v>165</v>
      </c>
      <c r="AT273" s="202" t="s">
        <v>161</v>
      </c>
      <c r="AU273" s="202" t="s">
        <v>83</v>
      </c>
      <c r="AY273" s="15" t="s">
        <v>159</v>
      </c>
      <c r="BE273" s="203">
        <f>IF(N273="základní",J273,0)</f>
        <v>0</v>
      </c>
      <c r="BF273" s="203">
        <f>IF(N273="snížená",J273,0)</f>
        <v>0</v>
      </c>
      <c r="BG273" s="203">
        <f>IF(N273="zákl. přenesená",J273,0)</f>
        <v>0</v>
      </c>
      <c r="BH273" s="203">
        <f>IF(N273="sníž. přenesená",J273,0)</f>
        <v>0</v>
      </c>
      <c r="BI273" s="203">
        <f>IF(N273="nulová",J273,0)</f>
        <v>0</v>
      </c>
      <c r="BJ273" s="15" t="s">
        <v>8</v>
      </c>
      <c r="BK273" s="203">
        <f>ROUND(I273*H273,0)</f>
        <v>0</v>
      </c>
      <c r="BL273" s="15" t="s">
        <v>165</v>
      </c>
      <c r="BM273" s="202" t="s">
        <v>1185</v>
      </c>
    </row>
    <row r="274" spans="2:51" s="13" customFormat="1" ht="33.75">
      <c r="B274" s="204"/>
      <c r="C274" s="205"/>
      <c r="D274" s="206" t="s">
        <v>167</v>
      </c>
      <c r="E274" s="207" t="s">
        <v>1</v>
      </c>
      <c r="F274" s="208" t="s">
        <v>1186</v>
      </c>
      <c r="G274" s="205"/>
      <c r="H274" s="209">
        <v>32.449</v>
      </c>
      <c r="I274" s="210"/>
      <c r="J274" s="205"/>
      <c r="K274" s="205"/>
      <c r="L274" s="211"/>
      <c r="M274" s="212"/>
      <c r="N274" s="213"/>
      <c r="O274" s="213"/>
      <c r="P274" s="213"/>
      <c r="Q274" s="213"/>
      <c r="R274" s="213"/>
      <c r="S274" s="213"/>
      <c r="T274" s="214"/>
      <c r="AT274" s="215" t="s">
        <v>167</v>
      </c>
      <c r="AU274" s="215" t="s">
        <v>83</v>
      </c>
      <c r="AV274" s="13" t="s">
        <v>83</v>
      </c>
      <c r="AW274" s="13" t="s">
        <v>31</v>
      </c>
      <c r="AX274" s="13" t="s">
        <v>75</v>
      </c>
      <c r="AY274" s="215" t="s">
        <v>159</v>
      </c>
    </row>
    <row r="275" spans="2:51" s="13" customFormat="1" ht="12">
      <c r="B275" s="204"/>
      <c r="C275" s="205"/>
      <c r="D275" s="206" t="s">
        <v>167</v>
      </c>
      <c r="E275" s="207" t="s">
        <v>1</v>
      </c>
      <c r="F275" s="208" t="s">
        <v>1187</v>
      </c>
      <c r="G275" s="205"/>
      <c r="H275" s="209">
        <v>16.798</v>
      </c>
      <c r="I275" s="210"/>
      <c r="J275" s="205"/>
      <c r="K275" s="205"/>
      <c r="L275" s="211"/>
      <c r="M275" s="212"/>
      <c r="N275" s="213"/>
      <c r="O275" s="213"/>
      <c r="P275" s="213"/>
      <c r="Q275" s="213"/>
      <c r="R275" s="213"/>
      <c r="S275" s="213"/>
      <c r="T275" s="214"/>
      <c r="AT275" s="215" t="s">
        <v>167</v>
      </c>
      <c r="AU275" s="215" t="s">
        <v>83</v>
      </c>
      <c r="AV275" s="13" t="s">
        <v>83</v>
      </c>
      <c r="AW275" s="13" t="s">
        <v>31</v>
      </c>
      <c r="AX275" s="13" t="s">
        <v>75</v>
      </c>
      <c r="AY275" s="215" t="s">
        <v>159</v>
      </c>
    </row>
    <row r="276" spans="1:65" s="2" customFormat="1" ht="21.75" customHeight="1">
      <c r="A276" s="32"/>
      <c r="B276" s="33"/>
      <c r="C276" s="190" t="s">
        <v>469</v>
      </c>
      <c r="D276" s="190" t="s">
        <v>161</v>
      </c>
      <c r="E276" s="191" t="s">
        <v>923</v>
      </c>
      <c r="F276" s="192" t="s">
        <v>924</v>
      </c>
      <c r="G276" s="193" t="s">
        <v>214</v>
      </c>
      <c r="H276" s="194">
        <v>32.449</v>
      </c>
      <c r="I276" s="195"/>
      <c r="J276" s="196">
        <f>ROUND(I276*H276,0)</f>
        <v>0</v>
      </c>
      <c r="K276" s="197"/>
      <c r="L276" s="37"/>
      <c r="M276" s="198" t="s">
        <v>1</v>
      </c>
      <c r="N276" s="199" t="s">
        <v>40</v>
      </c>
      <c r="O276" s="69"/>
      <c r="P276" s="200">
        <f>O276*H276</f>
        <v>0</v>
      </c>
      <c r="Q276" s="200">
        <v>4E-05</v>
      </c>
      <c r="R276" s="200">
        <f>Q276*H276</f>
        <v>0.0012979600000000001</v>
      </c>
      <c r="S276" s="200">
        <v>0</v>
      </c>
      <c r="T276" s="201">
        <f>S276*H276</f>
        <v>0</v>
      </c>
      <c r="U276" s="32"/>
      <c r="V276" s="32"/>
      <c r="W276" s="32"/>
      <c r="X276" s="32"/>
      <c r="Y276" s="32"/>
      <c r="Z276" s="32"/>
      <c r="AA276" s="32"/>
      <c r="AB276" s="32"/>
      <c r="AC276" s="32"/>
      <c r="AD276" s="32"/>
      <c r="AE276" s="32"/>
      <c r="AR276" s="202" t="s">
        <v>165</v>
      </c>
      <c r="AT276" s="202" t="s">
        <v>161</v>
      </c>
      <c r="AU276" s="202" t="s">
        <v>83</v>
      </c>
      <c r="AY276" s="15" t="s">
        <v>159</v>
      </c>
      <c r="BE276" s="203">
        <f>IF(N276="základní",J276,0)</f>
        <v>0</v>
      </c>
      <c r="BF276" s="203">
        <f>IF(N276="snížená",J276,0)</f>
        <v>0</v>
      </c>
      <c r="BG276" s="203">
        <f>IF(N276="zákl. přenesená",J276,0)</f>
        <v>0</v>
      </c>
      <c r="BH276" s="203">
        <f>IF(N276="sníž. přenesená",J276,0)</f>
        <v>0</v>
      </c>
      <c r="BI276" s="203">
        <f>IF(N276="nulová",J276,0)</f>
        <v>0</v>
      </c>
      <c r="BJ276" s="15" t="s">
        <v>8</v>
      </c>
      <c r="BK276" s="203">
        <f>ROUND(I276*H276,0)</f>
        <v>0</v>
      </c>
      <c r="BL276" s="15" t="s">
        <v>165</v>
      </c>
      <c r="BM276" s="202" t="s">
        <v>1188</v>
      </c>
    </row>
    <row r="277" spans="2:51" s="13" customFormat="1" ht="33.75">
      <c r="B277" s="204"/>
      <c r="C277" s="205"/>
      <c r="D277" s="206" t="s">
        <v>167</v>
      </c>
      <c r="E277" s="207" t="s">
        <v>1</v>
      </c>
      <c r="F277" s="208" t="s">
        <v>1189</v>
      </c>
      <c r="G277" s="205"/>
      <c r="H277" s="209">
        <v>32.449</v>
      </c>
      <c r="I277" s="210"/>
      <c r="J277" s="205"/>
      <c r="K277" s="205"/>
      <c r="L277" s="211"/>
      <c r="M277" s="212"/>
      <c r="N277" s="213"/>
      <c r="O277" s="213"/>
      <c r="P277" s="213"/>
      <c r="Q277" s="213"/>
      <c r="R277" s="213"/>
      <c r="S277" s="213"/>
      <c r="T277" s="214"/>
      <c r="AT277" s="215" t="s">
        <v>167</v>
      </c>
      <c r="AU277" s="215" t="s">
        <v>83</v>
      </c>
      <c r="AV277" s="13" t="s">
        <v>83</v>
      </c>
      <c r="AW277" s="13" t="s">
        <v>31</v>
      </c>
      <c r="AX277" s="13" t="s">
        <v>75</v>
      </c>
      <c r="AY277" s="215" t="s">
        <v>159</v>
      </c>
    </row>
    <row r="278" spans="1:65" s="2" customFormat="1" ht="21.75" customHeight="1">
      <c r="A278" s="32"/>
      <c r="B278" s="33"/>
      <c r="C278" s="190" t="s">
        <v>474</v>
      </c>
      <c r="D278" s="190" t="s">
        <v>161</v>
      </c>
      <c r="E278" s="191" t="s">
        <v>1190</v>
      </c>
      <c r="F278" s="192" t="s">
        <v>1191</v>
      </c>
      <c r="G278" s="193" t="s">
        <v>301</v>
      </c>
      <c r="H278" s="194">
        <v>9</v>
      </c>
      <c r="I278" s="195"/>
      <c r="J278" s="196">
        <f>ROUND(I278*H278,0)</f>
        <v>0</v>
      </c>
      <c r="K278" s="197"/>
      <c r="L278" s="37"/>
      <c r="M278" s="198" t="s">
        <v>1</v>
      </c>
      <c r="N278" s="199" t="s">
        <v>40</v>
      </c>
      <c r="O278" s="69"/>
      <c r="P278" s="200">
        <f>O278*H278</f>
        <v>0</v>
      </c>
      <c r="Q278" s="200">
        <v>2E-05</v>
      </c>
      <c r="R278" s="200">
        <f>Q278*H278</f>
        <v>0.00018</v>
      </c>
      <c r="S278" s="200">
        <v>0</v>
      </c>
      <c r="T278" s="201">
        <f>S278*H278</f>
        <v>0</v>
      </c>
      <c r="U278" s="32"/>
      <c r="V278" s="32"/>
      <c r="W278" s="32"/>
      <c r="X278" s="32"/>
      <c r="Y278" s="32"/>
      <c r="Z278" s="32"/>
      <c r="AA278" s="32"/>
      <c r="AB278" s="32"/>
      <c r="AC278" s="32"/>
      <c r="AD278" s="32"/>
      <c r="AE278" s="32"/>
      <c r="AR278" s="202" t="s">
        <v>165</v>
      </c>
      <c r="AT278" s="202" t="s">
        <v>161</v>
      </c>
      <c r="AU278" s="202" t="s">
        <v>83</v>
      </c>
      <c r="AY278" s="15" t="s">
        <v>159</v>
      </c>
      <c r="BE278" s="203">
        <f>IF(N278="základní",J278,0)</f>
        <v>0</v>
      </c>
      <c r="BF278" s="203">
        <f>IF(N278="snížená",J278,0)</f>
        <v>0</v>
      </c>
      <c r="BG278" s="203">
        <f>IF(N278="zákl. přenesená",J278,0)</f>
        <v>0</v>
      </c>
      <c r="BH278" s="203">
        <f>IF(N278="sníž. přenesená",J278,0)</f>
        <v>0</v>
      </c>
      <c r="BI278" s="203">
        <f>IF(N278="nulová",J278,0)</f>
        <v>0</v>
      </c>
      <c r="BJ278" s="15" t="s">
        <v>8</v>
      </c>
      <c r="BK278" s="203">
        <f>ROUND(I278*H278,0)</f>
        <v>0</v>
      </c>
      <c r="BL278" s="15" t="s">
        <v>165</v>
      </c>
      <c r="BM278" s="202" t="s">
        <v>1192</v>
      </c>
    </row>
    <row r="279" spans="2:51" s="13" customFormat="1" ht="12">
      <c r="B279" s="204"/>
      <c r="C279" s="205"/>
      <c r="D279" s="206" t="s">
        <v>167</v>
      </c>
      <c r="E279" s="207" t="s">
        <v>1</v>
      </c>
      <c r="F279" s="208" t="s">
        <v>1193</v>
      </c>
      <c r="G279" s="205"/>
      <c r="H279" s="209">
        <v>9</v>
      </c>
      <c r="I279" s="210"/>
      <c r="J279" s="205"/>
      <c r="K279" s="205"/>
      <c r="L279" s="211"/>
      <c r="M279" s="212"/>
      <c r="N279" s="213"/>
      <c r="O279" s="213"/>
      <c r="P279" s="213"/>
      <c r="Q279" s="213"/>
      <c r="R279" s="213"/>
      <c r="S279" s="213"/>
      <c r="T279" s="214"/>
      <c r="AT279" s="215" t="s">
        <v>167</v>
      </c>
      <c r="AU279" s="215" t="s">
        <v>83</v>
      </c>
      <c r="AV279" s="13" t="s">
        <v>83</v>
      </c>
      <c r="AW279" s="13" t="s">
        <v>31</v>
      </c>
      <c r="AX279" s="13" t="s">
        <v>75</v>
      </c>
      <c r="AY279" s="215" t="s">
        <v>159</v>
      </c>
    </row>
    <row r="280" spans="1:65" s="2" customFormat="1" ht="21.75" customHeight="1">
      <c r="A280" s="32"/>
      <c r="B280" s="33"/>
      <c r="C280" s="190" t="s">
        <v>479</v>
      </c>
      <c r="D280" s="190" t="s">
        <v>161</v>
      </c>
      <c r="E280" s="191" t="s">
        <v>1194</v>
      </c>
      <c r="F280" s="192" t="s">
        <v>1195</v>
      </c>
      <c r="G280" s="193" t="s">
        <v>482</v>
      </c>
      <c r="H280" s="194">
        <v>210</v>
      </c>
      <c r="I280" s="195"/>
      <c r="J280" s="196">
        <f>ROUND(I280*H280,0)</f>
        <v>0</v>
      </c>
      <c r="K280" s="197"/>
      <c r="L280" s="37"/>
      <c r="M280" s="198" t="s">
        <v>1</v>
      </c>
      <c r="N280" s="199" t="s">
        <v>40</v>
      </c>
      <c r="O280" s="69"/>
      <c r="P280" s="200">
        <f>O280*H280</f>
        <v>0</v>
      </c>
      <c r="Q280" s="200">
        <v>0</v>
      </c>
      <c r="R280" s="200">
        <f>Q280*H280</f>
        <v>0</v>
      </c>
      <c r="S280" s="200">
        <v>0</v>
      </c>
      <c r="T280" s="201">
        <f>S280*H280</f>
        <v>0</v>
      </c>
      <c r="U280" s="32"/>
      <c r="V280" s="32"/>
      <c r="W280" s="32"/>
      <c r="X280" s="32"/>
      <c r="Y280" s="32"/>
      <c r="Z280" s="32"/>
      <c r="AA280" s="32"/>
      <c r="AB280" s="32"/>
      <c r="AC280" s="32"/>
      <c r="AD280" s="32"/>
      <c r="AE280" s="32"/>
      <c r="AR280" s="202" t="s">
        <v>165</v>
      </c>
      <c r="AT280" s="202" t="s">
        <v>161</v>
      </c>
      <c r="AU280" s="202" t="s">
        <v>83</v>
      </c>
      <c r="AY280" s="15" t="s">
        <v>159</v>
      </c>
      <c r="BE280" s="203">
        <f>IF(N280="základní",J280,0)</f>
        <v>0</v>
      </c>
      <c r="BF280" s="203">
        <f>IF(N280="snížená",J280,0)</f>
        <v>0</v>
      </c>
      <c r="BG280" s="203">
        <f>IF(N280="zákl. přenesená",J280,0)</f>
        <v>0</v>
      </c>
      <c r="BH280" s="203">
        <f>IF(N280="sníž. přenesená",J280,0)</f>
        <v>0</v>
      </c>
      <c r="BI280" s="203">
        <f>IF(N280="nulová",J280,0)</f>
        <v>0</v>
      </c>
      <c r="BJ280" s="15" t="s">
        <v>8</v>
      </c>
      <c r="BK280" s="203">
        <f>ROUND(I280*H280,0)</f>
        <v>0</v>
      </c>
      <c r="BL280" s="15" t="s">
        <v>165</v>
      </c>
      <c r="BM280" s="202" t="s">
        <v>1196</v>
      </c>
    </row>
    <row r="281" spans="2:63" s="12" customFormat="1" ht="22.9" customHeight="1">
      <c r="B281" s="174"/>
      <c r="C281" s="175"/>
      <c r="D281" s="176" t="s">
        <v>74</v>
      </c>
      <c r="E281" s="188" t="s">
        <v>593</v>
      </c>
      <c r="F281" s="188" t="s">
        <v>594</v>
      </c>
      <c r="G281" s="175"/>
      <c r="H281" s="175"/>
      <c r="I281" s="178"/>
      <c r="J281" s="189">
        <f>BK281</f>
        <v>0</v>
      </c>
      <c r="K281" s="175"/>
      <c r="L281" s="180"/>
      <c r="M281" s="181"/>
      <c r="N281" s="182"/>
      <c r="O281" s="182"/>
      <c r="P281" s="183">
        <f>SUM(P282:P294)</f>
        <v>0</v>
      </c>
      <c r="Q281" s="182"/>
      <c r="R281" s="183">
        <f>SUM(R282:R294)</f>
        <v>0</v>
      </c>
      <c r="S281" s="182"/>
      <c r="T281" s="184">
        <f>SUM(T282:T294)</f>
        <v>17.213656</v>
      </c>
      <c r="AR281" s="185" t="s">
        <v>8</v>
      </c>
      <c r="AT281" s="186" t="s">
        <v>74</v>
      </c>
      <c r="AU281" s="186" t="s">
        <v>8</v>
      </c>
      <c r="AY281" s="185" t="s">
        <v>159</v>
      </c>
      <c r="BK281" s="187">
        <f>SUM(BK282:BK294)</f>
        <v>0</v>
      </c>
    </row>
    <row r="282" spans="1:65" s="2" customFormat="1" ht="21.75" customHeight="1">
      <c r="A282" s="32"/>
      <c r="B282" s="33"/>
      <c r="C282" s="190" t="s">
        <v>484</v>
      </c>
      <c r="D282" s="190" t="s">
        <v>161</v>
      </c>
      <c r="E282" s="191" t="s">
        <v>1197</v>
      </c>
      <c r="F282" s="192" t="s">
        <v>1198</v>
      </c>
      <c r="G282" s="193" t="s">
        <v>164</v>
      </c>
      <c r="H282" s="194">
        <v>2.88</v>
      </c>
      <c r="I282" s="195"/>
      <c r="J282" s="196">
        <f>ROUND(I282*H282,0)</f>
        <v>0</v>
      </c>
      <c r="K282" s="197"/>
      <c r="L282" s="37"/>
      <c r="M282" s="198" t="s">
        <v>1</v>
      </c>
      <c r="N282" s="199" t="s">
        <v>40</v>
      </c>
      <c r="O282" s="69"/>
      <c r="P282" s="200">
        <f>O282*H282</f>
        <v>0</v>
      </c>
      <c r="Q282" s="200">
        <v>0</v>
      </c>
      <c r="R282" s="200">
        <f>Q282*H282</f>
        <v>0</v>
      </c>
      <c r="S282" s="200">
        <v>2.5</v>
      </c>
      <c r="T282" s="201">
        <f>S282*H282</f>
        <v>7.199999999999999</v>
      </c>
      <c r="U282" s="32"/>
      <c r="V282" s="32"/>
      <c r="W282" s="32"/>
      <c r="X282" s="32"/>
      <c r="Y282" s="32"/>
      <c r="Z282" s="32"/>
      <c r="AA282" s="32"/>
      <c r="AB282" s="32"/>
      <c r="AC282" s="32"/>
      <c r="AD282" s="32"/>
      <c r="AE282" s="32"/>
      <c r="AR282" s="202" t="s">
        <v>165</v>
      </c>
      <c r="AT282" s="202" t="s">
        <v>161</v>
      </c>
      <c r="AU282" s="202" t="s">
        <v>83</v>
      </c>
      <c r="AY282" s="15" t="s">
        <v>159</v>
      </c>
      <c r="BE282" s="203">
        <f>IF(N282="základní",J282,0)</f>
        <v>0</v>
      </c>
      <c r="BF282" s="203">
        <f>IF(N282="snížená",J282,0)</f>
        <v>0</v>
      </c>
      <c r="BG282" s="203">
        <f>IF(N282="zákl. přenesená",J282,0)</f>
        <v>0</v>
      </c>
      <c r="BH282" s="203">
        <f>IF(N282="sníž. přenesená",J282,0)</f>
        <v>0</v>
      </c>
      <c r="BI282" s="203">
        <f>IF(N282="nulová",J282,0)</f>
        <v>0</v>
      </c>
      <c r="BJ282" s="15" t="s">
        <v>8</v>
      </c>
      <c r="BK282" s="203">
        <f>ROUND(I282*H282,0)</f>
        <v>0</v>
      </c>
      <c r="BL282" s="15" t="s">
        <v>165</v>
      </c>
      <c r="BM282" s="202" t="s">
        <v>1199</v>
      </c>
    </row>
    <row r="283" spans="2:51" s="13" customFormat="1" ht="12">
      <c r="B283" s="204"/>
      <c r="C283" s="205"/>
      <c r="D283" s="206" t="s">
        <v>167</v>
      </c>
      <c r="E283" s="207" t="s">
        <v>1</v>
      </c>
      <c r="F283" s="208" t="s">
        <v>1200</v>
      </c>
      <c r="G283" s="205"/>
      <c r="H283" s="209">
        <v>2.88</v>
      </c>
      <c r="I283" s="210"/>
      <c r="J283" s="205"/>
      <c r="K283" s="205"/>
      <c r="L283" s="211"/>
      <c r="M283" s="212"/>
      <c r="N283" s="213"/>
      <c r="O283" s="213"/>
      <c r="P283" s="213"/>
      <c r="Q283" s="213"/>
      <c r="R283" s="213"/>
      <c r="S283" s="213"/>
      <c r="T283" s="214"/>
      <c r="AT283" s="215" t="s">
        <v>167</v>
      </c>
      <c r="AU283" s="215" t="s">
        <v>83</v>
      </c>
      <c r="AV283" s="13" t="s">
        <v>83</v>
      </c>
      <c r="AW283" s="13" t="s">
        <v>31</v>
      </c>
      <c r="AX283" s="13" t="s">
        <v>75</v>
      </c>
      <c r="AY283" s="215" t="s">
        <v>159</v>
      </c>
    </row>
    <row r="284" spans="1:65" s="2" customFormat="1" ht="21.75" customHeight="1">
      <c r="A284" s="32"/>
      <c r="B284" s="33"/>
      <c r="C284" s="190" t="s">
        <v>321</v>
      </c>
      <c r="D284" s="190" t="s">
        <v>161</v>
      </c>
      <c r="E284" s="191" t="s">
        <v>1201</v>
      </c>
      <c r="F284" s="192" t="s">
        <v>1202</v>
      </c>
      <c r="G284" s="193" t="s">
        <v>294</v>
      </c>
      <c r="H284" s="194">
        <v>15.4</v>
      </c>
      <c r="I284" s="195"/>
      <c r="J284" s="196">
        <f>ROUND(I284*H284,0)</f>
        <v>0</v>
      </c>
      <c r="K284" s="197"/>
      <c r="L284" s="37"/>
      <c r="M284" s="198" t="s">
        <v>1</v>
      </c>
      <c r="N284" s="199" t="s">
        <v>40</v>
      </c>
      <c r="O284" s="69"/>
      <c r="P284" s="200">
        <f>O284*H284</f>
        <v>0</v>
      </c>
      <c r="Q284" s="200">
        <v>0</v>
      </c>
      <c r="R284" s="200">
        <f>Q284*H284</f>
        <v>0</v>
      </c>
      <c r="S284" s="200">
        <v>0.112</v>
      </c>
      <c r="T284" s="201">
        <f>S284*H284</f>
        <v>1.7248</v>
      </c>
      <c r="U284" s="32"/>
      <c r="V284" s="32"/>
      <c r="W284" s="32"/>
      <c r="X284" s="32"/>
      <c r="Y284" s="32"/>
      <c r="Z284" s="32"/>
      <c r="AA284" s="32"/>
      <c r="AB284" s="32"/>
      <c r="AC284" s="32"/>
      <c r="AD284" s="32"/>
      <c r="AE284" s="32"/>
      <c r="AR284" s="202" t="s">
        <v>165</v>
      </c>
      <c r="AT284" s="202" t="s">
        <v>161</v>
      </c>
      <c r="AU284" s="202" t="s">
        <v>83</v>
      </c>
      <c r="AY284" s="15" t="s">
        <v>159</v>
      </c>
      <c r="BE284" s="203">
        <f>IF(N284="základní",J284,0)</f>
        <v>0</v>
      </c>
      <c r="BF284" s="203">
        <f>IF(N284="snížená",J284,0)</f>
        <v>0</v>
      </c>
      <c r="BG284" s="203">
        <f>IF(N284="zákl. přenesená",J284,0)</f>
        <v>0</v>
      </c>
      <c r="BH284" s="203">
        <f>IF(N284="sníž. přenesená",J284,0)</f>
        <v>0</v>
      </c>
      <c r="BI284" s="203">
        <f>IF(N284="nulová",J284,0)</f>
        <v>0</v>
      </c>
      <c r="BJ284" s="15" t="s">
        <v>8</v>
      </c>
      <c r="BK284" s="203">
        <f>ROUND(I284*H284,0)</f>
        <v>0</v>
      </c>
      <c r="BL284" s="15" t="s">
        <v>165</v>
      </c>
      <c r="BM284" s="202" t="s">
        <v>1203</v>
      </c>
    </row>
    <row r="285" spans="2:51" s="13" customFormat="1" ht="12">
      <c r="B285" s="204"/>
      <c r="C285" s="205"/>
      <c r="D285" s="206" t="s">
        <v>167</v>
      </c>
      <c r="E285" s="207" t="s">
        <v>1</v>
      </c>
      <c r="F285" s="208" t="s">
        <v>1204</v>
      </c>
      <c r="G285" s="205"/>
      <c r="H285" s="209">
        <v>15.4</v>
      </c>
      <c r="I285" s="210"/>
      <c r="J285" s="205"/>
      <c r="K285" s="205"/>
      <c r="L285" s="211"/>
      <c r="M285" s="212"/>
      <c r="N285" s="213"/>
      <c r="O285" s="213"/>
      <c r="P285" s="213"/>
      <c r="Q285" s="213"/>
      <c r="R285" s="213"/>
      <c r="S285" s="213"/>
      <c r="T285" s="214"/>
      <c r="AT285" s="215" t="s">
        <v>167</v>
      </c>
      <c r="AU285" s="215" t="s">
        <v>83</v>
      </c>
      <c r="AV285" s="13" t="s">
        <v>83</v>
      </c>
      <c r="AW285" s="13" t="s">
        <v>31</v>
      </c>
      <c r="AX285" s="13" t="s">
        <v>75</v>
      </c>
      <c r="AY285" s="215" t="s">
        <v>159</v>
      </c>
    </row>
    <row r="286" spans="1:65" s="2" customFormat="1" ht="21.75" customHeight="1">
      <c r="A286" s="32"/>
      <c r="B286" s="33"/>
      <c r="C286" s="190" t="s">
        <v>493</v>
      </c>
      <c r="D286" s="190" t="s">
        <v>161</v>
      </c>
      <c r="E286" s="191" t="s">
        <v>1205</v>
      </c>
      <c r="F286" s="192" t="s">
        <v>1206</v>
      </c>
      <c r="G286" s="193" t="s">
        <v>214</v>
      </c>
      <c r="H286" s="194">
        <v>1.32</v>
      </c>
      <c r="I286" s="195"/>
      <c r="J286" s="196">
        <f>ROUND(I286*H286,0)</f>
        <v>0</v>
      </c>
      <c r="K286" s="197"/>
      <c r="L286" s="37"/>
      <c r="M286" s="198" t="s">
        <v>1</v>
      </c>
      <c r="N286" s="199" t="s">
        <v>40</v>
      </c>
      <c r="O286" s="69"/>
      <c r="P286" s="200">
        <f>O286*H286</f>
        <v>0</v>
      </c>
      <c r="Q286" s="200">
        <v>0</v>
      </c>
      <c r="R286" s="200">
        <f>Q286*H286</f>
        <v>0</v>
      </c>
      <c r="S286" s="200">
        <v>0.192</v>
      </c>
      <c r="T286" s="201">
        <f>S286*H286</f>
        <v>0.25344</v>
      </c>
      <c r="U286" s="32"/>
      <c r="V286" s="32"/>
      <c r="W286" s="32"/>
      <c r="X286" s="32"/>
      <c r="Y286" s="32"/>
      <c r="Z286" s="32"/>
      <c r="AA286" s="32"/>
      <c r="AB286" s="32"/>
      <c r="AC286" s="32"/>
      <c r="AD286" s="32"/>
      <c r="AE286" s="32"/>
      <c r="AR286" s="202" t="s">
        <v>165</v>
      </c>
      <c r="AT286" s="202" t="s">
        <v>161</v>
      </c>
      <c r="AU286" s="202" t="s">
        <v>83</v>
      </c>
      <c r="AY286" s="15" t="s">
        <v>159</v>
      </c>
      <c r="BE286" s="203">
        <f>IF(N286="základní",J286,0)</f>
        <v>0</v>
      </c>
      <c r="BF286" s="203">
        <f>IF(N286="snížená",J286,0)</f>
        <v>0</v>
      </c>
      <c r="BG286" s="203">
        <f>IF(N286="zákl. přenesená",J286,0)</f>
        <v>0</v>
      </c>
      <c r="BH286" s="203">
        <f>IF(N286="sníž. přenesená",J286,0)</f>
        <v>0</v>
      </c>
      <c r="BI286" s="203">
        <f>IF(N286="nulová",J286,0)</f>
        <v>0</v>
      </c>
      <c r="BJ286" s="15" t="s">
        <v>8</v>
      </c>
      <c r="BK286" s="203">
        <f>ROUND(I286*H286,0)</f>
        <v>0</v>
      </c>
      <c r="BL286" s="15" t="s">
        <v>165</v>
      </c>
      <c r="BM286" s="202" t="s">
        <v>1207</v>
      </c>
    </row>
    <row r="287" spans="2:51" s="13" customFormat="1" ht="12">
      <c r="B287" s="204"/>
      <c r="C287" s="205"/>
      <c r="D287" s="206" t="s">
        <v>167</v>
      </c>
      <c r="E287" s="207" t="s">
        <v>1</v>
      </c>
      <c r="F287" s="208" t="s">
        <v>1208</v>
      </c>
      <c r="G287" s="205"/>
      <c r="H287" s="209">
        <v>1.32</v>
      </c>
      <c r="I287" s="210"/>
      <c r="J287" s="205"/>
      <c r="K287" s="205"/>
      <c r="L287" s="211"/>
      <c r="M287" s="212"/>
      <c r="N287" s="213"/>
      <c r="O287" s="213"/>
      <c r="P287" s="213"/>
      <c r="Q287" s="213"/>
      <c r="R287" s="213"/>
      <c r="S287" s="213"/>
      <c r="T287" s="214"/>
      <c r="AT287" s="215" t="s">
        <v>167</v>
      </c>
      <c r="AU287" s="215" t="s">
        <v>83</v>
      </c>
      <c r="AV287" s="13" t="s">
        <v>83</v>
      </c>
      <c r="AW287" s="13" t="s">
        <v>31</v>
      </c>
      <c r="AX287" s="13" t="s">
        <v>75</v>
      </c>
      <c r="AY287" s="215" t="s">
        <v>159</v>
      </c>
    </row>
    <row r="288" spans="1:65" s="2" customFormat="1" ht="21.75" customHeight="1">
      <c r="A288" s="32"/>
      <c r="B288" s="33"/>
      <c r="C288" s="190" t="s">
        <v>416</v>
      </c>
      <c r="D288" s="190" t="s">
        <v>161</v>
      </c>
      <c r="E288" s="191" t="s">
        <v>1209</v>
      </c>
      <c r="F288" s="192" t="s">
        <v>1210</v>
      </c>
      <c r="G288" s="193" t="s">
        <v>164</v>
      </c>
      <c r="H288" s="194">
        <v>2.97</v>
      </c>
      <c r="I288" s="195"/>
      <c r="J288" s="196">
        <f>ROUND(I288*H288,0)</f>
        <v>0</v>
      </c>
      <c r="K288" s="197"/>
      <c r="L288" s="37"/>
      <c r="M288" s="198" t="s">
        <v>1</v>
      </c>
      <c r="N288" s="199" t="s">
        <v>40</v>
      </c>
      <c r="O288" s="69"/>
      <c r="P288" s="200">
        <f>O288*H288</f>
        <v>0</v>
      </c>
      <c r="Q288" s="200">
        <v>0</v>
      </c>
      <c r="R288" s="200">
        <f>Q288*H288</f>
        <v>0</v>
      </c>
      <c r="S288" s="200">
        <v>1.4</v>
      </c>
      <c r="T288" s="201">
        <f>S288*H288</f>
        <v>4.158</v>
      </c>
      <c r="U288" s="32"/>
      <c r="V288" s="32"/>
      <c r="W288" s="32"/>
      <c r="X288" s="32"/>
      <c r="Y288" s="32"/>
      <c r="Z288" s="32"/>
      <c r="AA288" s="32"/>
      <c r="AB288" s="32"/>
      <c r="AC288" s="32"/>
      <c r="AD288" s="32"/>
      <c r="AE288" s="32"/>
      <c r="AR288" s="202" t="s">
        <v>165</v>
      </c>
      <c r="AT288" s="202" t="s">
        <v>161</v>
      </c>
      <c r="AU288" s="202" t="s">
        <v>83</v>
      </c>
      <c r="AY288" s="15" t="s">
        <v>159</v>
      </c>
      <c r="BE288" s="203">
        <f>IF(N288="základní",J288,0)</f>
        <v>0</v>
      </c>
      <c r="BF288" s="203">
        <f>IF(N288="snížená",J288,0)</f>
        <v>0</v>
      </c>
      <c r="BG288" s="203">
        <f>IF(N288="zákl. přenesená",J288,0)</f>
        <v>0</v>
      </c>
      <c r="BH288" s="203">
        <f>IF(N288="sníž. přenesená",J288,0)</f>
        <v>0</v>
      </c>
      <c r="BI288" s="203">
        <f>IF(N288="nulová",J288,0)</f>
        <v>0</v>
      </c>
      <c r="BJ288" s="15" t="s">
        <v>8</v>
      </c>
      <c r="BK288" s="203">
        <f>ROUND(I288*H288,0)</f>
        <v>0</v>
      </c>
      <c r="BL288" s="15" t="s">
        <v>165</v>
      </c>
      <c r="BM288" s="202" t="s">
        <v>1211</v>
      </c>
    </row>
    <row r="289" spans="2:51" s="13" customFormat="1" ht="12">
      <c r="B289" s="204"/>
      <c r="C289" s="205"/>
      <c r="D289" s="206" t="s">
        <v>167</v>
      </c>
      <c r="E289" s="207" t="s">
        <v>1</v>
      </c>
      <c r="F289" s="208" t="s">
        <v>1212</v>
      </c>
      <c r="G289" s="205"/>
      <c r="H289" s="209">
        <v>2.97</v>
      </c>
      <c r="I289" s="210"/>
      <c r="J289" s="205"/>
      <c r="K289" s="205"/>
      <c r="L289" s="211"/>
      <c r="M289" s="212"/>
      <c r="N289" s="213"/>
      <c r="O289" s="213"/>
      <c r="P289" s="213"/>
      <c r="Q289" s="213"/>
      <c r="R289" s="213"/>
      <c r="S289" s="213"/>
      <c r="T289" s="214"/>
      <c r="AT289" s="215" t="s">
        <v>167</v>
      </c>
      <c r="AU289" s="215" t="s">
        <v>83</v>
      </c>
      <c r="AV289" s="13" t="s">
        <v>83</v>
      </c>
      <c r="AW289" s="13" t="s">
        <v>31</v>
      </c>
      <c r="AX289" s="13" t="s">
        <v>75</v>
      </c>
      <c r="AY289" s="215" t="s">
        <v>159</v>
      </c>
    </row>
    <row r="290" spans="1:65" s="2" customFormat="1" ht="21.75" customHeight="1">
      <c r="A290" s="32"/>
      <c r="B290" s="33"/>
      <c r="C290" s="190" t="s">
        <v>309</v>
      </c>
      <c r="D290" s="190" t="s">
        <v>161</v>
      </c>
      <c r="E290" s="191" t="s">
        <v>1213</v>
      </c>
      <c r="F290" s="192" t="s">
        <v>1214</v>
      </c>
      <c r="G290" s="193" t="s">
        <v>214</v>
      </c>
      <c r="H290" s="194">
        <v>2.48</v>
      </c>
      <c r="I290" s="195"/>
      <c r="J290" s="196">
        <f>ROUND(I290*H290,0)</f>
        <v>0</v>
      </c>
      <c r="K290" s="197"/>
      <c r="L290" s="37"/>
      <c r="M290" s="198" t="s">
        <v>1</v>
      </c>
      <c r="N290" s="199" t="s">
        <v>40</v>
      </c>
      <c r="O290" s="69"/>
      <c r="P290" s="200">
        <f>O290*H290</f>
        <v>0</v>
      </c>
      <c r="Q290" s="200">
        <v>0</v>
      </c>
      <c r="R290" s="200">
        <f>Q290*H290</f>
        <v>0</v>
      </c>
      <c r="S290" s="200">
        <v>0.27</v>
      </c>
      <c r="T290" s="201">
        <f>S290*H290</f>
        <v>0.6696000000000001</v>
      </c>
      <c r="U290" s="32"/>
      <c r="V290" s="32"/>
      <c r="W290" s="32"/>
      <c r="X290" s="32"/>
      <c r="Y290" s="32"/>
      <c r="Z290" s="32"/>
      <c r="AA290" s="32"/>
      <c r="AB290" s="32"/>
      <c r="AC290" s="32"/>
      <c r="AD290" s="32"/>
      <c r="AE290" s="32"/>
      <c r="AR290" s="202" t="s">
        <v>165</v>
      </c>
      <c r="AT290" s="202" t="s">
        <v>161</v>
      </c>
      <c r="AU290" s="202" t="s">
        <v>83</v>
      </c>
      <c r="AY290" s="15" t="s">
        <v>159</v>
      </c>
      <c r="BE290" s="203">
        <f>IF(N290="základní",J290,0)</f>
        <v>0</v>
      </c>
      <c r="BF290" s="203">
        <f>IF(N290="snížená",J290,0)</f>
        <v>0</v>
      </c>
      <c r="BG290" s="203">
        <f>IF(N290="zákl. přenesená",J290,0)</f>
        <v>0</v>
      </c>
      <c r="BH290" s="203">
        <f>IF(N290="sníž. přenesená",J290,0)</f>
        <v>0</v>
      </c>
      <c r="BI290" s="203">
        <f>IF(N290="nulová",J290,0)</f>
        <v>0</v>
      </c>
      <c r="BJ290" s="15" t="s">
        <v>8</v>
      </c>
      <c r="BK290" s="203">
        <f>ROUND(I290*H290,0)</f>
        <v>0</v>
      </c>
      <c r="BL290" s="15" t="s">
        <v>165</v>
      </c>
      <c r="BM290" s="202" t="s">
        <v>1215</v>
      </c>
    </row>
    <row r="291" spans="2:51" s="13" customFormat="1" ht="12">
      <c r="B291" s="204"/>
      <c r="C291" s="205"/>
      <c r="D291" s="206" t="s">
        <v>167</v>
      </c>
      <c r="E291" s="207" t="s">
        <v>1</v>
      </c>
      <c r="F291" s="208" t="s">
        <v>1216</v>
      </c>
      <c r="G291" s="205"/>
      <c r="H291" s="209">
        <v>2.48</v>
      </c>
      <c r="I291" s="210"/>
      <c r="J291" s="205"/>
      <c r="K291" s="205"/>
      <c r="L291" s="211"/>
      <c r="M291" s="212"/>
      <c r="N291" s="213"/>
      <c r="O291" s="213"/>
      <c r="P291" s="213"/>
      <c r="Q291" s="213"/>
      <c r="R291" s="213"/>
      <c r="S291" s="213"/>
      <c r="T291" s="214"/>
      <c r="AT291" s="215" t="s">
        <v>167</v>
      </c>
      <c r="AU291" s="215" t="s">
        <v>83</v>
      </c>
      <c r="AV291" s="13" t="s">
        <v>83</v>
      </c>
      <c r="AW291" s="13" t="s">
        <v>31</v>
      </c>
      <c r="AX291" s="13" t="s">
        <v>75</v>
      </c>
      <c r="AY291" s="215" t="s">
        <v>159</v>
      </c>
    </row>
    <row r="292" spans="1:65" s="2" customFormat="1" ht="16.5" customHeight="1">
      <c r="A292" s="32"/>
      <c r="B292" s="33"/>
      <c r="C292" s="190" t="s">
        <v>504</v>
      </c>
      <c r="D292" s="190" t="s">
        <v>161</v>
      </c>
      <c r="E292" s="191" t="s">
        <v>1217</v>
      </c>
      <c r="F292" s="192" t="s">
        <v>1218</v>
      </c>
      <c r="G292" s="193" t="s">
        <v>214</v>
      </c>
      <c r="H292" s="194">
        <v>14.844</v>
      </c>
      <c r="I292" s="195"/>
      <c r="J292" s="196">
        <f>ROUND(I292*H292,0)</f>
        <v>0</v>
      </c>
      <c r="K292" s="197"/>
      <c r="L292" s="37"/>
      <c r="M292" s="198" t="s">
        <v>1</v>
      </c>
      <c r="N292" s="199" t="s">
        <v>40</v>
      </c>
      <c r="O292" s="69"/>
      <c r="P292" s="200">
        <f>O292*H292</f>
        <v>0</v>
      </c>
      <c r="Q292" s="200">
        <v>0</v>
      </c>
      <c r="R292" s="200">
        <f>Q292*H292</f>
        <v>0</v>
      </c>
      <c r="S292" s="200">
        <v>0.014</v>
      </c>
      <c r="T292" s="201">
        <f>S292*H292</f>
        <v>0.207816</v>
      </c>
      <c r="U292" s="32"/>
      <c r="V292" s="32"/>
      <c r="W292" s="32"/>
      <c r="X292" s="32"/>
      <c r="Y292" s="32"/>
      <c r="Z292" s="32"/>
      <c r="AA292" s="32"/>
      <c r="AB292" s="32"/>
      <c r="AC292" s="32"/>
      <c r="AD292" s="32"/>
      <c r="AE292" s="32"/>
      <c r="AR292" s="202" t="s">
        <v>165</v>
      </c>
      <c r="AT292" s="202" t="s">
        <v>161</v>
      </c>
      <c r="AU292" s="202" t="s">
        <v>83</v>
      </c>
      <c r="AY292" s="15" t="s">
        <v>159</v>
      </c>
      <c r="BE292" s="203">
        <f>IF(N292="základní",J292,0)</f>
        <v>0</v>
      </c>
      <c r="BF292" s="203">
        <f>IF(N292="snížená",J292,0)</f>
        <v>0</v>
      </c>
      <c r="BG292" s="203">
        <f>IF(N292="zákl. přenesená",J292,0)</f>
        <v>0</v>
      </c>
      <c r="BH292" s="203">
        <f>IF(N292="sníž. přenesená",J292,0)</f>
        <v>0</v>
      </c>
      <c r="BI292" s="203">
        <f>IF(N292="nulová",J292,0)</f>
        <v>0</v>
      </c>
      <c r="BJ292" s="15" t="s">
        <v>8</v>
      </c>
      <c r="BK292" s="203">
        <f>ROUND(I292*H292,0)</f>
        <v>0</v>
      </c>
      <c r="BL292" s="15" t="s">
        <v>165</v>
      </c>
      <c r="BM292" s="202" t="s">
        <v>1219</v>
      </c>
    </row>
    <row r="293" spans="2:51" s="13" customFormat="1" ht="12">
      <c r="B293" s="204"/>
      <c r="C293" s="205"/>
      <c r="D293" s="206" t="s">
        <v>167</v>
      </c>
      <c r="E293" s="207" t="s">
        <v>1</v>
      </c>
      <c r="F293" s="208" t="s">
        <v>1220</v>
      </c>
      <c r="G293" s="205"/>
      <c r="H293" s="209">
        <v>14.844</v>
      </c>
      <c r="I293" s="210"/>
      <c r="J293" s="205"/>
      <c r="K293" s="205"/>
      <c r="L293" s="211"/>
      <c r="M293" s="212"/>
      <c r="N293" s="213"/>
      <c r="O293" s="213"/>
      <c r="P293" s="213"/>
      <c r="Q293" s="213"/>
      <c r="R293" s="213"/>
      <c r="S293" s="213"/>
      <c r="T293" s="214"/>
      <c r="AT293" s="215" t="s">
        <v>167</v>
      </c>
      <c r="AU293" s="215" t="s">
        <v>83</v>
      </c>
      <c r="AV293" s="13" t="s">
        <v>83</v>
      </c>
      <c r="AW293" s="13" t="s">
        <v>31</v>
      </c>
      <c r="AX293" s="13" t="s">
        <v>75</v>
      </c>
      <c r="AY293" s="215" t="s">
        <v>159</v>
      </c>
    </row>
    <row r="294" spans="1:65" s="2" customFormat="1" ht="21.75" customHeight="1">
      <c r="A294" s="32"/>
      <c r="B294" s="33"/>
      <c r="C294" s="190" t="s">
        <v>509</v>
      </c>
      <c r="D294" s="190" t="s">
        <v>161</v>
      </c>
      <c r="E294" s="191" t="s">
        <v>622</v>
      </c>
      <c r="F294" s="192" t="s">
        <v>623</v>
      </c>
      <c r="G294" s="193" t="s">
        <v>482</v>
      </c>
      <c r="H294" s="194">
        <v>30</v>
      </c>
      <c r="I294" s="195"/>
      <c r="J294" s="196">
        <f>ROUND(I294*H294,0)</f>
        <v>0</v>
      </c>
      <c r="K294" s="197"/>
      <c r="L294" s="37"/>
      <c r="M294" s="198" t="s">
        <v>1</v>
      </c>
      <c r="N294" s="199" t="s">
        <v>40</v>
      </c>
      <c r="O294" s="69"/>
      <c r="P294" s="200">
        <f>O294*H294</f>
        <v>0</v>
      </c>
      <c r="Q294" s="200">
        <v>0</v>
      </c>
      <c r="R294" s="200">
        <f>Q294*H294</f>
        <v>0</v>
      </c>
      <c r="S294" s="200">
        <v>0.1</v>
      </c>
      <c r="T294" s="201">
        <f>S294*H294</f>
        <v>3</v>
      </c>
      <c r="U294" s="32"/>
      <c r="V294" s="32"/>
      <c r="W294" s="32"/>
      <c r="X294" s="32"/>
      <c r="Y294" s="32"/>
      <c r="Z294" s="32"/>
      <c r="AA294" s="32"/>
      <c r="AB294" s="32"/>
      <c r="AC294" s="32"/>
      <c r="AD294" s="32"/>
      <c r="AE294" s="32"/>
      <c r="AR294" s="202" t="s">
        <v>165</v>
      </c>
      <c r="AT294" s="202" t="s">
        <v>161</v>
      </c>
      <c r="AU294" s="202" t="s">
        <v>83</v>
      </c>
      <c r="AY294" s="15" t="s">
        <v>159</v>
      </c>
      <c r="BE294" s="203">
        <f>IF(N294="základní",J294,0)</f>
        <v>0</v>
      </c>
      <c r="BF294" s="203">
        <f>IF(N294="snížená",J294,0)</f>
        <v>0</v>
      </c>
      <c r="BG294" s="203">
        <f>IF(N294="zákl. přenesená",J294,0)</f>
        <v>0</v>
      </c>
      <c r="BH294" s="203">
        <f>IF(N294="sníž. přenesená",J294,0)</f>
        <v>0</v>
      </c>
      <c r="BI294" s="203">
        <f>IF(N294="nulová",J294,0)</f>
        <v>0</v>
      </c>
      <c r="BJ294" s="15" t="s">
        <v>8</v>
      </c>
      <c r="BK294" s="203">
        <f>ROUND(I294*H294,0)</f>
        <v>0</v>
      </c>
      <c r="BL294" s="15" t="s">
        <v>165</v>
      </c>
      <c r="BM294" s="202" t="s">
        <v>1221</v>
      </c>
    </row>
    <row r="295" spans="2:63" s="12" customFormat="1" ht="22.9" customHeight="1">
      <c r="B295" s="174"/>
      <c r="C295" s="175"/>
      <c r="D295" s="176" t="s">
        <v>74</v>
      </c>
      <c r="E295" s="188" t="s">
        <v>625</v>
      </c>
      <c r="F295" s="188" t="s">
        <v>626</v>
      </c>
      <c r="G295" s="175"/>
      <c r="H295" s="175"/>
      <c r="I295" s="178"/>
      <c r="J295" s="189">
        <f>BK295</f>
        <v>0</v>
      </c>
      <c r="K295" s="175"/>
      <c r="L295" s="180"/>
      <c r="M295" s="181"/>
      <c r="N295" s="182"/>
      <c r="O295" s="182"/>
      <c r="P295" s="183">
        <f>SUM(P296:P300)</f>
        <v>0</v>
      </c>
      <c r="Q295" s="182"/>
      <c r="R295" s="183">
        <f>SUM(R296:R300)</f>
        <v>0</v>
      </c>
      <c r="S295" s="182"/>
      <c r="T295" s="184">
        <f>SUM(T296:T300)</f>
        <v>0</v>
      </c>
      <c r="AR295" s="185" t="s">
        <v>8</v>
      </c>
      <c r="AT295" s="186" t="s">
        <v>74</v>
      </c>
      <c r="AU295" s="186" t="s">
        <v>8</v>
      </c>
      <c r="AY295" s="185" t="s">
        <v>159</v>
      </c>
      <c r="BK295" s="187">
        <f>SUM(BK296:BK300)</f>
        <v>0</v>
      </c>
    </row>
    <row r="296" spans="1:65" s="2" customFormat="1" ht="21.75" customHeight="1">
      <c r="A296" s="32"/>
      <c r="B296" s="33"/>
      <c r="C296" s="190" t="s">
        <v>514</v>
      </c>
      <c r="D296" s="190" t="s">
        <v>161</v>
      </c>
      <c r="E296" s="191" t="s">
        <v>1222</v>
      </c>
      <c r="F296" s="192" t="s">
        <v>1223</v>
      </c>
      <c r="G296" s="193" t="s">
        <v>194</v>
      </c>
      <c r="H296" s="194">
        <v>17.214</v>
      </c>
      <c r="I296" s="195"/>
      <c r="J296" s="196">
        <f>ROUND(I296*H296,0)</f>
        <v>0</v>
      </c>
      <c r="K296" s="197"/>
      <c r="L296" s="37"/>
      <c r="M296" s="198" t="s">
        <v>1</v>
      </c>
      <c r="N296" s="199" t="s">
        <v>40</v>
      </c>
      <c r="O296" s="69"/>
      <c r="P296" s="200">
        <f>O296*H296</f>
        <v>0</v>
      </c>
      <c r="Q296" s="200">
        <v>0</v>
      </c>
      <c r="R296" s="200">
        <f>Q296*H296</f>
        <v>0</v>
      </c>
      <c r="S296" s="200">
        <v>0</v>
      </c>
      <c r="T296" s="201">
        <f>S296*H296</f>
        <v>0</v>
      </c>
      <c r="U296" s="32"/>
      <c r="V296" s="32"/>
      <c r="W296" s="32"/>
      <c r="X296" s="32"/>
      <c r="Y296" s="32"/>
      <c r="Z296" s="32"/>
      <c r="AA296" s="32"/>
      <c r="AB296" s="32"/>
      <c r="AC296" s="32"/>
      <c r="AD296" s="32"/>
      <c r="AE296" s="32"/>
      <c r="AR296" s="202" t="s">
        <v>165</v>
      </c>
      <c r="AT296" s="202" t="s">
        <v>161</v>
      </c>
      <c r="AU296" s="202" t="s">
        <v>83</v>
      </c>
      <c r="AY296" s="15" t="s">
        <v>159</v>
      </c>
      <c r="BE296" s="203">
        <f>IF(N296="základní",J296,0)</f>
        <v>0</v>
      </c>
      <c r="BF296" s="203">
        <f>IF(N296="snížená",J296,0)</f>
        <v>0</v>
      </c>
      <c r="BG296" s="203">
        <f>IF(N296="zákl. přenesená",J296,0)</f>
        <v>0</v>
      </c>
      <c r="BH296" s="203">
        <f>IF(N296="sníž. přenesená",J296,0)</f>
        <v>0</v>
      </c>
      <c r="BI296" s="203">
        <f>IF(N296="nulová",J296,0)</f>
        <v>0</v>
      </c>
      <c r="BJ296" s="15" t="s">
        <v>8</v>
      </c>
      <c r="BK296" s="203">
        <f>ROUND(I296*H296,0)</f>
        <v>0</v>
      </c>
      <c r="BL296" s="15" t="s">
        <v>165</v>
      </c>
      <c r="BM296" s="202" t="s">
        <v>1224</v>
      </c>
    </row>
    <row r="297" spans="1:65" s="2" customFormat="1" ht="21.75" customHeight="1">
      <c r="A297" s="32"/>
      <c r="B297" s="33"/>
      <c r="C297" s="190" t="s">
        <v>519</v>
      </c>
      <c r="D297" s="190" t="s">
        <v>161</v>
      </c>
      <c r="E297" s="191" t="s">
        <v>632</v>
      </c>
      <c r="F297" s="192" t="s">
        <v>633</v>
      </c>
      <c r="G297" s="193" t="s">
        <v>194</v>
      </c>
      <c r="H297" s="194">
        <v>17.214</v>
      </c>
      <c r="I297" s="195"/>
      <c r="J297" s="196">
        <f>ROUND(I297*H297,0)</f>
        <v>0</v>
      </c>
      <c r="K297" s="197"/>
      <c r="L297" s="37"/>
      <c r="M297" s="198" t="s">
        <v>1</v>
      </c>
      <c r="N297" s="199" t="s">
        <v>40</v>
      </c>
      <c r="O297" s="69"/>
      <c r="P297" s="200">
        <f>O297*H297</f>
        <v>0</v>
      </c>
      <c r="Q297" s="200">
        <v>0</v>
      </c>
      <c r="R297" s="200">
        <f>Q297*H297</f>
        <v>0</v>
      </c>
      <c r="S297" s="200">
        <v>0</v>
      </c>
      <c r="T297" s="201">
        <f>S297*H297</f>
        <v>0</v>
      </c>
      <c r="U297" s="32"/>
      <c r="V297" s="32"/>
      <c r="W297" s="32"/>
      <c r="X297" s="32"/>
      <c r="Y297" s="32"/>
      <c r="Z297" s="32"/>
      <c r="AA297" s="32"/>
      <c r="AB297" s="32"/>
      <c r="AC297" s="32"/>
      <c r="AD297" s="32"/>
      <c r="AE297" s="32"/>
      <c r="AR297" s="202" t="s">
        <v>165</v>
      </c>
      <c r="AT297" s="202" t="s">
        <v>161</v>
      </c>
      <c r="AU297" s="202" t="s">
        <v>83</v>
      </c>
      <c r="AY297" s="15" t="s">
        <v>159</v>
      </c>
      <c r="BE297" s="203">
        <f>IF(N297="základní",J297,0)</f>
        <v>0</v>
      </c>
      <c r="BF297" s="203">
        <f>IF(N297="snížená",J297,0)</f>
        <v>0</v>
      </c>
      <c r="BG297" s="203">
        <f>IF(N297="zákl. přenesená",J297,0)</f>
        <v>0</v>
      </c>
      <c r="BH297" s="203">
        <f>IF(N297="sníž. přenesená",J297,0)</f>
        <v>0</v>
      </c>
      <c r="BI297" s="203">
        <f>IF(N297="nulová",J297,0)</f>
        <v>0</v>
      </c>
      <c r="BJ297" s="15" t="s">
        <v>8</v>
      </c>
      <c r="BK297" s="203">
        <f>ROUND(I297*H297,0)</f>
        <v>0</v>
      </c>
      <c r="BL297" s="15" t="s">
        <v>165</v>
      </c>
      <c r="BM297" s="202" t="s">
        <v>1225</v>
      </c>
    </row>
    <row r="298" spans="1:65" s="2" customFormat="1" ht="21.75" customHeight="1">
      <c r="A298" s="32"/>
      <c r="B298" s="33"/>
      <c r="C298" s="190" t="s">
        <v>523</v>
      </c>
      <c r="D298" s="190" t="s">
        <v>161</v>
      </c>
      <c r="E298" s="191" t="s">
        <v>636</v>
      </c>
      <c r="F298" s="192" t="s">
        <v>637</v>
      </c>
      <c r="G298" s="193" t="s">
        <v>194</v>
      </c>
      <c r="H298" s="194">
        <v>361.494</v>
      </c>
      <c r="I298" s="195"/>
      <c r="J298" s="196">
        <f>ROUND(I298*H298,0)</f>
        <v>0</v>
      </c>
      <c r="K298" s="197"/>
      <c r="L298" s="37"/>
      <c r="M298" s="198" t="s">
        <v>1</v>
      </c>
      <c r="N298" s="199" t="s">
        <v>40</v>
      </c>
      <c r="O298" s="69"/>
      <c r="P298" s="200">
        <f>O298*H298</f>
        <v>0</v>
      </c>
      <c r="Q298" s="200">
        <v>0</v>
      </c>
      <c r="R298" s="200">
        <f>Q298*H298</f>
        <v>0</v>
      </c>
      <c r="S298" s="200">
        <v>0</v>
      </c>
      <c r="T298" s="201">
        <f>S298*H298</f>
        <v>0</v>
      </c>
      <c r="U298" s="32"/>
      <c r="V298" s="32"/>
      <c r="W298" s="32"/>
      <c r="X298" s="32"/>
      <c r="Y298" s="32"/>
      <c r="Z298" s="32"/>
      <c r="AA298" s="32"/>
      <c r="AB298" s="32"/>
      <c r="AC298" s="32"/>
      <c r="AD298" s="32"/>
      <c r="AE298" s="32"/>
      <c r="AR298" s="202" t="s">
        <v>165</v>
      </c>
      <c r="AT298" s="202" t="s">
        <v>161</v>
      </c>
      <c r="AU298" s="202" t="s">
        <v>83</v>
      </c>
      <c r="AY298" s="15" t="s">
        <v>159</v>
      </c>
      <c r="BE298" s="203">
        <f>IF(N298="základní",J298,0)</f>
        <v>0</v>
      </c>
      <c r="BF298" s="203">
        <f>IF(N298="snížená",J298,0)</f>
        <v>0</v>
      </c>
      <c r="BG298" s="203">
        <f>IF(N298="zákl. přenesená",J298,0)</f>
        <v>0</v>
      </c>
      <c r="BH298" s="203">
        <f>IF(N298="sníž. přenesená",J298,0)</f>
        <v>0</v>
      </c>
      <c r="BI298" s="203">
        <f>IF(N298="nulová",J298,0)</f>
        <v>0</v>
      </c>
      <c r="BJ298" s="15" t="s">
        <v>8</v>
      </c>
      <c r="BK298" s="203">
        <f>ROUND(I298*H298,0)</f>
        <v>0</v>
      </c>
      <c r="BL298" s="15" t="s">
        <v>165</v>
      </c>
      <c r="BM298" s="202" t="s">
        <v>1226</v>
      </c>
    </row>
    <row r="299" spans="2:51" s="13" customFormat="1" ht="12">
      <c r="B299" s="204"/>
      <c r="C299" s="205"/>
      <c r="D299" s="206" t="s">
        <v>167</v>
      </c>
      <c r="E299" s="205"/>
      <c r="F299" s="208" t="s">
        <v>1227</v>
      </c>
      <c r="G299" s="205"/>
      <c r="H299" s="209">
        <v>361.494</v>
      </c>
      <c r="I299" s="210"/>
      <c r="J299" s="205"/>
      <c r="K299" s="205"/>
      <c r="L299" s="211"/>
      <c r="M299" s="212"/>
      <c r="N299" s="213"/>
      <c r="O299" s="213"/>
      <c r="P299" s="213"/>
      <c r="Q299" s="213"/>
      <c r="R299" s="213"/>
      <c r="S299" s="213"/>
      <c r="T299" s="214"/>
      <c r="AT299" s="215" t="s">
        <v>167</v>
      </c>
      <c r="AU299" s="215" t="s">
        <v>83</v>
      </c>
      <c r="AV299" s="13" t="s">
        <v>83</v>
      </c>
      <c r="AW299" s="13" t="s">
        <v>4</v>
      </c>
      <c r="AX299" s="13" t="s">
        <v>8</v>
      </c>
      <c r="AY299" s="215" t="s">
        <v>159</v>
      </c>
    </row>
    <row r="300" spans="1:65" s="2" customFormat="1" ht="33" customHeight="1">
      <c r="A300" s="32"/>
      <c r="B300" s="33"/>
      <c r="C300" s="190" t="s">
        <v>529</v>
      </c>
      <c r="D300" s="190" t="s">
        <v>161</v>
      </c>
      <c r="E300" s="191" t="s">
        <v>641</v>
      </c>
      <c r="F300" s="192" t="s">
        <v>642</v>
      </c>
      <c r="G300" s="193" t="s">
        <v>194</v>
      </c>
      <c r="H300" s="194">
        <v>17.214</v>
      </c>
      <c r="I300" s="195"/>
      <c r="J300" s="196">
        <f>ROUND(I300*H300,0)</f>
        <v>0</v>
      </c>
      <c r="K300" s="197"/>
      <c r="L300" s="37"/>
      <c r="M300" s="198" t="s">
        <v>1</v>
      </c>
      <c r="N300" s="199" t="s">
        <v>40</v>
      </c>
      <c r="O300" s="69"/>
      <c r="P300" s="200">
        <f>O300*H300</f>
        <v>0</v>
      </c>
      <c r="Q300" s="200">
        <v>0</v>
      </c>
      <c r="R300" s="200">
        <f>Q300*H300</f>
        <v>0</v>
      </c>
      <c r="S300" s="200">
        <v>0</v>
      </c>
      <c r="T300" s="201">
        <f>S300*H300</f>
        <v>0</v>
      </c>
      <c r="U300" s="32"/>
      <c r="V300" s="32"/>
      <c r="W300" s="32"/>
      <c r="X300" s="32"/>
      <c r="Y300" s="32"/>
      <c r="Z300" s="32"/>
      <c r="AA300" s="32"/>
      <c r="AB300" s="32"/>
      <c r="AC300" s="32"/>
      <c r="AD300" s="32"/>
      <c r="AE300" s="32"/>
      <c r="AR300" s="202" t="s">
        <v>165</v>
      </c>
      <c r="AT300" s="202" t="s">
        <v>161</v>
      </c>
      <c r="AU300" s="202" t="s">
        <v>83</v>
      </c>
      <c r="AY300" s="15" t="s">
        <v>159</v>
      </c>
      <c r="BE300" s="203">
        <f>IF(N300="základní",J300,0)</f>
        <v>0</v>
      </c>
      <c r="BF300" s="203">
        <f>IF(N300="snížená",J300,0)</f>
        <v>0</v>
      </c>
      <c r="BG300" s="203">
        <f>IF(N300="zákl. přenesená",J300,0)</f>
        <v>0</v>
      </c>
      <c r="BH300" s="203">
        <f>IF(N300="sníž. přenesená",J300,0)</f>
        <v>0</v>
      </c>
      <c r="BI300" s="203">
        <f>IF(N300="nulová",J300,0)</f>
        <v>0</v>
      </c>
      <c r="BJ300" s="15" t="s">
        <v>8</v>
      </c>
      <c r="BK300" s="203">
        <f>ROUND(I300*H300,0)</f>
        <v>0</v>
      </c>
      <c r="BL300" s="15" t="s">
        <v>165</v>
      </c>
      <c r="BM300" s="202" t="s">
        <v>1228</v>
      </c>
    </row>
    <row r="301" spans="2:63" s="12" customFormat="1" ht="22.9" customHeight="1">
      <c r="B301" s="174"/>
      <c r="C301" s="175"/>
      <c r="D301" s="176" t="s">
        <v>74</v>
      </c>
      <c r="E301" s="188" t="s">
        <v>644</v>
      </c>
      <c r="F301" s="188" t="s">
        <v>645</v>
      </c>
      <c r="G301" s="175"/>
      <c r="H301" s="175"/>
      <c r="I301" s="178"/>
      <c r="J301" s="189">
        <f>BK301</f>
        <v>0</v>
      </c>
      <c r="K301" s="175"/>
      <c r="L301" s="180"/>
      <c r="M301" s="181"/>
      <c r="N301" s="182"/>
      <c r="O301" s="182"/>
      <c r="P301" s="183">
        <f>P302</f>
        <v>0</v>
      </c>
      <c r="Q301" s="182"/>
      <c r="R301" s="183">
        <f>R302</f>
        <v>0</v>
      </c>
      <c r="S301" s="182"/>
      <c r="T301" s="184">
        <f>T302</f>
        <v>0</v>
      </c>
      <c r="AR301" s="185" t="s">
        <v>8</v>
      </c>
      <c r="AT301" s="186" t="s">
        <v>74</v>
      </c>
      <c r="AU301" s="186" t="s">
        <v>8</v>
      </c>
      <c r="AY301" s="185" t="s">
        <v>159</v>
      </c>
      <c r="BK301" s="187">
        <f>BK302</f>
        <v>0</v>
      </c>
    </row>
    <row r="302" spans="1:65" s="2" customFormat="1" ht="16.5" customHeight="1">
      <c r="A302" s="32"/>
      <c r="B302" s="33"/>
      <c r="C302" s="190" t="s">
        <v>535</v>
      </c>
      <c r="D302" s="190" t="s">
        <v>161</v>
      </c>
      <c r="E302" s="191" t="s">
        <v>1229</v>
      </c>
      <c r="F302" s="192" t="s">
        <v>1230</v>
      </c>
      <c r="G302" s="193" t="s">
        <v>194</v>
      </c>
      <c r="H302" s="194">
        <v>62.552</v>
      </c>
      <c r="I302" s="195"/>
      <c r="J302" s="196">
        <f>ROUND(I302*H302,0)</f>
        <v>0</v>
      </c>
      <c r="K302" s="197"/>
      <c r="L302" s="37"/>
      <c r="M302" s="198" t="s">
        <v>1</v>
      </c>
      <c r="N302" s="199" t="s">
        <v>40</v>
      </c>
      <c r="O302" s="69"/>
      <c r="P302" s="200">
        <f>O302*H302</f>
        <v>0</v>
      </c>
      <c r="Q302" s="200">
        <v>0</v>
      </c>
      <c r="R302" s="200">
        <f>Q302*H302</f>
        <v>0</v>
      </c>
      <c r="S302" s="200">
        <v>0</v>
      </c>
      <c r="T302" s="201">
        <f>S302*H302</f>
        <v>0</v>
      </c>
      <c r="U302" s="32"/>
      <c r="V302" s="32"/>
      <c r="W302" s="32"/>
      <c r="X302" s="32"/>
      <c r="Y302" s="32"/>
      <c r="Z302" s="32"/>
      <c r="AA302" s="32"/>
      <c r="AB302" s="32"/>
      <c r="AC302" s="32"/>
      <c r="AD302" s="32"/>
      <c r="AE302" s="32"/>
      <c r="AR302" s="202" t="s">
        <v>165</v>
      </c>
      <c r="AT302" s="202" t="s">
        <v>161</v>
      </c>
      <c r="AU302" s="202" t="s">
        <v>83</v>
      </c>
      <c r="AY302" s="15" t="s">
        <v>159</v>
      </c>
      <c r="BE302" s="203">
        <f>IF(N302="základní",J302,0)</f>
        <v>0</v>
      </c>
      <c r="BF302" s="203">
        <f>IF(N302="snížená",J302,0)</f>
        <v>0</v>
      </c>
      <c r="BG302" s="203">
        <f>IF(N302="zákl. přenesená",J302,0)</f>
        <v>0</v>
      </c>
      <c r="BH302" s="203">
        <f>IF(N302="sníž. přenesená",J302,0)</f>
        <v>0</v>
      </c>
      <c r="BI302" s="203">
        <f>IF(N302="nulová",J302,0)</f>
        <v>0</v>
      </c>
      <c r="BJ302" s="15" t="s">
        <v>8</v>
      </c>
      <c r="BK302" s="203">
        <f>ROUND(I302*H302,0)</f>
        <v>0</v>
      </c>
      <c r="BL302" s="15" t="s">
        <v>165</v>
      </c>
      <c r="BM302" s="202" t="s">
        <v>1231</v>
      </c>
    </row>
    <row r="303" spans="2:63" s="12" customFormat="1" ht="25.9" customHeight="1">
      <c r="B303" s="174"/>
      <c r="C303" s="175"/>
      <c r="D303" s="176" t="s">
        <v>74</v>
      </c>
      <c r="E303" s="177" t="s">
        <v>649</v>
      </c>
      <c r="F303" s="177" t="s">
        <v>650</v>
      </c>
      <c r="G303" s="175"/>
      <c r="H303" s="175"/>
      <c r="I303" s="178"/>
      <c r="J303" s="179">
        <f>BK303</f>
        <v>0</v>
      </c>
      <c r="K303" s="175"/>
      <c r="L303" s="180"/>
      <c r="M303" s="181"/>
      <c r="N303" s="182"/>
      <c r="O303" s="182"/>
      <c r="P303" s="183">
        <f>P304+P326+P332+P354+P446+P470+P499+P512+P519+P532+P544+P567+P578</f>
        <v>0</v>
      </c>
      <c r="Q303" s="182"/>
      <c r="R303" s="183">
        <f>R304+R326+R332+R354+R446+R470+R499+R512+R519+R532+R544+R567+R578</f>
        <v>5.65273872</v>
      </c>
      <c r="S303" s="182"/>
      <c r="T303" s="184">
        <f>T304+T326+T332+T354+T446+T470+T499+T512+T519+T532+T544+T567+T578</f>
        <v>0</v>
      </c>
      <c r="AR303" s="185" t="s">
        <v>83</v>
      </c>
      <c r="AT303" s="186" t="s">
        <v>74</v>
      </c>
      <c r="AU303" s="186" t="s">
        <v>75</v>
      </c>
      <c r="AY303" s="185" t="s">
        <v>159</v>
      </c>
      <c r="BK303" s="187">
        <f>BK304+BK326+BK332+BK354+BK446+BK470+BK499+BK512+BK519+BK532+BK544+BK567+BK578</f>
        <v>0</v>
      </c>
    </row>
    <row r="304" spans="2:63" s="12" customFormat="1" ht="22.9" customHeight="1">
      <c r="B304" s="174"/>
      <c r="C304" s="175"/>
      <c r="D304" s="176" t="s">
        <v>74</v>
      </c>
      <c r="E304" s="188" t="s">
        <v>1232</v>
      </c>
      <c r="F304" s="188" t="s">
        <v>1233</v>
      </c>
      <c r="G304" s="175"/>
      <c r="H304" s="175"/>
      <c r="I304" s="178"/>
      <c r="J304" s="189">
        <f>BK304</f>
        <v>0</v>
      </c>
      <c r="K304" s="175"/>
      <c r="L304" s="180"/>
      <c r="M304" s="181"/>
      <c r="N304" s="182"/>
      <c r="O304" s="182"/>
      <c r="P304" s="183">
        <f>SUM(P305:P325)</f>
        <v>0</v>
      </c>
      <c r="Q304" s="182"/>
      <c r="R304" s="183">
        <f>SUM(R305:R325)</f>
        <v>0.4918287</v>
      </c>
      <c r="S304" s="182"/>
      <c r="T304" s="184">
        <f>SUM(T305:T325)</f>
        <v>0</v>
      </c>
      <c r="AR304" s="185" t="s">
        <v>83</v>
      </c>
      <c r="AT304" s="186" t="s">
        <v>74</v>
      </c>
      <c r="AU304" s="186" t="s">
        <v>8</v>
      </c>
      <c r="AY304" s="185" t="s">
        <v>159</v>
      </c>
      <c r="BK304" s="187">
        <f>SUM(BK305:BK325)</f>
        <v>0</v>
      </c>
    </row>
    <row r="305" spans="1:65" s="2" customFormat="1" ht="21.75" customHeight="1">
      <c r="A305" s="32"/>
      <c r="B305" s="33"/>
      <c r="C305" s="190" t="s">
        <v>541</v>
      </c>
      <c r="D305" s="190" t="s">
        <v>161</v>
      </c>
      <c r="E305" s="191" t="s">
        <v>1234</v>
      </c>
      <c r="F305" s="192" t="s">
        <v>1235</v>
      </c>
      <c r="G305" s="193" t="s">
        <v>214</v>
      </c>
      <c r="H305" s="194">
        <v>36.263</v>
      </c>
      <c r="I305" s="195"/>
      <c r="J305" s="196">
        <f>ROUND(I305*H305,0)</f>
        <v>0</v>
      </c>
      <c r="K305" s="197"/>
      <c r="L305" s="37"/>
      <c r="M305" s="198" t="s">
        <v>1</v>
      </c>
      <c r="N305" s="199" t="s">
        <v>40</v>
      </c>
      <c r="O305" s="69"/>
      <c r="P305" s="200">
        <f>O305*H305</f>
        <v>0</v>
      </c>
      <c r="Q305" s="200">
        <v>0</v>
      </c>
      <c r="R305" s="200">
        <f>Q305*H305</f>
        <v>0</v>
      </c>
      <c r="S305" s="200">
        <v>0</v>
      </c>
      <c r="T305" s="201">
        <f>S305*H305</f>
        <v>0</v>
      </c>
      <c r="U305" s="32"/>
      <c r="V305" s="32"/>
      <c r="W305" s="32"/>
      <c r="X305" s="32"/>
      <c r="Y305" s="32"/>
      <c r="Z305" s="32"/>
      <c r="AA305" s="32"/>
      <c r="AB305" s="32"/>
      <c r="AC305" s="32"/>
      <c r="AD305" s="32"/>
      <c r="AE305" s="32"/>
      <c r="AR305" s="202" t="s">
        <v>244</v>
      </c>
      <c r="AT305" s="202" t="s">
        <v>161</v>
      </c>
      <c r="AU305" s="202" t="s">
        <v>83</v>
      </c>
      <c r="AY305" s="15" t="s">
        <v>159</v>
      </c>
      <c r="BE305" s="203">
        <f>IF(N305="základní",J305,0)</f>
        <v>0</v>
      </c>
      <c r="BF305" s="203">
        <f>IF(N305="snížená",J305,0)</f>
        <v>0</v>
      </c>
      <c r="BG305" s="203">
        <f>IF(N305="zákl. přenesená",J305,0)</f>
        <v>0</v>
      </c>
      <c r="BH305" s="203">
        <f>IF(N305="sníž. přenesená",J305,0)</f>
        <v>0</v>
      </c>
      <c r="BI305" s="203">
        <f>IF(N305="nulová",J305,0)</f>
        <v>0</v>
      </c>
      <c r="BJ305" s="15" t="s">
        <v>8</v>
      </c>
      <c r="BK305" s="203">
        <f>ROUND(I305*H305,0)</f>
        <v>0</v>
      </c>
      <c r="BL305" s="15" t="s">
        <v>244</v>
      </c>
      <c r="BM305" s="202" t="s">
        <v>1236</v>
      </c>
    </row>
    <row r="306" spans="2:51" s="13" customFormat="1" ht="12">
      <c r="B306" s="204"/>
      <c r="C306" s="205"/>
      <c r="D306" s="206" t="s">
        <v>167</v>
      </c>
      <c r="E306" s="207" t="s">
        <v>1</v>
      </c>
      <c r="F306" s="208" t="s">
        <v>1237</v>
      </c>
      <c r="G306" s="205"/>
      <c r="H306" s="209">
        <v>36.263</v>
      </c>
      <c r="I306" s="210"/>
      <c r="J306" s="205"/>
      <c r="K306" s="205"/>
      <c r="L306" s="211"/>
      <c r="M306" s="212"/>
      <c r="N306" s="213"/>
      <c r="O306" s="213"/>
      <c r="P306" s="213"/>
      <c r="Q306" s="213"/>
      <c r="R306" s="213"/>
      <c r="S306" s="213"/>
      <c r="T306" s="214"/>
      <c r="AT306" s="215" t="s">
        <v>167</v>
      </c>
      <c r="AU306" s="215" t="s">
        <v>83</v>
      </c>
      <c r="AV306" s="13" t="s">
        <v>83</v>
      </c>
      <c r="AW306" s="13" t="s">
        <v>31</v>
      </c>
      <c r="AX306" s="13" t="s">
        <v>75</v>
      </c>
      <c r="AY306" s="215" t="s">
        <v>159</v>
      </c>
    </row>
    <row r="307" spans="1:65" s="2" customFormat="1" ht="21.75" customHeight="1">
      <c r="A307" s="32"/>
      <c r="B307" s="33"/>
      <c r="C307" s="190" t="s">
        <v>545</v>
      </c>
      <c r="D307" s="190" t="s">
        <v>161</v>
      </c>
      <c r="E307" s="191" t="s">
        <v>1238</v>
      </c>
      <c r="F307" s="192" t="s">
        <v>1239</v>
      </c>
      <c r="G307" s="193" t="s">
        <v>214</v>
      </c>
      <c r="H307" s="194">
        <v>22.543</v>
      </c>
      <c r="I307" s="195"/>
      <c r="J307" s="196">
        <f>ROUND(I307*H307,0)</f>
        <v>0</v>
      </c>
      <c r="K307" s="197"/>
      <c r="L307" s="37"/>
      <c r="M307" s="198" t="s">
        <v>1</v>
      </c>
      <c r="N307" s="199" t="s">
        <v>40</v>
      </c>
      <c r="O307" s="69"/>
      <c r="P307" s="200">
        <f>O307*H307</f>
        <v>0</v>
      </c>
      <c r="Q307" s="200">
        <v>0</v>
      </c>
      <c r="R307" s="200">
        <f>Q307*H307</f>
        <v>0</v>
      </c>
      <c r="S307" s="200">
        <v>0</v>
      </c>
      <c r="T307" s="201">
        <f>S307*H307</f>
        <v>0</v>
      </c>
      <c r="U307" s="32"/>
      <c r="V307" s="32"/>
      <c r="W307" s="32"/>
      <c r="X307" s="32"/>
      <c r="Y307" s="32"/>
      <c r="Z307" s="32"/>
      <c r="AA307" s="32"/>
      <c r="AB307" s="32"/>
      <c r="AC307" s="32"/>
      <c r="AD307" s="32"/>
      <c r="AE307" s="32"/>
      <c r="AR307" s="202" t="s">
        <v>244</v>
      </c>
      <c r="AT307" s="202" t="s">
        <v>161</v>
      </c>
      <c r="AU307" s="202" t="s">
        <v>83</v>
      </c>
      <c r="AY307" s="15" t="s">
        <v>159</v>
      </c>
      <c r="BE307" s="203">
        <f>IF(N307="základní",J307,0)</f>
        <v>0</v>
      </c>
      <c r="BF307" s="203">
        <f>IF(N307="snížená",J307,0)</f>
        <v>0</v>
      </c>
      <c r="BG307" s="203">
        <f>IF(N307="zákl. přenesená",J307,0)</f>
        <v>0</v>
      </c>
      <c r="BH307" s="203">
        <f>IF(N307="sníž. přenesená",J307,0)</f>
        <v>0</v>
      </c>
      <c r="BI307" s="203">
        <f>IF(N307="nulová",J307,0)</f>
        <v>0</v>
      </c>
      <c r="BJ307" s="15" t="s">
        <v>8</v>
      </c>
      <c r="BK307" s="203">
        <f>ROUND(I307*H307,0)</f>
        <v>0</v>
      </c>
      <c r="BL307" s="15" t="s">
        <v>244</v>
      </c>
      <c r="BM307" s="202" t="s">
        <v>1240</v>
      </c>
    </row>
    <row r="308" spans="2:51" s="13" customFormat="1" ht="12">
      <c r="B308" s="204"/>
      <c r="C308" s="205"/>
      <c r="D308" s="206" t="s">
        <v>167</v>
      </c>
      <c r="E308" s="207" t="s">
        <v>1</v>
      </c>
      <c r="F308" s="208" t="s">
        <v>1241</v>
      </c>
      <c r="G308" s="205"/>
      <c r="H308" s="209">
        <v>22.543</v>
      </c>
      <c r="I308" s="210"/>
      <c r="J308" s="205"/>
      <c r="K308" s="205"/>
      <c r="L308" s="211"/>
      <c r="M308" s="212"/>
      <c r="N308" s="213"/>
      <c r="O308" s="213"/>
      <c r="P308" s="213"/>
      <c r="Q308" s="213"/>
      <c r="R308" s="213"/>
      <c r="S308" s="213"/>
      <c r="T308" s="214"/>
      <c r="AT308" s="215" t="s">
        <v>167</v>
      </c>
      <c r="AU308" s="215" t="s">
        <v>83</v>
      </c>
      <c r="AV308" s="13" t="s">
        <v>83</v>
      </c>
      <c r="AW308" s="13" t="s">
        <v>31</v>
      </c>
      <c r="AX308" s="13" t="s">
        <v>75</v>
      </c>
      <c r="AY308" s="215" t="s">
        <v>159</v>
      </c>
    </row>
    <row r="309" spans="1:65" s="2" customFormat="1" ht="16.5" customHeight="1">
      <c r="A309" s="32"/>
      <c r="B309" s="33"/>
      <c r="C309" s="216" t="s">
        <v>549</v>
      </c>
      <c r="D309" s="216" t="s">
        <v>298</v>
      </c>
      <c r="E309" s="217" t="s">
        <v>1242</v>
      </c>
      <c r="F309" s="218" t="s">
        <v>1243</v>
      </c>
      <c r="G309" s="219" t="s">
        <v>194</v>
      </c>
      <c r="H309" s="220">
        <v>0.018</v>
      </c>
      <c r="I309" s="221"/>
      <c r="J309" s="222">
        <f>ROUND(I309*H309,0)</f>
        <v>0</v>
      </c>
      <c r="K309" s="223"/>
      <c r="L309" s="224"/>
      <c r="M309" s="225" t="s">
        <v>1</v>
      </c>
      <c r="N309" s="226" t="s">
        <v>40</v>
      </c>
      <c r="O309" s="69"/>
      <c r="P309" s="200">
        <f>O309*H309</f>
        <v>0</v>
      </c>
      <c r="Q309" s="200">
        <v>1</v>
      </c>
      <c r="R309" s="200">
        <f>Q309*H309</f>
        <v>0.018</v>
      </c>
      <c r="S309" s="200">
        <v>0</v>
      </c>
      <c r="T309" s="201">
        <f>S309*H309</f>
        <v>0</v>
      </c>
      <c r="U309" s="32"/>
      <c r="V309" s="32"/>
      <c r="W309" s="32"/>
      <c r="X309" s="32"/>
      <c r="Y309" s="32"/>
      <c r="Z309" s="32"/>
      <c r="AA309" s="32"/>
      <c r="AB309" s="32"/>
      <c r="AC309" s="32"/>
      <c r="AD309" s="32"/>
      <c r="AE309" s="32"/>
      <c r="AR309" s="202" t="s">
        <v>331</v>
      </c>
      <c r="AT309" s="202" t="s">
        <v>298</v>
      </c>
      <c r="AU309" s="202" t="s">
        <v>83</v>
      </c>
      <c r="AY309" s="15" t="s">
        <v>159</v>
      </c>
      <c r="BE309" s="203">
        <f>IF(N309="základní",J309,0)</f>
        <v>0</v>
      </c>
      <c r="BF309" s="203">
        <f>IF(N309="snížená",J309,0)</f>
        <v>0</v>
      </c>
      <c r="BG309" s="203">
        <f>IF(N309="zákl. přenesená",J309,0)</f>
        <v>0</v>
      </c>
      <c r="BH309" s="203">
        <f>IF(N309="sníž. přenesená",J309,0)</f>
        <v>0</v>
      </c>
      <c r="BI309" s="203">
        <f>IF(N309="nulová",J309,0)</f>
        <v>0</v>
      </c>
      <c r="BJ309" s="15" t="s">
        <v>8</v>
      </c>
      <c r="BK309" s="203">
        <f>ROUND(I309*H309,0)</f>
        <v>0</v>
      </c>
      <c r="BL309" s="15" t="s">
        <v>244</v>
      </c>
      <c r="BM309" s="202" t="s">
        <v>1244</v>
      </c>
    </row>
    <row r="310" spans="2:51" s="13" customFormat="1" ht="12">
      <c r="B310" s="204"/>
      <c r="C310" s="205"/>
      <c r="D310" s="206" t="s">
        <v>167</v>
      </c>
      <c r="E310" s="207" t="s">
        <v>1</v>
      </c>
      <c r="F310" s="208" t="s">
        <v>1245</v>
      </c>
      <c r="G310" s="205"/>
      <c r="H310" s="209">
        <v>0.018</v>
      </c>
      <c r="I310" s="210"/>
      <c r="J310" s="205"/>
      <c r="K310" s="205"/>
      <c r="L310" s="211"/>
      <c r="M310" s="212"/>
      <c r="N310" s="213"/>
      <c r="O310" s="213"/>
      <c r="P310" s="213"/>
      <c r="Q310" s="213"/>
      <c r="R310" s="213"/>
      <c r="S310" s="213"/>
      <c r="T310" s="214"/>
      <c r="AT310" s="215" t="s">
        <v>167</v>
      </c>
      <c r="AU310" s="215" t="s">
        <v>83</v>
      </c>
      <c r="AV310" s="13" t="s">
        <v>83</v>
      </c>
      <c r="AW310" s="13" t="s">
        <v>31</v>
      </c>
      <c r="AX310" s="13" t="s">
        <v>75</v>
      </c>
      <c r="AY310" s="215" t="s">
        <v>159</v>
      </c>
    </row>
    <row r="311" spans="1:65" s="2" customFormat="1" ht="21.75" customHeight="1">
      <c r="A311" s="32"/>
      <c r="B311" s="33"/>
      <c r="C311" s="190" t="s">
        <v>553</v>
      </c>
      <c r="D311" s="190" t="s">
        <v>161</v>
      </c>
      <c r="E311" s="191" t="s">
        <v>1246</v>
      </c>
      <c r="F311" s="192" t="s">
        <v>1247</v>
      </c>
      <c r="G311" s="193" t="s">
        <v>214</v>
      </c>
      <c r="H311" s="194">
        <v>31.9</v>
      </c>
      <c r="I311" s="195"/>
      <c r="J311" s="196">
        <f>ROUND(I311*H311,0)</f>
        <v>0</v>
      </c>
      <c r="K311" s="197"/>
      <c r="L311" s="37"/>
      <c r="M311" s="198" t="s">
        <v>1</v>
      </c>
      <c r="N311" s="199" t="s">
        <v>40</v>
      </c>
      <c r="O311" s="69"/>
      <c r="P311" s="200">
        <f>O311*H311</f>
        <v>0</v>
      </c>
      <c r="Q311" s="200">
        <v>0.0035</v>
      </c>
      <c r="R311" s="200">
        <f>Q311*H311</f>
        <v>0.11165</v>
      </c>
      <c r="S311" s="200">
        <v>0</v>
      </c>
      <c r="T311" s="201">
        <f>S311*H311</f>
        <v>0</v>
      </c>
      <c r="U311" s="32"/>
      <c r="V311" s="32"/>
      <c r="W311" s="32"/>
      <c r="X311" s="32"/>
      <c r="Y311" s="32"/>
      <c r="Z311" s="32"/>
      <c r="AA311" s="32"/>
      <c r="AB311" s="32"/>
      <c r="AC311" s="32"/>
      <c r="AD311" s="32"/>
      <c r="AE311" s="32"/>
      <c r="AR311" s="202" t="s">
        <v>244</v>
      </c>
      <c r="AT311" s="202" t="s">
        <v>161</v>
      </c>
      <c r="AU311" s="202" t="s">
        <v>83</v>
      </c>
      <c r="AY311" s="15" t="s">
        <v>159</v>
      </c>
      <c r="BE311" s="203">
        <f>IF(N311="základní",J311,0)</f>
        <v>0</v>
      </c>
      <c r="BF311" s="203">
        <f>IF(N311="snížená",J311,0)</f>
        <v>0</v>
      </c>
      <c r="BG311" s="203">
        <f>IF(N311="zákl. přenesená",J311,0)</f>
        <v>0</v>
      </c>
      <c r="BH311" s="203">
        <f>IF(N311="sníž. přenesená",J311,0)</f>
        <v>0</v>
      </c>
      <c r="BI311" s="203">
        <f>IF(N311="nulová",J311,0)</f>
        <v>0</v>
      </c>
      <c r="BJ311" s="15" t="s">
        <v>8</v>
      </c>
      <c r="BK311" s="203">
        <f>ROUND(I311*H311,0)</f>
        <v>0</v>
      </c>
      <c r="BL311" s="15" t="s">
        <v>244</v>
      </c>
      <c r="BM311" s="202" t="s">
        <v>1248</v>
      </c>
    </row>
    <row r="312" spans="2:51" s="13" customFormat="1" ht="12">
      <c r="B312" s="204"/>
      <c r="C312" s="205"/>
      <c r="D312" s="206" t="s">
        <v>167</v>
      </c>
      <c r="E312" s="207" t="s">
        <v>1</v>
      </c>
      <c r="F312" s="208" t="s">
        <v>1161</v>
      </c>
      <c r="G312" s="205"/>
      <c r="H312" s="209">
        <v>31.9</v>
      </c>
      <c r="I312" s="210"/>
      <c r="J312" s="205"/>
      <c r="K312" s="205"/>
      <c r="L312" s="211"/>
      <c r="M312" s="212"/>
      <c r="N312" s="213"/>
      <c r="O312" s="213"/>
      <c r="P312" s="213"/>
      <c r="Q312" s="213"/>
      <c r="R312" s="213"/>
      <c r="S312" s="213"/>
      <c r="T312" s="214"/>
      <c r="AT312" s="215" t="s">
        <v>167</v>
      </c>
      <c r="AU312" s="215" t="s">
        <v>83</v>
      </c>
      <c r="AV312" s="13" t="s">
        <v>83</v>
      </c>
      <c r="AW312" s="13" t="s">
        <v>31</v>
      </c>
      <c r="AX312" s="13" t="s">
        <v>75</v>
      </c>
      <c r="AY312" s="215" t="s">
        <v>159</v>
      </c>
    </row>
    <row r="313" spans="1:65" s="2" customFormat="1" ht="21.75" customHeight="1">
      <c r="A313" s="32"/>
      <c r="B313" s="33"/>
      <c r="C313" s="190" t="s">
        <v>557</v>
      </c>
      <c r="D313" s="190" t="s">
        <v>161</v>
      </c>
      <c r="E313" s="191" t="s">
        <v>1249</v>
      </c>
      <c r="F313" s="192" t="s">
        <v>1250</v>
      </c>
      <c r="G313" s="193" t="s">
        <v>214</v>
      </c>
      <c r="H313" s="194">
        <v>3.706</v>
      </c>
      <c r="I313" s="195"/>
      <c r="J313" s="196">
        <f>ROUND(I313*H313,0)</f>
        <v>0</v>
      </c>
      <c r="K313" s="197"/>
      <c r="L313" s="37"/>
      <c r="M313" s="198" t="s">
        <v>1</v>
      </c>
      <c r="N313" s="199" t="s">
        <v>40</v>
      </c>
      <c r="O313" s="69"/>
      <c r="P313" s="200">
        <f>O313*H313</f>
        <v>0</v>
      </c>
      <c r="Q313" s="200">
        <v>0.0035</v>
      </c>
      <c r="R313" s="200">
        <f>Q313*H313</f>
        <v>0.012971</v>
      </c>
      <c r="S313" s="200">
        <v>0</v>
      </c>
      <c r="T313" s="201">
        <f>S313*H313</f>
        <v>0</v>
      </c>
      <c r="U313" s="32"/>
      <c r="V313" s="32"/>
      <c r="W313" s="32"/>
      <c r="X313" s="32"/>
      <c r="Y313" s="32"/>
      <c r="Z313" s="32"/>
      <c r="AA313" s="32"/>
      <c r="AB313" s="32"/>
      <c r="AC313" s="32"/>
      <c r="AD313" s="32"/>
      <c r="AE313" s="32"/>
      <c r="AR313" s="202" t="s">
        <v>244</v>
      </c>
      <c r="AT313" s="202" t="s">
        <v>161</v>
      </c>
      <c r="AU313" s="202" t="s">
        <v>83</v>
      </c>
      <c r="AY313" s="15" t="s">
        <v>159</v>
      </c>
      <c r="BE313" s="203">
        <f>IF(N313="základní",J313,0)</f>
        <v>0</v>
      </c>
      <c r="BF313" s="203">
        <f>IF(N313="snížená",J313,0)</f>
        <v>0</v>
      </c>
      <c r="BG313" s="203">
        <f>IF(N313="zákl. přenesená",J313,0)</f>
        <v>0</v>
      </c>
      <c r="BH313" s="203">
        <f>IF(N313="sníž. přenesená",J313,0)</f>
        <v>0</v>
      </c>
      <c r="BI313" s="203">
        <f>IF(N313="nulová",J313,0)</f>
        <v>0</v>
      </c>
      <c r="BJ313" s="15" t="s">
        <v>8</v>
      </c>
      <c r="BK313" s="203">
        <f>ROUND(I313*H313,0)</f>
        <v>0</v>
      </c>
      <c r="BL313" s="15" t="s">
        <v>244</v>
      </c>
      <c r="BM313" s="202" t="s">
        <v>1251</v>
      </c>
    </row>
    <row r="314" spans="2:51" s="13" customFormat="1" ht="33.75">
      <c r="B314" s="204"/>
      <c r="C314" s="205"/>
      <c r="D314" s="206" t="s">
        <v>167</v>
      </c>
      <c r="E314" s="207" t="s">
        <v>1</v>
      </c>
      <c r="F314" s="208" t="s">
        <v>1252</v>
      </c>
      <c r="G314" s="205"/>
      <c r="H314" s="209">
        <v>3.706</v>
      </c>
      <c r="I314" s="210"/>
      <c r="J314" s="205"/>
      <c r="K314" s="205"/>
      <c r="L314" s="211"/>
      <c r="M314" s="212"/>
      <c r="N314" s="213"/>
      <c r="O314" s="213"/>
      <c r="P314" s="213"/>
      <c r="Q314" s="213"/>
      <c r="R314" s="213"/>
      <c r="S314" s="213"/>
      <c r="T314" s="214"/>
      <c r="AT314" s="215" t="s">
        <v>167</v>
      </c>
      <c r="AU314" s="215" t="s">
        <v>83</v>
      </c>
      <c r="AV314" s="13" t="s">
        <v>83</v>
      </c>
      <c r="AW314" s="13" t="s">
        <v>31</v>
      </c>
      <c r="AX314" s="13" t="s">
        <v>75</v>
      </c>
      <c r="AY314" s="215" t="s">
        <v>159</v>
      </c>
    </row>
    <row r="315" spans="1:65" s="2" customFormat="1" ht="21.75" customHeight="1">
      <c r="A315" s="32"/>
      <c r="B315" s="33"/>
      <c r="C315" s="190" t="s">
        <v>562</v>
      </c>
      <c r="D315" s="190" t="s">
        <v>161</v>
      </c>
      <c r="E315" s="191" t="s">
        <v>1253</v>
      </c>
      <c r="F315" s="192" t="s">
        <v>1254</v>
      </c>
      <c r="G315" s="193" t="s">
        <v>214</v>
      </c>
      <c r="H315" s="194">
        <v>19.596</v>
      </c>
      <c r="I315" s="195"/>
      <c r="J315" s="196">
        <f>ROUND(I315*H315,0)</f>
        <v>0</v>
      </c>
      <c r="K315" s="197"/>
      <c r="L315" s="37"/>
      <c r="M315" s="198" t="s">
        <v>1</v>
      </c>
      <c r="N315" s="199" t="s">
        <v>40</v>
      </c>
      <c r="O315" s="69"/>
      <c r="P315" s="200">
        <f>O315*H315</f>
        <v>0</v>
      </c>
      <c r="Q315" s="200">
        <v>0.0004</v>
      </c>
      <c r="R315" s="200">
        <f>Q315*H315</f>
        <v>0.0078384</v>
      </c>
      <c r="S315" s="200">
        <v>0</v>
      </c>
      <c r="T315" s="201">
        <f>S315*H315</f>
        <v>0</v>
      </c>
      <c r="U315" s="32"/>
      <c r="V315" s="32"/>
      <c r="W315" s="32"/>
      <c r="X315" s="32"/>
      <c r="Y315" s="32"/>
      <c r="Z315" s="32"/>
      <c r="AA315" s="32"/>
      <c r="AB315" s="32"/>
      <c r="AC315" s="32"/>
      <c r="AD315" s="32"/>
      <c r="AE315" s="32"/>
      <c r="AR315" s="202" t="s">
        <v>244</v>
      </c>
      <c r="AT315" s="202" t="s">
        <v>161</v>
      </c>
      <c r="AU315" s="202" t="s">
        <v>83</v>
      </c>
      <c r="AY315" s="15" t="s">
        <v>159</v>
      </c>
      <c r="BE315" s="203">
        <f>IF(N315="základní",J315,0)</f>
        <v>0</v>
      </c>
      <c r="BF315" s="203">
        <f>IF(N315="snížená",J315,0)</f>
        <v>0</v>
      </c>
      <c r="BG315" s="203">
        <f>IF(N315="zákl. přenesená",J315,0)</f>
        <v>0</v>
      </c>
      <c r="BH315" s="203">
        <f>IF(N315="sníž. přenesená",J315,0)</f>
        <v>0</v>
      </c>
      <c r="BI315" s="203">
        <f>IF(N315="nulová",J315,0)</f>
        <v>0</v>
      </c>
      <c r="BJ315" s="15" t="s">
        <v>8</v>
      </c>
      <c r="BK315" s="203">
        <f>ROUND(I315*H315,0)</f>
        <v>0</v>
      </c>
      <c r="BL315" s="15" t="s">
        <v>244</v>
      </c>
      <c r="BM315" s="202" t="s">
        <v>1255</v>
      </c>
    </row>
    <row r="316" spans="2:51" s="13" customFormat="1" ht="12">
      <c r="B316" s="204"/>
      <c r="C316" s="205"/>
      <c r="D316" s="206" t="s">
        <v>167</v>
      </c>
      <c r="E316" s="207" t="s">
        <v>1</v>
      </c>
      <c r="F316" s="208" t="s">
        <v>1256</v>
      </c>
      <c r="G316" s="205"/>
      <c r="H316" s="209">
        <v>19.596</v>
      </c>
      <c r="I316" s="210"/>
      <c r="J316" s="205"/>
      <c r="K316" s="205"/>
      <c r="L316" s="211"/>
      <c r="M316" s="212"/>
      <c r="N316" s="213"/>
      <c r="O316" s="213"/>
      <c r="P316" s="213"/>
      <c r="Q316" s="213"/>
      <c r="R316" s="213"/>
      <c r="S316" s="213"/>
      <c r="T316" s="214"/>
      <c r="AT316" s="215" t="s">
        <v>167</v>
      </c>
      <c r="AU316" s="215" t="s">
        <v>83</v>
      </c>
      <c r="AV316" s="13" t="s">
        <v>83</v>
      </c>
      <c r="AW316" s="13" t="s">
        <v>31</v>
      </c>
      <c r="AX316" s="13" t="s">
        <v>75</v>
      </c>
      <c r="AY316" s="215" t="s">
        <v>159</v>
      </c>
    </row>
    <row r="317" spans="1:65" s="2" customFormat="1" ht="21.75" customHeight="1">
      <c r="A317" s="32"/>
      <c r="B317" s="33"/>
      <c r="C317" s="190" t="s">
        <v>566</v>
      </c>
      <c r="D317" s="190" t="s">
        <v>161</v>
      </c>
      <c r="E317" s="191" t="s">
        <v>1257</v>
      </c>
      <c r="F317" s="192" t="s">
        <v>1258</v>
      </c>
      <c r="G317" s="193" t="s">
        <v>214</v>
      </c>
      <c r="H317" s="194">
        <v>36.263</v>
      </c>
      <c r="I317" s="195"/>
      <c r="J317" s="196">
        <f>ROUND(I317*H317,0)</f>
        <v>0</v>
      </c>
      <c r="K317" s="197"/>
      <c r="L317" s="37"/>
      <c r="M317" s="198" t="s">
        <v>1</v>
      </c>
      <c r="N317" s="199" t="s">
        <v>40</v>
      </c>
      <c r="O317" s="69"/>
      <c r="P317" s="200">
        <f>O317*H317</f>
        <v>0</v>
      </c>
      <c r="Q317" s="200">
        <v>0.0004</v>
      </c>
      <c r="R317" s="200">
        <f>Q317*H317</f>
        <v>0.0145052</v>
      </c>
      <c r="S317" s="200">
        <v>0</v>
      </c>
      <c r="T317" s="201">
        <f>S317*H317</f>
        <v>0</v>
      </c>
      <c r="U317" s="32"/>
      <c r="V317" s="32"/>
      <c r="W317" s="32"/>
      <c r="X317" s="32"/>
      <c r="Y317" s="32"/>
      <c r="Z317" s="32"/>
      <c r="AA317" s="32"/>
      <c r="AB317" s="32"/>
      <c r="AC317" s="32"/>
      <c r="AD317" s="32"/>
      <c r="AE317" s="32"/>
      <c r="AR317" s="202" t="s">
        <v>244</v>
      </c>
      <c r="AT317" s="202" t="s">
        <v>161</v>
      </c>
      <c r="AU317" s="202" t="s">
        <v>83</v>
      </c>
      <c r="AY317" s="15" t="s">
        <v>159</v>
      </c>
      <c r="BE317" s="203">
        <f>IF(N317="základní",J317,0)</f>
        <v>0</v>
      </c>
      <c r="BF317" s="203">
        <f>IF(N317="snížená",J317,0)</f>
        <v>0</v>
      </c>
      <c r="BG317" s="203">
        <f>IF(N317="zákl. přenesená",J317,0)</f>
        <v>0</v>
      </c>
      <c r="BH317" s="203">
        <f>IF(N317="sníž. přenesená",J317,0)</f>
        <v>0</v>
      </c>
      <c r="BI317" s="203">
        <f>IF(N317="nulová",J317,0)</f>
        <v>0</v>
      </c>
      <c r="BJ317" s="15" t="s">
        <v>8</v>
      </c>
      <c r="BK317" s="203">
        <f>ROUND(I317*H317,0)</f>
        <v>0</v>
      </c>
      <c r="BL317" s="15" t="s">
        <v>244</v>
      </c>
      <c r="BM317" s="202" t="s">
        <v>1259</v>
      </c>
    </row>
    <row r="318" spans="2:51" s="13" customFormat="1" ht="12">
      <c r="B318" s="204"/>
      <c r="C318" s="205"/>
      <c r="D318" s="206" t="s">
        <v>167</v>
      </c>
      <c r="E318" s="207" t="s">
        <v>1</v>
      </c>
      <c r="F318" s="208" t="s">
        <v>1237</v>
      </c>
      <c r="G318" s="205"/>
      <c r="H318" s="209">
        <v>36.263</v>
      </c>
      <c r="I318" s="210"/>
      <c r="J318" s="205"/>
      <c r="K318" s="205"/>
      <c r="L318" s="211"/>
      <c r="M318" s="212"/>
      <c r="N318" s="213"/>
      <c r="O318" s="213"/>
      <c r="P318" s="213"/>
      <c r="Q318" s="213"/>
      <c r="R318" s="213"/>
      <c r="S318" s="213"/>
      <c r="T318" s="214"/>
      <c r="AT318" s="215" t="s">
        <v>167</v>
      </c>
      <c r="AU318" s="215" t="s">
        <v>83</v>
      </c>
      <c r="AV318" s="13" t="s">
        <v>83</v>
      </c>
      <c r="AW318" s="13" t="s">
        <v>31</v>
      </c>
      <c r="AX318" s="13" t="s">
        <v>75</v>
      </c>
      <c r="AY318" s="215" t="s">
        <v>159</v>
      </c>
    </row>
    <row r="319" spans="1:65" s="2" customFormat="1" ht="21.75" customHeight="1">
      <c r="A319" s="32"/>
      <c r="B319" s="33"/>
      <c r="C319" s="190" t="s">
        <v>571</v>
      </c>
      <c r="D319" s="190" t="s">
        <v>161</v>
      </c>
      <c r="E319" s="191" t="s">
        <v>1260</v>
      </c>
      <c r="F319" s="192" t="s">
        <v>1261</v>
      </c>
      <c r="G319" s="193" t="s">
        <v>214</v>
      </c>
      <c r="H319" s="194">
        <v>22.543</v>
      </c>
      <c r="I319" s="195"/>
      <c r="J319" s="196">
        <f>ROUND(I319*H319,0)</f>
        <v>0</v>
      </c>
      <c r="K319" s="197"/>
      <c r="L319" s="37"/>
      <c r="M319" s="198" t="s">
        <v>1</v>
      </c>
      <c r="N319" s="199" t="s">
        <v>40</v>
      </c>
      <c r="O319" s="69"/>
      <c r="P319" s="200">
        <f>O319*H319</f>
        <v>0</v>
      </c>
      <c r="Q319" s="200">
        <v>0.0004</v>
      </c>
      <c r="R319" s="200">
        <f>Q319*H319</f>
        <v>0.0090172</v>
      </c>
      <c r="S319" s="200">
        <v>0</v>
      </c>
      <c r="T319" s="201">
        <f>S319*H319</f>
        <v>0</v>
      </c>
      <c r="U319" s="32"/>
      <c r="V319" s="32"/>
      <c r="W319" s="32"/>
      <c r="X319" s="32"/>
      <c r="Y319" s="32"/>
      <c r="Z319" s="32"/>
      <c r="AA319" s="32"/>
      <c r="AB319" s="32"/>
      <c r="AC319" s="32"/>
      <c r="AD319" s="32"/>
      <c r="AE319" s="32"/>
      <c r="AR319" s="202" t="s">
        <v>244</v>
      </c>
      <c r="AT319" s="202" t="s">
        <v>161</v>
      </c>
      <c r="AU319" s="202" t="s">
        <v>83</v>
      </c>
      <c r="AY319" s="15" t="s">
        <v>159</v>
      </c>
      <c r="BE319" s="203">
        <f>IF(N319="základní",J319,0)</f>
        <v>0</v>
      </c>
      <c r="BF319" s="203">
        <f>IF(N319="snížená",J319,0)</f>
        <v>0</v>
      </c>
      <c r="BG319" s="203">
        <f>IF(N319="zákl. přenesená",J319,0)</f>
        <v>0</v>
      </c>
      <c r="BH319" s="203">
        <f>IF(N319="sníž. přenesená",J319,0)</f>
        <v>0</v>
      </c>
      <c r="BI319" s="203">
        <f>IF(N319="nulová",J319,0)</f>
        <v>0</v>
      </c>
      <c r="BJ319" s="15" t="s">
        <v>8</v>
      </c>
      <c r="BK319" s="203">
        <f>ROUND(I319*H319,0)</f>
        <v>0</v>
      </c>
      <c r="BL319" s="15" t="s">
        <v>244</v>
      </c>
      <c r="BM319" s="202" t="s">
        <v>1262</v>
      </c>
    </row>
    <row r="320" spans="2:51" s="13" customFormat="1" ht="12">
      <c r="B320" s="204"/>
      <c r="C320" s="205"/>
      <c r="D320" s="206" t="s">
        <v>167</v>
      </c>
      <c r="E320" s="207" t="s">
        <v>1</v>
      </c>
      <c r="F320" s="208" t="s">
        <v>1241</v>
      </c>
      <c r="G320" s="205"/>
      <c r="H320" s="209">
        <v>22.543</v>
      </c>
      <c r="I320" s="210"/>
      <c r="J320" s="205"/>
      <c r="K320" s="205"/>
      <c r="L320" s="211"/>
      <c r="M320" s="212"/>
      <c r="N320" s="213"/>
      <c r="O320" s="213"/>
      <c r="P320" s="213"/>
      <c r="Q320" s="213"/>
      <c r="R320" s="213"/>
      <c r="S320" s="213"/>
      <c r="T320" s="214"/>
      <c r="AT320" s="215" t="s">
        <v>167</v>
      </c>
      <c r="AU320" s="215" t="s">
        <v>83</v>
      </c>
      <c r="AV320" s="13" t="s">
        <v>83</v>
      </c>
      <c r="AW320" s="13" t="s">
        <v>31</v>
      </c>
      <c r="AX320" s="13" t="s">
        <v>75</v>
      </c>
      <c r="AY320" s="215" t="s">
        <v>159</v>
      </c>
    </row>
    <row r="321" spans="1:65" s="2" customFormat="1" ht="55.5" customHeight="1">
      <c r="A321" s="32"/>
      <c r="B321" s="33"/>
      <c r="C321" s="216" t="s">
        <v>575</v>
      </c>
      <c r="D321" s="216" t="s">
        <v>298</v>
      </c>
      <c r="E321" s="217" t="s">
        <v>1263</v>
      </c>
      <c r="F321" s="218" t="s">
        <v>1264</v>
      </c>
      <c r="G321" s="219" t="s">
        <v>214</v>
      </c>
      <c r="H321" s="220">
        <v>67.627</v>
      </c>
      <c r="I321" s="221"/>
      <c r="J321" s="222">
        <f>ROUND(I321*H321,0)</f>
        <v>0</v>
      </c>
      <c r="K321" s="223"/>
      <c r="L321" s="224"/>
      <c r="M321" s="225" t="s">
        <v>1</v>
      </c>
      <c r="N321" s="226" t="s">
        <v>40</v>
      </c>
      <c r="O321" s="69"/>
      <c r="P321" s="200">
        <f>O321*H321</f>
        <v>0</v>
      </c>
      <c r="Q321" s="200">
        <v>0.0047</v>
      </c>
      <c r="R321" s="200">
        <f>Q321*H321</f>
        <v>0.3178469</v>
      </c>
      <c r="S321" s="200">
        <v>0</v>
      </c>
      <c r="T321" s="201">
        <f>S321*H321</f>
        <v>0</v>
      </c>
      <c r="U321" s="32"/>
      <c r="V321" s="32"/>
      <c r="W321" s="32"/>
      <c r="X321" s="32"/>
      <c r="Y321" s="32"/>
      <c r="Z321" s="32"/>
      <c r="AA321" s="32"/>
      <c r="AB321" s="32"/>
      <c r="AC321" s="32"/>
      <c r="AD321" s="32"/>
      <c r="AE321" s="32"/>
      <c r="AR321" s="202" t="s">
        <v>331</v>
      </c>
      <c r="AT321" s="202" t="s">
        <v>298</v>
      </c>
      <c r="AU321" s="202" t="s">
        <v>83</v>
      </c>
      <c r="AY321" s="15" t="s">
        <v>159</v>
      </c>
      <c r="BE321" s="203">
        <f>IF(N321="základní",J321,0)</f>
        <v>0</v>
      </c>
      <c r="BF321" s="203">
        <f>IF(N321="snížená",J321,0)</f>
        <v>0</v>
      </c>
      <c r="BG321" s="203">
        <f>IF(N321="zákl. přenesená",J321,0)</f>
        <v>0</v>
      </c>
      <c r="BH321" s="203">
        <f>IF(N321="sníž. přenesená",J321,0)</f>
        <v>0</v>
      </c>
      <c r="BI321" s="203">
        <f>IF(N321="nulová",J321,0)</f>
        <v>0</v>
      </c>
      <c r="BJ321" s="15" t="s">
        <v>8</v>
      </c>
      <c r="BK321" s="203">
        <f>ROUND(I321*H321,0)</f>
        <v>0</v>
      </c>
      <c r="BL321" s="15" t="s">
        <v>244</v>
      </c>
      <c r="BM321" s="202" t="s">
        <v>1265</v>
      </c>
    </row>
    <row r="322" spans="2:51" s="13" customFormat="1" ht="12">
      <c r="B322" s="204"/>
      <c r="C322" s="205"/>
      <c r="D322" s="206" t="s">
        <v>167</v>
      </c>
      <c r="E322" s="207" t="s">
        <v>1</v>
      </c>
      <c r="F322" s="208" t="s">
        <v>1266</v>
      </c>
      <c r="G322" s="205"/>
      <c r="H322" s="209">
        <v>67.627</v>
      </c>
      <c r="I322" s="210"/>
      <c r="J322" s="205"/>
      <c r="K322" s="205"/>
      <c r="L322" s="211"/>
      <c r="M322" s="212"/>
      <c r="N322" s="213"/>
      <c r="O322" s="213"/>
      <c r="P322" s="213"/>
      <c r="Q322" s="213"/>
      <c r="R322" s="213"/>
      <c r="S322" s="213"/>
      <c r="T322" s="214"/>
      <c r="AT322" s="215" t="s">
        <v>167</v>
      </c>
      <c r="AU322" s="215" t="s">
        <v>83</v>
      </c>
      <c r="AV322" s="13" t="s">
        <v>83</v>
      </c>
      <c r="AW322" s="13" t="s">
        <v>31</v>
      </c>
      <c r="AX322" s="13" t="s">
        <v>75</v>
      </c>
      <c r="AY322" s="215" t="s">
        <v>159</v>
      </c>
    </row>
    <row r="323" spans="1:65" s="2" customFormat="1" ht="21.75" customHeight="1">
      <c r="A323" s="32"/>
      <c r="B323" s="33"/>
      <c r="C323" s="190" t="s">
        <v>578</v>
      </c>
      <c r="D323" s="190" t="s">
        <v>161</v>
      </c>
      <c r="E323" s="191" t="s">
        <v>1267</v>
      </c>
      <c r="F323" s="192" t="s">
        <v>1268</v>
      </c>
      <c r="G323" s="193" t="s">
        <v>294</v>
      </c>
      <c r="H323" s="194">
        <v>18.532</v>
      </c>
      <c r="I323" s="195"/>
      <c r="J323" s="196">
        <f>ROUND(I323*H323,0)</f>
        <v>0</v>
      </c>
      <c r="K323" s="197"/>
      <c r="L323" s="37"/>
      <c r="M323" s="198" t="s">
        <v>1</v>
      </c>
      <c r="N323" s="199" t="s">
        <v>40</v>
      </c>
      <c r="O323" s="69"/>
      <c r="P323" s="200">
        <f>O323*H323</f>
        <v>0</v>
      </c>
      <c r="Q323" s="200">
        <v>0</v>
      </c>
      <c r="R323" s="200">
        <f>Q323*H323</f>
        <v>0</v>
      </c>
      <c r="S323" s="200">
        <v>0</v>
      </c>
      <c r="T323" s="201">
        <f>S323*H323</f>
        <v>0</v>
      </c>
      <c r="U323" s="32"/>
      <c r="V323" s="32"/>
      <c r="W323" s="32"/>
      <c r="X323" s="32"/>
      <c r="Y323" s="32"/>
      <c r="Z323" s="32"/>
      <c r="AA323" s="32"/>
      <c r="AB323" s="32"/>
      <c r="AC323" s="32"/>
      <c r="AD323" s="32"/>
      <c r="AE323" s="32"/>
      <c r="AR323" s="202" t="s">
        <v>244</v>
      </c>
      <c r="AT323" s="202" t="s">
        <v>161</v>
      </c>
      <c r="AU323" s="202" t="s">
        <v>83</v>
      </c>
      <c r="AY323" s="15" t="s">
        <v>159</v>
      </c>
      <c r="BE323" s="203">
        <f>IF(N323="základní",J323,0)</f>
        <v>0</v>
      </c>
      <c r="BF323" s="203">
        <f>IF(N323="snížená",J323,0)</f>
        <v>0</v>
      </c>
      <c r="BG323" s="203">
        <f>IF(N323="zákl. přenesená",J323,0)</f>
        <v>0</v>
      </c>
      <c r="BH323" s="203">
        <f>IF(N323="sníž. přenesená",J323,0)</f>
        <v>0</v>
      </c>
      <c r="BI323" s="203">
        <f>IF(N323="nulová",J323,0)</f>
        <v>0</v>
      </c>
      <c r="BJ323" s="15" t="s">
        <v>8</v>
      </c>
      <c r="BK323" s="203">
        <f>ROUND(I323*H323,0)</f>
        <v>0</v>
      </c>
      <c r="BL323" s="15" t="s">
        <v>244</v>
      </c>
      <c r="BM323" s="202" t="s">
        <v>1269</v>
      </c>
    </row>
    <row r="324" spans="2:51" s="13" customFormat="1" ht="22.5">
      <c r="B324" s="204"/>
      <c r="C324" s="205"/>
      <c r="D324" s="206" t="s">
        <v>167</v>
      </c>
      <c r="E324" s="207" t="s">
        <v>1</v>
      </c>
      <c r="F324" s="208" t="s">
        <v>1270</v>
      </c>
      <c r="G324" s="205"/>
      <c r="H324" s="209">
        <v>18.532</v>
      </c>
      <c r="I324" s="210"/>
      <c r="J324" s="205"/>
      <c r="K324" s="205"/>
      <c r="L324" s="211"/>
      <c r="M324" s="212"/>
      <c r="N324" s="213"/>
      <c r="O324" s="213"/>
      <c r="P324" s="213"/>
      <c r="Q324" s="213"/>
      <c r="R324" s="213"/>
      <c r="S324" s="213"/>
      <c r="T324" s="214"/>
      <c r="AT324" s="215" t="s">
        <v>167</v>
      </c>
      <c r="AU324" s="215" t="s">
        <v>83</v>
      </c>
      <c r="AV324" s="13" t="s">
        <v>83</v>
      </c>
      <c r="AW324" s="13" t="s">
        <v>31</v>
      </c>
      <c r="AX324" s="13" t="s">
        <v>75</v>
      </c>
      <c r="AY324" s="215" t="s">
        <v>159</v>
      </c>
    </row>
    <row r="325" spans="1:65" s="2" customFormat="1" ht="21.75" customHeight="1">
      <c r="A325" s="32"/>
      <c r="B325" s="33"/>
      <c r="C325" s="190" t="s">
        <v>584</v>
      </c>
      <c r="D325" s="190" t="s">
        <v>161</v>
      </c>
      <c r="E325" s="191" t="s">
        <v>1271</v>
      </c>
      <c r="F325" s="192" t="s">
        <v>1272</v>
      </c>
      <c r="G325" s="193" t="s">
        <v>194</v>
      </c>
      <c r="H325" s="194">
        <v>0.492</v>
      </c>
      <c r="I325" s="195"/>
      <c r="J325" s="196">
        <f>ROUND(I325*H325,0)</f>
        <v>0</v>
      </c>
      <c r="K325" s="197"/>
      <c r="L325" s="37"/>
      <c r="M325" s="198" t="s">
        <v>1</v>
      </c>
      <c r="N325" s="199" t="s">
        <v>40</v>
      </c>
      <c r="O325" s="69"/>
      <c r="P325" s="200">
        <f>O325*H325</f>
        <v>0</v>
      </c>
      <c r="Q325" s="200">
        <v>0</v>
      </c>
      <c r="R325" s="200">
        <f>Q325*H325</f>
        <v>0</v>
      </c>
      <c r="S325" s="200">
        <v>0</v>
      </c>
      <c r="T325" s="201">
        <f>S325*H325</f>
        <v>0</v>
      </c>
      <c r="U325" s="32"/>
      <c r="V325" s="32"/>
      <c r="W325" s="32"/>
      <c r="X325" s="32"/>
      <c r="Y325" s="32"/>
      <c r="Z325" s="32"/>
      <c r="AA325" s="32"/>
      <c r="AB325" s="32"/>
      <c r="AC325" s="32"/>
      <c r="AD325" s="32"/>
      <c r="AE325" s="32"/>
      <c r="AR325" s="202" t="s">
        <v>244</v>
      </c>
      <c r="AT325" s="202" t="s">
        <v>161</v>
      </c>
      <c r="AU325" s="202" t="s">
        <v>83</v>
      </c>
      <c r="AY325" s="15" t="s">
        <v>159</v>
      </c>
      <c r="BE325" s="203">
        <f>IF(N325="základní",J325,0)</f>
        <v>0</v>
      </c>
      <c r="BF325" s="203">
        <f>IF(N325="snížená",J325,0)</f>
        <v>0</v>
      </c>
      <c r="BG325" s="203">
        <f>IF(N325="zákl. přenesená",J325,0)</f>
        <v>0</v>
      </c>
      <c r="BH325" s="203">
        <f>IF(N325="sníž. přenesená",J325,0)</f>
        <v>0</v>
      </c>
      <c r="BI325" s="203">
        <f>IF(N325="nulová",J325,0)</f>
        <v>0</v>
      </c>
      <c r="BJ325" s="15" t="s">
        <v>8</v>
      </c>
      <c r="BK325" s="203">
        <f>ROUND(I325*H325,0)</f>
        <v>0</v>
      </c>
      <c r="BL325" s="15" t="s">
        <v>244</v>
      </c>
      <c r="BM325" s="202" t="s">
        <v>1273</v>
      </c>
    </row>
    <row r="326" spans="2:63" s="12" customFormat="1" ht="22.9" customHeight="1">
      <c r="B326" s="174"/>
      <c r="C326" s="175"/>
      <c r="D326" s="176" t="s">
        <v>74</v>
      </c>
      <c r="E326" s="188" t="s">
        <v>1274</v>
      </c>
      <c r="F326" s="188" t="s">
        <v>1275</v>
      </c>
      <c r="G326" s="175"/>
      <c r="H326" s="175"/>
      <c r="I326" s="178"/>
      <c r="J326" s="189">
        <f>BK326</f>
        <v>0</v>
      </c>
      <c r="K326" s="175"/>
      <c r="L326" s="180"/>
      <c r="M326" s="181"/>
      <c r="N326" s="182"/>
      <c r="O326" s="182"/>
      <c r="P326" s="183">
        <f>SUM(P327:P331)</f>
        <v>0</v>
      </c>
      <c r="Q326" s="182"/>
      <c r="R326" s="183">
        <f>SUM(R327:R331)</f>
        <v>0.0132657</v>
      </c>
      <c r="S326" s="182"/>
      <c r="T326" s="184">
        <f>SUM(T327:T331)</f>
        <v>0</v>
      </c>
      <c r="AR326" s="185" t="s">
        <v>83</v>
      </c>
      <c r="AT326" s="186" t="s">
        <v>74</v>
      </c>
      <c r="AU326" s="186" t="s">
        <v>8</v>
      </c>
      <c r="AY326" s="185" t="s">
        <v>159</v>
      </c>
      <c r="BK326" s="187">
        <f>SUM(BK327:BK331)</f>
        <v>0</v>
      </c>
    </row>
    <row r="327" spans="1:65" s="2" customFormat="1" ht="21.75" customHeight="1">
      <c r="A327" s="32"/>
      <c r="B327" s="33"/>
      <c r="C327" s="190" t="s">
        <v>589</v>
      </c>
      <c r="D327" s="190" t="s">
        <v>161</v>
      </c>
      <c r="E327" s="191" t="s">
        <v>1276</v>
      </c>
      <c r="F327" s="192" t="s">
        <v>1277</v>
      </c>
      <c r="G327" s="193" t="s">
        <v>214</v>
      </c>
      <c r="H327" s="194">
        <v>38.451</v>
      </c>
      <c r="I327" s="195"/>
      <c r="J327" s="196">
        <f>ROUND(I327*H327,0)</f>
        <v>0</v>
      </c>
      <c r="K327" s="197"/>
      <c r="L327" s="37"/>
      <c r="M327" s="198" t="s">
        <v>1</v>
      </c>
      <c r="N327" s="199" t="s">
        <v>40</v>
      </c>
      <c r="O327" s="69"/>
      <c r="P327" s="200">
        <f>O327*H327</f>
        <v>0</v>
      </c>
      <c r="Q327" s="200">
        <v>0</v>
      </c>
      <c r="R327" s="200">
        <f>Q327*H327</f>
        <v>0</v>
      </c>
      <c r="S327" s="200">
        <v>0</v>
      </c>
      <c r="T327" s="201">
        <f>S327*H327</f>
        <v>0</v>
      </c>
      <c r="U327" s="32"/>
      <c r="V327" s="32"/>
      <c r="W327" s="32"/>
      <c r="X327" s="32"/>
      <c r="Y327" s="32"/>
      <c r="Z327" s="32"/>
      <c r="AA327" s="32"/>
      <c r="AB327" s="32"/>
      <c r="AC327" s="32"/>
      <c r="AD327" s="32"/>
      <c r="AE327" s="32"/>
      <c r="AR327" s="202" t="s">
        <v>244</v>
      </c>
      <c r="AT327" s="202" t="s">
        <v>161</v>
      </c>
      <c r="AU327" s="202" t="s">
        <v>83</v>
      </c>
      <c r="AY327" s="15" t="s">
        <v>159</v>
      </c>
      <c r="BE327" s="203">
        <f>IF(N327="základní",J327,0)</f>
        <v>0</v>
      </c>
      <c r="BF327" s="203">
        <f>IF(N327="snížená",J327,0)</f>
        <v>0</v>
      </c>
      <c r="BG327" s="203">
        <f>IF(N327="zákl. přenesená",J327,0)</f>
        <v>0</v>
      </c>
      <c r="BH327" s="203">
        <f>IF(N327="sníž. přenesená",J327,0)</f>
        <v>0</v>
      </c>
      <c r="BI327" s="203">
        <f>IF(N327="nulová",J327,0)</f>
        <v>0</v>
      </c>
      <c r="BJ327" s="15" t="s">
        <v>8</v>
      </c>
      <c r="BK327" s="203">
        <f>ROUND(I327*H327,0)</f>
        <v>0</v>
      </c>
      <c r="BL327" s="15" t="s">
        <v>244</v>
      </c>
      <c r="BM327" s="202" t="s">
        <v>1278</v>
      </c>
    </row>
    <row r="328" spans="2:51" s="13" customFormat="1" ht="12">
      <c r="B328" s="204"/>
      <c r="C328" s="205"/>
      <c r="D328" s="206" t="s">
        <v>167</v>
      </c>
      <c r="E328" s="207" t="s">
        <v>1</v>
      </c>
      <c r="F328" s="208" t="s">
        <v>1279</v>
      </c>
      <c r="G328" s="205"/>
      <c r="H328" s="209">
        <v>38.451</v>
      </c>
      <c r="I328" s="210"/>
      <c r="J328" s="205"/>
      <c r="K328" s="205"/>
      <c r="L328" s="211"/>
      <c r="M328" s="212"/>
      <c r="N328" s="213"/>
      <c r="O328" s="213"/>
      <c r="P328" s="213"/>
      <c r="Q328" s="213"/>
      <c r="R328" s="213"/>
      <c r="S328" s="213"/>
      <c r="T328" s="214"/>
      <c r="AT328" s="215" t="s">
        <v>167</v>
      </c>
      <c r="AU328" s="215" t="s">
        <v>83</v>
      </c>
      <c r="AV328" s="13" t="s">
        <v>83</v>
      </c>
      <c r="AW328" s="13" t="s">
        <v>31</v>
      </c>
      <c r="AX328" s="13" t="s">
        <v>75</v>
      </c>
      <c r="AY328" s="215" t="s">
        <v>159</v>
      </c>
    </row>
    <row r="329" spans="1:65" s="2" customFormat="1" ht="21.75" customHeight="1">
      <c r="A329" s="32"/>
      <c r="B329" s="33"/>
      <c r="C329" s="216" t="s">
        <v>595</v>
      </c>
      <c r="D329" s="216" t="s">
        <v>298</v>
      </c>
      <c r="E329" s="217" t="s">
        <v>1280</v>
      </c>
      <c r="F329" s="218" t="s">
        <v>1281</v>
      </c>
      <c r="G329" s="219" t="s">
        <v>214</v>
      </c>
      <c r="H329" s="220">
        <v>44.219</v>
      </c>
      <c r="I329" s="221"/>
      <c r="J329" s="222">
        <f>ROUND(I329*H329,0)</f>
        <v>0</v>
      </c>
      <c r="K329" s="223"/>
      <c r="L329" s="224"/>
      <c r="M329" s="225" t="s">
        <v>1</v>
      </c>
      <c r="N329" s="226" t="s">
        <v>40</v>
      </c>
      <c r="O329" s="69"/>
      <c r="P329" s="200">
        <f>O329*H329</f>
        <v>0</v>
      </c>
      <c r="Q329" s="200">
        <v>0.0003</v>
      </c>
      <c r="R329" s="200">
        <f>Q329*H329</f>
        <v>0.0132657</v>
      </c>
      <c r="S329" s="200">
        <v>0</v>
      </c>
      <c r="T329" s="201">
        <f>S329*H329</f>
        <v>0</v>
      </c>
      <c r="U329" s="32"/>
      <c r="V329" s="32"/>
      <c r="W329" s="32"/>
      <c r="X329" s="32"/>
      <c r="Y329" s="32"/>
      <c r="Z329" s="32"/>
      <c r="AA329" s="32"/>
      <c r="AB329" s="32"/>
      <c r="AC329" s="32"/>
      <c r="AD329" s="32"/>
      <c r="AE329" s="32"/>
      <c r="AR329" s="202" t="s">
        <v>331</v>
      </c>
      <c r="AT329" s="202" t="s">
        <v>298</v>
      </c>
      <c r="AU329" s="202" t="s">
        <v>83</v>
      </c>
      <c r="AY329" s="15" t="s">
        <v>159</v>
      </c>
      <c r="BE329" s="203">
        <f>IF(N329="základní",J329,0)</f>
        <v>0</v>
      </c>
      <c r="BF329" s="203">
        <f>IF(N329="snížená",J329,0)</f>
        <v>0</v>
      </c>
      <c r="BG329" s="203">
        <f>IF(N329="zákl. přenesená",J329,0)</f>
        <v>0</v>
      </c>
      <c r="BH329" s="203">
        <f>IF(N329="sníž. přenesená",J329,0)</f>
        <v>0</v>
      </c>
      <c r="BI329" s="203">
        <f>IF(N329="nulová",J329,0)</f>
        <v>0</v>
      </c>
      <c r="BJ329" s="15" t="s">
        <v>8</v>
      </c>
      <c r="BK329" s="203">
        <f>ROUND(I329*H329,0)</f>
        <v>0</v>
      </c>
      <c r="BL329" s="15" t="s">
        <v>244</v>
      </c>
      <c r="BM329" s="202" t="s">
        <v>1282</v>
      </c>
    </row>
    <row r="330" spans="2:51" s="13" customFormat="1" ht="12">
      <c r="B330" s="204"/>
      <c r="C330" s="205"/>
      <c r="D330" s="206" t="s">
        <v>167</v>
      </c>
      <c r="E330" s="207" t="s">
        <v>1</v>
      </c>
      <c r="F330" s="208" t="s">
        <v>1283</v>
      </c>
      <c r="G330" s="205"/>
      <c r="H330" s="209">
        <v>44.219</v>
      </c>
      <c r="I330" s="210"/>
      <c r="J330" s="205"/>
      <c r="K330" s="205"/>
      <c r="L330" s="211"/>
      <c r="M330" s="212"/>
      <c r="N330" s="213"/>
      <c r="O330" s="213"/>
      <c r="P330" s="213"/>
      <c r="Q330" s="213"/>
      <c r="R330" s="213"/>
      <c r="S330" s="213"/>
      <c r="T330" s="214"/>
      <c r="AT330" s="215" t="s">
        <v>167</v>
      </c>
      <c r="AU330" s="215" t="s">
        <v>83</v>
      </c>
      <c r="AV330" s="13" t="s">
        <v>83</v>
      </c>
      <c r="AW330" s="13" t="s">
        <v>31</v>
      </c>
      <c r="AX330" s="13" t="s">
        <v>75</v>
      </c>
      <c r="AY330" s="215" t="s">
        <v>159</v>
      </c>
    </row>
    <row r="331" spans="1:65" s="2" customFormat="1" ht="21.75" customHeight="1">
      <c r="A331" s="32"/>
      <c r="B331" s="33"/>
      <c r="C331" s="190" t="s">
        <v>599</v>
      </c>
      <c r="D331" s="190" t="s">
        <v>161</v>
      </c>
      <c r="E331" s="191" t="s">
        <v>1284</v>
      </c>
      <c r="F331" s="192" t="s">
        <v>1285</v>
      </c>
      <c r="G331" s="193" t="s">
        <v>194</v>
      </c>
      <c r="H331" s="194">
        <v>0.013</v>
      </c>
      <c r="I331" s="195"/>
      <c r="J331" s="196">
        <f>ROUND(I331*H331,0)</f>
        <v>0</v>
      </c>
      <c r="K331" s="197"/>
      <c r="L331" s="37"/>
      <c r="M331" s="198" t="s">
        <v>1</v>
      </c>
      <c r="N331" s="199" t="s">
        <v>40</v>
      </c>
      <c r="O331" s="69"/>
      <c r="P331" s="200">
        <f>O331*H331</f>
        <v>0</v>
      </c>
      <c r="Q331" s="200">
        <v>0</v>
      </c>
      <c r="R331" s="200">
        <f>Q331*H331</f>
        <v>0</v>
      </c>
      <c r="S331" s="200">
        <v>0</v>
      </c>
      <c r="T331" s="201">
        <f>S331*H331</f>
        <v>0</v>
      </c>
      <c r="U331" s="32"/>
      <c r="V331" s="32"/>
      <c r="W331" s="32"/>
      <c r="X331" s="32"/>
      <c r="Y331" s="32"/>
      <c r="Z331" s="32"/>
      <c r="AA331" s="32"/>
      <c r="AB331" s="32"/>
      <c r="AC331" s="32"/>
      <c r="AD331" s="32"/>
      <c r="AE331" s="32"/>
      <c r="AR331" s="202" t="s">
        <v>244</v>
      </c>
      <c r="AT331" s="202" t="s">
        <v>161</v>
      </c>
      <c r="AU331" s="202" t="s">
        <v>83</v>
      </c>
      <c r="AY331" s="15" t="s">
        <v>159</v>
      </c>
      <c r="BE331" s="203">
        <f>IF(N331="základní",J331,0)</f>
        <v>0</v>
      </c>
      <c r="BF331" s="203">
        <f>IF(N331="snížená",J331,0)</f>
        <v>0</v>
      </c>
      <c r="BG331" s="203">
        <f>IF(N331="zákl. přenesená",J331,0)</f>
        <v>0</v>
      </c>
      <c r="BH331" s="203">
        <f>IF(N331="sníž. přenesená",J331,0)</f>
        <v>0</v>
      </c>
      <c r="BI331" s="203">
        <f>IF(N331="nulová",J331,0)</f>
        <v>0</v>
      </c>
      <c r="BJ331" s="15" t="s">
        <v>8</v>
      </c>
      <c r="BK331" s="203">
        <f>ROUND(I331*H331,0)</f>
        <v>0</v>
      </c>
      <c r="BL331" s="15" t="s">
        <v>244</v>
      </c>
      <c r="BM331" s="202" t="s">
        <v>1286</v>
      </c>
    </row>
    <row r="332" spans="2:63" s="12" customFormat="1" ht="22.9" customHeight="1">
      <c r="B332" s="174"/>
      <c r="C332" s="175"/>
      <c r="D332" s="176" t="s">
        <v>74</v>
      </c>
      <c r="E332" s="188" t="s">
        <v>651</v>
      </c>
      <c r="F332" s="188" t="s">
        <v>652</v>
      </c>
      <c r="G332" s="175"/>
      <c r="H332" s="175"/>
      <c r="I332" s="178"/>
      <c r="J332" s="189">
        <f>BK332</f>
        <v>0</v>
      </c>
      <c r="K332" s="175"/>
      <c r="L332" s="180"/>
      <c r="M332" s="181"/>
      <c r="N332" s="182"/>
      <c r="O332" s="182"/>
      <c r="P332" s="183">
        <f>SUM(P333:P353)</f>
        <v>0</v>
      </c>
      <c r="Q332" s="182"/>
      <c r="R332" s="183">
        <f>SUM(R333:R353)</f>
        <v>0.5674009400000001</v>
      </c>
      <c r="S332" s="182"/>
      <c r="T332" s="184">
        <f>SUM(T333:T353)</f>
        <v>0</v>
      </c>
      <c r="AR332" s="185" t="s">
        <v>83</v>
      </c>
      <c r="AT332" s="186" t="s">
        <v>74</v>
      </c>
      <c r="AU332" s="186" t="s">
        <v>8</v>
      </c>
      <c r="AY332" s="185" t="s">
        <v>159</v>
      </c>
      <c r="BK332" s="187">
        <f>SUM(BK333:BK353)</f>
        <v>0</v>
      </c>
    </row>
    <row r="333" spans="1:65" s="2" customFormat="1" ht="21.75" customHeight="1">
      <c r="A333" s="32"/>
      <c r="B333" s="33"/>
      <c r="C333" s="190" t="s">
        <v>603</v>
      </c>
      <c r="D333" s="190" t="s">
        <v>161</v>
      </c>
      <c r="E333" s="191" t="s">
        <v>1287</v>
      </c>
      <c r="F333" s="192" t="s">
        <v>1288</v>
      </c>
      <c r="G333" s="193" t="s">
        <v>214</v>
      </c>
      <c r="H333" s="194">
        <v>38.451</v>
      </c>
      <c r="I333" s="195"/>
      <c r="J333" s="196">
        <f>ROUND(I333*H333,0)</f>
        <v>0</v>
      </c>
      <c r="K333" s="197"/>
      <c r="L333" s="37"/>
      <c r="M333" s="198" t="s">
        <v>1</v>
      </c>
      <c r="N333" s="199" t="s">
        <v>40</v>
      </c>
      <c r="O333" s="69"/>
      <c r="P333" s="200">
        <f>O333*H333</f>
        <v>0</v>
      </c>
      <c r="Q333" s="200">
        <v>0</v>
      </c>
      <c r="R333" s="200">
        <f>Q333*H333</f>
        <v>0</v>
      </c>
      <c r="S333" s="200">
        <v>0</v>
      </c>
      <c r="T333" s="201">
        <f>S333*H333</f>
        <v>0</v>
      </c>
      <c r="U333" s="32"/>
      <c r="V333" s="32"/>
      <c r="W333" s="32"/>
      <c r="X333" s="32"/>
      <c r="Y333" s="32"/>
      <c r="Z333" s="32"/>
      <c r="AA333" s="32"/>
      <c r="AB333" s="32"/>
      <c r="AC333" s="32"/>
      <c r="AD333" s="32"/>
      <c r="AE333" s="32"/>
      <c r="AR333" s="202" t="s">
        <v>244</v>
      </c>
      <c r="AT333" s="202" t="s">
        <v>161</v>
      </c>
      <c r="AU333" s="202" t="s">
        <v>83</v>
      </c>
      <c r="AY333" s="15" t="s">
        <v>159</v>
      </c>
      <c r="BE333" s="203">
        <f>IF(N333="základní",J333,0)</f>
        <v>0</v>
      </c>
      <c r="BF333" s="203">
        <f>IF(N333="snížená",J333,0)</f>
        <v>0</v>
      </c>
      <c r="BG333" s="203">
        <f>IF(N333="zákl. přenesená",J333,0)</f>
        <v>0</v>
      </c>
      <c r="BH333" s="203">
        <f>IF(N333="sníž. přenesená",J333,0)</f>
        <v>0</v>
      </c>
      <c r="BI333" s="203">
        <f>IF(N333="nulová",J333,0)</f>
        <v>0</v>
      </c>
      <c r="BJ333" s="15" t="s">
        <v>8</v>
      </c>
      <c r="BK333" s="203">
        <f>ROUND(I333*H333,0)</f>
        <v>0</v>
      </c>
      <c r="BL333" s="15" t="s">
        <v>244</v>
      </c>
      <c r="BM333" s="202" t="s">
        <v>1289</v>
      </c>
    </row>
    <row r="334" spans="2:51" s="13" customFormat="1" ht="12">
      <c r="B334" s="204"/>
      <c r="C334" s="205"/>
      <c r="D334" s="206" t="s">
        <v>167</v>
      </c>
      <c r="E334" s="207" t="s">
        <v>1</v>
      </c>
      <c r="F334" s="208" t="s">
        <v>1279</v>
      </c>
      <c r="G334" s="205"/>
      <c r="H334" s="209">
        <v>38.451</v>
      </c>
      <c r="I334" s="210"/>
      <c r="J334" s="205"/>
      <c r="K334" s="205"/>
      <c r="L334" s="211"/>
      <c r="M334" s="212"/>
      <c r="N334" s="213"/>
      <c r="O334" s="213"/>
      <c r="P334" s="213"/>
      <c r="Q334" s="213"/>
      <c r="R334" s="213"/>
      <c r="S334" s="213"/>
      <c r="T334" s="214"/>
      <c r="AT334" s="215" t="s">
        <v>167</v>
      </c>
      <c r="AU334" s="215" t="s">
        <v>83</v>
      </c>
      <c r="AV334" s="13" t="s">
        <v>83</v>
      </c>
      <c r="AW334" s="13" t="s">
        <v>31</v>
      </c>
      <c r="AX334" s="13" t="s">
        <v>75</v>
      </c>
      <c r="AY334" s="215" t="s">
        <v>159</v>
      </c>
    </row>
    <row r="335" spans="1:65" s="2" customFormat="1" ht="21.75" customHeight="1">
      <c r="A335" s="32"/>
      <c r="B335" s="33"/>
      <c r="C335" s="216" t="s">
        <v>610</v>
      </c>
      <c r="D335" s="216" t="s">
        <v>298</v>
      </c>
      <c r="E335" s="217" t="s">
        <v>659</v>
      </c>
      <c r="F335" s="218" t="s">
        <v>660</v>
      </c>
      <c r="G335" s="219" t="s">
        <v>214</v>
      </c>
      <c r="H335" s="220">
        <v>40.374</v>
      </c>
      <c r="I335" s="221"/>
      <c r="J335" s="222">
        <f>ROUND(I335*H335,0)</f>
        <v>0</v>
      </c>
      <c r="K335" s="223"/>
      <c r="L335" s="224"/>
      <c r="M335" s="225" t="s">
        <v>1</v>
      </c>
      <c r="N335" s="226" t="s">
        <v>40</v>
      </c>
      <c r="O335" s="69"/>
      <c r="P335" s="200">
        <f>O335*H335</f>
        <v>0</v>
      </c>
      <c r="Q335" s="200">
        <v>0.0056</v>
      </c>
      <c r="R335" s="200">
        <f>Q335*H335</f>
        <v>0.2260944</v>
      </c>
      <c r="S335" s="200">
        <v>0</v>
      </c>
      <c r="T335" s="201">
        <f>S335*H335</f>
        <v>0</v>
      </c>
      <c r="U335" s="32"/>
      <c r="V335" s="32"/>
      <c r="W335" s="32"/>
      <c r="X335" s="32"/>
      <c r="Y335" s="32"/>
      <c r="Z335" s="32"/>
      <c r="AA335" s="32"/>
      <c r="AB335" s="32"/>
      <c r="AC335" s="32"/>
      <c r="AD335" s="32"/>
      <c r="AE335" s="32"/>
      <c r="AR335" s="202" t="s">
        <v>331</v>
      </c>
      <c r="AT335" s="202" t="s">
        <v>298</v>
      </c>
      <c r="AU335" s="202" t="s">
        <v>83</v>
      </c>
      <c r="AY335" s="15" t="s">
        <v>159</v>
      </c>
      <c r="BE335" s="203">
        <f>IF(N335="základní",J335,0)</f>
        <v>0</v>
      </c>
      <c r="BF335" s="203">
        <f>IF(N335="snížená",J335,0)</f>
        <v>0</v>
      </c>
      <c r="BG335" s="203">
        <f>IF(N335="zákl. přenesená",J335,0)</f>
        <v>0</v>
      </c>
      <c r="BH335" s="203">
        <f>IF(N335="sníž. přenesená",J335,0)</f>
        <v>0</v>
      </c>
      <c r="BI335" s="203">
        <f>IF(N335="nulová",J335,0)</f>
        <v>0</v>
      </c>
      <c r="BJ335" s="15" t="s">
        <v>8</v>
      </c>
      <c r="BK335" s="203">
        <f>ROUND(I335*H335,0)</f>
        <v>0</v>
      </c>
      <c r="BL335" s="15" t="s">
        <v>244</v>
      </c>
      <c r="BM335" s="202" t="s">
        <v>1290</v>
      </c>
    </row>
    <row r="336" spans="2:51" s="13" customFormat="1" ht="12">
      <c r="B336" s="204"/>
      <c r="C336" s="205"/>
      <c r="D336" s="206" t="s">
        <v>167</v>
      </c>
      <c r="E336" s="207" t="s">
        <v>1</v>
      </c>
      <c r="F336" s="208" t="s">
        <v>1291</v>
      </c>
      <c r="G336" s="205"/>
      <c r="H336" s="209">
        <v>40.374</v>
      </c>
      <c r="I336" s="210"/>
      <c r="J336" s="205"/>
      <c r="K336" s="205"/>
      <c r="L336" s="211"/>
      <c r="M336" s="212"/>
      <c r="N336" s="213"/>
      <c r="O336" s="213"/>
      <c r="P336" s="213"/>
      <c r="Q336" s="213"/>
      <c r="R336" s="213"/>
      <c r="S336" s="213"/>
      <c r="T336" s="214"/>
      <c r="AT336" s="215" t="s">
        <v>167</v>
      </c>
      <c r="AU336" s="215" t="s">
        <v>83</v>
      </c>
      <c r="AV336" s="13" t="s">
        <v>83</v>
      </c>
      <c r="AW336" s="13" t="s">
        <v>31</v>
      </c>
      <c r="AX336" s="13" t="s">
        <v>75</v>
      </c>
      <c r="AY336" s="215" t="s">
        <v>159</v>
      </c>
    </row>
    <row r="337" spans="1:65" s="2" customFormat="1" ht="21.75" customHeight="1">
      <c r="A337" s="32"/>
      <c r="B337" s="33"/>
      <c r="C337" s="190" t="s">
        <v>614</v>
      </c>
      <c r="D337" s="190" t="s">
        <v>161</v>
      </c>
      <c r="E337" s="191" t="s">
        <v>1292</v>
      </c>
      <c r="F337" s="192" t="s">
        <v>1293</v>
      </c>
      <c r="G337" s="193" t="s">
        <v>214</v>
      </c>
      <c r="H337" s="194">
        <v>31.9</v>
      </c>
      <c r="I337" s="195"/>
      <c r="J337" s="196">
        <f>ROUND(I337*H337,0)</f>
        <v>0</v>
      </c>
      <c r="K337" s="197"/>
      <c r="L337" s="37"/>
      <c r="M337" s="198" t="s">
        <v>1</v>
      </c>
      <c r="N337" s="199" t="s">
        <v>40</v>
      </c>
      <c r="O337" s="69"/>
      <c r="P337" s="200">
        <f>O337*H337</f>
        <v>0</v>
      </c>
      <c r="Q337" s="200">
        <v>0</v>
      </c>
      <c r="R337" s="200">
        <f>Q337*H337</f>
        <v>0</v>
      </c>
      <c r="S337" s="200">
        <v>0</v>
      </c>
      <c r="T337" s="201">
        <f>S337*H337</f>
        <v>0</v>
      </c>
      <c r="U337" s="32"/>
      <c r="V337" s="32"/>
      <c r="W337" s="32"/>
      <c r="X337" s="32"/>
      <c r="Y337" s="32"/>
      <c r="Z337" s="32"/>
      <c r="AA337" s="32"/>
      <c r="AB337" s="32"/>
      <c r="AC337" s="32"/>
      <c r="AD337" s="32"/>
      <c r="AE337" s="32"/>
      <c r="AR337" s="202" t="s">
        <v>244</v>
      </c>
      <c r="AT337" s="202" t="s">
        <v>161</v>
      </c>
      <c r="AU337" s="202" t="s">
        <v>83</v>
      </c>
      <c r="AY337" s="15" t="s">
        <v>159</v>
      </c>
      <c r="BE337" s="203">
        <f>IF(N337="základní",J337,0)</f>
        <v>0</v>
      </c>
      <c r="BF337" s="203">
        <f>IF(N337="snížená",J337,0)</f>
        <v>0</v>
      </c>
      <c r="BG337" s="203">
        <f>IF(N337="zákl. přenesená",J337,0)</f>
        <v>0</v>
      </c>
      <c r="BH337" s="203">
        <f>IF(N337="sníž. přenesená",J337,0)</f>
        <v>0</v>
      </c>
      <c r="BI337" s="203">
        <f>IF(N337="nulová",J337,0)</f>
        <v>0</v>
      </c>
      <c r="BJ337" s="15" t="s">
        <v>8</v>
      </c>
      <c r="BK337" s="203">
        <f>ROUND(I337*H337,0)</f>
        <v>0</v>
      </c>
      <c r="BL337" s="15" t="s">
        <v>244</v>
      </c>
      <c r="BM337" s="202" t="s">
        <v>1294</v>
      </c>
    </row>
    <row r="338" spans="2:51" s="13" customFormat="1" ht="12">
      <c r="B338" s="204"/>
      <c r="C338" s="205"/>
      <c r="D338" s="206" t="s">
        <v>167</v>
      </c>
      <c r="E338" s="207" t="s">
        <v>1</v>
      </c>
      <c r="F338" s="208" t="s">
        <v>1161</v>
      </c>
      <c r="G338" s="205"/>
      <c r="H338" s="209">
        <v>31.9</v>
      </c>
      <c r="I338" s="210"/>
      <c r="J338" s="205"/>
      <c r="K338" s="205"/>
      <c r="L338" s="211"/>
      <c r="M338" s="212"/>
      <c r="N338" s="213"/>
      <c r="O338" s="213"/>
      <c r="P338" s="213"/>
      <c r="Q338" s="213"/>
      <c r="R338" s="213"/>
      <c r="S338" s="213"/>
      <c r="T338" s="214"/>
      <c r="AT338" s="215" t="s">
        <v>167</v>
      </c>
      <c r="AU338" s="215" t="s">
        <v>83</v>
      </c>
      <c r="AV338" s="13" t="s">
        <v>83</v>
      </c>
      <c r="AW338" s="13" t="s">
        <v>31</v>
      </c>
      <c r="AX338" s="13" t="s">
        <v>75</v>
      </c>
      <c r="AY338" s="215" t="s">
        <v>159</v>
      </c>
    </row>
    <row r="339" spans="1:65" s="2" customFormat="1" ht="21.75" customHeight="1">
      <c r="A339" s="32"/>
      <c r="B339" s="33"/>
      <c r="C339" s="216" t="s">
        <v>621</v>
      </c>
      <c r="D339" s="216" t="s">
        <v>298</v>
      </c>
      <c r="E339" s="217" t="s">
        <v>1295</v>
      </c>
      <c r="F339" s="218" t="s">
        <v>1296</v>
      </c>
      <c r="G339" s="219" t="s">
        <v>214</v>
      </c>
      <c r="H339" s="220">
        <v>33.495</v>
      </c>
      <c r="I339" s="221"/>
      <c r="J339" s="222">
        <f>ROUND(I339*H339,0)</f>
        <v>0</v>
      </c>
      <c r="K339" s="223"/>
      <c r="L339" s="224"/>
      <c r="M339" s="225" t="s">
        <v>1</v>
      </c>
      <c r="N339" s="226" t="s">
        <v>40</v>
      </c>
      <c r="O339" s="69"/>
      <c r="P339" s="200">
        <f>O339*H339</f>
        <v>0</v>
      </c>
      <c r="Q339" s="200">
        <v>0.00175</v>
      </c>
      <c r="R339" s="200">
        <f>Q339*H339</f>
        <v>0.058616249999999995</v>
      </c>
      <c r="S339" s="200">
        <v>0</v>
      </c>
      <c r="T339" s="201">
        <f>S339*H339</f>
        <v>0</v>
      </c>
      <c r="U339" s="32"/>
      <c r="V339" s="32"/>
      <c r="W339" s="32"/>
      <c r="X339" s="32"/>
      <c r="Y339" s="32"/>
      <c r="Z339" s="32"/>
      <c r="AA339" s="32"/>
      <c r="AB339" s="32"/>
      <c r="AC339" s="32"/>
      <c r="AD339" s="32"/>
      <c r="AE339" s="32"/>
      <c r="AR339" s="202" t="s">
        <v>331</v>
      </c>
      <c r="AT339" s="202" t="s">
        <v>298</v>
      </c>
      <c r="AU339" s="202" t="s">
        <v>83</v>
      </c>
      <c r="AY339" s="15" t="s">
        <v>159</v>
      </c>
      <c r="BE339" s="203">
        <f>IF(N339="základní",J339,0)</f>
        <v>0</v>
      </c>
      <c r="BF339" s="203">
        <f>IF(N339="snížená",J339,0)</f>
        <v>0</v>
      </c>
      <c r="BG339" s="203">
        <f>IF(N339="zákl. přenesená",J339,0)</f>
        <v>0</v>
      </c>
      <c r="BH339" s="203">
        <f>IF(N339="sníž. přenesená",J339,0)</f>
        <v>0</v>
      </c>
      <c r="BI339" s="203">
        <f>IF(N339="nulová",J339,0)</f>
        <v>0</v>
      </c>
      <c r="BJ339" s="15" t="s">
        <v>8</v>
      </c>
      <c r="BK339" s="203">
        <f>ROUND(I339*H339,0)</f>
        <v>0</v>
      </c>
      <c r="BL339" s="15" t="s">
        <v>244</v>
      </c>
      <c r="BM339" s="202" t="s">
        <v>1297</v>
      </c>
    </row>
    <row r="340" spans="2:51" s="13" customFormat="1" ht="12">
      <c r="B340" s="204"/>
      <c r="C340" s="205"/>
      <c r="D340" s="206" t="s">
        <v>167</v>
      </c>
      <c r="E340" s="207" t="s">
        <v>1</v>
      </c>
      <c r="F340" s="208" t="s">
        <v>1298</v>
      </c>
      <c r="G340" s="205"/>
      <c r="H340" s="209">
        <v>33.495</v>
      </c>
      <c r="I340" s="210"/>
      <c r="J340" s="205"/>
      <c r="K340" s="205"/>
      <c r="L340" s="211"/>
      <c r="M340" s="212"/>
      <c r="N340" s="213"/>
      <c r="O340" s="213"/>
      <c r="P340" s="213"/>
      <c r="Q340" s="213"/>
      <c r="R340" s="213"/>
      <c r="S340" s="213"/>
      <c r="T340" s="214"/>
      <c r="AT340" s="215" t="s">
        <v>167</v>
      </c>
      <c r="AU340" s="215" t="s">
        <v>83</v>
      </c>
      <c r="AV340" s="13" t="s">
        <v>83</v>
      </c>
      <c r="AW340" s="13" t="s">
        <v>31</v>
      </c>
      <c r="AX340" s="13" t="s">
        <v>75</v>
      </c>
      <c r="AY340" s="215" t="s">
        <v>159</v>
      </c>
    </row>
    <row r="341" spans="1:65" s="2" customFormat="1" ht="21.75" customHeight="1">
      <c r="A341" s="32"/>
      <c r="B341" s="33"/>
      <c r="C341" s="190" t="s">
        <v>627</v>
      </c>
      <c r="D341" s="190" t="s">
        <v>161</v>
      </c>
      <c r="E341" s="191" t="s">
        <v>1299</v>
      </c>
      <c r="F341" s="192" t="s">
        <v>1300</v>
      </c>
      <c r="G341" s="193" t="s">
        <v>214</v>
      </c>
      <c r="H341" s="194">
        <v>19.596</v>
      </c>
      <c r="I341" s="195"/>
      <c r="J341" s="196">
        <f>ROUND(I341*H341,0)</f>
        <v>0</v>
      </c>
      <c r="K341" s="197"/>
      <c r="L341" s="37"/>
      <c r="M341" s="198" t="s">
        <v>1</v>
      </c>
      <c r="N341" s="199" t="s">
        <v>40</v>
      </c>
      <c r="O341" s="69"/>
      <c r="P341" s="200">
        <f>O341*H341</f>
        <v>0</v>
      </c>
      <c r="Q341" s="200">
        <v>0.003</v>
      </c>
      <c r="R341" s="200">
        <f>Q341*H341</f>
        <v>0.058788</v>
      </c>
      <c r="S341" s="200">
        <v>0</v>
      </c>
      <c r="T341" s="201">
        <f>S341*H341</f>
        <v>0</v>
      </c>
      <c r="U341" s="32"/>
      <c r="V341" s="32"/>
      <c r="W341" s="32"/>
      <c r="X341" s="32"/>
      <c r="Y341" s="32"/>
      <c r="Z341" s="32"/>
      <c r="AA341" s="32"/>
      <c r="AB341" s="32"/>
      <c r="AC341" s="32"/>
      <c r="AD341" s="32"/>
      <c r="AE341" s="32"/>
      <c r="AR341" s="202" t="s">
        <v>244</v>
      </c>
      <c r="AT341" s="202" t="s">
        <v>161</v>
      </c>
      <c r="AU341" s="202" t="s">
        <v>83</v>
      </c>
      <c r="AY341" s="15" t="s">
        <v>159</v>
      </c>
      <c r="BE341" s="203">
        <f>IF(N341="základní",J341,0)</f>
        <v>0</v>
      </c>
      <c r="BF341" s="203">
        <f>IF(N341="snížená",J341,0)</f>
        <v>0</v>
      </c>
      <c r="BG341" s="203">
        <f>IF(N341="zákl. přenesená",J341,0)</f>
        <v>0</v>
      </c>
      <c r="BH341" s="203">
        <f>IF(N341="sníž. přenesená",J341,0)</f>
        <v>0</v>
      </c>
      <c r="BI341" s="203">
        <f>IF(N341="nulová",J341,0)</f>
        <v>0</v>
      </c>
      <c r="BJ341" s="15" t="s">
        <v>8</v>
      </c>
      <c r="BK341" s="203">
        <f>ROUND(I341*H341,0)</f>
        <v>0</v>
      </c>
      <c r="BL341" s="15" t="s">
        <v>244</v>
      </c>
      <c r="BM341" s="202" t="s">
        <v>1301</v>
      </c>
    </row>
    <row r="342" spans="2:51" s="13" customFormat="1" ht="12">
      <c r="B342" s="204"/>
      <c r="C342" s="205"/>
      <c r="D342" s="206" t="s">
        <v>167</v>
      </c>
      <c r="E342" s="207" t="s">
        <v>1</v>
      </c>
      <c r="F342" s="208" t="s">
        <v>1256</v>
      </c>
      <c r="G342" s="205"/>
      <c r="H342" s="209">
        <v>19.596</v>
      </c>
      <c r="I342" s="210"/>
      <c r="J342" s="205"/>
      <c r="K342" s="205"/>
      <c r="L342" s="211"/>
      <c r="M342" s="212"/>
      <c r="N342" s="213"/>
      <c r="O342" s="213"/>
      <c r="P342" s="213"/>
      <c r="Q342" s="213"/>
      <c r="R342" s="213"/>
      <c r="S342" s="213"/>
      <c r="T342" s="214"/>
      <c r="AT342" s="215" t="s">
        <v>167</v>
      </c>
      <c r="AU342" s="215" t="s">
        <v>83</v>
      </c>
      <c r="AV342" s="13" t="s">
        <v>83</v>
      </c>
      <c r="AW342" s="13" t="s">
        <v>31</v>
      </c>
      <c r="AX342" s="13" t="s">
        <v>75</v>
      </c>
      <c r="AY342" s="215" t="s">
        <v>159</v>
      </c>
    </row>
    <row r="343" spans="1:65" s="2" customFormat="1" ht="21.75" customHeight="1">
      <c r="A343" s="32"/>
      <c r="B343" s="33"/>
      <c r="C343" s="216" t="s">
        <v>631</v>
      </c>
      <c r="D343" s="216" t="s">
        <v>298</v>
      </c>
      <c r="E343" s="217" t="s">
        <v>1302</v>
      </c>
      <c r="F343" s="218" t="s">
        <v>1303</v>
      </c>
      <c r="G343" s="219" t="s">
        <v>214</v>
      </c>
      <c r="H343" s="220">
        <v>20.576</v>
      </c>
      <c r="I343" s="221"/>
      <c r="J343" s="222">
        <f>ROUND(I343*H343,0)</f>
        <v>0</v>
      </c>
      <c r="K343" s="223"/>
      <c r="L343" s="224"/>
      <c r="M343" s="225" t="s">
        <v>1</v>
      </c>
      <c r="N343" s="226" t="s">
        <v>40</v>
      </c>
      <c r="O343" s="69"/>
      <c r="P343" s="200">
        <f>O343*H343</f>
        <v>0</v>
      </c>
      <c r="Q343" s="200">
        <v>0.003</v>
      </c>
      <c r="R343" s="200">
        <f>Q343*H343</f>
        <v>0.061728000000000005</v>
      </c>
      <c r="S343" s="200">
        <v>0</v>
      </c>
      <c r="T343" s="201">
        <f>S343*H343</f>
        <v>0</v>
      </c>
      <c r="U343" s="32"/>
      <c r="V343" s="32"/>
      <c r="W343" s="32"/>
      <c r="X343" s="32"/>
      <c r="Y343" s="32"/>
      <c r="Z343" s="32"/>
      <c r="AA343" s="32"/>
      <c r="AB343" s="32"/>
      <c r="AC343" s="32"/>
      <c r="AD343" s="32"/>
      <c r="AE343" s="32"/>
      <c r="AR343" s="202" t="s">
        <v>331</v>
      </c>
      <c r="AT343" s="202" t="s">
        <v>298</v>
      </c>
      <c r="AU343" s="202" t="s">
        <v>83</v>
      </c>
      <c r="AY343" s="15" t="s">
        <v>159</v>
      </c>
      <c r="BE343" s="203">
        <f>IF(N343="základní",J343,0)</f>
        <v>0</v>
      </c>
      <c r="BF343" s="203">
        <f>IF(N343="snížená",J343,0)</f>
        <v>0</v>
      </c>
      <c r="BG343" s="203">
        <f>IF(N343="zákl. přenesená",J343,0)</f>
        <v>0</v>
      </c>
      <c r="BH343" s="203">
        <f>IF(N343="sníž. přenesená",J343,0)</f>
        <v>0</v>
      </c>
      <c r="BI343" s="203">
        <f>IF(N343="nulová",J343,0)</f>
        <v>0</v>
      </c>
      <c r="BJ343" s="15" t="s">
        <v>8</v>
      </c>
      <c r="BK343" s="203">
        <f>ROUND(I343*H343,0)</f>
        <v>0</v>
      </c>
      <c r="BL343" s="15" t="s">
        <v>244</v>
      </c>
      <c r="BM343" s="202" t="s">
        <v>1304</v>
      </c>
    </row>
    <row r="344" spans="2:51" s="13" customFormat="1" ht="12">
      <c r="B344" s="204"/>
      <c r="C344" s="205"/>
      <c r="D344" s="206" t="s">
        <v>167</v>
      </c>
      <c r="E344" s="207" t="s">
        <v>1</v>
      </c>
      <c r="F344" s="208" t="s">
        <v>1305</v>
      </c>
      <c r="G344" s="205"/>
      <c r="H344" s="209">
        <v>20.576</v>
      </c>
      <c r="I344" s="210"/>
      <c r="J344" s="205"/>
      <c r="K344" s="205"/>
      <c r="L344" s="211"/>
      <c r="M344" s="212"/>
      <c r="N344" s="213"/>
      <c r="O344" s="213"/>
      <c r="P344" s="213"/>
      <c r="Q344" s="213"/>
      <c r="R344" s="213"/>
      <c r="S344" s="213"/>
      <c r="T344" s="214"/>
      <c r="AT344" s="215" t="s">
        <v>167</v>
      </c>
      <c r="AU344" s="215" t="s">
        <v>83</v>
      </c>
      <c r="AV344" s="13" t="s">
        <v>83</v>
      </c>
      <c r="AW344" s="13" t="s">
        <v>31</v>
      </c>
      <c r="AX344" s="13" t="s">
        <v>75</v>
      </c>
      <c r="AY344" s="215" t="s">
        <v>159</v>
      </c>
    </row>
    <row r="345" spans="1:65" s="2" customFormat="1" ht="21.75" customHeight="1">
      <c r="A345" s="32"/>
      <c r="B345" s="33"/>
      <c r="C345" s="190" t="s">
        <v>635</v>
      </c>
      <c r="D345" s="190" t="s">
        <v>161</v>
      </c>
      <c r="E345" s="191" t="s">
        <v>1306</v>
      </c>
      <c r="F345" s="192" t="s">
        <v>1307</v>
      </c>
      <c r="G345" s="193" t="s">
        <v>214</v>
      </c>
      <c r="H345" s="194">
        <v>30.618</v>
      </c>
      <c r="I345" s="195"/>
      <c r="J345" s="196">
        <f>ROUND(I345*H345,0)</f>
        <v>0</v>
      </c>
      <c r="K345" s="197"/>
      <c r="L345" s="37"/>
      <c r="M345" s="198" t="s">
        <v>1</v>
      </c>
      <c r="N345" s="199" t="s">
        <v>40</v>
      </c>
      <c r="O345" s="69"/>
      <c r="P345" s="200">
        <f>O345*H345</f>
        <v>0</v>
      </c>
      <c r="Q345" s="200">
        <v>0</v>
      </c>
      <c r="R345" s="200">
        <f>Q345*H345</f>
        <v>0</v>
      </c>
      <c r="S345" s="200">
        <v>0</v>
      </c>
      <c r="T345" s="201">
        <f>S345*H345</f>
        <v>0</v>
      </c>
      <c r="U345" s="32"/>
      <c r="V345" s="32"/>
      <c r="W345" s="32"/>
      <c r="X345" s="32"/>
      <c r="Y345" s="32"/>
      <c r="Z345" s="32"/>
      <c r="AA345" s="32"/>
      <c r="AB345" s="32"/>
      <c r="AC345" s="32"/>
      <c r="AD345" s="32"/>
      <c r="AE345" s="32"/>
      <c r="AR345" s="202" t="s">
        <v>244</v>
      </c>
      <c r="AT345" s="202" t="s">
        <v>161</v>
      </c>
      <c r="AU345" s="202" t="s">
        <v>83</v>
      </c>
      <c r="AY345" s="15" t="s">
        <v>159</v>
      </c>
      <c r="BE345" s="203">
        <f>IF(N345="základní",J345,0)</f>
        <v>0</v>
      </c>
      <c r="BF345" s="203">
        <f>IF(N345="snížená",J345,0)</f>
        <v>0</v>
      </c>
      <c r="BG345" s="203">
        <f>IF(N345="zákl. přenesená",J345,0)</f>
        <v>0</v>
      </c>
      <c r="BH345" s="203">
        <f>IF(N345="sníž. přenesená",J345,0)</f>
        <v>0</v>
      </c>
      <c r="BI345" s="203">
        <f>IF(N345="nulová",J345,0)</f>
        <v>0</v>
      </c>
      <c r="BJ345" s="15" t="s">
        <v>8</v>
      </c>
      <c r="BK345" s="203">
        <f>ROUND(I345*H345,0)</f>
        <v>0</v>
      </c>
      <c r="BL345" s="15" t="s">
        <v>244</v>
      </c>
      <c r="BM345" s="202" t="s">
        <v>1308</v>
      </c>
    </row>
    <row r="346" spans="2:51" s="13" customFormat="1" ht="12">
      <c r="B346" s="204"/>
      <c r="C346" s="205"/>
      <c r="D346" s="206" t="s">
        <v>167</v>
      </c>
      <c r="E346" s="207" t="s">
        <v>1</v>
      </c>
      <c r="F346" s="208" t="s">
        <v>1309</v>
      </c>
      <c r="G346" s="205"/>
      <c r="H346" s="209">
        <v>30.618</v>
      </c>
      <c r="I346" s="210"/>
      <c r="J346" s="205"/>
      <c r="K346" s="205"/>
      <c r="L346" s="211"/>
      <c r="M346" s="212"/>
      <c r="N346" s="213"/>
      <c r="O346" s="213"/>
      <c r="P346" s="213"/>
      <c r="Q346" s="213"/>
      <c r="R346" s="213"/>
      <c r="S346" s="213"/>
      <c r="T346" s="214"/>
      <c r="AT346" s="215" t="s">
        <v>167</v>
      </c>
      <c r="AU346" s="215" t="s">
        <v>83</v>
      </c>
      <c r="AV346" s="13" t="s">
        <v>83</v>
      </c>
      <c r="AW346" s="13" t="s">
        <v>31</v>
      </c>
      <c r="AX346" s="13" t="s">
        <v>75</v>
      </c>
      <c r="AY346" s="215" t="s">
        <v>159</v>
      </c>
    </row>
    <row r="347" spans="1:65" s="2" customFormat="1" ht="21.75" customHeight="1">
      <c r="A347" s="32"/>
      <c r="B347" s="33"/>
      <c r="C347" s="216" t="s">
        <v>640</v>
      </c>
      <c r="D347" s="216" t="s">
        <v>298</v>
      </c>
      <c r="E347" s="217" t="s">
        <v>1310</v>
      </c>
      <c r="F347" s="218" t="s">
        <v>1311</v>
      </c>
      <c r="G347" s="219" t="s">
        <v>214</v>
      </c>
      <c r="H347" s="220">
        <v>32.149</v>
      </c>
      <c r="I347" s="221"/>
      <c r="J347" s="222">
        <f>ROUND(I347*H347,0)</f>
        <v>0</v>
      </c>
      <c r="K347" s="223"/>
      <c r="L347" s="224"/>
      <c r="M347" s="225" t="s">
        <v>1</v>
      </c>
      <c r="N347" s="226" t="s">
        <v>40</v>
      </c>
      <c r="O347" s="69"/>
      <c r="P347" s="200">
        <f>O347*H347</f>
        <v>0</v>
      </c>
      <c r="Q347" s="200">
        <v>0.0028</v>
      </c>
      <c r="R347" s="200">
        <f>Q347*H347</f>
        <v>0.0900172</v>
      </c>
      <c r="S347" s="200">
        <v>0</v>
      </c>
      <c r="T347" s="201">
        <f>S347*H347</f>
        <v>0</v>
      </c>
      <c r="U347" s="32"/>
      <c r="V347" s="32"/>
      <c r="W347" s="32"/>
      <c r="X347" s="32"/>
      <c r="Y347" s="32"/>
      <c r="Z347" s="32"/>
      <c r="AA347" s="32"/>
      <c r="AB347" s="32"/>
      <c r="AC347" s="32"/>
      <c r="AD347" s="32"/>
      <c r="AE347" s="32"/>
      <c r="AR347" s="202" t="s">
        <v>331</v>
      </c>
      <c r="AT347" s="202" t="s">
        <v>298</v>
      </c>
      <c r="AU347" s="202" t="s">
        <v>83</v>
      </c>
      <c r="AY347" s="15" t="s">
        <v>159</v>
      </c>
      <c r="BE347" s="203">
        <f>IF(N347="základní",J347,0)</f>
        <v>0</v>
      </c>
      <c r="BF347" s="203">
        <f>IF(N347="snížená",J347,0)</f>
        <v>0</v>
      </c>
      <c r="BG347" s="203">
        <f>IF(N347="zákl. přenesená",J347,0)</f>
        <v>0</v>
      </c>
      <c r="BH347" s="203">
        <f>IF(N347="sníž. přenesená",J347,0)</f>
        <v>0</v>
      </c>
      <c r="BI347" s="203">
        <f>IF(N347="nulová",J347,0)</f>
        <v>0</v>
      </c>
      <c r="BJ347" s="15" t="s">
        <v>8</v>
      </c>
      <c r="BK347" s="203">
        <f>ROUND(I347*H347,0)</f>
        <v>0</v>
      </c>
      <c r="BL347" s="15" t="s">
        <v>244</v>
      </c>
      <c r="BM347" s="202" t="s">
        <v>1312</v>
      </c>
    </row>
    <row r="348" spans="2:51" s="13" customFormat="1" ht="12">
      <c r="B348" s="204"/>
      <c r="C348" s="205"/>
      <c r="D348" s="206" t="s">
        <v>167</v>
      </c>
      <c r="E348" s="207" t="s">
        <v>1</v>
      </c>
      <c r="F348" s="208" t="s">
        <v>1313</v>
      </c>
      <c r="G348" s="205"/>
      <c r="H348" s="209">
        <v>32.149</v>
      </c>
      <c r="I348" s="210"/>
      <c r="J348" s="205"/>
      <c r="K348" s="205"/>
      <c r="L348" s="211"/>
      <c r="M348" s="212"/>
      <c r="N348" s="213"/>
      <c r="O348" s="213"/>
      <c r="P348" s="213"/>
      <c r="Q348" s="213"/>
      <c r="R348" s="213"/>
      <c r="S348" s="213"/>
      <c r="T348" s="214"/>
      <c r="AT348" s="215" t="s">
        <v>167</v>
      </c>
      <c r="AU348" s="215" t="s">
        <v>83</v>
      </c>
      <c r="AV348" s="13" t="s">
        <v>83</v>
      </c>
      <c r="AW348" s="13" t="s">
        <v>31</v>
      </c>
      <c r="AX348" s="13" t="s">
        <v>75</v>
      </c>
      <c r="AY348" s="215" t="s">
        <v>159</v>
      </c>
    </row>
    <row r="349" spans="1:65" s="2" customFormat="1" ht="21.75" customHeight="1">
      <c r="A349" s="32"/>
      <c r="B349" s="33"/>
      <c r="C349" s="190" t="s">
        <v>527</v>
      </c>
      <c r="D349" s="190" t="s">
        <v>161</v>
      </c>
      <c r="E349" s="191" t="s">
        <v>1314</v>
      </c>
      <c r="F349" s="192" t="s">
        <v>1315</v>
      </c>
      <c r="G349" s="193" t="s">
        <v>294</v>
      </c>
      <c r="H349" s="194">
        <v>76.903</v>
      </c>
      <c r="I349" s="195"/>
      <c r="J349" s="196">
        <f>ROUND(I349*H349,0)</f>
        <v>0</v>
      </c>
      <c r="K349" s="197"/>
      <c r="L349" s="37"/>
      <c r="M349" s="198" t="s">
        <v>1</v>
      </c>
      <c r="N349" s="199" t="s">
        <v>40</v>
      </c>
      <c r="O349" s="69"/>
      <c r="P349" s="200">
        <f>O349*H349</f>
        <v>0</v>
      </c>
      <c r="Q349" s="200">
        <v>3E-05</v>
      </c>
      <c r="R349" s="200">
        <f>Q349*H349</f>
        <v>0.0023070900000000004</v>
      </c>
      <c r="S349" s="200">
        <v>0</v>
      </c>
      <c r="T349" s="201">
        <f>S349*H349</f>
        <v>0</v>
      </c>
      <c r="U349" s="32"/>
      <c r="V349" s="32"/>
      <c r="W349" s="32"/>
      <c r="X349" s="32"/>
      <c r="Y349" s="32"/>
      <c r="Z349" s="32"/>
      <c r="AA349" s="32"/>
      <c r="AB349" s="32"/>
      <c r="AC349" s="32"/>
      <c r="AD349" s="32"/>
      <c r="AE349" s="32"/>
      <c r="AR349" s="202" t="s">
        <v>244</v>
      </c>
      <c r="AT349" s="202" t="s">
        <v>161</v>
      </c>
      <c r="AU349" s="202" t="s">
        <v>83</v>
      </c>
      <c r="AY349" s="15" t="s">
        <v>159</v>
      </c>
      <c r="BE349" s="203">
        <f>IF(N349="základní",J349,0)</f>
        <v>0</v>
      </c>
      <c r="BF349" s="203">
        <f>IF(N349="snížená",J349,0)</f>
        <v>0</v>
      </c>
      <c r="BG349" s="203">
        <f>IF(N349="zákl. přenesená",J349,0)</f>
        <v>0</v>
      </c>
      <c r="BH349" s="203">
        <f>IF(N349="sníž. přenesená",J349,0)</f>
        <v>0</v>
      </c>
      <c r="BI349" s="203">
        <f>IF(N349="nulová",J349,0)</f>
        <v>0</v>
      </c>
      <c r="BJ349" s="15" t="s">
        <v>8</v>
      </c>
      <c r="BK349" s="203">
        <f>ROUND(I349*H349,0)</f>
        <v>0</v>
      </c>
      <c r="BL349" s="15" t="s">
        <v>244</v>
      </c>
      <c r="BM349" s="202" t="s">
        <v>1316</v>
      </c>
    </row>
    <row r="350" spans="2:51" s="13" customFormat="1" ht="12">
      <c r="B350" s="204"/>
      <c r="C350" s="205"/>
      <c r="D350" s="206" t="s">
        <v>167</v>
      </c>
      <c r="E350" s="207" t="s">
        <v>1</v>
      </c>
      <c r="F350" s="208" t="s">
        <v>1317</v>
      </c>
      <c r="G350" s="205"/>
      <c r="H350" s="209">
        <v>76.903</v>
      </c>
      <c r="I350" s="210"/>
      <c r="J350" s="205"/>
      <c r="K350" s="205"/>
      <c r="L350" s="211"/>
      <c r="M350" s="212"/>
      <c r="N350" s="213"/>
      <c r="O350" s="213"/>
      <c r="P350" s="213"/>
      <c r="Q350" s="213"/>
      <c r="R350" s="213"/>
      <c r="S350" s="213"/>
      <c r="T350" s="214"/>
      <c r="AT350" s="215" t="s">
        <v>167</v>
      </c>
      <c r="AU350" s="215" t="s">
        <v>83</v>
      </c>
      <c r="AV350" s="13" t="s">
        <v>83</v>
      </c>
      <c r="AW350" s="13" t="s">
        <v>31</v>
      </c>
      <c r="AX350" s="13" t="s">
        <v>75</v>
      </c>
      <c r="AY350" s="215" t="s">
        <v>159</v>
      </c>
    </row>
    <row r="351" spans="1:65" s="2" customFormat="1" ht="16.5" customHeight="1">
      <c r="A351" s="32"/>
      <c r="B351" s="33"/>
      <c r="C351" s="216" t="s">
        <v>653</v>
      </c>
      <c r="D351" s="216" t="s">
        <v>298</v>
      </c>
      <c r="E351" s="217" t="s">
        <v>1318</v>
      </c>
      <c r="F351" s="218" t="s">
        <v>1319</v>
      </c>
      <c r="G351" s="219" t="s">
        <v>164</v>
      </c>
      <c r="H351" s="220">
        <v>0.127</v>
      </c>
      <c r="I351" s="221"/>
      <c r="J351" s="222">
        <f>ROUND(I351*H351,0)</f>
        <v>0</v>
      </c>
      <c r="K351" s="223"/>
      <c r="L351" s="224"/>
      <c r="M351" s="225" t="s">
        <v>1</v>
      </c>
      <c r="N351" s="226" t="s">
        <v>40</v>
      </c>
      <c r="O351" s="69"/>
      <c r="P351" s="200">
        <f>O351*H351</f>
        <v>0</v>
      </c>
      <c r="Q351" s="200">
        <v>0.55</v>
      </c>
      <c r="R351" s="200">
        <f>Q351*H351</f>
        <v>0.06985000000000001</v>
      </c>
      <c r="S351" s="200">
        <v>0</v>
      </c>
      <c r="T351" s="201">
        <f>S351*H351</f>
        <v>0</v>
      </c>
      <c r="U351" s="32"/>
      <c r="V351" s="32"/>
      <c r="W351" s="32"/>
      <c r="X351" s="32"/>
      <c r="Y351" s="32"/>
      <c r="Z351" s="32"/>
      <c r="AA351" s="32"/>
      <c r="AB351" s="32"/>
      <c r="AC351" s="32"/>
      <c r="AD351" s="32"/>
      <c r="AE351" s="32"/>
      <c r="AR351" s="202" t="s">
        <v>331</v>
      </c>
      <c r="AT351" s="202" t="s">
        <v>298</v>
      </c>
      <c r="AU351" s="202" t="s">
        <v>83</v>
      </c>
      <c r="AY351" s="15" t="s">
        <v>159</v>
      </c>
      <c r="BE351" s="203">
        <f>IF(N351="základní",J351,0)</f>
        <v>0</v>
      </c>
      <c r="BF351" s="203">
        <f>IF(N351="snížená",J351,0)</f>
        <v>0</v>
      </c>
      <c r="BG351" s="203">
        <f>IF(N351="zákl. přenesená",J351,0)</f>
        <v>0</v>
      </c>
      <c r="BH351" s="203">
        <f>IF(N351="sníž. přenesená",J351,0)</f>
        <v>0</v>
      </c>
      <c r="BI351" s="203">
        <f>IF(N351="nulová",J351,0)</f>
        <v>0</v>
      </c>
      <c r="BJ351" s="15" t="s">
        <v>8</v>
      </c>
      <c r="BK351" s="203">
        <f>ROUND(I351*H351,0)</f>
        <v>0</v>
      </c>
      <c r="BL351" s="15" t="s">
        <v>244</v>
      </c>
      <c r="BM351" s="202" t="s">
        <v>1320</v>
      </c>
    </row>
    <row r="352" spans="2:51" s="13" customFormat="1" ht="12">
      <c r="B352" s="204"/>
      <c r="C352" s="205"/>
      <c r="D352" s="206" t="s">
        <v>167</v>
      </c>
      <c r="E352" s="207" t="s">
        <v>1</v>
      </c>
      <c r="F352" s="208" t="s">
        <v>1321</v>
      </c>
      <c r="G352" s="205"/>
      <c r="H352" s="209">
        <v>0.127</v>
      </c>
      <c r="I352" s="210"/>
      <c r="J352" s="205"/>
      <c r="K352" s="205"/>
      <c r="L352" s="211"/>
      <c r="M352" s="212"/>
      <c r="N352" s="213"/>
      <c r="O352" s="213"/>
      <c r="P352" s="213"/>
      <c r="Q352" s="213"/>
      <c r="R352" s="213"/>
      <c r="S352" s="213"/>
      <c r="T352" s="214"/>
      <c r="AT352" s="215" t="s">
        <v>167</v>
      </c>
      <c r="AU352" s="215" t="s">
        <v>83</v>
      </c>
      <c r="AV352" s="13" t="s">
        <v>83</v>
      </c>
      <c r="AW352" s="13" t="s">
        <v>31</v>
      </c>
      <c r="AX352" s="13" t="s">
        <v>75</v>
      </c>
      <c r="AY352" s="215" t="s">
        <v>159</v>
      </c>
    </row>
    <row r="353" spans="1:65" s="2" customFormat="1" ht="21.75" customHeight="1">
      <c r="A353" s="32"/>
      <c r="B353" s="33"/>
      <c r="C353" s="190" t="s">
        <v>593</v>
      </c>
      <c r="D353" s="190" t="s">
        <v>161</v>
      </c>
      <c r="E353" s="191" t="s">
        <v>1322</v>
      </c>
      <c r="F353" s="192" t="s">
        <v>1323</v>
      </c>
      <c r="G353" s="193" t="s">
        <v>194</v>
      </c>
      <c r="H353" s="194">
        <v>0.567</v>
      </c>
      <c r="I353" s="195"/>
      <c r="J353" s="196">
        <f>ROUND(I353*H353,0)</f>
        <v>0</v>
      </c>
      <c r="K353" s="197"/>
      <c r="L353" s="37"/>
      <c r="M353" s="198" t="s">
        <v>1</v>
      </c>
      <c r="N353" s="199" t="s">
        <v>40</v>
      </c>
      <c r="O353" s="69"/>
      <c r="P353" s="200">
        <f>O353*H353</f>
        <v>0</v>
      </c>
      <c r="Q353" s="200">
        <v>0</v>
      </c>
      <c r="R353" s="200">
        <f>Q353*H353</f>
        <v>0</v>
      </c>
      <c r="S353" s="200">
        <v>0</v>
      </c>
      <c r="T353" s="201">
        <f>S353*H353</f>
        <v>0</v>
      </c>
      <c r="U353" s="32"/>
      <c r="V353" s="32"/>
      <c r="W353" s="32"/>
      <c r="X353" s="32"/>
      <c r="Y353" s="32"/>
      <c r="Z353" s="32"/>
      <c r="AA353" s="32"/>
      <c r="AB353" s="32"/>
      <c r="AC353" s="32"/>
      <c r="AD353" s="32"/>
      <c r="AE353" s="32"/>
      <c r="AR353" s="202" t="s">
        <v>244</v>
      </c>
      <c r="AT353" s="202" t="s">
        <v>161</v>
      </c>
      <c r="AU353" s="202" t="s">
        <v>83</v>
      </c>
      <c r="AY353" s="15" t="s">
        <v>159</v>
      </c>
      <c r="BE353" s="203">
        <f>IF(N353="základní",J353,0)</f>
        <v>0</v>
      </c>
      <c r="BF353" s="203">
        <f>IF(N353="snížená",J353,0)</f>
        <v>0</v>
      </c>
      <c r="BG353" s="203">
        <f>IF(N353="zákl. přenesená",J353,0)</f>
        <v>0</v>
      </c>
      <c r="BH353" s="203">
        <f>IF(N353="sníž. přenesená",J353,0)</f>
        <v>0</v>
      </c>
      <c r="BI353" s="203">
        <f>IF(N353="nulová",J353,0)</f>
        <v>0</v>
      </c>
      <c r="BJ353" s="15" t="s">
        <v>8</v>
      </c>
      <c r="BK353" s="203">
        <f>ROUND(I353*H353,0)</f>
        <v>0</v>
      </c>
      <c r="BL353" s="15" t="s">
        <v>244</v>
      </c>
      <c r="BM353" s="202" t="s">
        <v>1324</v>
      </c>
    </row>
    <row r="354" spans="2:63" s="12" customFormat="1" ht="22.9" customHeight="1">
      <c r="B354" s="174"/>
      <c r="C354" s="175"/>
      <c r="D354" s="176" t="s">
        <v>74</v>
      </c>
      <c r="E354" s="188" t="s">
        <v>1325</v>
      </c>
      <c r="F354" s="188" t="s">
        <v>1326</v>
      </c>
      <c r="G354" s="175"/>
      <c r="H354" s="175"/>
      <c r="I354" s="178"/>
      <c r="J354" s="189">
        <f>BK354</f>
        <v>0</v>
      </c>
      <c r="K354" s="175"/>
      <c r="L354" s="180"/>
      <c r="M354" s="181"/>
      <c r="N354" s="182"/>
      <c r="O354" s="182"/>
      <c r="P354" s="183">
        <f>P355+P362+P371+P394+P401+P410</f>
        <v>0</v>
      </c>
      <c r="Q354" s="182"/>
      <c r="R354" s="183">
        <f>R355+R362+R371+R394+R401+R410</f>
        <v>0</v>
      </c>
      <c r="S354" s="182"/>
      <c r="T354" s="184">
        <f>T355+T362+T371+T394+T401+T410</f>
        <v>0</v>
      </c>
      <c r="AR354" s="185" t="s">
        <v>83</v>
      </c>
      <c r="AT354" s="186" t="s">
        <v>74</v>
      </c>
      <c r="AU354" s="186" t="s">
        <v>8</v>
      </c>
      <c r="AY354" s="185" t="s">
        <v>159</v>
      </c>
      <c r="BK354" s="187">
        <f>BK355+BK362+BK371+BK394+BK401+BK410</f>
        <v>0</v>
      </c>
    </row>
    <row r="355" spans="2:63" s="12" customFormat="1" ht="20.85" customHeight="1">
      <c r="B355" s="174"/>
      <c r="C355" s="175"/>
      <c r="D355" s="176" t="s">
        <v>74</v>
      </c>
      <c r="E355" s="188" t="s">
        <v>1327</v>
      </c>
      <c r="F355" s="188" t="s">
        <v>1328</v>
      </c>
      <c r="G355" s="175"/>
      <c r="H355" s="175"/>
      <c r="I355" s="178"/>
      <c r="J355" s="189">
        <f>BK355</f>
        <v>0</v>
      </c>
      <c r="K355" s="175"/>
      <c r="L355" s="180"/>
      <c r="M355" s="181"/>
      <c r="N355" s="182"/>
      <c r="O355" s="182"/>
      <c r="P355" s="183">
        <f>SUM(P356:P361)</f>
        <v>0</v>
      </c>
      <c r="Q355" s="182"/>
      <c r="R355" s="183">
        <f>SUM(R356:R361)</f>
        <v>0</v>
      </c>
      <c r="S355" s="182"/>
      <c r="T355" s="184">
        <f>SUM(T356:T361)</f>
        <v>0</v>
      </c>
      <c r="AR355" s="185" t="s">
        <v>8</v>
      </c>
      <c r="AT355" s="186" t="s">
        <v>74</v>
      </c>
      <c r="AU355" s="186" t="s">
        <v>83</v>
      </c>
      <c r="AY355" s="185" t="s">
        <v>159</v>
      </c>
      <c r="BK355" s="187">
        <f>SUM(BK356:BK361)</f>
        <v>0</v>
      </c>
    </row>
    <row r="356" spans="1:65" s="2" customFormat="1" ht="21.75" customHeight="1">
      <c r="A356" s="32"/>
      <c r="B356" s="33"/>
      <c r="C356" s="190" t="s">
        <v>663</v>
      </c>
      <c r="D356" s="190" t="s">
        <v>161</v>
      </c>
      <c r="E356" s="191" t="s">
        <v>1329</v>
      </c>
      <c r="F356" s="192" t="s">
        <v>1330</v>
      </c>
      <c r="G356" s="193" t="s">
        <v>294</v>
      </c>
      <c r="H356" s="194">
        <v>20</v>
      </c>
      <c r="I356" s="195"/>
      <c r="J356" s="196">
        <f aca="true" t="shared" si="0" ref="J356:J361">ROUND(I356*H356,0)</f>
        <v>0</v>
      </c>
      <c r="K356" s="197"/>
      <c r="L356" s="37"/>
      <c r="M356" s="198" t="s">
        <v>1</v>
      </c>
      <c r="N356" s="199" t="s">
        <v>40</v>
      </c>
      <c r="O356" s="69"/>
      <c r="P356" s="200">
        <f aca="true" t="shared" si="1" ref="P356:P361">O356*H356</f>
        <v>0</v>
      </c>
      <c r="Q356" s="200">
        <v>0</v>
      </c>
      <c r="R356" s="200">
        <f aca="true" t="shared" si="2" ref="R356:R361">Q356*H356</f>
        <v>0</v>
      </c>
      <c r="S356" s="200">
        <v>0</v>
      </c>
      <c r="T356" s="201">
        <f aca="true" t="shared" si="3" ref="T356:T361">S356*H356</f>
        <v>0</v>
      </c>
      <c r="U356" s="32"/>
      <c r="V356" s="32"/>
      <c r="W356" s="32"/>
      <c r="X356" s="32"/>
      <c r="Y356" s="32"/>
      <c r="Z356" s="32"/>
      <c r="AA356" s="32"/>
      <c r="AB356" s="32"/>
      <c r="AC356" s="32"/>
      <c r="AD356" s="32"/>
      <c r="AE356" s="32"/>
      <c r="AR356" s="202" t="s">
        <v>244</v>
      </c>
      <c r="AT356" s="202" t="s">
        <v>161</v>
      </c>
      <c r="AU356" s="202" t="s">
        <v>173</v>
      </c>
      <c r="AY356" s="15" t="s">
        <v>159</v>
      </c>
      <c r="BE356" s="203">
        <f aca="true" t="shared" si="4" ref="BE356:BE361">IF(N356="základní",J356,0)</f>
        <v>0</v>
      </c>
      <c r="BF356" s="203">
        <f aca="true" t="shared" si="5" ref="BF356:BF361">IF(N356="snížená",J356,0)</f>
        <v>0</v>
      </c>
      <c r="BG356" s="203">
        <f aca="true" t="shared" si="6" ref="BG356:BG361">IF(N356="zákl. přenesená",J356,0)</f>
        <v>0</v>
      </c>
      <c r="BH356" s="203">
        <f aca="true" t="shared" si="7" ref="BH356:BH361">IF(N356="sníž. přenesená",J356,0)</f>
        <v>0</v>
      </c>
      <c r="BI356" s="203">
        <f aca="true" t="shared" si="8" ref="BI356:BI361">IF(N356="nulová",J356,0)</f>
        <v>0</v>
      </c>
      <c r="BJ356" s="15" t="s">
        <v>8</v>
      </c>
      <c r="BK356" s="203">
        <f aca="true" t="shared" si="9" ref="BK356:BK361">ROUND(I356*H356,0)</f>
        <v>0</v>
      </c>
      <c r="BL356" s="15" t="s">
        <v>244</v>
      </c>
      <c r="BM356" s="202" t="s">
        <v>1331</v>
      </c>
    </row>
    <row r="357" spans="1:65" s="2" customFormat="1" ht="21.75" customHeight="1">
      <c r="A357" s="32"/>
      <c r="B357" s="33"/>
      <c r="C357" s="190" t="s">
        <v>667</v>
      </c>
      <c r="D357" s="190" t="s">
        <v>161</v>
      </c>
      <c r="E357" s="191" t="s">
        <v>1332</v>
      </c>
      <c r="F357" s="192" t="s">
        <v>1333</v>
      </c>
      <c r="G357" s="193" t="s">
        <v>294</v>
      </c>
      <c r="H357" s="194">
        <v>26</v>
      </c>
      <c r="I357" s="195"/>
      <c r="J357" s="196">
        <f t="shared" si="0"/>
        <v>0</v>
      </c>
      <c r="K357" s="197"/>
      <c r="L357" s="37"/>
      <c r="M357" s="198" t="s">
        <v>1</v>
      </c>
      <c r="N357" s="199" t="s">
        <v>40</v>
      </c>
      <c r="O357" s="69"/>
      <c r="P357" s="200">
        <f t="shared" si="1"/>
        <v>0</v>
      </c>
      <c r="Q357" s="200">
        <v>0</v>
      </c>
      <c r="R357" s="200">
        <f t="shared" si="2"/>
        <v>0</v>
      </c>
      <c r="S357" s="200">
        <v>0</v>
      </c>
      <c r="T357" s="201">
        <f t="shared" si="3"/>
        <v>0</v>
      </c>
      <c r="U357" s="32"/>
      <c r="V357" s="32"/>
      <c r="W357" s="32"/>
      <c r="X357" s="32"/>
      <c r="Y357" s="32"/>
      <c r="Z357" s="32"/>
      <c r="AA357" s="32"/>
      <c r="AB357" s="32"/>
      <c r="AC357" s="32"/>
      <c r="AD357" s="32"/>
      <c r="AE357" s="32"/>
      <c r="AR357" s="202" t="s">
        <v>244</v>
      </c>
      <c r="AT357" s="202" t="s">
        <v>161</v>
      </c>
      <c r="AU357" s="202" t="s">
        <v>173</v>
      </c>
      <c r="AY357" s="15" t="s">
        <v>159</v>
      </c>
      <c r="BE357" s="203">
        <f t="shared" si="4"/>
        <v>0</v>
      </c>
      <c r="BF357" s="203">
        <f t="shared" si="5"/>
        <v>0</v>
      </c>
      <c r="BG357" s="203">
        <f t="shared" si="6"/>
        <v>0</v>
      </c>
      <c r="BH357" s="203">
        <f t="shared" si="7"/>
        <v>0</v>
      </c>
      <c r="BI357" s="203">
        <f t="shared" si="8"/>
        <v>0</v>
      </c>
      <c r="BJ357" s="15" t="s">
        <v>8</v>
      </c>
      <c r="BK357" s="203">
        <f t="shared" si="9"/>
        <v>0</v>
      </c>
      <c r="BL357" s="15" t="s">
        <v>244</v>
      </c>
      <c r="BM357" s="202" t="s">
        <v>1334</v>
      </c>
    </row>
    <row r="358" spans="1:65" s="2" customFormat="1" ht="21.75" customHeight="1">
      <c r="A358" s="32"/>
      <c r="B358" s="33"/>
      <c r="C358" s="190" t="s">
        <v>672</v>
      </c>
      <c r="D358" s="190" t="s">
        <v>161</v>
      </c>
      <c r="E358" s="191" t="s">
        <v>1335</v>
      </c>
      <c r="F358" s="192" t="s">
        <v>1336</v>
      </c>
      <c r="G358" s="193" t="s">
        <v>294</v>
      </c>
      <c r="H358" s="194">
        <v>5.5</v>
      </c>
      <c r="I358" s="195"/>
      <c r="J358" s="196">
        <f t="shared" si="0"/>
        <v>0</v>
      </c>
      <c r="K358" s="197"/>
      <c r="L358" s="37"/>
      <c r="M358" s="198" t="s">
        <v>1</v>
      </c>
      <c r="N358" s="199" t="s">
        <v>40</v>
      </c>
      <c r="O358" s="69"/>
      <c r="P358" s="200">
        <f t="shared" si="1"/>
        <v>0</v>
      </c>
      <c r="Q358" s="200">
        <v>0</v>
      </c>
      <c r="R358" s="200">
        <f t="shared" si="2"/>
        <v>0</v>
      </c>
      <c r="S358" s="200">
        <v>0</v>
      </c>
      <c r="T358" s="201">
        <f t="shared" si="3"/>
        <v>0</v>
      </c>
      <c r="U358" s="32"/>
      <c r="V358" s="32"/>
      <c r="W358" s="32"/>
      <c r="X358" s="32"/>
      <c r="Y358" s="32"/>
      <c r="Z358" s="32"/>
      <c r="AA358" s="32"/>
      <c r="AB358" s="32"/>
      <c r="AC358" s="32"/>
      <c r="AD358" s="32"/>
      <c r="AE358" s="32"/>
      <c r="AR358" s="202" t="s">
        <v>244</v>
      </c>
      <c r="AT358" s="202" t="s">
        <v>161</v>
      </c>
      <c r="AU358" s="202" t="s">
        <v>173</v>
      </c>
      <c r="AY358" s="15" t="s">
        <v>159</v>
      </c>
      <c r="BE358" s="203">
        <f t="shared" si="4"/>
        <v>0</v>
      </c>
      <c r="BF358" s="203">
        <f t="shared" si="5"/>
        <v>0</v>
      </c>
      <c r="BG358" s="203">
        <f t="shared" si="6"/>
        <v>0</v>
      </c>
      <c r="BH358" s="203">
        <f t="shared" si="7"/>
        <v>0</v>
      </c>
      <c r="BI358" s="203">
        <f t="shared" si="8"/>
        <v>0</v>
      </c>
      <c r="BJ358" s="15" t="s">
        <v>8</v>
      </c>
      <c r="BK358" s="203">
        <f t="shared" si="9"/>
        <v>0</v>
      </c>
      <c r="BL358" s="15" t="s">
        <v>244</v>
      </c>
      <c r="BM358" s="202" t="s">
        <v>1337</v>
      </c>
    </row>
    <row r="359" spans="1:65" s="2" customFormat="1" ht="21.75" customHeight="1">
      <c r="A359" s="32"/>
      <c r="B359" s="33"/>
      <c r="C359" s="190" t="s">
        <v>678</v>
      </c>
      <c r="D359" s="190" t="s">
        <v>161</v>
      </c>
      <c r="E359" s="191" t="s">
        <v>1338</v>
      </c>
      <c r="F359" s="192" t="s">
        <v>1339</v>
      </c>
      <c r="G359" s="193" t="s">
        <v>294</v>
      </c>
      <c r="H359" s="194">
        <v>11</v>
      </c>
      <c r="I359" s="195"/>
      <c r="J359" s="196">
        <f t="shared" si="0"/>
        <v>0</v>
      </c>
      <c r="K359" s="197"/>
      <c r="L359" s="37"/>
      <c r="M359" s="198" t="s">
        <v>1</v>
      </c>
      <c r="N359" s="199" t="s">
        <v>40</v>
      </c>
      <c r="O359" s="69"/>
      <c r="P359" s="200">
        <f t="shared" si="1"/>
        <v>0</v>
      </c>
      <c r="Q359" s="200">
        <v>0</v>
      </c>
      <c r="R359" s="200">
        <f t="shared" si="2"/>
        <v>0</v>
      </c>
      <c r="S359" s="200">
        <v>0</v>
      </c>
      <c r="T359" s="201">
        <f t="shared" si="3"/>
        <v>0</v>
      </c>
      <c r="U359" s="32"/>
      <c r="V359" s="32"/>
      <c r="W359" s="32"/>
      <c r="X359" s="32"/>
      <c r="Y359" s="32"/>
      <c r="Z359" s="32"/>
      <c r="AA359" s="32"/>
      <c r="AB359" s="32"/>
      <c r="AC359" s="32"/>
      <c r="AD359" s="32"/>
      <c r="AE359" s="32"/>
      <c r="AR359" s="202" t="s">
        <v>244</v>
      </c>
      <c r="AT359" s="202" t="s">
        <v>161</v>
      </c>
      <c r="AU359" s="202" t="s">
        <v>173</v>
      </c>
      <c r="AY359" s="15" t="s">
        <v>159</v>
      </c>
      <c r="BE359" s="203">
        <f t="shared" si="4"/>
        <v>0</v>
      </c>
      <c r="BF359" s="203">
        <f t="shared" si="5"/>
        <v>0</v>
      </c>
      <c r="BG359" s="203">
        <f t="shared" si="6"/>
        <v>0</v>
      </c>
      <c r="BH359" s="203">
        <f t="shared" si="7"/>
        <v>0</v>
      </c>
      <c r="BI359" s="203">
        <f t="shared" si="8"/>
        <v>0</v>
      </c>
      <c r="BJ359" s="15" t="s">
        <v>8</v>
      </c>
      <c r="BK359" s="203">
        <f t="shared" si="9"/>
        <v>0</v>
      </c>
      <c r="BL359" s="15" t="s">
        <v>244</v>
      </c>
      <c r="BM359" s="202" t="s">
        <v>1340</v>
      </c>
    </row>
    <row r="360" spans="1:65" s="2" customFormat="1" ht="21.75" customHeight="1">
      <c r="A360" s="32"/>
      <c r="B360" s="33"/>
      <c r="C360" s="190" t="s">
        <v>683</v>
      </c>
      <c r="D360" s="190" t="s">
        <v>161</v>
      </c>
      <c r="E360" s="191" t="s">
        <v>1341</v>
      </c>
      <c r="F360" s="192" t="s">
        <v>1342</v>
      </c>
      <c r="G360" s="193" t="s">
        <v>294</v>
      </c>
      <c r="H360" s="194">
        <v>10</v>
      </c>
      <c r="I360" s="195"/>
      <c r="J360" s="196">
        <f t="shared" si="0"/>
        <v>0</v>
      </c>
      <c r="K360" s="197"/>
      <c r="L360" s="37"/>
      <c r="M360" s="198" t="s">
        <v>1</v>
      </c>
      <c r="N360" s="199" t="s">
        <v>40</v>
      </c>
      <c r="O360" s="69"/>
      <c r="P360" s="200">
        <f t="shared" si="1"/>
        <v>0</v>
      </c>
      <c r="Q360" s="200">
        <v>0</v>
      </c>
      <c r="R360" s="200">
        <f t="shared" si="2"/>
        <v>0</v>
      </c>
      <c r="S360" s="200">
        <v>0</v>
      </c>
      <c r="T360" s="201">
        <f t="shared" si="3"/>
        <v>0</v>
      </c>
      <c r="U360" s="32"/>
      <c r="V360" s="32"/>
      <c r="W360" s="32"/>
      <c r="X360" s="32"/>
      <c r="Y360" s="32"/>
      <c r="Z360" s="32"/>
      <c r="AA360" s="32"/>
      <c r="AB360" s="32"/>
      <c r="AC360" s="32"/>
      <c r="AD360" s="32"/>
      <c r="AE360" s="32"/>
      <c r="AR360" s="202" t="s">
        <v>244</v>
      </c>
      <c r="AT360" s="202" t="s">
        <v>161</v>
      </c>
      <c r="AU360" s="202" t="s">
        <v>173</v>
      </c>
      <c r="AY360" s="15" t="s">
        <v>159</v>
      </c>
      <c r="BE360" s="203">
        <f t="shared" si="4"/>
        <v>0</v>
      </c>
      <c r="BF360" s="203">
        <f t="shared" si="5"/>
        <v>0</v>
      </c>
      <c r="BG360" s="203">
        <f t="shared" si="6"/>
        <v>0</v>
      </c>
      <c r="BH360" s="203">
        <f t="shared" si="7"/>
        <v>0</v>
      </c>
      <c r="BI360" s="203">
        <f t="shared" si="8"/>
        <v>0</v>
      </c>
      <c r="BJ360" s="15" t="s">
        <v>8</v>
      </c>
      <c r="BK360" s="203">
        <f t="shared" si="9"/>
        <v>0</v>
      </c>
      <c r="BL360" s="15" t="s">
        <v>244</v>
      </c>
      <c r="BM360" s="202" t="s">
        <v>1343</v>
      </c>
    </row>
    <row r="361" spans="1:65" s="2" customFormat="1" ht="21.75" customHeight="1">
      <c r="A361" s="32"/>
      <c r="B361" s="33"/>
      <c r="C361" s="190" t="s">
        <v>688</v>
      </c>
      <c r="D361" s="190" t="s">
        <v>161</v>
      </c>
      <c r="E361" s="191" t="s">
        <v>1344</v>
      </c>
      <c r="F361" s="192" t="s">
        <v>1345</v>
      </c>
      <c r="G361" s="193" t="s">
        <v>294</v>
      </c>
      <c r="H361" s="194">
        <v>2</v>
      </c>
      <c r="I361" s="195"/>
      <c r="J361" s="196">
        <f t="shared" si="0"/>
        <v>0</v>
      </c>
      <c r="K361" s="197"/>
      <c r="L361" s="37"/>
      <c r="M361" s="198" t="s">
        <v>1</v>
      </c>
      <c r="N361" s="199" t="s">
        <v>40</v>
      </c>
      <c r="O361" s="69"/>
      <c r="P361" s="200">
        <f t="shared" si="1"/>
        <v>0</v>
      </c>
      <c r="Q361" s="200">
        <v>0</v>
      </c>
      <c r="R361" s="200">
        <f t="shared" si="2"/>
        <v>0</v>
      </c>
      <c r="S361" s="200">
        <v>0</v>
      </c>
      <c r="T361" s="201">
        <f t="shared" si="3"/>
        <v>0</v>
      </c>
      <c r="U361" s="32"/>
      <c r="V361" s="32"/>
      <c r="W361" s="32"/>
      <c r="X361" s="32"/>
      <c r="Y361" s="32"/>
      <c r="Z361" s="32"/>
      <c r="AA361" s="32"/>
      <c r="AB361" s="32"/>
      <c r="AC361" s="32"/>
      <c r="AD361" s="32"/>
      <c r="AE361" s="32"/>
      <c r="AR361" s="202" t="s">
        <v>244</v>
      </c>
      <c r="AT361" s="202" t="s">
        <v>161</v>
      </c>
      <c r="AU361" s="202" t="s">
        <v>173</v>
      </c>
      <c r="AY361" s="15" t="s">
        <v>159</v>
      </c>
      <c r="BE361" s="203">
        <f t="shared" si="4"/>
        <v>0</v>
      </c>
      <c r="BF361" s="203">
        <f t="shared" si="5"/>
        <v>0</v>
      </c>
      <c r="BG361" s="203">
        <f t="shared" si="6"/>
        <v>0</v>
      </c>
      <c r="BH361" s="203">
        <f t="shared" si="7"/>
        <v>0</v>
      </c>
      <c r="BI361" s="203">
        <f t="shared" si="8"/>
        <v>0</v>
      </c>
      <c r="BJ361" s="15" t="s">
        <v>8</v>
      </c>
      <c r="BK361" s="203">
        <f t="shared" si="9"/>
        <v>0</v>
      </c>
      <c r="BL361" s="15" t="s">
        <v>244</v>
      </c>
      <c r="BM361" s="202" t="s">
        <v>1346</v>
      </c>
    </row>
    <row r="362" spans="2:63" s="12" customFormat="1" ht="20.85" customHeight="1">
      <c r="B362" s="174"/>
      <c r="C362" s="175"/>
      <c r="D362" s="176" t="s">
        <v>74</v>
      </c>
      <c r="E362" s="188" t="s">
        <v>1347</v>
      </c>
      <c r="F362" s="188" t="s">
        <v>1348</v>
      </c>
      <c r="G362" s="175"/>
      <c r="H362" s="175"/>
      <c r="I362" s="178"/>
      <c r="J362" s="189">
        <f>BK362</f>
        <v>0</v>
      </c>
      <c r="K362" s="175"/>
      <c r="L362" s="180"/>
      <c r="M362" s="181"/>
      <c r="N362" s="182"/>
      <c r="O362" s="182"/>
      <c r="P362" s="183">
        <f>SUM(P363:P370)</f>
        <v>0</v>
      </c>
      <c r="Q362" s="182"/>
      <c r="R362" s="183">
        <f>SUM(R363:R370)</f>
        <v>0</v>
      </c>
      <c r="S362" s="182"/>
      <c r="T362" s="184">
        <f>SUM(T363:T370)</f>
        <v>0</v>
      </c>
      <c r="AR362" s="185" t="s">
        <v>8</v>
      </c>
      <c r="AT362" s="186" t="s">
        <v>74</v>
      </c>
      <c r="AU362" s="186" t="s">
        <v>83</v>
      </c>
      <c r="AY362" s="185" t="s">
        <v>159</v>
      </c>
      <c r="BK362" s="187">
        <f>SUM(BK363:BK370)</f>
        <v>0</v>
      </c>
    </row>
    <row r="363" spans="1:65" s="2" customFormat="1" ht="66.75" customHeight="1">
      <c r="A363" s="32"/>
      <c r="B363" s="33"/>
      <c r="C363" s="190" t="s">
        <v>692</v>
      </c>
      <c r="D363" s="190" t="s">
        <v>161</v>
      </c>
      <c r="E363" s="191" t="s">
        <v>1349</v>
      </c>
      <c r="F363" s="192" t="s">
        <v>1350</v>
      </c>
      <c r="G363" s="193" t="s">
        <v>314</v>
      </c>
      <c r="H363" s="194">
        <v>1</v>
      </c>
      <c r="I363" s="195"/>
      <c r="J363" s="196">
        <f aca="true" t="shared" si="10" ref="J363:J370">ROUND(I363*H363,0)</f>
        <v>0</v>
      </c>
      <c r="K363" s="197"/>
      <c r="L363" s="37"/>
      <c r="M363" s="198" t="s">
        <v>1</v>
      </c>
      <c r="N363" s="199" t="s">
        <v>40</v>
      </c>
      <c r="O363" s="69"/>
      <c r="P363" s="200">
        <f aca="true" t="shared" si="11" ref="P363:P370">O363*H363</f>
        <v>0</v>
      </c>
      <c r="Q363" s="200">
        <v>0</v>
      </c>
      <c r="R363" s="200">
        <f aca="true" t="shared" si="12" ref="R363:R370">Q363*H363</f>
        <v>0</v>
      </c>
      <c r="S363" s="200">
        <v>0</v>
      </c>
      <c r="T363" s="201">
        <f aca="true" t="shared" si="13" ref="T363:T370">S363*H363</f>
        <v>0</v>
      </c>
      <c r="U363" s="32"/>
      <c r="V363" s="32"/>
      <c r="W363" s="32"/>
      <c r="X363" s="32"/>
      <c r="Y363" s="32"/>
      <c r="Z363" s="32"/>
      <c r="AA363" s="32"/>
      <c r="AB363" s="32"/>
      <c r="AC363" s="32"/>
      <c r="AD363" s="32"/>
      <c r="AE363" s="32"/>
      <c r="AR363" s="202" t="s">
        <v>244</v>
      </c>
      <c r="AT363" s="202" t="s">
        <v>161</v>
      </c>
      <c r="AU363" s="202" t="s">
        <v>173</v>
      </c>
      <c r="AY363" s="15" t="s">
        <v>159</v>
      </c>
      <c r="BE363" s="203">
        <f aca="true" t="shared" si="14" ref="BE363:BE370">IF(N363="základní",J363,0)</f>
        <v>0</v>
      </c>
      <c r="BF363" s="203">
        <f aca="true" t="shared" si="15" ref="BF363:BF370">IF(N363="snížená",J363,0)</f>
        <v>0</v>
      </c>
      <c r="BG363" s="203">
        <f aca="true" t="shared" si="16" ref="BG363:BG370">IF(N363="zákl. přenesená",J363,0)</f>
        <v>0</v>
      </c>
      <c r="BH363" s="203">
        <f aca="true" t="shared" si="17" ref="BH363:BH370">IF(N363="sníž. přenesená",J363,0)</f>
        <v>0</v>
      </c>
      <c r="BI363" s="203">
        <f aca="true" t="shared" si="18" ref="BI363:BI370">IF(N363="nulová",J363,0)</f>
        <v>0</v>
      </c>
      <c r="BJ363" s="15" t="s">
        <v>8</v>
      </c>
      <c r="BK363" s="203">
        <f aca="true" t="shared" si="19" ref="BK363:BK370">ROUND(I363*H363,0)</f>
        <v>0</v>
      </c>
      <c r="BL363" s="15" t="s">
        <v>244</v>
      </c>
      <c r="BM363" s="202" t="s">
        <v>1351</v>
      </c>
    </row>
    <row r="364" spans="1:65" s="2" customFormat="1" ht="33" customHeight="1">
      <c r="A364" s="32"/>
      <c r="B364" s="33"/>
      <c r="C364" s="190" t="s">
        <v>696</v>
      </c>
      <c r="D364" s="190" t="s">
        <v>161</v>
      </c>
      <c r="E364" s="191" t="s">
        <v>1352</v>
      </c>
      <c r="F364" s="192" t="s">
        <v>1353</v>
      </c>
      <c r="G364" s="193" t="s">
        <v>314</v>
      </c>
      <c r="H364" s="194">
        <v>1</v>
      </c>
      <c r="I364" s="195"/>
      <c r="J364" s="196">
        <f t="shared" si="10"/>
        <v>0</v>
      </c>
      <c r="K364" s="197"/>
      <c r="L364" s="37"/>
      <c r="M364" s="198" t="s">
        <v>1</v>
      </c>
      <c r="N364" s="199" t="s">
        <v>40</v>
      </c>
      <c r="O364" s="69"/>
      <c r="P364" s="200">
        <f t="shared" si="11"/>
        <v>0</v>
      </c>
      <c r="Q364" s="200">
        <v>0</v>
      </c>
      <c r="R364" s="200">
        <f t="shared" si="12"/>
        <v>0</v>
      </c>
      <c r="S364" s="200">
        <v>0</v>
      </c>
      <c r="T364" s="201">
        <f t="shared" si="13"/>
        <v>0</v>
      </c>
      <c r="U364" s="32"/>
      <c r="V364" s="32"/>
      <c r="W364" s="32"/>
      <c r="X364" s="32"/>
      <c r="Y364" s="32"/>
      <c r="Z364" s="32"/>
      <c r="AA364" s="32"/>
      <c r="AB364" s="32"/>
      <c r="AC364" s="32"/>
      <c r="AD364" s="32"/>
      <c r="AE364" s="32"/>
      <c r="AR364" s="202" t="s">
        <v>244</v>
      </c>
      <c r="AT364" s="202" t="s">
        <v>161</v>
      </c>
      <c r="AU364" s="202" t="s">
        <v>173</v>
      </c>
      <c r="AY364" s="15" t="s">
        <v>159</v>
      </c>
      <c r="BE364" s="203">
        <f t="shared" si="14"/>
        <v>0</v>
      </c>
      <c r="BF364" s="203">
        <f t="shared" si="15"/>
        <v>0</v>
      </c>
      <c r="BG364" s="203">
        <f t="shared" si="16"/>
        <v>0</v>
      </c>
      <c r="BH364" s="203">
        <f t="shared" si="17"/>
        <v>0</v>
      </c>
      <c r="BI364" s="203">
        <f t="shared" si="18"/>
        <v>0</v>
      </c>
      <c r="BJ364" s="15" t="s">
        <v>8</v>
      </c>
      <c r="BK364" s="203">
        <f t="shared" si="19"/>
        <v>0</v>
      </c>
      <c r="BL364" s="15" t="s">
        <v>244</v>
      </c>
      <c r="BM364" s="202" t="s">
        <v>1354</v>
      </c>
    </row>
    <row r="365" spans="1:65" s="2" customFormat="1" ht="44.25" customHeight="1">
      <c r="A365" s="32"/>
      <c r="B365" s="33"/>
      <c r="C365" s="190" t="s">
        <v>700</v>
      </c>
      <c r="D365" s="190" t="s">
        <v>161</v>
      </c>
      <c r="E365" s="191" t="s">
        <v>1355</v>
      </c>
      <c r="F365" s="192" t="s">
        <v>1356</v>
      </c>
      <c r="G365" s="193" t="s">
        <v>314</v>
      </c>
      <c r="H365" s="194">
        <v>5</v>
      </c>
      <c r="I365" s="195"/>
      <c r="J365" s="196">
        <f t="shared" si="10"/>
        <v>0</v>
      </c>
      <c r="K365" s="197"/>
      <c r="L365" s="37"/>
      <c r="M365" s="198" t="s">
        <v>1</v>
      </c>
      <c r="N365" s="199" t="s">
        <v>40</v>
      </c>
      <c r="O365" s="69"/>
      <c r="P365" s="200">
        <f t="shared" si="11"/>
        <v>0</v>
      </c>
      <c r="Q365" s="200">
        <v>0</v>
      </c>
      <c r="R365" s="200">
        <f t="shared" si="12"/>
        <v>0</v>
      </c>
      <c r="S365" s="200">
        <v>0</v>
      </c>
      <c r="T365" s="201">
        <f t="shared" si="13"/>
        <v>0</v>
      </c>
      <c r="U365" s="32"/>
      <c r="V365" s="32"/>
      <c r="W365" s="32"/>
      <c r="X365" s="32"/>
      <c r="Y365" s="32"/>
      <c r="Z365" s="32"/>
      <c r="AA365" s="32"/>
      <c r="AB365" s="32"/>
      <c r="AC365" s="32"/>
      <c r="AD365" s="32"/>
      <c r="AE365" s="32"/>
      <c r="AR365" s="202" t="s">
        <v>244</v>
      </c>
      <c r="AT365" s="202" t="s">
        <v>161</v>
      </c>
      <c r="AU365" s="202" t="s">
        <v>173</v>
      </c>
      <c r="AY365" s="15" t="s">
        <v>159</v>
      </c>
      <c r="BE365" s="203">
        <f t="shared" si="14"/>
        <v>0</v>
      </c>
      <c r="BF365" s="203">
        <f t="shared" si="15"/>
        <v>0</v>
      </c>
      <c r="BG365" s="203">
        <f t="shared" si="16"/>
        <v>0</v>
      </c>
      <c r="BH365" s="203">
        <f t="shared" si="17"/>
        <v>0</v>
      </c>
      <c r="BI365" s="203">
        <f t="shared" si="18"/>
        <v>0</v>
      </c>
      <c r="BJ365" s="15" t="s">
        <v>8</v>
      </c>
      <c r="BK365" s="203">
        <f t="shared" si="19"/>
        <v>0</v>
      </c>
      <c r="BL365" s="15" t="s">
        <v>244</v>
      </c>
      <c r="BM365" s="202" t="s">
        <v>1357</v>
      </c>
    </row>
    <row r="366" spans="1:65" s="2" customFormat="1" ht="66.75" customHeight="1">
      <c r="A366" s="32"/>
      <c r="B366" s="33"/>
      <c r="C366" s="190" t="s">
        <v>704</v>
      </c>
      <c r="D366" s="190" t="s">
        <v>161</v>
      </c>
      <c r="E366" s="191" t="s">
        <v>1358</v>
      </c>
      <c r="F366" s="192" t="s">
        <v>1359</v>
      </c>
      <c r="G366" s="193" t="s">
        <v>1360</v>
      </c>
      <c r="H366" s="194">
        <v>2</v>
      </c>
      <c r="I366" s="195"/>
      <c r="J366" s="196">
        <f t="shared" si="10"/>
        <v>0</v>
      </c>
      <c r="K366" s="197"/>
      <c r="L366" s="37"/>
      <c r="M366" s="198" t="s">
        <v>1</v>
      </c>
      <c r="N366" s="199" t="s">
        <v>40</v>
      </c>
      <c r="O366" s="69"/>
      <c r="P366" s="200">
        <f t="shared" si="11"/>
        <v>0</v>
      </c>
      <c r="Q366" s="200">
        <v>0</v>
      </c>
      <c r="R366" s="200">
        <f t="shared" si="12"/>
        <v>0</v>
      </c>
      <c r="S366" s="200">
        <v>0</v>
      </c>
      <c r="T366" s="201">
        <f t="shared" si="13"/>
        <v>0</v>
      </c>
      <c r="U366" s="32"/>
      <c r="V366" s="32"/>
      <c r="W366" s="32"/>
      <c r="X366" s="32"/>
      <c r="Y366" s="32"/>
      <c r="Z366" s="32"/>
      <c r="AA366" s="32"/>
      <c r="AB366" s="32"/>
      <c r="AC366" s="32"/>
      <c r="AD366" s="32"/>
      <c r="AE366" s="32"/>
      <c r="AR366" s="202" t="s">
        <v>244</v>
      </c>
      <c r="AT366" s="202" t="s">
        <v>161</v>
      </c>
      <c r="AU366" s="202" t="s">
        <v>173</v>
      </c>
      <c r="AY366" s="15" t="s">
        <v>159</v>
      </c>
      <c r="BE366" s="203">
        <f t="shared" si="14"/>
        <v>0</v>
      </c>
      <c r="BF366" s="203">
        <f t="shared" si="15"/>
        <v>0</v>
      </c>
      <c r="BG366" s="203">
        <f t="shared" si="16"/>
        <v>0</v>
      </c>
      <c r="BH366" s="203">
        <f t="shared" si="17"/>
        <v>0</v>
      </c>
      <c r="BI366" s="203">
        <f t="shared" si="18"/>
        <v>0</v>
      </c>
      <c r="BJ366" s="15" t="s">
        <v>8</v>
      </c>
      <c r="BK366" s="203">
        <f t="shared" si="19"/>
        <v>0</v>
      </c>
      <c r="BL366" s="15" t="s">
        <v>244</v>
      </c>
      <c r="BM366" s="202" t="s">
        <v>1361</v>
      </c>
    </row>
    <row r="367" spans="1:65" s="2" customFormat="1" ht="33" customHeight="1">
      <c r="A367" s="32"/>
      <c r="B367" s="33"/>
      <c r="C367" s="190" t="s">
        <v>708</v>
      </c>
      <c r="D367" s="190" t="s">
        <v>161</v>
      </c>
      <c r="E367" s="191" t="s">
        <v>1362</v>
      </c>
      <c r="F367" s="192" t="s">
        <v>1363</v>
      </c>
      <c r="G367" s="193" t="s">
        <v>314</v>
      </c>
      <c r="H367" s="194">
        <v>5</v>
      </c>
      <c r="I367" s="195"/>
      <c r="J367" s="196">
        <f t="shared" si="10"/>
        <v>0</v>
      </c>
      <c r="K367" s="197"/>
      <c r="L367" s="37"/>
      <c r="M367" s="198" t="s">
        <v>1</v>
      </c>
      <c r="N367" s="199" t="s">
        <v>40</v>
      </c>
      <c r="O367" s="69"/>
      <c r="P367" s="200">
        <f t="shared" si="11"/>
        <v>0</v>
      </c>
      <c r="Q367" s="200">
        <v>0</v>
      </c>
      <c r="R367" s="200">
        <f t="shared" si="12"/>
        <v>0</v>
      </c>
      <c r="S367" s="200">
        <v>0</v>
      </c>
      <c r="T367" s="201">
        <f t="shared" si="13"/>
        <v>0</v>
      </c>
      <c r="U367" s="32"/>
      <c r="V367" s="32"/>
      <c r="W367" s="32"/>
      <c r="X367" s="32"/>
      <c r="Y367" s="32"/>
      <c r="Z367" s="32"/>
      <c r="AA367" s="32"/>
      <c r="AB367" s="32"/>
      <c r="AC367" s="32"/>
      <c r="AD367" s="32"/>
      <c r="AE367" s="32"/>
      <c r="AR367" s="202" t="s">
        <v>244</v>
      </c>
      <c r="AT367" s="202" t="s">
        <v>161</v>
      </c>
      <c r="AU367" s="202" t="s">
        <v>173</v>
      </c>
      <c r="AY367" s="15" t="s">
        <v>159</v>
      </c>
      <c r="BE367" s="203">
        <f t="shared" si="14"/>
        <v>0</v>
      </c>
      <c r="BF367" s="203">
        <f t="shared" si="15"/>
        <v>0</v>
      </c>
      <c r="BG367" s="203">
        <f t="shared" si="16"/>
        <v>0</v>
      </c>
      <c r="BH367" s="203">
        <f t="shared" si="17"/>
        <v>0</v>
      </c>
      <c r="BI367" s="203">
        <f t="shared" si="18"/>
        <v>0</v>
      </c>
      <c r="BJ367" s="15" t="s">
        <v>8</v>
      </c>
      <c r="BK367" s="203">
        <f t="shared" si="19"/>
        <v>0</v>
      </c>
      <c r="BL367" s="15" t="s">
        <v>244</v>
      </c>
      <c r="BM367" s="202" t="s">
        <v>1364</v>
      </c>
    </row>
    <row r="368" spans="1:65" s="2" customFormat="1" ht="33" customHeight="1">
      <c r="A368" s="32"/>
      <c r="B368" s="33"/>
      <c r="C368" s="190" t="s">
        <v>712</v>
      </c>
      <c r="D368" s="190" t="s">
        <v>161</v>
      </c>
      <c r="E368" s="191" t="s">
        <v>1365</v>
      </c>
      <c r="F368" s="192" t="s">
        <v>1366</v>
      </c>
      <c r="G368" s="193" t="s">
        <v>314</v>
      </c>
      <c r="H368" s="194">
        <v>5</v>
      </c>
      <c r="I368" s="195"/>
      <c r="J368" s="196">
        <f t="shared" si="10"/>
        <v>0</v>
      </c>
      <c r="K368" s="197"/>
      <c r="L368" s="37"/>
      <c r="M368" s="198" t="s">
        <v>1</v>
      </c>
      <c r="N368" s="199" t="s">
        <v>40</v>
      </c>
      <c r="O368" s="69"/>
      <c r="P368" s="200">
        <f t="shared" si="11"/>
        <v>0</v>
      </c>
      <c r="Q368" s="200">
        <v>0</v>
      </c>
      <c r="R368" s="200">
        <f t="shared" si="12"/>
        <v>0</v>
      </c>
      <c r="S368" s="200">
        <v>0</v>
      </c>
      <c r="T368" s="201">
        <f t="shared" si="13"/>
        <v>0</v>
      </c>
      <c r="U368" s="32"/>
      <c r="V368" s="32"/>
      <c r="W368" s="32"/>
      <c r="X368" s="32"/>
      <c r="Y368" s="32"/>
      <c r="Z368" s="32"/>
      <c r="AA368" s="32"/>
      <c r="AB368" s="32"/>
      <c r="AC368" s="32"/>
      <c r="AD368" s="32"/>
      <c r="AE368" s="32"/>
      <c r="AR368" s="202" t="s">
        <v>244</v>
      </c>
      <c r="AT368" s="202" t="s">
        <v>161</v>
      </c>
      <c r="AU368" s="202" t="s">
        <v>173</v>
      </c>
      <c r="AY368" s="15" t="s">
        <v>159</v>
      </c>
      <c r="BE368" s="203">
        <f t="shared" si="14"/>
        <v>0</v>
      </c>
      <c r="BF368" s="203">
        <f t="shared" si="15"/>
        <v>0</v>
      </c>
      <c r="BG368" s="203">
        <f t="shared" si="16"/>
        <v>0</v>
      </c>
      <c r="BH368" s="203">
        <f t="shared" si="17"/>
        <v>0</v>
      </c>
      <c r="BI368" s="203">
        <f t="shared" si="18"/>
        <v>0</v>
      </c>
      <c r="BJ368" s="15" t="s">
        <v>8</v>
      </c>
      <c r="BK368" s="203">
        <f t="shared" si="19"/>
        <v>0</v>
      </c>
      <c r="BL368" s="15" t="s">
        <v>244</v>
      </c>
      <c r="BM368" s="202" t="s">
        <v>1367</v>
      </c>
    </row>
    <row r="369" spans="1:65" s="2" customFormat="1" ht="33" customHeight="1">
      <c r="A369" s="32"/>
      <c r="B369" s="33"/>
      <c r="C369" s="190" t="s">
        <v>716</v>
      </c>
      <c r="D369" s="190" t="s">
        <v>161</v>
      </c>
      <c r="E369" s="191" t="s">
        <v>1368</v>
      </c>
      <c r="F369" s="192" t="s">
        <v>1369</v>
      </c>
      <c r="G369" s="193" t="s">
        <v>314</v>
      </c>
      <c r="H369" s="194">
        <v>5</v>
      </c>
      <c r="I369" s="195"/>
      <c r="J369" s="196">
        <f t="shared" si="10"/>
        <v>0</v>
      </c>
      <c r="K369" s="197"/>
      <c r="L369" s="37"/>
      <c r="M369" s="198" t="s">
        <v>1</v>
      </c>
      <c r="N369" s="199" t="s">
        <v>40</v>
      </c>
      <c r="O369" s="69"/>
      <c r="P369" s="200">
        <f t="shared" si="11"/>
        <v>0</v>
      </c>
      <c r="Q369" s="200">
        <v>0</v>
      </c>
      <c r="R369" s="200">
        <f t="shared" si="12"/>
        <v>0</v>
      </c>
      <c r="S369" s="200">
        <v>0</v>
      </c>
      <c r="T369" s="201">
        <f t="shared" si="13"/>
        <v>0</v>
      </c>
      <c r="U369" s="32"/>
      <c r="V369" s="32"/>
      <c r="W369" s="32"/>
      <c r="X369" s="32"/>
      <c r="Y369" s="32"/>
      <c r="Z369" s="32"/>
      <c r="AA369" s="32"/>
      <c r="AB369" s="32"/>
      <c r="AC369" s="32"/>
      <c r="AD369" s="32"/>
      <c r="AE369" s="32"/>
      <c r="AR369" s="202" t="s">
        <v>244</v>
      </c>
      <c r="AT369" s="202" t="s">
        <v>161</v>
      </c>
      <c r="AU369" s="202" t="s">
        <v>173</v>
      </c>
      <c r="AY369" s="15" t="s">
        <v>159</v>
      </c>
      <c r="BE369" s="203">
        <f t="shared" si="14"/>
        <v>0</v>
      </c>
      <c r="BF369" s="203">
        <f t="shared" si="15"/>
        <v>0</v>
      </c>
      <c r="BG369" s="203">
        <f t="shared" si="16"/>
        <v>0</v>
      </c>
      <c r="BH369" s="203">
        <f t="shared" si="17"/>
        <v>0</v>
      </c>
      <c r="BI369" s="203">
        <f t="shared" si="18"/>
        <v>0</v>
      </c>
      <c r="BJ369" s="15" t="s">
        <v>8</v>
      </c>
      <c r="BK369" s="203">
        <f t="shared" si="19"/>
        <v>0</v>
      </c>
      <c r="BL369" s="15" t="s">
        <v>244</v>
      </c>
      <c r="BM369" s="202" t="s">
        <v>1370</v>
      </c>
    </row>
    <row r="370" spans="1:65" s="2" customFormat="1" ht="21.75" customHeight="1">
      <c r="A370" s="32"/>
      <c r="B370" s="33"/>
      <c r="C370" s="190" t="s">
        <v>720</v>
      </c>
      <c r="D370" s="190" t="s">
        <v>161</v>
      </c>
      <c r="E370" s="191" t="s">
        <v>1371</v>
      </c>
      <c r="F370" s="192" t="s">
        <v>1372</v>
      </c>
      <c r="G370" s="193" t="s">
        <v>314</v>
      </c>
      <c r="H370" s="194">
        <v>1</v>
      </c>
      <c r="I370" s="195"/>
      <c r="J370" s="196">
        <f t="shared" si="10"/>
        <v>0</v>
      </c>
      <c r="K370" s="197"/>
      <c r="L370" s="37"/>
      <c r="M370" s="198" t="s">
        <v>1</v>
      </c>
      <c r="N370" s="199" t="s">
        <v>40</v>
      </c>
      <c r="O370" s="69"/>
      <c r="P370" s="200">
        <f t="shared" si="11"/>
        <v>0</v>
      </c>
      <c r="Q370" s="200">
        <v>0</v>
      </c>
      <c r="R370" s="200">
        <f t="shared" si="12"/>
        <v>0</v>
      </c>
      <c r="S370" s="200">
        <v>0</v>
      </c>
      <c r="T370" s="201">
        <f t="shared" si="13"/>
        <v>0</v>
      </c>
      <c r="U370" s="32"/>
      <c r="V370" s="32"/>
      <c r="W370" s="32"/>
      <c r="X370" s="32"/>
      <c r="Y370" s="32"/>
      <c r="Z370" s="32"/>
      <c r="AA370" s="32"/>
      <c r="AB370" s="32"/>
      <c r="AC370" s="32"/>
      <c r="AD370" s="32"/>
      <c r="AE370" s="32"/>
      <c r="AR370" s="202" t="s">
        <v>244</v>
      </c>
      <c r="AT370" s="202" t="s">
        <v>161</v>
      </c>
      <c r="AU370" s="202" t="s">
        <v>173</v>
      </c>
      <c r="AY370" s="15" t="s">
        <v>159</v>
      </c>
      <c r="BE370" s="203">
        <f t="shared" si="14"/>
        <v>0</v>
      </c>
      <c r="BF370" s="203">
        <f t="shared" si="15"/>
        <v>0</v>
      </c>
      <c r="BG370" s="203">
        <f t="shared" si="16"/>
        <v>0</v>
      </c>
      <c r="BH370" s="203">
        <f t="shared" si="17"/>
        <v>0</v>
      </c>
      <c r="BI370" s="203">
        <f t="shared" si="18"/>
        <v>0</v>
      </c>
      <c r="BJ370" s="15" t="s">
        <v>8</v>
      </c>
      <c r="BK370" s="203">
        <f t="shared" si="19"/>
        <v>0</v>
      </c>
      <c r="BL370" s="15" t="s">
        <v>244</v>
      </c>
      <c r="BM370" s="202" t="s">
        <v>1373</v>
      </c>
    </row>
    <row r="371" spans="2:63" s="12" customFormat="1" ht="20.85" customHeight="1">
      <c r="B371" s="174"/>
      <c r="C371" s="175"/>
      <c r="D371" s="176" t="s">
        <v>74</v>
      </c>
      <c r="E371" s="188" t="s">
        <v>1374</v>
      </c>
      <c r="F371" s="188" t="s">
        <v>1375</v>
      </c>
      <c r="G371" s="175"/>
      <c r="H371" s="175"/>
      <c r="I371" s="178"/>
      <c r="J371" s="189">
        <f>BK371</f>
        <v>0</v>
      </c>
      <c r="K371" s="175"/>
      <c r="L371" s="180"/>
      <c r="M371" s="181"/>
      <c r="N371" s="182"/>
      <c r="O371" s="182"/>
      <c r="P371" s="183">
        <f>SUM(P372:P393)</f>
        <v>0</v>
      </c>
      <c r="Q371" s="182"/>
      <c r="R371" s="183">
        <f>SUM(R372:R393)</f>
        <v>0</v>
      </c>
      <c r="S371" s="182"/>
      <c r="T371" s="184">
        <f>SUM(T372:T393)</f>
        <v>0</v>
      </c>
      <c r="AR371" s="185" t="s">
        <v>8</v>
      </c>
      <c r="AT371" s="186" t="s">
        <v>74</v>
      </c>
      <c r="AU371" s="186" t="s">
        <v>83</v>
      </c>
      <c r="AY371" s="185" t="s">
        <v>159</v>
      </c>
      <c r="BK371" s="187">
        <f>SUM(BK372:BK393)</f>
        <v>0</v>
      </c>
    </row>
    <row r="372" spans="1:65" s="2" customFormat="1" ht="33" customHeight="1">
      <c r="A372" s="32"/>
      <c r="B372" s="33"/>
      <c r="C372" s="190" t="s">
        <v>724</v>
      </c>
      <c r="D372" s="190" t="s">
        <v>161</v>
      </c>
      <c r="E372" s="191" t="s">
        <v>1376</v>
      </c>
      <c r="F372" s="192" t="s">
        <v>1377</v>
      </c>
      <c r="G372" s="193" t="s">
        <v>294</v>
      </c>
      <c r="H372" s="194">
        <v>20</v>
      </c>
      <c r="I372" s="195"/>
      <c r="J372" s="196">
        <f aca="true" t="shared" si="20" ref="J372:J393">ROUND(I372*H372,0)</f>
        <v>0</v>
      </c>
      <c r="K372" s="197"/>
      <c r="L372" s="37"/>
      <c r="M372" s="198" t="s">
        <v>1</v>
      </c>
      <c r="N372" s="199" t="s">
        <v>40</v>
      </c>
      <c r="O372" s="69"/>
      <c r="P372" s="200">
        <f aca="true" t="shared" si="21" ref="P372:P393">O372*H372</f>
        <v>0</v>
      </c>
      <c r="Q372" s="200">
        <v>0</v>
      </c>
      <c r="R372" s="200">
        <f aca="true" t="shared" si="22" ref="R372:R393">Q372*H372</f>
        <v>0</v>
      </c>
      <c r="S372" s="200">
        <v>0</v>
      </c>
      <c r="T372" s="201">
        <f aca="true" t="shared" si="23" ref="T372:T393">S372*H372</f>
        <v>0</v>
      </c>
      <c r="U372" s="32"/>
      <c r="V372" s="32"/>
      <c r="W372" s="32"/>
      <c r="X372" s="32"/>
      <c r="Y372" s="32"/>
      <c r="Z372" s="32"/>
      <c r="AA372" s="32"/>
      <c r="AB372" s="32"/>
      <c r="AC372" s="32"/>
      <c r="AD372" s="32"/>
      <c r="AE372" s="32"/>
      <c r="AR372" s="202" t="s">
        <v>165</v>
      </c>
      <c r="AT372" s="202" t="s">
        <v>161</v>
      </c>
      <c r="AU372" s="202" t="s">
        <v>173</v>
      </c>
      <c r="AY372" s="15" t="s">
        <v>159</v>
      </c>
      <c r="BE372" s="203">
        <f aca="true" t="shared" si="24" ref="BE372:BE393">IF(N372="základní",J372,0)</f>
        <v>0</v>
      </c>
      <c r="BF372" s="203">
        <f aca="true" t="shared" si="25" ref="BF372:BF393">IF(N372="snížená",J372,0)</f>
        <v>0</v>
      </c>
      <c r="BG372" s="203">
        <f aca="true" t="shared" si="26" ref="BG372:BG393">IF(N372="zákl. přenesená",J372,0)</f>
        <v>0</v>
      </c>
      <c r="BH372" s="203">
        <f aca="true" t="shared" si="27" ref="BH372:BH393">IF(N372="sníž. přenesená",J372,0)</f>
        <v>0</v>
      </c>
      <c r="BI372" s="203">
        <f aca="true" t="shared" si="28" ref="BI372:BI393">IF(N372="nulová",J372,0)</f>
        <v>0</v>
      </c>
      <c r="BJ372" s="15" t="s">
        <v>8</v>
      </c>
      <c r="BK372" s="203">
        <f aca="true" t="shared" si="29" ref="BK372:BK393">ROUND(I372*H372,0)</f>
        <v>0</v>
      </c>
      <c r="BL372" s="15" t="s">
        <v>165</v>
      </c>
      <c r="BM372" s="202" t="s">
        <v>1378</v>
      </c>
    </row>
    <row r="373" spans="1:65" s="2" customFormat="1" ht="33" customHeight="1">
      <c r="A373" s="32"/>
      <c r="B373" s="33"/>
      <c r="C373" s="190" t="s">
        <v>730</v>
      </c>
      <c r="D373" s="190" t="s">
        <v>161</v>
      </c>
      <c r="E373" s="191" t="s">
        <v>1379</v>
      </c>
      <c r="F373" s="192" t="s">
        <v>1380</v>
      </c>
      <c r="G373" s="193" t="s">
        <v>314</v>
      </c>
      <c r="H373" s="194">
        <v>4</v>
      </c>
      <c r="I373" s="195"/>
      <c r="J373" s="196">
        <f t="shared" si="20"/>
        <v>0</v>
      </c>
      <c r="K373" s="197"/>
      <c r="L373" s="37"/>
      <c r="M373" s="198" t="s">
        <v>1</v>
      </c>
      <c r="N373" s="199" t="s">
        <v>40</v>
      </c>
      <c r="O373" s="69"/>
      <c r="P373" s="200">
        <f t="shared" si="21"/>
        <v>0</v>
      </c>
      <c r="Q373" s="200">
        <v>0</v>
      </c>
      <c r="R373" s="200">
        <f t="shared" si="22"/>
        <v>0</v>
      </c>
      <c r="S373" s="200">
        <v>0</v>
      </c>
      <c r="T373" s="201">
        <f t="shared" si="23"/>
        <v>0</v>
      </c>
      <c r="U373" s="32"/>
      <c r="V373" s="32"/>
      <c r="W373" s="32"/>
      <c r="X373" s="32"/>
      <c r="Y373" s="32"/>
      <c r="Z373" s="32"/>
      <c r="AA373" s="32"/>
      <c r="AB373" s="32"/>
      <c r="AC373" s="32"/>
      <c r="AD373" s="32"/>
      <c r="AE373" s="32"/>
      <c r="AR373" s="202" t="s">
        <v>165</v>
      </c>
      <c r="AT373" s="202" t="s">
        <v>161</v>
      </c>
      <c r="AU373" s="202" t="s">
        <v>173</v>
      </c>
      <c r="AY373" s="15" t="s">
        <v>159</v>
      </c>
      <c r="BE373" s="203">
        <f t="shared" si="24"/>
        <v>0</v>
      </c>
      <c r="BF373" s="203">
        <f t="shared" si="25"/>
        <v>0</v>
      </c>
      <c r="BG373" s="203">
        <f t="shared" si="26"/>
        <v>0</v>
      </c>
      <c r="BH373" s="203">
        <f t="shared" si="27"/>
        <v>0</v>
      </c>
      <c r="BI373" s="203">
        <f t="shared" si="28"/>
        <v>0</v>
      </c>
      <c r="BJ373" s="15" t="s">
        <v>8</v>
      </c>
      <c r="BK373" s="203">
        <f t="shared" si="29"/>
        <v>0</v>
      </c>
      <c r="BL373" s="15" t="s">
        <v>165</v>
      </c>
      <c r="BM373" s="202" t="s">
        <v>1381</v>
      </c>
    </row>
    <row r="374" spans="1:65" s="2" customFormat="1" ht="33" customHeight="1">
      <c r="A374" s="32"/>
      <c r="B374" s="33"/>
      <c r="C374" s="190" t="s">
        <v>737</v>
      </c>
      <c r="D374" s="190" t="s">
        <v>161</v>
      </c>
      <c r="E374" s="191" t="s">
        <v>1382</v>
      </c>
      <c r="F374" s="192" t="s">
        <v>1383</v>
      </c>
      <c r="G374" s="193" t="s">
        <v>314</v>
      </c>
      <c r="H374" s="194">
        <v>1</v>
      </c>
      <c r="I374" s="195"/>
      <c r="J374" s="196">
        <f t="shared" si="20"/>
        <v>0</v>
      </c>
      <c r="K374" s="197"/>
      <c r="L374" s="37"/>
      <c r="M374" s="198" t="s">
        <v>1</v>
      </c>
      <c r="N374" s="199" t="s">
        <v>40</v>
      </c>
      <c r="O374" s="69"/>
      <c r="P374" s="200">
        <f t="shared" si="21"/>
        <v>0</v>
      </c>
      <c r="Q374" s="200">
        <v>0</v>
      </c>
      <c r="R374" s="200">
        <f t="shared" si="22"/>
        <v>0</v>
      </c>
      <c r="S374" s="200">
        <v>0</v>
      </c>
      <c r="T374" s="201">
        <f t="shared" si="23"/>
        <v>0</v>
      </c>
      <c r="U374" s="32"/>
      <c r="V374" s="32"/>
      <c r="W374" s="32"/>
      <c r="X374" s="32"/>
      <c r="Y374" s="32"/>
      <c r="Z374" s="32"/>
      <c r="AA374" s="32"/>
      <c r="AB374" s="32"/>
      <c r="AC374" s="32"/>
      <c r="AD374" s="32"/>
      <c r="AE374" s="32"/>
      <c r="AR374" s="202" t="s">
        <v>165</v>
      </c>
      <c r="AT374" s="202" t="s">
        <v>161</v>
      </c>
      <c r="AU374" s="202" t="s">
        <v>173</v>
      </c>
      <c r="AY374" s="15" t="s">
        <v>159</v>
      </c>
      <c r="BE374" s="203">
        <f t="shared" si="24"/>
        <v>0</v>
      </c>
      <c r="BF374" s="203">
        <f t="shared" si="25"/>
        <v>0</v>
      </c>
      <c r="BG374" s="203">
        <f t="shared" si="26"/>
        <v>0</v>
      </c>
      <c r="BH374" s="203">
        <f t="shared" si="27"/>
        <v>0</v>
      </c>
      <c r="BI374" s="203">
        <f t="shared" si="28"/>
        <v>0</v>
      </c>
      <c r="BJ374" s="15" t="s">
        <v>8</v>
      </c>
      <c r="BK374" s="203">
        <f t="shared" si="29"/>
        <v>0</v>
      </c>
      <c r="BL374" s="15" t="s">
        <v>165</v>
      </c>
      <c r="BM374" s="202" t="s">
        <v>1384</v>
      </c>
    </row>
    <row r="375" spans="1:65" s="2" customFormat="1" ht="21.75" customHeight="1">
      <c r="A375" s="32"/>
      <c r="B375" s="33"/>
      <c r="C375" s="190" t="s">
        <v>742</v>
      </c>
      <c r="D375" s="190" t="s">
        <v>161</v>
      </c>
      <c r="E375" s="191" t="s">
        <v>1385</v>
      </c>
      <c r="F375" s="192" t="s">
        <v>1386</v>
      </c>
      <c r="G375" s="193" t="s">
        <v>314</v>
      </c>
      <c r="H375" s="194">
        <v>4</v>
      </c>
      <c r="I375" s="195"/>
      <c r="J375" s="196">
        <f t="shared" si="20"/>
        <v>0</v>
      </c>
      <c r="K375" s="197"/>
      <c r="L375" s="37"/>
      <c r="M375" s="198" t="s">
        <v>1</v>
      </c>
      <c r="N375" s="199" t="s">
        <v>40</v>
      </c>
      <c r="O375" s="69"/>
      <c r="P375" s="200">
        <f t="shared" si="21"/>
        <v>0</v>
      </c>
      <c r="Q375" s="200">
        <v>0</v>
      </c>
      <c r="R375" s="200">
        <f t="shared" si="22"/>
        <v>0</v>
      </c>
      <c r="S375" s="200">
        <v>0</v>
      </c>
      <c r="T375" s="201">
        <f t="shared" si="23"/>
        <v>0</v>
      </c>
      <c r="U375" s="32"/>
      <c r="V375" s="32"/>
      <c r="W375" s="32"/>
      <c r="X375" s="32"/>
      <c r="Y375" s="32"/>
      <c r="Z375" s="32"/>
      <c r="AA375" s="32"/>
      <c r="AB375" s="32"/>
      <c r="AC375" s="32"/>
      <c r="AD375" s="32"/>
      <c r="AE375" s="32"/>
      <c r="AR375" s="202" t="s">
        <v>165</v>
      </c>
      <c r="AT375" s="202" t="s">
        <v>161</v>
      </c>
      <c r="AU375" s="202" t="s">
        <v>173</v>
      </c>
      <c r="AY375" s="15" t="s">
        <v>159</v>
      </c>
      <c r="BE375" s="203">
        <f t="shared" si="24"/>
        <v>0</v>
      </c>
      <c r="BF375" s="203">
        <f t="shared" si="25"/>
        <v>0</v>
      </c>
      <c r="BG375" s="203">
        <f t="shared" si="26"/>
        <v>0</v>
      </c>
      <c r="BH375" s="203">
        <f t="shared" si="27"/>
        <v>0</v>
      </c>
      <c r="BI375" s="203">
        <f t="shared" si="28"/>
        <v>0</v>
      </c>
      <c r="BJ375" s="15" t="s">
        <v>8</v>
      </c>
      <c r="BK375" s="203">
        <f t="shared" si="29"/>
        <v>0</v>
      </c>
      <c r="BL375" s="15" t="s">
        <v>165</v>
      </c>
      <c r="BM375" s="202" t="s">
        <v>1387</v>
      </c>
    </row>
    <row r="376" spans="1:65" s="2" customFormat="1" ht="33" customHeight="1">
      <c r="A376" s="32"/>
      <c r="B376" s="33"/>
      <c r="C376" s="190" t="s">
        <v>747</v>
      </c>
      <c r="D376" s="190" t="s">
        <v>161</v>
      </c>
      <c r="E376" s="191" t="s">
        <v>1388</v>
      </c>
      <c r="F376" s="192" t="s">
        <v>1389</v>
      </c>
      <c r="G376" s="193" t="s">
        <v>314</v>
      </c>
      <c r="H376" s="194">
        <v>1</v>
      </c>
      <c r="I376" s="195"/>
      <c r="J376" s="196">
        <f t="shared" si="20"/>
        <v>0</v>
      </c>
      <c r="K376" s="197"/>
      <c r="L376" s="37"/>
      <c r="M376" s="198" t="s">
        <v>1</v>
      </c>
      <c r="N376" s="199" t="s">
        <v>40</v>
      </c>
      <c r="O376" s="69"/>
      <c r="P376" s="200">
        <f t="shared" si="21"/>
        <v>0</v>
      </c>
      <c r="Q376" s="200">
        <v>0</v>
      </c>
      <c r="R376" s="200">
        <f t="shared" si="22"/>
        <v>0</v>
      </c>
      <c r="S376" s="200">
        <v>0</v>
      </c>
      <c r="T376" s="201">
        <f t="shared" si="23"/>
        <v>0</v>
      </c>
      <c r="U376" s="32"/>
      <c r="V376" s="32"/>
      <c r="W376" s="32"/>
      <c r="X376" s="32"/>
      <c r="Y376" s="32"/>
      <c r="Z376" s="32"/>
      <c r="AA376" s="32"/>
      <c r="AB376" s="32"/>
      <c r="AC376" s="32"/>
      <c r="AD376" s="32"/>
      <c r="AE376" s="32"/>
      <c r="AR376" s="202" t="s">
        <v>165</v>
      </c>
      <c r="AT376" s="202" t="s">
        <v>161</v>
      </c>
      <c r="AU376" s="202" t="s">
        <v>173</v>
      </c>
      <c r="AY376" s="15" t="s">
        <v>159</v>
      </c>
      <c r="BE376" s="203">
        <f t="shared" si="24"/>
        <v>0</v>
      </c>
      <c r="BF376" s="203">
        <f t="shared" si="25"/>
        <v>0</v>
      </c>
      <c r="BG376" s="203">
        <f t="shared" si="26"/>
        <v>0</v>
      </c>
      <c r="BH376" s="203">
        <f t="shared" si="27"/>
        <v>0</v>
      </c>
      <c r="BI376" s="203">
        <f t="shared" si="28"/>
        <v>0</v>
      </c>
      <c r="BJ376" s="15" t="s">
        <v>8</v>
      </c>
      <c r="BK376" s="203">
        <f t="shared" si="29"/>
        <v>0</v>
      </c>
      <c r="BL376" s="15" t="s">
        <v>165</v>
      </c>
      <c r="BM376" s="202" t="s">
        <v>1390</v>
      </c>
    </row>
    <row r="377" spans="1:65" s="2" customFormat="1" ht="16.5" customHeight="1">
      <c r="A377" s="32"/>
      <c r="B377" s="33"/>
      <c r="C377" s="190" t="s">
        <v>752</v>
      </c>
      <c r="D377" s="190" t="s">
        <v>161</v>
      </c>
      <c r="E377" s="191" t="s">
        <v>1391</v>
      </c>
      <c r="F377" s="192" t="s">
        <v>1392</v>
      </c>
      <c r="G377" s="193" t="s">
        <v>314</v>
      </c>
      <c r="H377" s="194">
        <v>5</v>
      </c>
      <c r="I377" s="195"/>
      <c r="J377" s="196">
        <f t="shared" si="20"/>
        <v>0</v>
      </c>
      <c r="K377" s="197"/>
      <c r="L377" s="37"/>
      <c r="M377" s="198" t="s">
        <v>1</v>
      </c>
      <c r="N377" s="199" t="s">
        <v>40</v>
      </c>
      <c r="O377" s="69"/>
      <c r="P377" s="200">
        <f t="shared" si="21"/>
        <v>0</v>
      </c>
      <c r="Q377" s="200">
        <v>0</v>
      </c>
      <c r="R377" s="200">
        <f t="shared" si="22"/>
        <v>0</v>
      </c>
      <c r="S377" s="200">
        <v>0</v>
      </c>
      <c r="T377" s="201">
        <f t="shared" si="23"/>
        <v>0</v>
      </c>
      <c r="U377" s="32"/>
      <c r="V377" s="32"/>
      <c r="W377" s="32"/>
      <c r="X377" s="32"/>
      <c r="Y377" s="32"/>
      <c r="Z377" s="32"/>
      <c r="AA377" s="32"/>
      <c r="AB377" s="32"/>
      <c r="AC377" s="32"/>
      <c r="AD377" s="32"/>
      <c r="AE377" s="32"/>
      <c r="AR377" s="202" t="s">
        <v>165</v>
      </c>
      <c r="AT377" s="202" t="s">
        <v>161</v>
      </c>
      <c r="AU377" s="202" t="s">
        <v>173</v>
      </c>
      <c r="AY377" s="15" t="s">
        <v>159</v>
      </c>
      <c r="BE377" s="203">
        <f t="shared" si="24"/>
        <v>0</v>
      </c>
      <c r="BF377" s="203">
        <f t="shared" si="25"/>
        <v>0</v>
      </c>
      <c r="BG377" s="203">
        <f t="shared" si="26"/>
        <v>0</v>
      </c>
      <c r="BH377" s="203">
        <f t="shared" si="27"/>
        <v>0</v>
      </c>
      <c r="BI377" s="203">
        <f t="shared" si="28"/>
        <v>0</v>
      </c>
      <c r="BJ377" s="15" t="s">
        <v>8</v>
      </c>
      <c r="BK377" s="203">
        <f t="shared" si="29"/>
        <v>0</v>
      </c>
      <c r="BL377" s="15" t="s">
        <v>165</v>
      </c>
      <c r="BM377" s="202" t="s">
        <v>1393</v>
      </c>
    </row>
    <row r="378" spans="1:65" s="2" customFormat="1" ht="21.75" customHeight="1">
      <c r="A378" s="32"/>
      <c r="B378" s="33"/>
      <c r="C378" s="190" t="s">
        <v>757</v>
      </c>
      <c r="D378" s="190" t="s">
        <v>161</v>
      </c>
      <c r="E378" s="191" t="s">
        <v>1394</v>
      </c>
      <c r="F378" s="192" t="s">
        <v>1395</v>
      </c>
      <c r="G378" s="193" t="s">
        <v>314</v>
      </c>
      <c r="H378" s="194">
        <v>4</v>
      </c>
      <c r="I378" s="195"/>
      <c r="J378" s="196">
        <f t="shared" si="20"/>
        <v>0</v>
      </c>
      <c r="K378" s="197"/>
      <c r="L378" s="37"/>
      <c r="M378" s="198" t="s">
        <v>1</v>
      </c>
      <c r="N378" s="199" t="s">
        <v>40</v>
      </c>
      <c r="O378" s="69"/>
      <c r="P378" s="200">
        <f t="shared" si="21"/>
        <v>0</v>
      </c>
      <c r="Q378" s="200">
        <v>0</v>
      </c>
      <c r="R378" s="200">
        <f t="shared" si="22"/>
        <v>0</v>
      </c>
      <c r="S378" s="200">
        <v>0</v>
      </c>
      <c r="T378" s="201">
        <f t="shared" si="23"/>
        <v>0</v>
      </c>
      <c r="U378" s="32"/>
      <c r="V378" s="32"/>
      <c r="W378" s="32"/>
      <c r="X378" s="32"/>
      <c r="Y378" s="32"/>
      <c r="Z378" s="32"/>
      <c r="AA378" s="32"/>
      <c r="AB378" s="32"/>
      <c r="AC378" s="32"/>
      <c r="AD378" s="32"/>
      <c r="AE378" s="32"/>
      <c r="AR378" s="202" t="s">
        <v>165</v>
      </c>
      <c r="AT378" s="202" t="s">
        <v>161</v>
      </c>
      <c r="AU378" s="202" t="s">
        <v>173</v>
      </c>
      <c r="AY378" s="15" t="s">
        <v>159</v>
      </c>
      <c r="BE378" s="203">
        <f t="shared" si="24"/>
        <v>0</v>
      </c>
      <c r="BF378" s="203">
        <f t="shared" si="25"/>
        <v>0</v>
      </c>
      <c r="BG378" s="203">
        <f t="shared" si="26"/>
        <v>0</v>
      </c>
      <c r="BH378" s="203">
        <f t="shared" si="27"/>
        <v>0</v>
      </c>
      <c r="BI378" s="203">
        <f t="shared" si="28"/>
        <v>0</v>
      </c>
      <c r="BJ378" s="15" t="s">
        <v>8</v>
      </c>
      <c r="BK378" s="203">
        <f t="shared" si="29"/>
        <v>0</v>
      </c>
      <c r="BL378" s="15" t="s">
        <v>165</v>
      </c>
      <c r="BM378" s="202" t="s">
        <v>1396</v>
      </c>
    </row>
    <row r="379" spans="1:65" s="2" customFormat="1" ht="66.75" customHeight="1">
      <c r="A379" s="32"/>
      <c r="B379" s="33"/>
      <c r="C379" s="190" t="s">
        <v>763</v>
      </c>
      <c r="D379" s="190" t="s">
        <v>161</v>
      </c>
      <c r="E379" s="191" t="s">
        <v>1397</v>
      </c>
      <c r="F379" s="192" t="s">
        <v>1398</v>
      </c>
      <c r="G379" s="193" t="s">
        <v>314</v>
      </c>
      <c r="H379" s="194">
        <v>2</v>
      </c>
      <c r="I379" s="195"/>
      <c r="J379" s="196">
        <f t="shared" si="20"/>
        <v>0</v>
      </c>
      <c r="K379" s="197"/>
      <c r="L379" s="37"/>
      <c r="M379" s="198" t="s">
        <v>1</v>
      </c>
      <c r="N379" s="199" t="s">
        <v>40</v>
      </c>
      <c r="O379" s="69"/>
      <c r="P379" s="200">
        <f t="shared" si="21"/>
        <v>0</v>
      </c>
      <c r="Q379" s="200">
        <v>0</v>
      </c>
      <c r="R379" s="200">
        <f t="shared" si="22"/>
        <v>0</v>
      </c>
      <c r="S379" s="200">
        <v>0</v>
      </c>
      <c r="T379" s="201">
        <f t="shared" si="23"/>
        <v>0</v>
      </c>
      <c r="U379" s="32"/>
      <c r="V379" s="32"/>
      <c r="W379" s="32"/>
      <c r="X379" s="32"/>
      <c r="Y379" s="32"/>
      <c r="Z379" s="32"/>
      <c r="AA379" s="32"/>
      <c r="AB379" s="32"/>
      <c r="AC379" s="32"/>
      <c r="AD379" s="32"/>
      <c r="AE379" s="32"/>
      <c r="AR379" s="202" t="s">
        <v>165</v>
      </c>
      <c r="AT379" s="202" t="s">
        <v>161</v>
      </c>
      <c r="AU379" s="202" t="s">
        <v>173</v>
      </c>
      <c r="AY379" s="15" t="s">
        <v>159</v>
      </c>
      <c r="BE379" s="203">
        <f t="shared" si="24"/>
        <v>0</v>
      </c>
      <c r="BF379" s="203">
        <f t="shared" si="25"/>
        <v>0</v>
      </c>
      <c r="BG379" s="203">
        <f t="shared" si="26"/>
        <v>0</v>
      </c>
      <c r="BH379" s="203">
        <f t="shared" si="27"/>
        <v>0</v>
      </c>
      <c r="BI379" s="203">
        <f t="shared" si="28"/>
        <v>0</v>
      </c>
      <c r="BJ379" s="15" t="s">
        <v>8</v>
      </c>
      <c r="BK379" s="203">
        <f t="shared" si="29"/>
        <v>0</v>
      </c>
      <c r="BL379" s="15" t="s">
        <v>165</v>
      </c>
      <c r="BM379" s="202" t="s">
        <v>1399</v>
      </c>
    </row>
    <row r="380" spans="1:65" s="2" customFormat="1" ht="33" customHeight="1">
      <c r="A380" s="32"/>
      <c r="B380" s="33"/>
      <c r="C380" s="190" t="s">
        <v>768</v>
      </c>
      <c r="D380" s="190" t="s">
        <v>161</v>
      </c>
      <c r="E380" s="191" t="s">
        <v>1400</v>
      </c>
      <c r="F380" s="192" t="s">
        <v>1401</v>
      </c>
      <c r="G380" s="193" t="s">
        <v>314</v>
      </c>
      <c r="H380" s="194">
        <v>1</v>
      </c>
      <c r="I380" s="195"/>
      <c r="J380" s="196">
        <f t="shared" si="20"/>
        <v>0</v>
      </c>
      <c r="K380" s="197"/>
      <c r="L380" s="37"/>
      <c r="M380" s="198" t="s">
        <v>1</v>
      </c>
      <c r="N380" s="199" t="s">
        <v>40</v>
      </c>
      <c r="O380" s="69"/>
      <c r="P380" s="200">
        <f t="shared" si="21"/>
        <v>0</v>
      </c>
      <c r="Q380" s="200">
        <v>0</v>
      </c>
      <c r="R380" s="200">
        <f t="shared" si="22"/>
        <v>0</v>
      </c>
      <c r="S380" s="200">
        <v>0</v>
      </c>
      <c r="T380" s="201">
        <f t="shared" si="23"/>
        <v>0</v>
      </c>
      <c r="U380" s="32"/>
      <c r="V380" s="32"/>
      <c r="W380" s="32"/>
      <c r="X380" s="32"/>
      <c r="Y380" s="32"/>
      <c r="Z380" s="32"/>
      <c r="AA380" s="32"/>
      <c r="AB380" s="32"/>
      <c r="AC380" s="32"/>
      <c r="AD380" s="32"/>
      <c r="AE380" s="32"/>
      <c r="AR380" s="202" t="s">
        <v>165</v>
      </c>
      <c r="AT380" s="202" t="s">
        <v>161</v>
      </c>
      <c r="AU380" s="202" t="s">
        <v>173</v>
      </c>
      <c r="AY380" s="15" t="s">
        <v>159</v>
      </c>
      <c r="BE380" s="203">
        <f t="shared" si="24"/>
        <v>0</v>
      </c>
      <c r="BF380" s="203">
        <f t="shared" si="25"/>
        <v>0</v>
      </c>
      <c r="BG380" s="203">
        <f t="shared" si="26"/>
        <v>0</v>
      </c>
      <c r="BH380" s="203">
        <f t="shared" si="27"/>
        <v>0</v>
      </c>
      <c r="BI380" s="203">
        <f t="shared" si="28"/>
        <v>0</v>
      </c>
      <c r="BJ380" s="15" t="s">
        <v>8</v>
      </c>
      <c r="BK380" s="203">
        <f t="shared" si="29"/>
        <v>0</v>
      </c>
      <c r="BL380" s="15" t="s">
        <v>165</v>
      </c>
      <c r="BM380" s="202" t="s">
        <v>1402</v>
      </c>
    </row>
    <row r="381" spans="1:65" s="2" customFormat="1" ht="44.25" customHeight="1">
      <c r="A381" s="32"/>
      <c r="B381" s="33"/>
      <c r="C381" s="190" t="s">
        <v>774</v>
      </c>
      <c r="D381" s="190" t="s">
        <v>161</v>
      </c>
      <c r="E381" s="191" t="s">
        <v>1403</v>
      </c>
      <c r="F381" s="192" t="s">
        <v>1404</v>
      </c>
      <c r="G381" s="193" t="s">
        <v>314</v>
      </c>
      <c r="H381" s="194">
        <v>1</v>
      </c>
      <c r="I381" s="195"/>
      <c r="J381" s="196">
        <f t="shared" si="20"/>
        <v>0</v>
      </c>
      <c r="K381" s="197"/>
      <c r="L381" s="37"/>
      <c r="M381" s="198" t="s">
        <v>1</v>
      </c>
      <c r="N381" s="199" t="s">
        <v>40</v>
      </c>
      <c r="O381" s="69"/>
      <c r="P381" s="200">
        <f t="shared" si="21"/>
        <v>0</v>
      </c>
      <c r="Q381" s="200">
        <v>0</v>
      </c>
      <c r="R381" s="200">
        <f t="shared" si="22"/>
        <v>0</v>
      </c>
      <c r="S381" s="200">
        <v>0</v>
      </c>
      <c r="T381" s="201">
        <f t="shared" si="23"/>
        <v>0</v>
      </c>
      <c r="U381" s="32"/>
      <c r="V381" s="32"/>
      <c r="W381" s="32"/>
      <c r="X381" s="32"/>
      <c r="Y381" s="32"/>
      <c r="Z381" s="32"/>
      <c r="AA381" s="32"/>
      <c r="AB381" s="32"/>
      <c r="AC381" s="32"/>
      <c r="AD381" s="32"/>
      <c r="AE381" s="32"/>
      <c r="AR381" s="202" t="s">
        <v>165</v>
      </c>
      <c r="AT381" s="202" t="s">
        <v>161</v>
      </c>
      <c r="AU381" s="202" t="s">
        <v>173</v>
      </c>
      <c r="AY381" s="15" t="s">
        <v>159</v>
      </c>
      <c r="BE381" s="203">
        <f t="shared" si="24"/>
        <v>0</v>
      </c>
      <c r="BF381" s="203">
        <f t="shared" si="25"/>
        <v>0</v>
      </c>
      <c r="BG381" s="203">
        <f t="shared" si="26"/>
        <v>0</v>
      </c>
      <c r="BH381" s="203">
        <f t="shared" si="27"/>
        <v>0</v>
      </c>
      <c r="BI381" s="203">
        <f t="shared" si="28"/>
        <v>0</v>
      </c>
      <c r="BJ381" s="15" t="s">
        <v>8</v>
      </c>
      <c r="BK381" s="203">
        <f t="shared" si="29"/>
        <v>0</v>
      </c>
      <c r="BL381" s="15" t="s">
        <v>165</v>
      </c>
      <c r="BM381" s="202" t="s">
        <v>1405</v>
      </c>
    </row>
    <row r="382" spans="1:65" s="2" customFormat="1" ht="33" customHeight="1">
      <c r="A382" s="32"/>
      <c r="B382" s="33"/>
      <c r="C382" s="190" t="s">
        <v>778</v>
      </c>
      <c r="D382" s="190" t="s">
        <v>161</v>
      </c>
      <c r="E382" s="191" t="s">
        <v>1406</v>
      </c>
      <c r="F382" s="192" t="s">
        <v>1407</v>
      </c>
      <c r="G382" s="193" t="s">
        <v>314</v>
      </c>
      <c r="H382" s="194">
        <v>7</v>
      </c>
      <c r="I382" s="195"/>
      <c r="J382" s="196">
        <f t="shared" si="20"/>
        <v>0</v>
      </c>
      <c r="K382" s="197"/>
      <c r="L382" s="37"/>
      <c r="M382" s="198" t="s">
        <v>1</v>
      </c>
      <c r="N382" s="199" t="s">
        <v>40</v>
      </c>
      <c r="O382" s="69"/>
      <c r="P382" s="200">
        <f t="shared" si="21"/>
        <v>0</v>
      </c>
      <c r="Q382" s="200">
        <v>0</v>
      </c>
      <c r="R382" s="200">
        <f t="shared" si="22"/>
        <v>0</v>
      </c>
      <c r="S382" s="200">
        <v>0</v>
      </c>
      <c r="T382" s="201">
        <f t="shared" si="23"/>
        <v>0</v>
      </c>
      <c r="U382" s="32"/>
      <c r="V382" s="32"/>
      <c r="W382" s="32"/>
      <c r="X382" s="32"/>
      <c r="Y382" s="32"/>
      <c r="Z382" s="32"/>
      <c r="AA382" s="32"/>
      <c r="AB382" s="32"/>
      <c r="AC382" s="32"/>
      <c r="AD382" s="32"/>
      <c r="AE382" s="32"/>
      <c r="AR382" s="202" t="s">
        <v>165</v>
      </c>
      <c r="AT382" s="202" t="s">
        <v>161</v>
      </c>
      <c r="AU382" s="202" t="s">
        <v>173</v>
      </c>
      <c r="AY382" s="15" t="s">
        <v>159</v>
      </c>
      <c r="BE382" s="203">
        <f t="shared" si="24"/>
        <v>0</v>
      </c>
      <c r="BF382" s="203">
        <f t="shared" si="25"/>
        <v>0</v>
      </c>
      <c r="BG382" s="203">
        <f t="shared" si="26"/>
        <v>0</v>
      </c>
      <c r="BH382" s="203">
        <f t="shared" si="27"/>
        <v>0</v>
      </c>
      <c r="BI382" s="203">
        <f t="shared" si="28"/>
        <v>0</v>
      </c>
      <c r="BJ382" s="15" t="s">
        <v>8</v>
      </c>
      <c r="BK382" s="203">
        <f t="shared" si="29"/>
        <v>0</v>
      </c>
      <c r="BL382" s="15" t="s">
        <v>165</v>
      </c>
      <c r="BM382" s="202" t="s">
        <v>1408</v>
      </c>
    </row>
    <row r="383" spans="1:65" s="2" customFormat="1" ht="33" customHeight="1">
      <c r="A383" s="32"/>
      <c r="B383" s="33"/>
      <c r="C383" s="190" t="s">
        <v>782</v>
      </c>
      <c r="D383" s="190" t="s">
        <v>161</v>
      </c>
      <c r="E383" s="191" t="s">
        <v>1409</v>
      </c>
      <c r="F383" s="192" t="s">
        <v>1410</v>
      </c>
      <c r="G383" s="193" t="s">
        <v>314</v>
      </c>
      <c r="H383" s="194">
        <v>1</v>
      </c>
      <c r="I383" s="195"/>
      <c r="J383" s="196">
        <f t="shared" si="20"/>
        <v>0</v>
      </c>
      <c r="K383" s="197"/>
      <c r="L383" s="37"/>
      <c r="M383" s="198" t="s">
        <v>1</v>
      </c>
      <c r="N383" s="199" t="s">
        <v>40</v>
      </c>
      <c r="O383" s="69"/>
      <c r="P383" s="200">
        <f t="shared" si="21"/>
        <v>0</v>
      </c>
      <c r="Q383" s="200">
        <v>0</v>
      </c>
      <c r="R383" s="200">
        <f t="shared" si="22"/>
        <v>0</v>
      </c>
      <c r="S383" s="200">
        <v>0</v>
      </c>
      <c r="T383" s="201">
        <f t="shared" si="23"/>
        <v>0</v>
      </c>
      <c r="U383" s="32"/>
      <c r="V383" s="32"/>
      <c r="W383" s="32"/>
      <c r="X383" s="32"/>
      <c r="Y383" s="32"/>
      <c r="Z383" s="32"/>
      <c r="AA383" s="32"/>
      <c r="AB383" s="32"/>
      <c r="AC383" s="32"/>
      <c r="AD383" s="32"/>
      <c r="AE383" s="32"/>
      <c r="AR383" s="202" t="s">
        <v>165</v>
      </c>
      <c r="AT383" s="202" t="s">
        <v>161</v>
      </c>
      <c r="AU383" s="202" t="s">
        <v>173</v>
      </c>
      <c r="AY383" s="15" t="s">
        <v>159</v>
      </c>
      <c r="BE383" s="203">
        <f t="shared" si="24"/>
        <v>0</v>
      </c>
      <c r="BF383" s="203">
        <f t="shared" si="25"/>
        <v>0</v>
      </c>
      <c r="BG383" s="203">
        <f t="shared" si="26"/>
        <v>0</v>
      </c>
      <c r="BH383" s="203">
        <f t="shared" si="27"/>
        <v>0</v>
      </c>
      <c r="BI383" s="203">
        <f t="shared" si="28"/>
        <v>0</v>
      </c>
      <c r="BJ383" s="15" t="s">
        <v>8</v>
      </c>
      <c r="BK383" s="203">
        <f t="shared" si="29"/>
        <v>0</v>
      </c>
      <c r="BL383" s="15" t="s">
        <v>165</v>
      </c>
      <c r="BM383" s="202" t="s">
        <v>1411</v>
      </c>
    </row>
    <row r="384" spans="1:65" s="2" customFormat="1" ht="44.25" customHeight="1">
      <c r="A384" s="32"/>
      <c r="B384" s="33"/>
      <c r="C384" s="190" t="s">
        <v>786</v>
      </c>
      <c r="D384" s="190" t="s">
        <v>161</v>
      </c>
      <c r="E384" s="191" t="s">
        <v>1412</v>
      </c>
      <c r="F384" s="192" t="s">
        <v>1413</v>
      </c>
      <c r="G384" s="193" t="s">
        <v>314</v>
      </c>
      <c r="H384" s="194">
        <v>1</v>
      </c>
      <c r="I384" s="195"/>
      <c r="J384" s="196">
        <f t="shared" si="20"/>
        <v>0</v>
      </c>
      <c r="K384" s="197"/>
      <c r="L384" s="37"/>
      <c r="M384" s="198" t="s">
        <v>1</v>
      </c>
      <c r="N384" s="199" t="s">
        <v>40</v>
      </c>
      <c r="O384" s="69"/>
      <c r="P384" s="200">
        <f t="shared" si="21"/>
        <v>0</v>
      </c>
      <c r="Q384" s="200">
        <v>0</v>
      </c>
      <c r="R384" s="200">
        <f t="shared" si="22"/>
        <v>0</v>
      </c>
      <c r="S384" s="200">
        <v>0</v>
      </c>
      <c r="T384" s="201">
        <f t="shared" si="23"/>
        <v>0</v>
      </c>
      <c r="U384" s="32"/>
      <c r="V384" s="32"/>
      <c r="W384" s="32"/>
      <c r="X384" s="32"/>
      <c r="Y384" s="32"/>
      <c r="Z384" s="32"/>
      <c r="AA384" s="32"/>
      <c r="AB384" s="32"/>
      <c r="AC384" s="32"/>
      <c r="AD384" s="32"/>
      <c r="AE384" s="32"/>
      <c r="AR384" s="202" t="s">
        <v>165</v>
      </c>
      <c r="AT384" s="202" t="s">
        <v>161</v>
      </c>
      <c r="AU384" s="202" t="s">
        <v>173</v>
      </c>
      <c r="AY384" s="15" t="s">
        <v>159</v>
      </c>
      <c r="BE384" s="203">
        <f t="shared" si="24"/>
        <v>0</v>
      </c>
      <c r="BF384" s="203">
        <f t="shared" si="25"/>
        <v>0</v>
      </c>
      <c r="BG384" s="203">
        <f t="shared" si="26"/>
        <v>0</v>
      </c>
      <c r="BH384" s="203">
        <f t="shared" si="27"/>
        <v>0</v>
      </c>
      <c r="BI384" s="203">
        <f t="shared" si="28"/>
        <v>0</v>
      </c>
      <c r="BJ384" s="15" t="s">
        <v>8</v>
      </c>
      <c r="BK384" s="203">
        <f t="shared" si="29"/>
        <v>0</v>
      </c>
      <c r="BL384" s="15" t="s">
        <v>165</v>
      </c>
      <c r="BM384" s="202" t="s">
        <v>1414</v>
      </c>
    </row>
    <row r="385" spans="1:65" s="2" customFormat="1" ht="33" customHeight="1">
      <c r="A385" s="32"/>
      <c r="B385" s="33"/>
      <c r="C385" s="190" t="s">
        <v>790</v>
      </c>
      <c r="D385" s="190" t="s">
        <v>161</v>
      </c>
      <c r="E385" s="191" t="s">
        <v>1415</v>
      </c>
      <c r="F385" s="192" t="s">
        <v>1416</v>
      </c>
      <c r="G385" s="193" t="s">
        <v>314</v>
      </c>
      <c r="H385" s="194">
        <v>1</v>
      </c>
      <c r="I385" s="195"/>
      <c r="J385" s="196">
        <f t="shared" si="20"/>
        <v>0</v>
      </c>
      <c r="K385" s="197"/>
      <c r="L385" s="37"/>
      <c r="M385" s="198" t="s">
        <v>1</v>
      </c>
      <c r="N385" s="199" t="s">
        <v>40</v>
      </c>
      <c r="O385" s="69"/>
      <c r="P385" s="200">
        <f t="shared" si="21"/>
        <v>0</v>
      </c>
      <c r="Q385" s="200">
        <v>0</v>
      </c>
      <c r="R385" s="200">
        <f t="shared" si="22"/>
        <v>0</v>
      </c>
      <c r="S385" s="200">
        <v>0</v>
      </c>
      <c r="T385" s="201">
        <f t="shared" si="23"/>
        <v>0</v>
      </c>
      <c r="U385" s="32"/>
      <c r="V385" s="32"/>
      <c r="W385" s="32"/>
      <c r="X385" s="32"/>
      <c r="Y385" s="32"/>
      <c r="Z385" s="32"/>
      <c r="AA385" s="32"/>
      <c r="AB385" s="32"/>
      <c r="AC385" s="32"/>
      <c r="AD385" s="32"/>
      <c r="AE385" s="32"/>
      <c r="AR385" s="202" t="s">
        <v>165</v>
      </c>
      <c r="AT385" s="202" t="s">
        <v>161</v>
      </c>
      <c r="AU385" s="202" t="s">
        <v>173</v>
      </c>
      <c r="AY385" s="15" t="s">
        <v>159</v>
      </c>
      <c r="BE385" s="203">
        <f t="shared" si="24"/>
        <v>0</v>
      </c>
      <c r="BF385" s="203">
        <f t="shared" si="25"/>
        <v>0</v>
      </c>
      <c r="BG385" s="203">
        <f t="shared" si="26"/>
        <v>0</v>
      </c>
      <c r="BH385" s="203">
        <f t="shared" si="27"/>
        <v>0</v>
      </c>
      <c r="BI385" s="203">
        <f t="shared" si="28"/>
        <v>0</v>
      </c>
      <c r="BJ385" s="15" t="s">
        <v>8</v>
      </c>
      <c r="BK385" s="203">
        <f t="shared" si="29"/>
        <v>0</v>
      </c>
      <c r="BL385" s="15" t="s">
        <v>165</v>
      </c>
      <c r="BM385" s="202" t="s">
        <v>1417</v>
      </c>
    </row>
    <row r="386" spans="1:65" s="2" customFormat="1" ht="21.75" customHeight="1">
      <c r="A386" s="32"/>
      <c r="B386" s="33"/>
      <c r="C386" s="190" t="s">
        <v>794</v>
      </c>
      <c r="D386" s="190" t="s">
        <v>161</v>
      </c>
      <c r="E386" s="191" t="s">
        <v>1418</v>
      </c>
      <c r="F386" s="192" t="s">
        <v>1419</v>
      </c>
      <c r="G386" s="193" t="s">
        <v>314</v>
      </c>
      <c r="H386" s="194">
        <v>1</v>
      </c>
      <c r="I386" s="195"/>
      <c r="J386" s="196">
        <f t="shared" si="20"/>
        <v>0</v>
      </c>
      <c r="K386" s="197"/>
      <c r="L386" s="37"/>
      <c r="M386" s="198" t="s">
        <v>1</v>
      </c>
      <c r="N386" s="199" t="s">
        <v>40</v>
      </c>
      <c r="O386" s="69"/>
      <c r="P386" s="200">
        <f t="shared" si="21"/>
        <v>0</v>
      </c>
      <c r="Q386" s="200">
        <v>0</v>
      </c>
      <c r="R386" s="200">
        <f t="shared" si="22"/>
        <v>0</v>
      </c>
      <c r="S386" s="200">
        <v>0</v>
      </c>
      <c r="T386" s="201">
        <f t="shared" si="23"/>
        <v>0</v>
      </c>
      <c r="U386" s="32"/>
      <c r="V386" s="32"/>
      <c r="W386" s="32"/>
      <c r="X386" s="32"/>
      <c r="Y386" s="32"/>
      <c r="Z386" s="32"/>
      <c r="AA386" s="32"/>
      <c r="AB386" s="32"/>
      <c r="AC386" s="32"/>
      <c r="AD386" s="32"/>
      <c r="AE386" s="32"/>
      <c r="AR386" s="202" t="s">
        <v>165</v>
      </c>
      <c r="AT386" s="202" t="s">
        <v>161</v>
      </c>
      <c r="AU386" s="202" t="s">
        <v>173</v>
      </c>
      <c r="AY386" s="15" t="s">
        <v>159</v>
      </c>
      <c r="BE386" s="203">
        <f t="shared" si="24"/>
        <v>0</v>
      </c>
      <c r="BF386" s="203">
        <f t="shared" si="25"/>
        <v>0</v>
      </c>
      <c r="BG386" s="203">
        <f t="shared" si="26"/>
        <v>0</v>
      </c>
      <c r="BH386" s="203">
        <f t="shared" si="27"/>
        <v>0</v>
      </c>
      <c r="BI386" s="203">
        <f t="shared" si="28"/>
        <v>0</v>
      </c>
      <c r="BJ386" s="15" t="s">
        <v>8</v>
      </c>
      <c r="BK386" s="203">
        <f t="shared" si="29"/>
        <v>0</v>
      </c>
      <c r="BL386" s="15" t="s">
        <v>165</v>
      </c>
      <c r="BM386" s="202" t="s">
        <v>1420</v>
      </c>
    </row>
    <row r="387" spans="1:65" s="2" customFormat="1" ht="33" customHeight="1">
      <c r="A387" s="32"/>
      <c r="B387" s="33"/>
      <c r="C387" s="190" t="s">
        <v>798</v>
      </c>
      <c r="D387" s="190" t="s">
        <v>161</v>
      </c>
      <c r="E387" s="191" t="s">
        <v>1421</v>
      </c>
      <c r="F387" s="192" t="s">
        <v>1422</v>
      </c>
      <c r="G387" s="193" t="s">
        <v>314</v>
      </c>
      <c r="H387" s="194">
        <v>7</v>
      </c>
      <c r="I387" s="195"/>
      <c r="J387" s="196">
        <f t="shared" si="20"/>
        <v>0</v>
      </c>
      <c r="K387" s="197"/>
      <c r="L387" s="37"/>
      <c r="M387" s="198" t="s">
        <v>1</v>
      </c>
      <c r="N387" s="199" t="s">
        <v>40</v>
      </c>
      <c r="O387" s="69"/>
      <c r="P387" s="200">
        <f t="shared" si="21"/>
        <v>0</v>
      </c>
      <c r="Q387" s="200">
        <v>0</v>
      </c>
      <c r="R387" s="200">
        <f t="shared" si="22"/>
        <v>0</v>
      </c>
      <c r="S387" s="200">
        <v>0</v>
      </c>
      <c r="T387" s="201">
        <f t="shared" si="23"/>
        <v>0</v>
      </c>
      <c r="U387" s="32"/>
      <c r="V387" s="32"/>
      <c r="W387" s="32"/>
      <c r="X387" s="32"/>
      <c r="Y387" s="32"/>
      <c r="Z387" s="32"/>
      <c r="AA387" s="32"/>
      <c r="AB387" s="32"/>
      <c r="AC387" s="32"/>
      <c r="AD387" s="32"/>
      <c r="AE387" s="32"/>
      <c r="AR387" s="202" t="s">
        <v>165</v>
      </c>
      <c r="AT387" s="202" t="s">
        <v>161</v>
      </c>
      <c r="AU387" s="202" t="s">
        <v>173</v>
      </c>
      <c r="AY387" s="15" t="s">
        <v>159</v>
      </c>
      <c r="BE387" s="203">
        <f t="shared" si="24"/>
        <v>0</v>
      </c>
      <c r="BF387" s="203">
        <f t="shared" si="25"/>
        <v>0</v>
      </c>
      <c r="BG387" s="203">
        <f t="shared" si="26"/>
        <v>0</v>
      </c>
      <c r="BH387" s="203">
        <f t="shared" si="27"/>
        <v>0</v>
      </c>
      <c r="BI387" s="203">
        <f t="shared" si="28"/>
        <v>0</v>
      </c>
      <c r="BJ387" s="15" t="s">
        <v>8</v>
      </c>
      <c r="BK387" s="203">
        <f t="shared" si="29"/>
        <v>0</v>
      </c>
      <c r="BL387" s="15" t="s">
        <v>165</v>
      </c>
      <c r="BM387" s="202" t="s">
        <v>1423</v>
      </c>
    </row>
    <row r="388" spans="1:65" s="2" customFormat="1" ht="21.75" customHeight="1">
      <c r="A388" s="32"/>
      <c r="B388" s="33"/>
      <c r="C388" s="190" t="s">
        <v>802</v>
      </c>
      <c r="D388" s="190" t="s">
        <v>161</v>
      </c>
      <c r="E388" s="191" t="s">
        <v>1424</v>
      </c>
      <c r="F388" s="192" t="s">
        <v>1425</v>
      </c>
      <c r="G388" s="193" t="s">
        <v>314</v>
      </c>
      <c r="H388" s="194">
        <v>1</v>
      </c>
      <c r="I388" s="195"/>
      <c r="J388" s="196">
        <f t="shared" si="20"/>
        <v>0</v>
      </c>
      <c r="K388" s="197"/>
      <c r="L388" s="37"/>
      <c r="M388" s="198" t="s">
        <v>1</v>
      </c>
      <c r="N388" s="199" t="s">
        <v>40</v>
      </c>
      <c r="O388" s="69"/>
      <c r="P388" s="200">
        <f t="shared" si="21"/>
        <v>0</v>
      </c>
      <c r="Q388" s="200">
        <v>0</v>
      </c>
      <c r="R388" s="200">
        <f t="shared" si="22"/>
        <v>0</v>
      </c>
      <c r="S388" s="200">
        <v>0</v>
      </c>
      <c r="T388" s="201">
        <f t="shared" si="23"/>
        <v>0</v>
      </c>
      <c r="U388" s="32"/>
      <c r="V388" s="32"/>
      <c r="W388" s="32"/>
      <c r="X388" s="32"/>
      <c r="Y388" s="32"/>
      <c r="Z388" s="32"/>
      <c r="AA388" s="32"/>
      <c r="AB388" s="32"/>
      <c r="AC388" s="32"/>
      <c r="AD388" s="32"/>
      <c r="AE388" s="32"/>
      <c r="AR388" s="202" t="s">
        <v>165</v>
      </c>
      <c r="AT388" s="202" t="s">
        <v>161</v>
      </c>
      <c r="AU388" s="202" t="s">
        <v>173</v>
      </c>
      <c r="AY388" s="15" t="s">
        <v>159</v>
      </c>
      <c r="BE388" s="203">
        <f t="shared" si="24"/>
        <v>0</v>
      </c>
      <c r="BF388" s="203">
        <f t="shared" si="25"/>
        <v>0</v>
      </c>
      <c r="BG388" s="203">
        <f t="shared" si="26"/>
        <v>0</v>
      </c>
      <c r="BH388" s="203">
        <f t="shared" si="27"/>
        <v>0</v>
      </c>
      <c r="BI388" s="203">
        <f t="shared" si="28"/>
        <v>0</v>
      </c>
      <c r="BJ388" s="15" t="s">
        <v>8</v>
      </c>
      <c r="BK388" s="203">
        <f t="shared" si="29"/>
        <v>0</v>
      </c>
      <c r="BL388" s="15" t="s">
        <v>165</v>
      </c>
      <c r="BM388" s="202" t="s">
        <v>1426</v>
      </c>
    </row>
    <row r="389" spans="1:65" s="2" customFormat="1" ht="33" customHeight="1">
      <c r="A389" s="32"/>
      <c r="B389" s="33"/>
      <c r="C389" s="190" t="s">
        <v>806</v>
      </c>
      <c r="D389" s="190" t="s">
        <v>161</v>
      </c>
      <c r="E389" s="191" t="s">
        <v>1427</v>
      </c>
      <c r="F389" s="192" t="s">
        <v>1428</v>
      </c>
      <c r="G389" s="193" t="s">
        <v>314</v>
      </c>
      <c r="H389" s="194">
        <v>1</v>
      </c>
      <c r="I389" s="195"/>
      <c r="J389" s="196">
        <f t="shared" si="20"/>
        <v>0</v>
      </c>
      <c r="K389" s="197"/>
      <c r="L389" s="37"/>
      <c r="M389" s="198" t="s">
        <v>1</v>
      </c>
      <c r="N389" s="199" t="s">
        <v>40</v>
      </c>
      <c r="O389" s="69"/>
      <c r="P389" s="200">
        <f t="shared" si="21"/>
        <v>0</v>
      </c>
      <c r="Q389" s="200">
        <v>0</v>
      </c>
      <c r="R389" s="200">
        <f t="shared" si="22"/>
        <v>0</v>
      </c>
      <c r="S389" s="200">
        <v>0</v>
      </c>
      <c r="T389" s="201">
        <f t="shared" si="23"/>
        <v>0</v>
      </c>
      <c r="U389" s="32"/>
      <c r="V389" s="32"/>
      <c r="W389" s="32"/>
      <c r="X389" s="32"/>
      <c r="Y389" s="32"/>
      <c r="Z389" s="32"/>
      <c r="AA389" s="32"/>
      <c r="AB389" s="32"/>
      <c r="AC389" s="32"/>
      <c r="AD389" s="32"/>
      <c r="AE389" s="32"/>
      <c r="AR389" s="202" t="s">
        <v>165</v>
      </c>
      <c r="AT389" s="202" t="s">
        <v>161</v>
      </c>
      <c r="AU389" s="202" t="s">
        <v>173</v>
      </c>
      <c r="AY389" s="15" t="s">
        <v>159</v>
      </c>
      <c r="BE389" s="203">
        <f t="shared" si="24"/>
        <v>0</v>
      </c>
      <c r="BF389" s="203">
        <f t="shared" si="25"/>
        <v>0</v>
      </c>
      <c r="BG389" s="203">
        <f t="shared" si="26"/>
        <v>0</v>
      </c>
      <c r="BH389" s="203">
        <f t="shared" si="27"/>
        <v>0</v>
      </c>
      <c r="BI389" s="203">
        <f t="shared" si="28"/>
        <v>0</v>
      </c>
      <c r="BJ389" s="15" t="s">
        <v>8</v>
      </c>
      <c r="BK389" s="203">
        <f t="shared" si="29"/>
        <v>0</v>
      </c>
      <c r="BL389" s="15" t="s">
        <v>165</v>
      </c>
      <c r="BM389" s="202" t="s">
        <v>1429</v>
      </c>
    </row>
    <row r="390" spans="1:65" s="2" customFormat="1" ht="33" customHeight="1">
      <c r="A390" s="32"/>
      <c r="B390" s="33"/>
      <c r="C390" s="190" t="s">
        <v>810</v>
      </c>
      <c r="D390" s="190" t="s">
        <v>161</v>
      </c>
      <c r="E390" s="191" t="s">
        <v>1430</v>
      </c>
      <c r="F390" s="192" t="s">
        <v>1431</v>
      </c>
      <c r="G390" s="193" t="s">
        <v>314</v>
      </c>
      <c r="H390" s="194">
        <v>1</v>
      </c>
      <c r="I390" s="195"/>
      <c r="J390" s="196">
        <f t="shared" si="20"/>
        <v>0</v>
      </c>
      <c r="K390" s="197"/>
      <c r="L390" s="37"/>
      <c r="M390" s="198" t="s">
        <v>1</v>
      </c>
      <c r="N390" s="199" t="s">
        <v>40</v>
      </c>
      <c r="O390" s="69"/>
      <c r="P390" s="200">
        <f t="shared" si="21"/>
        <v>0</v>
      </c>
      <c r="Q390" s="200">
        <v>0</v>
      </c>
      <c r="R390" s="200">
        <f t="shared" si="22"/>
        <v>0</v>
      </c>
      <c r="S390" s="200">
        <v>0</v>
      </c>
      <c r="T390" s="201">
        <f t="shared" si="23"/>
        <v>0</v>
      </c>
      <c r="U390" s="32"/>
      <c r="V390" s="32"/>
      <c r="W390" s="32"/>
      <c r="X390" s="32"/>
      <c r="Y390" s="32"/>
      <c r="Z390" s="32"/>
      <c r="AA390" s="32"/>
      <c r="AB390" s="32"/>
      <c r="AC390" s="32"/>
      <c r="AD390" s="32"/>
      <c r="AE390" s="32"/>
      <c r="AR390" s="202" t="s">
        <v>165</v>
      </c>
      <c r="AT390" s="202" t="s">
        <v>161</v>
      </c>
      <c r="AU390" s="202" t="s">
        <v>173</v>
      </c>
      <c r="AY390" s="15" t="s">
        <v>159</v>
      </c>
      <c r="BE390" s="203">
        <f t="shared" si="24"/>
        <v>0</v>
      </c>
      <c r="BF390" s="203">
        <f t="shared" si="25"/>
        <v>0</v>
      </c>
      <c r="BG390" s="203">
        <f t="shared" si="26"/>
        <v>0</v>
      </c>
      <c r="BH390" s="203">
        <f t="shared" si="27"/>
        <v>0</v>
      </c>
      <c r="BI390" s="203">
        <f t="shared" si="28"/>
        <v>0</v>
      </c>
      <c r="BJ390" s="15" t="s">
        <v>8</v>
      </c>
      <c r="BK390" s="203">
        <f t="shared" si="29"/>
        <v>0</v>
      </c>
      <c r="BL390" s="15" t="s">
        <v>165</v>
      </c>
      <c r="BM390" s="202" t="s">
        <v>1432</v>
      </c>
    </row>
    <row r="391" spans="1:65" s="2" customFormat="1" ht="33" customHeight="1">
      <c r="A391" s="32"/>
      <c r="B391" s="33"/>
      <c r="C391" s="190" t="s">
        <v>814</v>
      </c>
      <c r="D391" s="190" t="s">
        <v>161</v>
      </c>
      <c r="E391" s="191" t="s">
        <v>1433</v>
      </c>
      <c r="F391" s="192" t="s">
        <v>1434</v>
      </c>
      <c r="G391" s="193" t="s">
        <v>314</v>
      </c>
      <c r="H391" s="194">
        <v>1</v>
      </c>
      <c r="I391" s="195"/>
      <c r="J391" s="196">
        <f t="shared" si="20"/>
        <v>0</v>
      </c>
      <c r="K391" s="197"/>
      <c r="L391" s="37"/>
      <c r="M391" s="198" t="s">
        <v>1</v>
      </c>
      <c r="N391" s="199" t="s">
        <v>40</v>
      </c>
      <c r="O391" s="69"/>
      <c r="P391" s="200">
        <f t="shared" si="21"/>
        <v>0</v>
      </c>
      <c r="Q391" s="200">
        <v>0</v>
      </c>
      <c r="R391" s="200">
        <f t="shared" si="22"/>
        <v>0</v>
      </c>
      <c r="S391" s="200">
        <v>0</v>
      </c>
      <c r="T391" s="201">
        <f t="shared" si="23"/>
        <v>0</v>
      </c>
      <c r="U391" s="32"/>
      <c r="V391" s="32"/>
      <c r="W391" s="32"/>
      <c r="X391" s="32"/>
      <c r="Y391" s="32"/>
      <c r="Z391" s="32"/>
      <c r="AA391" s="32"/>
      <c r="AB391" s="32"/>
      <c r="AC391" s="32"/>
      <c r="AD391" s="32"/>
      <c r="AE391" s="32"/>
      <c r="AR391" s="202" t="s">
        <v>165</v>
      </c>
      <c r="AT391" s="202" t="s">
        <v>161</v>
      </c>
      <c r="AU391" s="202" t="s">
        <v>173</v>
      </c>
      <c r="AY391" s="15" t="s">
        <v>159</v>
      </c>
      <c r="BE391" s="203">
        <f t="shared" si="24"/>
        <v>0</v>
      </c>
      <c r="BF391" s="203">
        <f t="shared" si="25"/>
        <v>0</v>
      </c>
      <c r="BG391" s="203">
        <f t="shared" si="26"/>
        <v>0</v>
      </c>
      <c r="BH391" s="203">
        <f t="shared" si="27"/>
        <v>0</v>
      </c>
      <c r="BI391" s="203">
        <f t="shared" si="28"/>
        <v>0</v>
      </c>
      <c r="BJ391" s="15" t="s">
        <v>8</v>
      </c>
      <c r="BK391" s="203">
        <f t="shared" si="29"/>
        <v>0</v>
      </c>
      <c r="BL391" s="15" t="s">
        <v>165</v>
      </c>
      <c r="BM391" s="202" t="s">
        <v>1435</v>
      </c>
    </row>
    <row r="392" spans="1:65" s="2" customFormat="1" ht="33" customHeight="1">
      <c r="A392" s="32"/>
      <c r="B392" s="33"/>
      <c r="C392" s="190" t="s">
        <v>818</v>
      </c>
      <c r="D392" s="190" t="s">
        <v>161</v>
      </c>
      <c r="E392" s="191" t="s">
        <v>1436</v>
      </c>
      <c r="F392" s="192" t="s">
        <v>1437</v>
      </c>
      <c r="G392" s="193" t="s">
        <v>314</v>
      </c>
      <c r="H392" s="194">
        <v>1</v>
      </c>
      <c r="I392" s="195"/>
      <c r="J392" s="196">
        <f t="shared" si="20"/>
        <v>0</v>
      </c>
      <c r="K392" s="197"/>
      <c r="L392" s="37"/>
      <c r="M392" s="198" t="s">
        <v>1</v>
      </c>
      <c r="N392" s="199" t="s">
        <v>40</v>
      </c>
      <c r="O392" s="69"/>
      <c r="P392" s="200">
        <f t="shared" si="21"/>
        <v>0</v>
      </c>
      <c r="Q392" s="200">
        <v>0</v>
      </c>
      <c r="R392" s="200">
        <f t="shared" si="22"/>
        <v>0</v>
      </c>
      <c r="S392" s="200">
        <v>0</v>
      </c>
      <c r="T392" s="201">
        <f t="shared" si="23"/>
        <v>0</v>
      </c>
      <c r="U392" s="32"/>
      <c r="V392" s="32"/>
      <c r="W392" s="32"/>
      <c r="X392" s="32"/>
      <c r="Y392" s="32"/>
      <c r="Z392" s="32"/>
      <c r="AA392" s="32"/>
      <c r="AB392" s="32"/>
      <c r="AC392" s="32"/>
      <c r="AD392" s="32"/>
      <c r="AE392" s="32"/>
      <c r="AR392" s="202" t="s">
        <v>165</v>
      </c>
      <c r="AT392" s="202" t="s">
        <v>161</v>
      </c>
      <c r="AU392" s="202" t="s">
        <v>173</v>
      </c>
      <c r="AY392" s="15" t="s">
        <v>159</v>
      </c>
      <c r="BE392" s="203">
        <f t="shared" si="24"/>
        <v>0</v>
      </c>
      <c r="BF392" s="203">
        <f t="shared" si="25"/>
        <v>0</v>
      </c>
      <c r="BG392" s="203">
        <f t="shared" si="26"/>
        <v>0</v>
      </c>
      <c r="BH392" s="203">
        <f t="shared" si="27"/>
        <v>0</v>
      </c>
      <c r="BI392" s="203">
        <f t="shared" si="28"/>
        <v>0</v>
      </c>
      <c r="BJ392" s="15" t="s">
        <v>8</v>
      </c>
      <c r="BK392" s="203">
        <f t="shared" si="29"/>
        <v>0</v>
      </c>
      <c r="BL392" s="15" t="s">
        <v>165</v>
      </c>
      <c r="BM392" s="202" t="s">
        <v>1438</v>
      </c>
    </row>
    <row r="393" spans="1:65" s="2" customFormat="1" ht="55.5" customHeight="1">
      <c r="A393" s="32"/>
      <c r="B393" s="33"/>
      <c r="C393" s="190" t="s">
        <v>822</v>
      </c>
      <c r="D393" s="190" t="s">
        <v>161</v>
      </c>
      <c r="E393" s="191" t="s">
        <v>1439</v>
      </c>
      <c r="F393" s="192" t="s">
        <v>1440</v>
      </c>
      <c r="G393" s="193" t="s">
        <v>314</v>
      </c>
      <c r="H393" s="194">
        <v>1</v>
      </c>
      <c r="I393" s="195"/>
      <c r="J393" s="196">
        <f t="shared" si="20"/>
        <v>0</v>
      </c>
      <c r="K393" s="197"/>
      <c r="L393" s="37"/>
      <c r="M393" s="198" t="s">
        <v>1</v>
      </c>
      <c r="N393" s="199" t="s">
        <v>40</v>
      </c>
      <c r="O393" s="69"/>
      <c r="P393" s="200">
        <f t="shared" si="21"/>
        <v>0</v>
      </c>
      <c r="Q393" s="200">
        <v>0</v>
      </c>
      <c r="R393" s="200">
        <f t="shared" si="22"/>
        <v>0</v>
      </c>
      <c r="S393" s="200">
        <v>0</v>
      </c>
      <c r="T393" s="201">
        <f t="shared" si="23"/>
        <v>0</v>
      </c>
      <c r="U393" s="32"/>
      <c r="V393" s="32"/>
      <c r="W393" s="32"/>
      <c r="X393" s="32"/>
      <c r="Y393" s="32"/>
      <c r="Z393" s="32"/>
      <c r="AA393" s="32"/>
      <c r="AB393" s="32"/>
      <c r="AC393" s="32"/>
      <c r="AD393" s="32"/>
      <c r="AE393" s="32"/>
      <c r="AR393" s="202" t="s">
        <v>165</v>
      </c>
      <c r="AT393" s="202" t="s">
        <v>161</v>
      </c>
      <c r="AU393" s="202" t="s">
        <v>173</v>
      </c>
      <c r="AY393" s="15" t="s">
        <v>159</v>
      </c>
      <c r="BE393" s="203">
        <f t="shared" si="24"/>
        <v>0</v>
      </c>
      <c r="BF393" s="203">
        <f t="shared" si="25"/>
        <v>0</v>
      </c>
      <c r="BG393" s="203">
        <f t="shared" si="26"/>
        <v>0</v>
      </c>
      <c r="BH393" s="203">
        <f t="shared" si="27"/>
        <v>0</v>
      </c>
      <c r="BI393" s="203">
        <f t="shared" si="28"/>
        <v>0</v>
      </c>
      <c r="BJ393" s="15" t="s">
        <v>8</v>
      </c>
      <c r="BK393" s="203">
        <f t="shared" si="29"/>
        <v>0</v>
      </c>
      <c r="BL393" s="15" t="s">
        <v>165</v>
      </c>
      <c r="BM393" s="202" t="s">
        <v>1441</v>
      </c>
    </row>
    <row r="394" spans="2:63" s="12" customFormat="1" ht="20.85" customHeight="1">
      <c r="B394" s="174"/>
      <c r="C394" s="175"/>
      <c r="D394" s="176" t="s">
        <v>74</v>
      </c>
      <c r="E394" s="188" t="s">
        <v>1442</v>
      </c>
      <c r="F394" s="188" t="s">
        <v>1443</v>
      </c>
      <c r="G394" s="175"/>
      <c r="H394" s="175"/>
      <c r="I394" s="178"/>
      <c r="J394" s="189">
        <f>BK394</f>
        <v>0</v>
      </c>
      <c r="K394" s="175"/>
      <c r="L394" s="180"/>
      <c r="M394" s="181"/>
      <c r="N394" s="182"/>
      <c r="O394" s="182"/>
      <c r="P394" s="183">
        <f>SUM(P395:P400)</f>
        <v>0</v>
      </c>
      <c r="Q394" s="182"/>
      <c r="R394" s="183">
        <f>SUM(R395:R400)</f>
        <v>0</v>
      </c>
      <c r="S394" s="182"/>
      <c r="T394" s="184">
        <f>SUM(T395:T400)</f>
        <v>0</v>
      </c>
      <c r="AR394" s="185" t="s">
        <v>8</v>
      </c>
      <c r="AT394" s="186" t="s">
        <v>74</v>
      </c>
      <c r="AU394" s="186" t="s">
        <v>83</v>
      </c>
      <c r="AY394" s="185" t="s">
        <v>159</v>
      </c>
      <c r="BK394" s="187">
        <f>SUM(BK395:BK400)</f>
        <v>0</v>
      </c>
    </row>
    <row r="395" spans="1:65" s="2" customFormat="1" ht="21.75" customHeight="1">
      <c r="A395" s="32"/>
      <c r="B395" s="33"/>
      <c r="C395" s="190" t="s">
        <v>829</v>
      </c>
      <c r="D395" s="190" t="s">
        <v>161</v>
      </c>
      <c r="E395" s="191" t="s">
        <v>1444</v>
      </c>
      <c r="F395" s="192" t="s">
        <v>1445</v>
      </c>
      <c r="G395" s="193" t="s">
        <v>314</v>
      </c>
      <c r="H395" s="194">
        <v>1</v>
      </c>
      <c r="I395" s="195"/>
      <c r="J395" s="196">
        <f aca="true" t="shared" si="30" ref="J395:J400">ROUND(I395*H395,0)</f>
        <v>0</v>
      </c>
      <c r="K395" s="197"/>
      <c r="L395" s="37"/>
      <c r="M395" s="198" t="s">
        <v>1</v>
      </c>
      <c r="N395" s="199" t="s">
        <v>40</v>
      </c>
      <c r="O395" s="69"/>
      <c r="P395" s="200">
        <f aca="true" t="shared" si="31" ref="P395:P400">O395*H395</f>
        <v>0</v>
      </c>
      <c r="Q395" s="200">
        <v>0</v>
      </c>
      <c r="R395" s="200">
        <f aca="true" t="shared" si="32" ref="R395:R400">Q395*H395</f>
        <v>0</v>
      </c>
      <c r="S395" s="200">
        <v>0</v>
      </c>
      <c r="T395" s="201">
        <f aca="true" t="shared" si="33" ref="T395:T400">S395*H395</f>
        <v>0</v>
      </c>
      <c r="U395" s="32"/>
      <c r="V395" s="32"/>
      <c r="W395" s="32"/>
      <c r="X395" s="32"/>
      <c r="Y395" s="32"/>
      <c r="Z395" s="32"/>
      <c r="AA395" s="32"/>
      <c r="AB395" s="32"/>
      <c r="AC395" s="32"/>
      <c r="AD395" s="32"/>
      <c r="AE395" s="32"/>
      <c r="AR395" s="202" t="s">
        <v>165</v>
      </c>
      <c r="AT395" s="202" t="s">
        <v>161</v>
      </c>
      <c r="AU395" s="202" t="s">
        <v>173</v>
      </c>
      <c r="AY395" s="15" t="s">
        <v>159</v>
      </c>
      <c r="BE395" s="203">
        <f aca="true" t="shared" si="34" ref="BE395:BE400">IF(N395="základní",J395,0)</f>
        <v>0</v>
      </c>
      <c r="BF395" s="203">
        <f aca="true" t="shared" si="35" ref="BF395:BF400">IF(N395="snížená",J395,0)</f>
        <v>0</v>
      </c>
      <c r="BG395" s="203">
        <f aca="true" t="shared" si="36" ref="BG395:BG400">IF(N395="zákl. přenesená",J395,0)</f>
        <v>0</v>
      </c>
      <c r="BH395" s="203">
        <f aca="true" t="shared" si="37" ref="BH395:BH400">IF(N395="sníž. přenesená",J395,0)</f>
        <v>0</v>
      </c>
      <c r="BI395" s="203">
        <f aca="true" t="shared" si="38" ref="BI395:BI400">IF(N395="nulová",J395,0)</f>
        <v>0</v>
      </c>
      <c r="BJ395" s="15" t="s">
        <v>8</v>
      </c>
      <c r="BK395" s="203">
        <f aca="true" t="shared" si="39" ref="BK395:BK400">ROUND(I395*H395,0)</f>
        <v>0</v>
      </c>
      <c r="BL395" s="15" t="s">
        <v>165</v>
      </c>
      <c r="BM395" s="202" t="s">
        <v>1446</v>
      </c>
    </row>
    <row r="396" spans="1:65" s="2" customFormat="1" ht="16.5" customHeight="1">
      <c r="A396" s="32"/>
      <c r="B396" s="33"/>
      <c r="C396" s="190" t="s">
        <v>834</v>
      </c>
      <c r="D396" s="190" t="s">
        <v>161</v>
      </c>
      <c r="E396" s="191" t="s">
        <v>1447</v>
      </c>
      <c r="F396" s="192" t="s">
        <v>1448</v>
      </c>
      <c r="G396" s="193" t="s">
        <v>314</v>
      </c>
      <c r="H396" s="194">
        <v>1</v>
      </c>
      <c r="I396" s="195"/>
      <c r="J396" s="196">
        <f t="shared" si="30"/>
        <v>0</v>
      </c>
      <c r="K396" s="197"/>
      <c r="L396" s="37"/>
      <c r="M396" s="198" t="s">
        <v>1</v>
      </c>
      <c r="N396" s="199" t="s">
        <v>40</v>
      </c>
      <c r="O396" s="69"/>
      <c r="P396" s="200">
        <f t="shared" si="31"/>
        <v>0</v>
      </c>
      <c r="Q396" s="200">
        <v>0</v>
      </c>
      <c r="R396" s="200">
        <f t="shared" si="32"/>
        <v>0</v>
      </c>
      <c r="S396" s="200">
        <v>0</v>
      </c>
      <c r="T396" s="201">
        <f t="shared" si="33"/>
        <v>0</v>
      </c>
      <c r="U396" s="32"/>
      <c r="V396" s="32"/>
      <c r="W396" s="32"/>
      <c r="X396" s="32"/>
      <c r="Y396" s="32"/>
      <c r="Z396" s="32"/>
      <c r="AA396" s="32"/>
      <c r="AB396" s="32"/>
      <c r="AC396" s="32"/>
      <c r="AD396" s="32"/>
      <c r="AE396" s="32"/>
      <c r="AR396" s="202" t="s">
        <v>165</v>
      </c>
      <c r="AT396" s="202" t="s">
        <v>161</v>
      </c>
      <c r="AU396" s="202" t="s">
        <v>173</v>
      </c>
      <c r="AY396" s="15" t="s">
        <v>159</v>
      </c>
      <c r="BE396" s="203">
        <f t="shared" si="34"/>
        <v>0</v>
      </c>
      <c r="BF396" s="203">
        <f t="shared" si="35"/>
        <v>0</v>
      </c>
      <c r="BG396" s="203">
        <f t="shared" si="36"/>
        <v>0</v>
      </c>
      <c r="BH396" s="203">
        <f t="shared" si="37"/>
        <v>0</v>
      </c>
      <c r="BI396" s="203">
        <f t="shared" si="38"/>
        <v>0</v>
      </c>
      <c r="BJ396" s="15" t="s">
        <v>8</v>
      </c>
      <c r="BK396" s="203">
        <f t="shared" si="39"/>
        <v>0</v>
      </c>
      <c r="BL396" s="15" t="s">
        <v>165</v>
      </c>
      <c r="BM396" s="202" t="s">
        <v>1449</v>
      </c>
    </row>
    <row r="397" spans="1:65" s="2" customFormat="1" ht="21.75" customHeight="1">
      <c r="A397" s="32"/>
      <c r="B397" s="33"/>
      <c r="C397" s="190" t="s">
        <v>839</v>
      </c>
      <c r="D397" s="190" t="s">
        <v>161</v>
      </c>
      <c r="E397" s="191" t="s">
        <v>1450</v>
      </c>
      <c r="F397" s="192" t="s">
        <v>1451</v>
      </c>
      <c r="G397" s="193" t="s">
        <v>733</v>
      </c>
      <c r="H397" s="194">
        <v>1</v>
      </c>
      <c r="I397" s="195"/>
      <c r="J397" s="196">
        <f t="shared" si="30"/>
        <v>0</v>
      </c>
      <c r="K397" s="197"/>
      <c r="L397" s="37"/>
      <c r="M397" s="198" t="s">
        <v>1</v>
      </c>
      <c r="N397" s="199" t="s">
        <v>40</v>
      </c>
      <c r="O397" s="69"/>
      <c r="P397" s="200">
        <f t="shared" si="31"/>
        <v>0</v>
      </c>
      <c r="Q397" s="200">
        <v>0</v>
      </c>
      <c r="R397" s="200">
        <f t="shared" si="32"/>
        <v>0</v>
      </c>
      <c r="S397" s="200">
        <v>0</v>
      </c>
      <c r="T397" s="201">
        <f t="shared" si="33"/>
        <v>0</v>
      </c>
      <c r="U397" s="32"/>
      <c r="V397" s="32"/>
      <c r="W397" s="32"/>
      <c r="X397" s="32"/>
      <c r="Y397" s="32"/>
      <c r="Z397" s="32"/>
      <c r="AA397" s="32"/>
      <c r="AB397" s="32"/>
      <c r="AC397" s="32"/>
      <c r="AD397" s="32"/>
      <c r="AE397" s="32"/>
      <c r="AR397" s="202" t="s">
        <v>165</v>
      </c>
      <c r="AT397" s="202" t="s">
        <v>161</v>
      </c>
      <c r="AU397" s="202" t="s">
        <v>173</v>
      </c>
      <c r="AY397" s="15" t="s">
        <v>159</v>
      </c>
      <c r="BE397" s="203">
        <f t="shared" si="34"/>
        <v>0</v>
      </c>
      <c r="BF397" s="203">
        <f t="shared" si="35"/>
        <v>0</v>
      </c>
      <c r="BG397" s="203">
        <f t="shared" si="36"/>
        <v>0</v>
      </c>
      <c r="BH397" s="203">
        <f t="shared" si="37"/>
        <v>0</v>
      </c>
      <c r="BI397" s="203">
        <f t="shared" si="38"/>
        <v>0</v>
      </c>
      <c r="BJ397" s="15" t="s">
        <v>8</v>
      </c>
      <c r="BK397" s="203">
        <f t="shared" si="39"/>
        <v>0</v>
      </c>
      <c r="BL397" s="15" t="s">
        <v>165</v>
      </c>
      <c r="BM397" s="202" t="s">
        <v>1452</v>
      </c>
    </row>
    <row r="398" spans="1:65" s="2" customFormat="1" ht="16.5" customHeight="1">
      <c r="A398" s="32"/>
      <c r="B398" s="33"/>
      <c r="C398" s="190" t="s">
        <v>844</v>
      </c>
      <c r="D398" s="190" t="s">
        <v>161</v>
      </c>
      <c r="E398" s="191" t="s">
        <v>1453</v>
      </c>
      <c r="F398" s="192" t="s">
        <v>1454</v>
      </c>
      <c r="G398" s="193" t="s">
        <v>294</v>
      </c>
      <c r="H398" s="194">
        <v>75</v>
      </c>
      <c r="I398" s="195"/>
      <c r="J398" s="196">
        <f t="shared" si="30"/>
        <v>0</v>
      </c>
      <c r="K398" s="197"/>
      <c r="L398" s="37"/>
      <c r="M398" s="198" t="s">
        <v>1</v>
      </c>
      <c r="N398" s="199" t="s">
        <v>40</v>
      </c>
      <c r="O398" s="69"/>
      <c r="P398" s="200">
        <f t="shared" si="31"/>
        <v>0</v>
      </c>
      <c r="Q398" s="200">
        <v>0</v>
      </c>
      <c r="R398" s="200">
        <f t="shared" si="32"/>
        <v>0</v>
      </c>
      <c r="S398" s="200">
        <v>0</v>
      </c>
      <c r="T398" s="201">
        <f t="shared" si="33"/>
        <v>0</v>
      </c>
      <c r="U398" s="32"/>
      <c r="V398" s="32"/>
      <c r="W398" s="32"/>
      <c r="X398" s="32"/>
      <c r="Y398" s="32"/>
      <c r="Z398" s="32"/>
      <c r="AA398" s="32"/>
      <c r="AB398" s="32"/>
      <c r="AC398" s="32"/>
      <c r="AD398" s="32"/>
      <c r="AE398" s="32"/>
      <c r="AR398" s="202" t="s">
        <v>165</v>
      </c>
      <c r="AT398" s="202" t="s">
        <v>161</v>
      </c>
      <c r="AU398" s="202" t="s">
        <v>173</v>
      </c>
      <c r="AY398" s="15" t="s">
        <v>159</v>
      </c>
      <c r="BE398" s="203">
        <f t="shared" si="34"/>
        <v>0</v>
      </c>
      <c r="BF398" s="203">
        <f t="shared" si="35"/>
        <v>0</v>
      </c>
      <c r="BG398" s="203">
        <f t="shared" si="36"/>
        <v>0</v>
      </c>
      <c r="BH398" s="203">
        <f t="shared" si="37"/>
        <v>0</v>
      </c>
      <c r="BI398" s="203">
        <f t="shared" si="38"/>
        <v>0</v>
      </c>
      <c r="BJ398" s="15" t="s">
        <v>8</v>
      </c>
      <c r="BK398" s="203">
        <f t="shared" si="39"/>
        <v>0</v>
      </c>
      <c r="BL398" s="15" t="s">
        <v>165</v>
      </c>
      <c r="BM398" s="202" t="s">
        <v>1455</v>
      </c>
    </row>
    <row r="399" spans="1:65" s="2" customFormat="1" ht="33" customHeight="1">
      <c r="A399" s="32"/>
      <c r="B399" s="33"/>
      <c r="C399" s="190" t="s">
        <v>850</v>
      </c>
      <c r="D399" s="190" t="s">
        <v>161</v>
      </c>
      <c r="E399" s="191" t="s">
        <v>1456</v>
      </c>
      <c r="F399" s="192" t="s">
        <v>1457</v>
      </c>
      <c r="G399" s="193" t="s">
        <v>314</v>
      </c>
      <c r="H399" s="194">
        <v>1</v>
      </c>
      <c r="I399" s="195"/>
      <c r="J399" s="196">
        <f t="shared" si="30"/>
        <v>0</v>
      </c>
      <c r="K399" s="197"/>
      <c r="L399" s="37"/>
      <c r="M399" s="198" t="s">
        <v>1</v>
      </c>
      <c r="N399" s="199" t="s">
        <v>40</v>
      </c>
      <c r="O399" s="69"/>
      <c r="P399" s="200">
        <f t="shared" si="31"/>
        <v>0</v>
      </c>
      <c r="Q399" s="200">
        <v>0</v>
      </c>
      <c r="R399" s="200">
        <f t="shared" si="32"/>
        <v>0</v>
      </c>
      <c r="S399" s="200">
        <v>0</v>
      </c>
      <c r="T399" s="201">
        <f t="shared" si="33"/>
        <v>0</v>
      </c>
      <c r="U399" s="32"/>
      <c r="V399" s="32"/>
      <c r="W399" s="32"/>
      <c r="X399" s="32"/>
      <c r="Y399" s="32"/>
      <c r="Z399" s="32"/>
      <c r="AA399" s="32"/>
      <c r="AB399" s="32"/>
      <c r="AC399" s="32"/>
      <c r="AD399" s="32"/>
      <c r="AE399" s="32"/>
      <c r="AR399" s="202" t="s">
        <v>165</v>
      </c>
      <c r="AT399" s="202" t="s">
        <v>161</v>
      </c>
      <c r="AU399" s="202" t="s">
        <v>173</v>
      </c>
      <c r="AY399" s="15" t="s">
        <v>159</v>
      </c>
      <c r="BE399" s="203">
        <f t="shared" si="34"/>
        <v>0</v>
      </c>
      <c r="BF399" s="203">
        <f t="shared" si="35"/>
        <v>0</v>
      </c>
      <c r="BG399" s="203">
        <f t="shared" si="36"/>
        <v>0</v>
      </c>
      <c r="BH399" s="203">
        <f t="shared" si="37"/>
        <v>0</v>
      </c>
      <c r="BI399" s="203">
        <f t="shared" si="38"/>
        <v>0</v>
      </c>
      <c r="BJ399" s="15" t="s">
        <v>8</v>
      </c>
      <c r="BK399" s="203">
        <f t="shared" si="39"/>
        <v>0</v>
      </c>
      <c r="BL399" s="15" t="s">
        <v>165</v>
      </c>
      <c r="BM399" s="202" t="s">
        <v>1458</v>
      </c>
    </row>
    <row r="400" spans="1:65" s="2" customFormat="1" ht="21.75" customHeight="1">
      <c r="A400" s="32"/>
      <c r="B400" s="33"/>
      <c r="C400" s="190" t="s">
        <v>855</v>
      </c>
      <c r="D400" s="190" t="s">
        <v>161</v>
      </c>
      <c r="E400" s="191" t="s">
        <v>1459</v>
      </c>
      <c r="F400" s="192" t="s">
        <v>1460</v>
      </c>
      <c r="G400" s="193" t="s">
        <v>314</v>
      </c>
      <c r="H400" s="194">
        <v>1</v>
      </c>
      <c r="I400" s="195"/>
      <c r="J400" s="196">
        <f t="shared" si="30"/>
        <v>0</v>
      </c>
      <c r="K400" s="197"/>
      <c r="L400" s="37"/>
      <c r="M400" s="198" t="s">
        <v>1</v>
      </c>
      <c r="N400" s="199" t="s">
        <v>40</v>
      </c>
      <c r="O400" s="69"/>
      <c r="P400" s="200">
        <f t="shared" si="31"/>
        <v>0</v>
      </c>
      <c r="Q400" s="200">
        <v>0</v>
      </c>
      <c r="R400" s="200">
        <f t="shared" si="32"/>
        <v>0</v>
      </c>
      <c r="S400" s="200">
        <v>0</v>
      </c>
      <c r="T400" s="201">
        <f t="shared" si="33"/>
        <v>0</v>
      </c>
      <c r="U400" s="32"/>
      <c r="V400" s="32"/>
      <c r="W400" s="32"/>
      <c r="X400" s="32"/>
      <c r="Y400" s="32"/>
      <c r="Z400" s="32"/>
      <c r="AA400" s="32"/>
      <c r="AB400" s="32"/>
      <c r="AC400" s="32"/>
      <c r="AD400" s="32"/>
      <c r="AE400" s="32"/>
      <c r="AR400" s="202" t="s">
        <v>165</v>
      </c>
      <c r="AT400" s="202" t="s">
        <v>161</v>
      </c>
      <c r="AU400" s="202" t="s">
        <v>173</v>
      </c>
      <c r="AY400" s="15" t="s">
        <v>159</v>
      </c>
      <c r="BE400" s="203">
        <f t="shared" si="34"/>
        <v>0</v>
      </c>
      <c r="BF400" s="203">
        <f t="shared" si="35"/>
        <v>0</v>
      </c>
      <c r="BG400" s="203">
        <f t="shared" si="36"/>
        <v>0</v>
      </c>
      <c r="BH400" s="203">
        <f t="shared" si="37"/>
        <v>0</v>
      </c>
      <c r="BI400" s="203">
        <f t="shared" si="38"/>
        <v>0</v>
      </c>
      <c r="BJ400" s="15" t="s">
        <v>8</v>
      </c>
      <c r="BK400" s="203">
        <f t="shared" si="39"/>
        <v>0</v>
      </c>
      <c r="BL400" s="15" t="s">
        <v>165</v>
      </c>
      <c r="BM400" s="202" t="s">
        <v>1461</v>
      </c>
    </row>
    <row r="401" spans="2:63" s="12" customFormat="1" ht="20.85" customHeight="1">
      <c r="B401" s="174"/>
      <c r="C401" s="175"/>
      <c r="D401" s="176" t="s">
        <v>74</v>
      </c>
      <c r="E401" s="188" t="s">
        <v>1462</v>
      </c>
      <c r="F401" s="188" t="s">
        <v>1463</v>
      </c>
      <c r="G401" s="175"/>
      <c r="H401" s="175"/>
      <c r="I401" s="178"/>
      <c r="J401" s="189">
        <f>BK401</f>
        <v>0</v>
      </c>
      <c r="K401" s="175"/>
      <c r="L401" s="180"/>
      <c r="M401" s="181"/>
      <c r="N401" s="182"/>
      <c r="O401" s="182"/>
      <c r="P401" s="183">
        <f>SUM(P402:P409)</f>
        <v>0</v>
      </c>
      <c r="Q401" s="182"/>
      <c r="R401" s="183">
        <f>SUM(R402:R409)</f>
        <v>0</v>
      </c>
      <c r="S401" s="182"/>
      <c r="T401" s="184">
        <f>SUM(T402:T409)</f>
        <v>0</v>
      </c>
      <c r="AR401" s="185" t="s">
        <v>8</v>
      </c>
      <c r="AT401" s="186" t="s">
        <v>74</v>
      </c>
      <c r="AU401" s="186" t="s">
        <v>83</v>
      </c>
      <c r="AY401" s="185" t="s">
        <v>159</v>
      </c>
      <c r="BK401" s="187">
        <f>SUM(BK402:BK409)</f>
        <v>0</v>
      </c>
    </row>
    <row r="402" spans="1:65" s="2" customFormat="1" ht="16.5" customHeight="1">
      <c r="A402" s="32"/>
      <c r="B402" s="33"/>
      <c r="C402" s="190" t="s">
        <v>860</v>
      </c>
      <c r="D402" s="190" t="s">
        <v>161</v>
      </c>
      <c r="E402" s="191" t="s">
        <v>1447</v>
      </c>
      <c r="F402" s="192" t="s">
        <v>1448</v>
      </c>
      <c r="G402" s="193" t="s">
        <v>314</v>
      </c>
      <c r="H402" s="194">
        <v>1</v>
      </c>
      <c r="I402" s="195"/>
      <c r="J402" s="196">
        <f aca="true" t="shared" si="40" ref="J402:J409">ROUND(I402*H402,0)</f>
        <v>0</v>
      </c>
      <c r="K402" s="197"/>
      <c r="L402" s="37"/>
      <c r="M402" s="198" t="s">
        <v>1</v>
      </c>
      <c r="N402" s="199" t="s">
        <v>40</v>
      </c>
      <c r="O402" s="69"/>
      <c r="P402" s="200">
        <f aca="true" t="shared" si="41" ref="P402:P409">O402*H402</f>
        <v>0</v>
      </c>
      <c r="Q402" s="200">
        <v>0</v>
      </c>
      <c r="R402" s="200">
        <f aca="true" t="shared" si="42" ref="R402:R409">Q402*H402</f>
        <v>0</v>
      </c>
      <c r="S402" s="200">
        <v>0</v>
      </c>
      <c r="T402" s="201">
        <f aca="true" t="shared" si="43" ref="T402:T409">S402*H402</f>
        <v>0</v>
      </c>
      <c r="U402" s="32"/>
      <c r="V402" s="32"/>
      <c r="W402" s="32"/>
      <c r="X402" s="32"/>
      <c r="Y402" s="32"/>
      <c r="Z402" s="32"/>
      <c r="AA402" s="32"/>
      <c r="AB402" s="32"/>
      <c r="AC402" s="32"/>
      <c r="AD402" s="32"/>
      <c r="AE402" s="32"/>
      <c r="AR402" s="202" t="s">
        <v>165</v>
      </c>
      <c r="AT402" s="202" t="s">
        <v>161</v>
      </c>
      <c r="AU402" s="202" t="s">
        <v>173</v>
      </c>
      <c r="AY402" s="15" t="s">
        <v>159</v>
      </c>
      <c r="BE402" s="203">
        <f aca="true" t="shared" si="44" ref="BE402:BE409">IF(N402="základní",J402,0)</f>
        <v>0</v>
      </c>
      <c r="BF402" s="203">
        <f aca="true" t="shared" si="45" ref="BF402:BF409">IF(N402="snížená",J402,0)</f>
        <v>0</v>
      </c>
      <c r="BG402" s="203">
        <f aca="true" t="shared" si="46" ref="BG402:BG409">IF(N402="zákl. přenesená",J402,0)</f>
        <v>0</v>
      </c>
      <c r="BH402" s="203">
        <f aca="true" t="shared" si="47" ref="BH402:BH409">IF(N402="sníž. přenesená",J402,0)</f>
        <v>0</v>
      </c>
      <c r="BI402" s="203">
        <f aca="true" t="shared" si="48" ref="BI402:BI409">IF(N402="nulová",J402,0)</f>
        <v>0</v>
      </c>
      <c r="BJ402" s="15" t="s">
        <v>8</v>
      </c>
      <c r="BK402" s="203">
        <f aca="true" t="shared" si="49" ref="BK402:BK409">ROUND(I402*H402,0)</f>
        <v>0</v>
      </c>
      <c r="BL402" s="15" t="s">
        <v>165</v>
      </c>
      <c r="BM402" s="202" t="s">
        <v>1464</v>
      </c>
    </row>
    <row r="403" spans="1:65" s="2" customFormat="1" ht="21.75" customHeight="1">
      <c r="A403" s="32"/>
      <c r="B403" s="33"/>
      <c r="C403" s="190" t="s">
        <v>865</v>
      </c>
      <c r="D403" s="190" t="s">
        <v>161</v>
      </c>
      <c r="E403" s="191" t="s">
        <v>1465</v>
      </c>
      <c r="F403" s="192" t="s">
        <v>1460</v>
      </c>
      <c r="G403" s="193" t="s">
        <v>314</v>
      </c>
      <c r="H403" s="194">
        <v>1</v>
      </c>
      <c r="I403" s="195"/>
      <c r="J403" s="196">
        <f t="shared" si="40"/>
        <v>0</v>
      </c>
      <c r="K403" s="197"/>
      <c r="L403" s="37"/>
      <c r="M403" s="198" t="s">
        <v>1</v>
      </c>
      <c r="N403" s="199" t="s">
        <v>40</v>
      </c>
      <c r="O403" s="69"/>
      <c r="P403" s="200">
        <f t="shared" si="41"/>
        <v>0</v>
      </c>
      <c r="Q403" s="200">
        <v>0</v>
      </c>
      <c r="R403" s="200">
        <f t="shared" si="42"/>
        <v>0</v>
      </c>
      <c r="S403" s="200">
        <v>0</v>
      </c>
      <c r="T403" s="201">
        <f t="shared" si="43"/>
        <v>0</v>
      </c>
      <c r="U403" s="32"/>
      <c r="V403" s="32"/>
      <c r="W403" s="32"/>
      <c r="X403" s="32"/>
      <c r="Y403" s="32"/>
      <c r="Z403" s="32"/>
      <c r="AA403" s="32"/>
      <c r="AB403" s="32"/>
      <c r="AC403" s="32"/>
      <c r="AD403" s="32"/>
      <c r="AE403" s="32"/>
      <c r="AR403" s="202" t="s">
        <v>165</v>
      </c>
      <c r="AT403" s="202" t="s">
        <v>161</v>
      </c>
      <c r="AU403" s="202" t="s">
        <v>173</v>
      </c>
      <c r="AY403" s="15" t="s">
        <v>159</v>
      </c>
      <c r="BE403" s="203">
        <f t="shared" si="44"/>
        <v>0</v>
      </c>
      <c r="BF403" s="203">
        <f t="shared" si="45"/>
        <v>0</v>
      </c>
      <c r="BG403" s="203">
        <f t="shared" si="46"/>
        <v>0</v>
      </c>
      <c r="BH403" s="203">
        <f t="shared" si="47"/>
        <v>0</v>
      </c>
      <c r="BI403" s="203">
        <f t="shared" si="48"/>
        <v>0</v>
      </c>
      <c r="BJ403" s="15" t="s">
        <v>8</v>
      </c>
      <c r="BK403" s="203">
        <f t="shared" si="49"/>
        <v>0</v>
      </c>
      <c r="BL403" s="15" t="s">
        <v>165</v>
      </c>
      <c r="BM403" s="202" t="s">
        <v>1466</v>
      </c>
    </row>
    <row r="404" spans="1:65" s="2" customFormat="1" ht="21.75" customHeight="1">
      <c r="A404" s="32"/>
      <c r="B404" s="33"/>
      <c r="C404" s="190" t="s">
        <v>869</v>
      </c>
      <c r="D404" s="190" t="s">
        <v>161</v>
      </c>
      <c r="E404" s="191" t="s">
        <v>1467</v>
      </c>
      <c r="F404" s="192" t="s">
        <v>1468</v>
      </c>
      <c r="G404" s="193" t="s">
        <v>314</v>
      </c>
      <c r="H404" s="194">
        <v>1</v>
      </c>
      <c r="I404" s="195"/>
      <c r="J404" s="196">
        <f t="shared" si="40"/>
        <v>0</v>
      </c>
      <c r="K404" s="197"/>
      <c r="L404" s="37"/>
      <c r="M404" s="198" t="s">
        <v>1</v>
      </c>
      <c r="N404" s="199" t="s">
        <v>40</v>
      </c>
      <c r="O404" s="69"/>
      <c r="P404" s="200">
        <f t="shared" si="41"/>
        <v>0</v>
      </c>
      <c r="Q404" s="200">
        <v>0</v>
      </c>
      <c r="R404" s="200">
        <f t="shared" si="42"/>
        <v>0</v>
      </c>
      <c r="S404" s="200">
        <v>0</v>
      </c>
      <c r="T404" s="201">
        <f t="shared" si="43"/>
        <v>0</v>
      </c>
      <c r="U404" s="32"/>
      <c r="V404" s="32"/>
      <c r="W404" s="32"/>
      <c r="X404" s="32"/>
      <c r="Y404" s="32"/>
      <c r="Z404" s="32"/>
      <c r="AA404" s="32"/>
      <c r="AB404" s="32"/>
      <c r="AC404" s="32"/>
      <c r="AD404" s="32"/>
      <c r="AE404" s="32"/>
      <c r="AR404" s="202" t="s">
        <v>165</v>
      </c>
      <c r="AT404" s="202" t="s">
        <v>161</v>
      </c>
      <c r="AU404" s="202" t="s">
        <v>173</v>
      </c>
      <c r="AY404" s="15" t="s">
        <v>159</v>
      </c>
      <c r="BE404" s="203">
        <f t="shared" si="44"/>
        <v>0</v>
      </c>
      <c r="BF404" s="203">
        <f t="shared" si="45"/>
        <v>0</v>
      </c>
      <c r="BG404" s="203">
        <f t="shared" si="46"/>
        <v>0</v>
      </c>
      <c r="BH404" s="203">
        <f t="shared" si="47"/>
        <v>0</v>
      </c>
      <c r="BI404" s="203">
        <f t="shared" si="48"/>
        <v>0</v>
      </c>
      <c r="BJ404" s="15" t="s">
        <v>8</v>
      </c>
      <c r="BK404" s="203">
        <f t="shared" si="49"/>
        <v>0</v>
      </c>
      <c r="BL404" s="15" t="s">
        <v>165</v>
      </c>
      <c r="BM404" s="202" t="s">
        <v>1469</v>
      </c>
    </row>
    <row r="405" spans="1:65" s="2" customFormat="1" ht="21.75" customHeight="1">
      <c r="A405" s="32"/>
      <c r="B405" s="33"/>
      <c r="C405" s="190" t="s">
        <v>874</v>
      </c>
      <c r="D405" s="190" t="s">
        <v>161</v>
      </c>
      <c r="E405" s="191" t="s">
        <v>1470</v>
      </c>
      <c r="F405" s="192" t="s">
        <v>1471</v>
      </c>
      <c r="G405" s="193" t="s">
        <v>314</v>
      </c>
      <c r="H405" s="194">
        <v>1</v>
      </c>
      <c r="I405" s="195"/>
      <c r="J405" s="196">
        <f t="shared" si="40"/>
        <v>0</v>
      </c>
      <c r="K405" s="197"/>
      <c r="L405" s="37"/>
      <c r="M405" s="198" t="s">
        <v>1</v>
      </c>
      <c r="N405" s="199" t="s">
        <v>40</v>
      </c>
      <c r="O405" s="69"/>
      <c r="P405" s="200">
        <f t="shared" si="41"/>
        <v>0</v>
      </c>
      <c r="Q405" s="200">
        <v>0</v>
      </c>
      <c r="R405" s="200">
        <f t="shared" si="42"/>
        <v>0</v>
      </c>
      <c r="S405" s="200">
        <v>0</v>
      </c>
      <c r="T405" s="201">
        <f t="shared" si="43"/>
        <v>0</v>
      </c>
      <c r="U405" s="32"/>
      <c r="V405" s="32"/>
      <c r="W405" s="32"/>
      <c r="X405" s="32"/>
      <c r="Y405" s="32"/>
      <c r="Z405" s="32"/>
      <c r="AA405" s="32"/>
      <c r="AB405" s="32"/>
      <c r="AC405" s="32"/>
      <c r="AD405" s="32"/>
      <c r="AE405" s="32"/>
      <c r="AR405" s="202" t="s">
        <v>165</v>
      </c>
      <c r="AT405" s="202" t="s">
        <v>161</v>
      </c>
      <c r="AU405" s="202" t="s">
        <v>173</v>
      </c>
      <c r="AY405" s="15" t="s">
        <v>159</v>
      </c>
      <c r="BE405" s="203">
        <f t="shared" si="44"/>
        <v>0</v>
      </c>
      <c r="BF405" s="203">
        <f t="shared" si="45"/>
        <v>0</v>
      </c>
      <c r="BG405" s="203">
        <f t="shared" si="46"/>
        <v>0</v>
      </c>
      <c r="BH405" s="203">
        <f t="shared" si="47"/>
        <v>0</v>
      </c>
      <c r="BI405" s="203">
        <f t="shared" si="48"/>
        <v>0</v>
      </c>
      <c r="BJ405" s="15" t="s">
        <v>8</v>
      </c>
      <c r="BK405" s="203">
        <f t="shared" si="49"/>
        <v>0</v>
      </c>
      <c r="BL405" s="15" t="s">
        <v>165</v>
      </c>
      <c r="BM405" s="202" t="s">
        <v>1472</v>
      </c>
    </row>
    <row r="406" spans="1:65" s="2" customFormat="1" ht="21.75" customHeight="1">
      <c r="A406" s="32"/>
      <c r="B406" s="33"/>
      <c r="C406" s="190" t="s">
        <v>879</v>
      </c>
      <c r="D406" s="190" t="s">
        <v>161</v>
      </c>
      <c r="E406" s="191" t="s">
        <v>1473</v>
      </c>
      <c r="F406" s="192" t="s">
        <v>1474</v>
      </c>
      <c r="G406" s="193" t="s">
        <v>733</v>
      </c>
      <c r="H406" s="194">
        <v>1</v>
      </c>
      <c r="I406" s="195"/>
      <c r="J406" s="196">
        <f t="shared" si="40"/>
        <v>0</v>
      </c>
      <c r="K406" s="197"/>
      <c r="L406" s="37"/>
      <c r="M406" s="198" t="s">
        <v>1</v>
      </c>
      <c r="N406" s="199" t="s">
        <v>40</v>
      </c>
      <c r="O406" s="69"/>
      <c r="P406" s="200">
        <f t="shared" si="41"/>
        <v>0</v>
      </c>
      <c r="Q406" s="200">
        <v>0</v>
      </c>
      <c r="R406" s="200">
        <f t="shared" si="42"/>
        <v>0</v>
      </c>
      <c r="S406" s="200">
        <v>0</v>
      </c>
      <c r="T406" s="201">
        <f t="shared" si="43"/>
        <v>0</v>
      </c>
      <c r="U406" s="32"/>
      <c r="V406" s="32"/>
      <c r="W406" s="32"/>
      <c r="X406" s="32"/>
      <c r="Y406" s="32"/>
      <c r="Z406" s="32"/>
      <c r="AA406" s="32"/>
      <c r="AB406" s="32"/>
      <c r="AC406" s="32"/>
      <c r="AD406" s="32"/>
      <c r="AE406" s="32"/>
      <c r="AR406" s="202" t="s">
        <v>165</v>
      </c>
      <c r="AT406" s="202" t="s">
        <v>161</v>
      </c>
      <c r="AU406" s="202" t="s">
        <v>173</v>
      </c>
      <c r="AY406" s="15" t="s">
        <v>159</v>
      </c>
      <c r="BE406" s="203">
        <f t="shared" si="44"/>
        <v>0</v>
      </c>
      <c r="BF406" s="203">
        <f t="shared" si="45"/>
        <v>0</v>
      </c>
      <c r="BG406" s="203">
        <f t="shared" si="46"/>
        <v>0</v>
      </c>
      <c r="BH406" s="203">
        <f t="shared" si="47"/>
        <v>0</v>
      </c>
      <c r="BI406" s="203">
        <f t="shared" si="48"/>
        <v>0</v>
      </c>
      <c r="BJ406" s="15" t="s">
        <v>8</v>
      </c>
      <c r="BK406" s="203">
        <f t="shared" si="49"/>
        <v>0</v>
      </c>
      <c r="BL406" s="15" t="s">
        <v>165</v>
      </c>
      <c r="BM406" s="202" t="s">
        <v>1475</v>
      </c>
    </row>
    <row r="407" spans="1:65" s="2" customFormat="1" ht="16.5" customHeight="1">
      <c r="A407" s="32"/>
      <c r="B407" s="33"/>
      <c r="C407" s="190" t="s">
        <v>885</v>
      </c>
      <c r="D407" s="190" t="s">
        <v>161</v>
      </c>
      <c r="E407" s="191" t="s">
        <v>1476</v>
      </c>
      <c r="F407" s="192" t="s">
        <v>1477</v>
      </c>
      <c r="G407" s="193" t="s">
        <v>294</v>
      </c>
      <c r="H407" s="194">
        <v>130</v>
      </c>
      <c r="I407" s="195"/>
      <c r="J407" s="196">
        <f t="shared" si="40"/>
        <v>0</v>
      </c>
      <c r="K407" s="197"/>
      <c r="L407" s="37"/>
      <c r="M407" s="198" t="s">
        <v>1</v>
      </c>
      <c r="N407" s="199" t="s">
        <v>40</v>
      </c>
      <c r="O407" s="69"/>
      <c r="P407" s="200">
        <f t="shared" si="41"/>
        <v>0</v>
      </c>
      <c r="Q407" s="200">
        <v>0</v>
      </c>
      <c r="R407" s="200">
        <f t="shared" si="42"/>
        <v>0</v>
      </c>
      <c r="S407" s="200">
        <v>0</v>
      </c>
      <c r="T407" s="201">
        <f t="shared" si="43"/>
        <v>0</v>
      </c>
      <c r="U407" s="32"/>
      <c r="V407" s="32"/>
      <c r="W407" s="32"/>
      <c r="X407" s="32"/>
      <c r="Y407" s="32"/>
      <c r="Z407" s="32"/>
      <c r="AA407" s="32"/>
      <c r="AB407" s="32"/>
      <c r="AC407" s="32"/>
      <c r="AD407" s="32"/>
      <c r="AE407" s="32"/>
      <c r="AR407" s="202" t="s">
        <v>165</v>
      </c>
      <c r="AT407" s="202" t="s">
        <v>161</v>
      </c>
      <c r="AU407" s="202" t="s">
        <v>173</v>
      </c>
      <c r="AY407" s="15" t="s">
        <v>159</v>
      </c>
      <c r="BE407" s="203">
        <f t="shared" si="44"/>
        <v>0</v>
      </c>
      <c r="BF407" s="203">
        <f t="shared" si="45"/>
        <v>0</v>
      </c>
      <c r="BG407" s="203">
        <f t="shared" si="46"/>
        <v>0</v>
      </c>
      <c r="BH407" s="203">
        <f t="shared" si="47"/>
        <v>0</v>
      </c>
      <c r="BI407" s="203">
        <f t="shared" si="48"/>
        <v>0</v>
      </c>
      <c r="BJ407" s="15" t="s">
        <v>8</v>
      </c>
      <c r="BK407" s="203">
        <f t="shared" si="49"/>
        <v>0</v>
      </c>
      <c r="BL407" s="15" t="s">
        <v>165</v>
      </c>
      <c r="BM407" s="202" t="s">
        <v>1478</v>
      </c>
    </row>
    <row r="408" spans="1:65" s="2" customFormat="1" ht="16.5" customHeight="1">
      <c r="A408" s="32"/>
      <c r="B408" s="33"/>
      <c r="C408" s="190" t="s">
        <v>891</v>
      </c>
      <c r="D408" s="190" t="s">
        <v>161</v>
      </c>
      <c r="E408" s="191" t="s">
        <v>1479</v>
      </c>
      <c r="F408" s="192" t="s">
        <v>1480</v>
      </c>
      <c r="G408" s="193" t="s">
        <v>294</v>
      </c>
      <c r="H408" s="194">
        <v>130</v>
      </c>
      <c r="I408" s="195"/>
      <c r="J408" s="196">
        <f t="shared" si="40"/>
        <v>0</v>
      </c>
      <c r="K408" s="197"/>
      <c r="L408" s="37"/>
      <c r="M408" s="198" t="s">
        <v>1</v>
      </c>
      <c r="N408" s="199" t="s">
        <v>40</v>
      </c>
      <c r="O408" s="69"/>
      <c r="P408" s="200">
        <f t="shared" si="41"/>
        <v>0</v>
      </c>
      <c r="Q408" s="200">
        <v>0</v>
      </c>
      <c r="R408" s="200">
        <f t="shared" si="42"/>
        <v>0</v>
      </c>
      <c r="S408" s="200">
        <v>0</v>
      </c>
      <c r="T408" s="201">
        <f t="shared" si="43"/>
        <v>0</v>
      </c>
      <c r="U408" s="32"/>
      <c r="V408" s="32"/>
      <c r="W408" s="32"/>
      <c r="X408" s="32"/>
      <c r="Y408" s="32"/>
      <c r="Z408" s="32"/>
      <c r="AA408" s="32"/>
      <c r="AB408" s="32"/>
      <c r="AC408" s="32"/>
      <c r="AD408" s="32"/>
      <c r="AE408" s="32"/>
      <c r="AR408" s="202" t="s">
        <v>165</v>
      </c>
      <c r="AT408" s="202" t="s">
        <v>161</v>
      </c>
      <c r="AU408" s="202" t="s">
        <v>173</v>
      </c>
      <c r="AY408" s="15" t="s">
        <v>159</v>
      </c>
      <c r="BE408" s="203">
        <f t="shared" si="44"/>
        <v>0</v>
      </c>
      <c r="BF408" s="203">
        <f t="shared" si="45"/>
        <v>0</v>
      </c>
      <c r="BG408" s="203">
        <f t="shared" si="46"/>
        <v>0</v>
      </c>
      <c r="BH408" s="203">
        <f t="shared" si="47"/>
        <v>0</v>
      </c>
      <c r="BI408" s="203">
        <f t="shared" si="48"/>
        <v>0</v>
      </c>
      <c r="BJ408" s="15" t="s">
        <v>8</v>
      </c>
      <c r="BK408" s="203">
        <f t="shared" si="49"/>
        <v>0</v>
      </c>
      <c r="BL408" s="15" t="s">
        <v>165</v>
      </c>
      <c r="BM408" s="202" t="s">
        <v>1481</v>
      </c>
    </row>
    <row r="409" spans="1:65" s="2" customFormat="1" ht="16.5" customHeight="1">
      <c r="A409" s="32"/>
      <c r="B409" s="33"/>
      <c r="C409" s="190" t="s">
        <v>899</v>
      </c>
      <c r="D409" s="190" t="s">
        <v>161</v>
      </c>
      <c r="E409" s="191" t="s">
        <v>1482</v>
      </c>
      <c r="F409" s="192" t="s">
        <v>1483</v>
      </c>
      <c r="G409" s="193" t="s">
        <v>314</v>
      </c>
      <c r="H409" s="194">
        <v>1</v>
      </c>
      <c r="I409" s="195"/>
      <c r="J409" s="196">
        <f t="shared" si="40"/>
        <v>0</v>
      </c>
      <c r="K409" s="197"/>
      <c r="L409" s="37"/>
      <c r="M409" s="198" t="s">
        <v>1</v>
      </c>
      <c r="N409" s="199" t="s">
        <v>40</v>
      </c>
      <c r="O409" s="69"/>
      <c r="P409" s="200">
        <f t="shared" si="41"/>
        <v>0</v>
      </c>
      <c r="Q409" s="200">
        <v>0</v>
      </c>
      <c r="R409" s="200">
        <f t="shared" si="42"/>
        <v>0</v>
      </c>
      <c r="S409" s="200">
        <v>0</v>
      </c>
      <c r="T409" s="201">
        <f t="shared" si="43"/>
        <v>0</v>
      </c>
      <c r="U409" s="32"/>
      <c r="V409" s="32"/>
      <c r="W409" s="32"/>
      <c r="X409" s="32"/>
      <c r="Y409" s="32"/>
      <c r="Z409" s="32"/>
      <c r="AA409" s="32"/>
      <c r="AB409" s="32"/>
      <c r="AC409" s="32"/>
      <c r="AD409" s="32"/>
      <c r="AE409" s="32"/>
      <c r="AR409" s="202" t="s">
        <v>165</v>
      </c>
      <c r="AT409" s="202" t="s">
        <v>161</v>
      </c>
      <c r="AU409" s="202" t="s">
        <v>173</v>
      </c>
      <c r="AY409" s="15" t="s">
        <v>159</v>
      </c>
      <c r="BE409" s="203">
        <f t="shared" si="44"/>
        <v>0</v>
      </c>
      <c r="BF409" s="203">
        <f t="shared" si="45"/>
        <v>0</v>
      </c>
      <c r="BG409" s="203">
        <f t="shared" si="46"/>
        <v>0</v>
      </c>
      <c r="BH409" s="203">
        <f t="shared" si="47"/>
        <v>0</v>
      </c>
      <c r="BI409" s="203">
        <f t="shared" si="48"/>
        <v>0</v>
      </c>
      <c r="BJ409" s="15" t="s">
        <v>8</v>
      </c>
      <c r="BK409" s="203">
        <f t="shared" si="49"/>
        <v>0</v>
      </c>
      <c r="BL409" s="15" t="s">
        <v>165</v>
      </c>
      <c r="BM409" s="202" t="s">
        <v>1484</v>
      </c>
    </row>
    <row r="410" spans="2:63" s="12" customFormat="1" ht="20.85" customHeight="1">
      <c r="B410" s="174"/>
      <c r="C410" s="175"/>
      <c r="D410" s="176" t="s">
        <v>74</v>
      </c>
      <c r="E410" s="188" t="s">
        <v>1485</v>
      </c>
      <c r="F410" s="188" t="s">
        <v>1486</v>
      </c>
      <c r="G410" s="175"/>
      <c r="H410" s="175"/>
      <c r="I410" s="178"/>
      <c r="J410" s="189">
        <f>BK410</f>
        <v>0</v>
      </c>
      <c r="K410" s="175"/>
      <c r="L410" s="180"/>
      <c r="M410" s="181"/>
      <c r="N410" s="182"/>
      <c r="O410" s="182"/>
      <c r="P410" s="183">
        <f>SUM(P411:P445)</f>
        <v>0</v>
      </c>
      <c r="Q410" s="182"/>
      <c r="R410" s="183">
        <f>SUM(R411:R445)</f>
        <v>0</v>
      </c>
      <c r="S410" s="182"/>
      <c r="T410" s="184">
        <f>SUM(T411:T445)</f>
        <v>0</v>
      </c>
      <c r="AR410" s="185" t="s">
        <v>83</v>
      </c>
      <c r="AT410" s="186" t="s">
        <v>74</v>
      </c>
      <c r="AU410" s="186" t="s">
        <v>83</v>
      </c>
      <c r="AY410" s="185" t="s">
        <v>159</v>
      </c>
      <c r="BK410" s="187">
        <f>SUM(BK411:BK445)</f>
        <v>0</v>
      </c>
    </row>
    <row r="411" spans="1:65" s="2" customFormat="1" ht="44.25" customHeight="1">
      <c r="A411" s="32"/>
      <c r="B411" s="33"/>
      <c r="C411" s="190" t="s">
        <v>904</v>
      </c>
      <c r="D411" s="190" t="s">
        <v>161</v>
      </c>
      <c r="E411" s="191" t="s">
        <v>1487</v>
      </c>
      <c r="F411" s="192" t="s">
        <v>1488</v>
      </c>
      <c r="G411" s="193" t="s">
        <v>314</v>
      </c>
      <c r="H411" s="194">
        <v>1</v>
      </c>
      <c r="I411" s="195"/>
      <c r="J411" s="196">
        <f aca="true" t="shared" si="50" ref="J411:J445">ROUND(I411*H411,0)</f>
        <v>0</v>
      </c>
      <c r="K411" s="197"/>
      <c r="L411" s="37"/>
      <c r="M411" s="198" t="s">
        <v>1</v>
      </c>
      <c r="N411" s="199" t="s">
        <v>40</v>
      </c>
      <c r="O411" s="69"/>
      <c r="P411" s="200">
        <f aca="true" t="shared" si="51" ref="P411:P445">O411*H411</f>
        <v>0</v>
      </c>
      <c r="Q411" s="200">
        <v>0</v>
      </c>
      <c r="R411" s="200">
        <f aca="true" t="shared" si="52" ref="R411:R445">Q411*H411</f>
        <v>0</v>
      </c>
      <c r="S411" s="200">
        <v>0</v>
      </c>
      <c r="T411" s="201">
        <f aca="true" t="shared" si="53" ref="T411:T445">S411*H411</f>
        <v>0</v>
      </c>
      <c r="U411" s="32"/>
      <c r="V411" s="32"/>
      <c r="W411" s="32"/>
      <c r="X411" s="32"/>
      <c r="Y411" s="32"/>
      <c r="Z411" s="32"/>
      <c r="AA411" s="32"/>
      <c r="AB411" s="32"/>
      <c r="AC411" s="32"/>
      <c r="AD411" s="32"/>
      <c r="AE411" s="32"/>
      <c r="AR411" s="202" t="s">
        <v>244</v>
      </c>
      <c r="AT411" s="202" t="s">
        <v>161</v>
      </c>
      <c r="AU411" s="202" t="s">
        <v>173</v>
      </c>
      <c r="AY411" s="15" t="s">
        <v>159</v>
      </c>
      <c r="BE411" s="203">
        <f aca="true" t="shared" si="54" ref="BE411:BE445">IF(N411="základní",J411,0)</f>
        <v>0</v>
      </c>
      <c r="BF411" s="203">
        <f aca="true" t="shared" si="55" ref="BF411:BF445">IF(N411="snížená",J411,0)</f>
        <v>0</v>
      </c>
      <c r="BG411" s="203">
        <f aca="true" t="shared" si="56" ref="BG411:BG445">IF(N411="zákl. přenesená",J411,0)</f>
        <v>0</v>
      </c>
      <c r="BH411" s="203">
        <f aca="true" t="shared" si="57" ref="BH411:BH445">IF(N411="sníž. přenesená",J411,0)</f>
        <v>0</v>
      </c>
      <c r="BI411" s="203">
        <f aca="true" t="shared" si="58" ref="BI411:BI445">IF(N411="nulová",J411,0)</f>
        <v>0</v>
      </c>
      <c r="BJ411" s="15" t="s">
        <v>8</v>
      </c>
      <c r="BK411" s="203">
        <f aca="true" t="shared" si="59" ref="BK411:BK445">ROUND(I411*H411,0)</f>
        <v>0</v>
      </c>
      <c r="BL411" s="15" t="s">
        <v>244</v>
      </c>
      <c r="BM411" s="202" t="s">
        <v>1489</v>
      </c>
    </row>
    <row r="412" spans="1:65" s="2" customFormat="1" ht="33" customHeight="1">
      <c r="A412" s="32"/>
      <c r="B412" s="33"/>
      <c r="C412" s="190" t="s">
        <v>908</v>
      </c>
      <c r="D412" s="190" t="s">
        <v>161</v>
      </c>
      <c r="E412" s="191" t="s">
        <v>1490</v>
      </c>
      <c r="F412" s="192" t="s">
        <v>1491</v>
      </c>
      <c r="G412" s="193" t="s">
        <v>314</v>
      </c>
      <c r="H412" s="194">
        <v>1</v>
      </c>
      <c r="I412" s="195"/>
      <c r="J412" s="196">
        <f t="shared" si="50"/>
        <v>0</v>
      </c>
      <c r="K412" s="197"/>
      <c r="L412" s="37"/>
      <c r="M412" s="198" t="s">
        <v>1</v>
      </c>
      <c r="N412" s="199" t="s">
        <v>40</v>
      </c>
      <c r="O412" s="69"/>
      <c r="P412" s="200">
        <f t="shared" si="51"/>
        <v>0</v>
      </c>
      <c r="Q412" s="200">
        <v>0</v>
      </c>
      <c r="R412" s="200">
        <f t="shared" si="52"/>
        <v>0</v>
      </c>
      <c r="S412" s="200">
        <v>0</v>
      </c>
      <c r="T412" s="201">
        <f t="shared" si="53"/>
        <v>0</v>
      </c>
      <c r="U412" s="32"/>
      <c r="V412" s="32"/>
      <c r="W412" s="32"/>
      <c r="X412" s="32"/>
      <c r="Y412" s="32"/>
      <c r="Z412" s="32"/>
      <c r="AA412" s="32"/>
      <c r="AB412" s="32"/>
      <c r="AC412" s="32"/>
      <c r="AD412" s="32"/>
      <c r="AE412" s="32"/>
      <c r="AR412" s="202" t="s">
        <v>244</v>
      </c>
      <c r="AT412" s="202" t="s">
        <v>161</v>
      </c>
      <c r="AU412" s="202" t="s">
        <v>173</v>
      </c>
      <c r="AY412" s="15" t="s">
        <v>159</v>
      </c>
      <c r="BE412" s="203">
        <f t="shared" si="54"/>
        <v>0</v>
      </c>
      <c r="BF412" s="203">
        <f t="shared" si="55"/>
        <v>0</v>
      </c>
      <c r="BG412" s="203">
        <f t="shared" si="56"/>
        <v>0</v>
      </c>
      <c r="BH412" s="203">
        <f t="shared" si="57"/>
        <v>0</v>
      </c>
      <c r="BI412" s="203">
        <f t="shared" si="58"/>
        <v>0</v>
      </c>
      <c r="BJ412" s="15" t="s">
        <v>8</v>
      </c>
      <c r="BK412" s="203">
        <f t="shared" si="59"/>
        <v>0</v>
      </c>
      <c r="BL412" s="15" t="s">
        <v>244</v>
      </c>
      <c r="BM412" s="202" t="s">
        <v>1492</v>
      </c>
    </row>
    <row r="413" spans="1:65" s="2" customFormat="1" ht="21.75" customHeight="1">
      <c r="A413" s="32"/>
      <c r="B413" s="33"/>
      <c r="C413" s="190" t="s">
        <v>1493</v>
      </c>
      <c r="D413" s="190" t="s">
        <v>161</v>
      </c>
      <c r="E413" s="191" t="s">
        <v>1494</v>
      </c>
      <c r="F413" s="192" t="s">
        <v>1495</v>
      </c>
      <c r="G413" s="193" t="s">
        <v>314</v>
      </c>
      <c r="H413" s="194">
        <v>1</v>
      </c>
      <c r="I413" s="195"/>
      <c r="J413" s="196">
        <f t="shared" si="50"/>
        <v>0</v>
      </c>
      <c r="K413" s="197"/>
      <c r="L413" s="37"/>
      <c r="M413" s="198" t="s">
        <v>1</v>
      </c>
      <c r="N413" s="199" t="s">
        <v>40</v>
      </c>
      <c r="O413" s="69"/>
      <c r="P413" s="200">
        <f t="shared" si="51"/>
        <v>0</v>
      </c>
      <c r="Q413" s="200">
        <v>0</v>
      </c>
      <c r="R413" s="200">
        <f t="shared" si="52"/>
        <v>0</v>
      </c>
      <c r="S413" s="200">
        <v>0</v>
      </c>
      <c r="T413" s="201">
        <f t="shared" si="53"/>
        <v>0</v>
      </c>
      <c r="U413" s="32"/>
      <c r="V413" s="32"/>
      <c r="W413" s="32"/>
      <c r="X413" s="32"/>
      <c r="Y413" s="32"/>
      <c r="Z413" s="32"/>
      <c r="AA413" s="32"/>
      <c r="AB413" s="32"/>
      <c r="AC413" s="32"/>
      <c r="AD413" s="32"/>
      <c r="AE413" s="32"/>
      <c r="AR413" s="202" t="s">
        <v>244</v>
      </c>
      <c r="AT413" s="202" t="s">
        <v>161</v>
      </c>
      <c r="AU413" s="202" t="s">
        <v>173</v>
      </c>
      <c r="AY413" s="15" t="s">
        <v>159</v>
      </c>
      <c r="BE413" s="203">
        <f t="shared" si="54"/>
        <v>0</v>
      </c>
      <c r="BF413" s="203">
        <f t="shared" si="55"/>
        <v>0</v>
      </c>
      <c r="BG413" s="203">
        <f t="shared" si="56"/>
        <v>0</v>
      </c>
      <c r="BH413" s="203">
        <f t="shared" si="57"/>
        <v>0</v>
      </c>
      <c r="BI413" s="203">
        <f t="shared" si="58"/>
        <v>0</v>
      </c>
      <c r="BJ413" s="15" t="s">
        <v>8</v>
      </c>
      <c r="BK413" s="203">
        <f t="shared" si="59"/>
        <v>0</v>
      </c>
      <c r="BL413" s="15" t="s">
        <v>244</v>
      </c>
      <c r="BM413" s="202" t="s">
        <v>1496</v>
      </c>
    </row>
    <row r="414" spans="1:65" s="2" customFormat="1" ht="44.25" customHeight="1">
      <c r="A414" s="32"/>
      <c r="B414" s="33"/>
      <c r="C414" s="190" t="s">
        <v>1497</v>
      </c>
      <c r="D414" s="190" t="s">
        <v>161</v>
      </c>
      <c r="E414" s="191" t="s">
        <v>1498</v>
      </c>
      <c r="F414" s="192" t="s">
        <v>1499</v>
      </c>
      <c r="G414" s="193" t="s">
        <v>314</v>
      </c>
      <c r="H414" s="194">
        <v>2</v>
      </c>
      <c r="I414" s="195"/>
      <c r="J414" s="196">
        <f t="shared" si="50"/>
        <v>0</v>
      </c>
      <c r="K414" s="197"/>
      <c r="L414" s="37"/>
      <c r="M414" s="198" t="s">
        <v>1</v>
      </c>
      <c r="N414" s="199" t="s">
        <v>40</v>
      </c>
      <c r="O414" s="69"/>
      <c r="P414" s="200">
        <f t="shared" si="51"/>
        <v>0</v>
      </c>
      <c r="Q414" s="200">
        <v>0</v>
      </c>
      <c r="R414" s="200">
        <f t="shared" si="52"/>
        <v>0</v>
      </c>
      <c r="S414" s="200">
        <v>0</v>
      </c>
      <c r="T414" s="201">
        <f t="shared" si="53"/>
        <v>0</v>
      </c>
      <c r="U414" s="32"/>
      <c r="V414" s="32"/>
      <c r="W414" s="32"/>
      <c r="X414" s="32"/>
      <c r="Y414" s="32"/>
      <c r="Z414" s="32"/>
      <c r="AA414" s="32"/>
      <c r="AB414" s="32"/>
      <c r="AC414" s="32"/>
      <c r="AD414" s="32"/>
      <c r="AE414" s="32"/>
      <c r="AR414" s="202" t="s">
        <v>244</v>
      </c>
      <c r="AT414" s="202" t="s">
        <v>161</v>
      </c>
      <c r="AU414" s="202" t="s">
        <v>173</v>
      </c>
      <c r="AY414" s="15" t="s">
        <v>159</v>
      </c>
      <c r="BE414" s="203">
        <f t="shared" si="54"/>
        <v>0</v>
      </c>
      <c r="BF414" s="203">
        <f t="shared" si="55"/>
        <v>0</v>
      </c>
      <c r="BG414" s="203">
        <f t="shared" si="56"/>
        <v>0</v>
      </c>
      <c r="BH414" s="203">
        <f t="shared" si="57"/>
        <v>0</v>
      </c>
      <c r="BI414" s="203">
        <f t="shared" si="58"/>
        <v>0</v>
      </c>
      <c r="BJ414" s="15" t="s">
        <v>8</v>
      </c>
      <c r="BK414" s="203">
        <f t="shared" si="59"/>
        <v>0</v>
      </c>
      <c r="BL414" s="15" t="s">
        <v>244</v>
      </c>
      <c r="BM414" s="202" t="s">
        <v>1500</v>
      </c>
    </row>
    <row r="415" spans="1:65" s="2" customFormat="1" ht="33" customHeight="1">
      <c r="A415" s="32"/>
      <c r="B415" s="33"/>
      <c r="C415" s="190" t="s">
        <v>1501</v>
      </c>
      <c r="D415" s="190" t="s">
        <v>161</v>
      </c>
      <c r="E415" s="191" t="s">
        <v>1502</v>
      </c>
      <c r="F415" s="192" t="s">
        <v>1503</v>
      </c>
      <c r="G415" s="193" t="s">
        <v>314</v>
      </c>
      <c r="H415" s="194">
        <v>21</v>
      </c>
      <c r="I415" s="195"/>
      <c r="J415" s="196">
        <f t="shared" si="50"/>
        <v>0</v>
      </c>
      <c r="K415" s="197"/>
      <c r="L415" s="37"/>
      <c r="M415" s="198" t="s">
        <v>1</v>
      </c>
      <c r="N415" s="199" t="s">
        <v>40</v>
      </c>
      <c r="O415" s="69"/>
      <c r="P415" s="200">
        <f t="shared" si="51"/>
        <v>0</v>
      </c>
      <c r="Q415" s="200">
        <v>0</v>
      </c>
      <c r="R415" s="200">
        <f t="shared" si="52"/>
        <v>0</v>
      </c>
      <c r="S415" s="200">
        <v>0</v>
      </c>
      <c r="T415" s="201">
        <f t="shared" si="53"/>
        <v>0</v>
      </c>
      <c r="U415" s="32"/>
      <c r="V415" s="32"/>
      <c r="W415" s="32"/>
      <c r="X415" s="32"/>
      <c r="Y415" s="32"/>
      <c r="Z415" s="32"/>
      <c r="AA415" s="32"/>
      <c r="AB415" s="32"/>
      <c r="AC415" s="32"/>
      <c r="AD415" s="32"/>
      <c r="AE415" s="32"/>
      <c r="AR415" s="202" t="s">
        <v>244</v>
      </c>
      <c r="AT415" s="202" t="s">
        <v>161</v>
      </c>
      <c r="AU415" s="202" t="s">
        <v>173</v>
      </c>
      <c r="AY415" s="15" t="s">
        <v>159</v>
      </c>
      <c r="BE415" s="203">
        <f t="shared" si="54"/>
        <v>0</v>
      </c>
      <c r="BF415" s="203">
        <f t="shared" si="55"/>
        <v>0</v>
      </c>
      <c r="BG415" s="203">
        <f t="shared" si="56"/>
        <v>0</v>
      </c>
      <c r="BH415" s="203">
        <f t="shared" si="57"/>
        <v>0</v>
      </c>
      <c r="BI415" s="203">
        <f t="shared" si="58"/>
        <v>0</v>
      </c>
      <c r="BJ415" s="15" t="s">
        <v>8</v>
      </c>
      <c r="BK415" s="203">
        <f t="shared" si="59"/>
        <v>0</v>
      </c>
      <c r="BL415" s="15" t="s">
        <v>244</v>
      </c>
      <c r="BM415" s="202" t="s">
        <v>1504</v>
      </c>
    </row>
    <row r="416" spans="1:65" s="2" customFormat="1" ht="21.75" customHeight="1">
      <c r="A416" s="32"/>
      <c r="B416" s="33"/>
      <c r="C416" s="190" t="s">
        <v>1505</v>
      </c>
      <c r="D416" s="190" t="s">
        <v>161</v>
      </c>
      <c r="E416" s="191" t="s">
        <v>1506</v>
      </c>
      <c r="F416" s="192" t="s">
        <v>1507</v>
      </c>
      <c r="G416" s="193" t="s">
        <v>314</v>
      </c>
      <c r="H416" s="194">
        <v>1</v>
      </c>
      <c r="I416" s="195"/>
      <c r="J416" s="196">
        <f t="shared" si="50"/>
        <v>0</v>
      </c>
      <c r="K416" s="197"/>
      <c r="L416" s="37"/>
      <c r="M416" s="198" t="s">
        <v>1</v>
      </c>
      <c r="N416" s="199" t="s">
        <v>40</v>
      </c>
      <c r="O416" s="69"/>
      <c r="P416" s="200">
        <f t="shared" si="51"/>
        <v>0</v>
      </c>
      <c r="Q416" s="200">
        <v>0</v>
      </c>
      <c r="R416" s="200">
        <f t="shared" si="52"/>
        <v>0</v>
      </c>
      <c r="S416" s="200">
        <v>0</v>
      </c>
      <c r="T416" s="201">
        <f t="shared" si="53"/>
        <v>0</v>
      </c>
      <c r="U416" s="32"/>
      <c r="V416" s="32"/>
      <c r="W416" s="32"/>
      <c r="X416" s="32"/>
      <c r="Y416" s="32"/>
      <c r="Z416" s="32"/>
      <c r="AA416" s="32"/>
      <c r="AB416" s="32"/>
      <c r="AC416" s="32"/>
      <c r="AD416" s="32"/>
      <c r="AE416" s="32"/>
      <c r="AR416" s="202" t="s">
        <v>244</v>
      </c>
      <c r="AT416" s="202" t="s">
        <v>161</v>
      </c>
      <c r="AU416" s="202" t="s">
        <v>173</v>
      </c>
      <c r="AY416" s="15" t="s">
        <v>159</v>
      </c>
      <c r="BE416" s="203">
        <f t="shared" si="54"/>
        <v>0</v>
      </c>
      <c r="BF416" s="203">
        <f t="shared" si="55"/>
        <v>0</v>
      </c>
      <c r="BG416" s="203">
        <f t="shared" si="56"/>
        <v>0</v>
      </c>
      <c r="BH416" s="203">
        <f t="shared" si="57"/>
        <v>0</v>
      </c>
      <c r="BI416" s="203">
        <f t="shared" si="58"/>
        <v>0</v>
      </c>
      <c r="BJ416" s="15" t="s">
        <v>8</v>
      </c>
      <c r="BK416" s="203">
        <f t="shared" si="59"/>
        <v>0</v>
      </c>
      <c r="BL416" s="15" t="s">
        <v>244</v>
      </c>
      <c r="BM416" s="202" t="s">
        <v>1508</v>
      </c>
    </row>
    <row r="417" spans="1:65" s="2" customFormat="1" ht="21.75" customHeight="1">
      <c r="A417" s="32"/>
      <c r="B417" s="33"/>
      <c r="C417" s="190" t="s">
        <v>1509</v>
      </c>
      <c r="D417" s="190" t="s">
        <v>161</v>
      </c>
      <c r="E417" s="191" t="s">
        <v>1510</v>
      </c>
      <c r="F417" s="192" t="s">
        <v>1511</v>
      </c>
      <c r="G417" s="193" t="s">
        <v>314</v>
      </c>
      <c r="H417" s="194">
        <v>1</v>
      </c>
      <c r="I417" s="195"/>
      <c r="J417" s="196">
        <f t="shared" si="50"/>
        <v>0</v>
      </c>
      <c r="K417" s="197"/>
      <c r="L417" s="37"/>
      <c r="M417" s="198" t="s">
        <v>1</v>
      </c>
      <c r="N417" s="199" t="s">
        <v>40</v>
      </c>
      <c r="O417" s="69"/>
      <c r="P417" s="200">
        <f t="shared" si="51"/>
        <v>0</v>
      </c>
      <c r="Q417" s="200">
        <v>0</v>
      </c>
      <c r="R417" s="200">
        <f t="shared" si="52"/>
        <v>0</v>
      </c>
      <c r="S417" s="200">
        <v>0</v>
      </c>
      <c r="T417" s="201">
        <f t="shared" si="53"/>
        <v>0</v>
      </c>
      <c r="U417" s="32"/>
      <c r="V417" s="32"/>
      <c r="W417" s="32"/>
      <c r="X417" s="32"/>
      <c r="Y417" s="32"/>
      <c r="Z417" s="32"/>
      <c r="AA417" s="32"/>
      <c r="AB417" s="32"/>
      <c r="AC417" s="32"/>
      <c r="AD417" s="32"/>
      <c r="AE417" s="32"/>
      <c r="AR417" s="202" t="s">
        <v>244</v>
      </c>
      <c r="AT417" s="202" t="s">
        <v>161</v>
      </c>
      <c r="AU417" s="202" t="s">
        <v>173</v>
      </c>
      <c r="AY417" s="15" t="s">
        <v>159</v>
      </c>
      <c r="BE417" s="203">
        <f t="shared" si="54"/>
        <v>0</v>
      </c>
      <c r="BF417" s="203">
        <f t="shared" si="55"/>
        <v>0</v>
      </c>
      <c r="BG417" s="203">
        <f t="shared" si="56"/>
        <v>0</v>
      </c>
      <c r="BH417" s="203">
        <f t="shared" si="57"/>
        <v>0</v>
      </c>
      <c r="BI417" s="203">
        <f t="shared" si="58"/>
        <v>0</v>
      </c>
      <c r="BJ417" s="15" t="s">
        <v>8</v>
      </c>
      <c r="BK417" s="203">
        <f t="shared" si="59"/>
        <v>0</v>
      </c>
      <c r="BL417" s="15" t="s">
        <v>244</v>
      </c>
      <c r="BM417" s="202" t="s">
        <v>1512</v>
      </c>
    </row>
    <row r="418" spans="1:65" s="2" customFormat="1" ht="21.75" customHeight="1">
      <c r="A418" s="32"/>
      <c r="B418" s="33"/>
      <c r="C418" s="190" t="s">
        <v>1513</v>
      </c>
      <c r="D418" s="190" t="s">
        <v>161</v>
      </c>
      <c r="E418" s="191" t="s">
        <v>1514</v>
      </c>
      <c r="F418" s="192" t="s">
        <v>1515</v>
      </c>
      <c r="G418" s="193" t="s">
        <v>314</v>
      </c>
      <c r="H418" s="194">
        <v>1</v>
      </c>
      <c r="I418" s="195"/>
      <c r="J418" s="196">
        <f t="shared" si="50"/>
        <v>0</v>
      </c>
      <c r="K418" s="197"/>
      <c r="L418" s="37"/>
      <c r="M418" s="198" t="s">
        <v>1</v>
      </c>
      <c r="N418" s="199" t="s">
        <v>40</v>
      </c>
      <c r="O418" s="69"/>
      <c r="P418" s="200">
        <f t="shared" si="51"/>
        <v>0</v>
      </c>
      <c r="Q418" s="200">
        <v>0</v>
      </c>
      <c r="R418" s="200">
        <f t="shared" si="52"/>
        <v>0</v>
      </c>
      <c r="S418" s="200">
        <v>0</v>
      </c>
      <c r="T418" s="201">
        <f t="shared" si="53"/>
        <v>0</v>
      </c>
      <c r="U418" s="32"/>
      <c r="V418" s="32"/>
      <c r="W418" s="32"/>
      <c r="X418" s="32"/>
      <c r="Y418" s="32"/>
      <c r="Z418" s="32"/>
      <c r="AA418" s="32"/>
      <c r="AB418" s="32"/>
      <c r="AC418" s="32"/>
      <c r="AD418" s="32"/>
      <c r="AE418" s="32"/>
      <c r="AR418" s="202" t="s">
        <v>244</v>
      </c>
      <c r="AT418" s="202" t="s">
        <v>161</v>
      </c>
      <c r="AU418" s="202" t="s">
        <v>173</v>
      </c>
      <c r="AY418" s="15" t="s">
        <v>159</v>
      </c>
      <c r="BE418" s="203">
        <f t="shared" si="54"/>
        <v>0</v>
      </c>
      <c r="BF418" s="203">
        <f t="shared" si="55"/>
        <v>0</v>
      </c>
      <c r="BG418" s="203">
        <f t="shared" si="56"/>
        <v>0</v>
      </c>
      <c r="BH418" s="203">
        <f t="shared" si="57"/>
        <v>0</v>
      </c>
      <c r="BI418" s="203">
        <f t="shared" si="58"/>
        <v>0</v>
      </c>
      <c r="BJ418" s="15" t="s">
        <v>8</v>
      </c>
      <c r="BK418" s="203">
        <f t="shared" si="59"/>
        <v>0</v>
      </c>
      <c r="BL418" s="15" t="s">
        <v>244</v>
      </c>
      <c r="BM418" s="202" t="s">
        <v>1516</v>
      </c>
    </row>
    <row r="419" spans="1:65" s="2" customFormat="1" ht="33" customHeight="1">
      <c r="A419" s="32"/>
      <c r="B419" s="33"/>
      <c r="C419" s="190" t="s">
        <v>1517</v>
      </c>
      <c r="D419" s="190" t="s">
        <v>161</v>
      </c>
      <c r="E419" s="191" t="s">
        <v>1518</v>
      </c>
      <c r="F419" s="192" t="s">
        <v>1519</v>
      </c>
      <c r="G419" s="193" t="s">
        <v>314</v>
      </c>
      <c r="H419" s="194">
        <v>1</v>
      </c>
      <c r="I419" s="195"/>
      <c r="J419" s="196">
        <f t="shared" si="50"/>
        <v>0</v>
      </c>
      <c r="K419" s="197"/>
      <c r="L419" s="37"/>
      <c r="M419" s="198" t="s">
        <v>1</v>
      </c>
      <c r="N419" s="199" t="s">
        <v>40</v>
      </c>
      <c r="O419" s="69"/>
      <c r="P419" s="200">
        <f t="shared" si="51"/>
        <v>0</v>
      </c>
      <c r="Q419" s="200">
        <v>0</v>
      </c>
      <c r="R419" s="200">
        <f t="shared" si="52"/>
        <v>0</v>
      </c>
      <c r="S419" s="200">
        <v>0</v>
      </c>
      <c r="T419" s="201">
        <f t="shared" si="53"/>
        <v>0</v>
      </c>
      <c r="U419" s="32"/>
      <c r="V419" s="32"/>
      <c r="W419" s="32"/>
      <c r="X419" s="32"/>
      <c r="Y419" s="32"/>
      <c r="Z419" s="32"/>
      <c r="AA419" s="32"/>
      <c r="AB419" s="32"/>
      <c r="AC419" s="32"/>
      <c r="AD419" s="32"/>
      <c r="AE419" s="32"/>
      <c r="AR419" s="202" t="s">
        <v>244</v>
      </c>
      <c r="AT419" s="202" t="s">
        <v>161</v>
      </c>
      <c r="AU419" s="202" t="s">
        <v>173</v>
      </c>
      <c r="AY419" s="15" t="s">
        <v>159</v>
      </c>
      <c r="BE419" s="203">
        <f t="shared" si="54"/>
        <v>0</v>
      </c>
      <c r="BF419" s="203">
        <f t="shared" si="55"/>
        <v>0</v>
      </c>
      <c r="BG419" s="203">
        <f t="shared" si="56"/>
        <v>0</v>
      </c>
      <c r="BH419" s="203">
        <f t="shared" si="57"/>
        <v>0</v>
      </c>
      <c r="BI419" s="203">
        <f t="shared" si="58"/>
        <v>0</v>
      </c>
      <c r="BJ419" s="15" t="s">
        <v>8</v>
      </c>
      <c r="BK419" s="203">
        <f t="shared" si="59"/>
        <v>0</v>
      </c>
      <c r="BL419" s="15" t="s">
        <v>244</v>
      </c>
      <c r="BM419" s="202" t="s">
        <v>1520</v>
      </c>
    </row>
    <row r="420" spans="1:65" s="2" customFormat="1" ht="33" customHeight="1">
      <c r="A420" s="32"/>
      <c r="B420" s="33"/>
      <c r="C420" s="190" t="s">
        <v>1521</v>
      </c>
      <c r="D420" s="190" t="s">
        <v>161</v>
      </c>
      <c r="E420" s="191" t="s">
        <v>1522</v>
      </c>
      <c r="F420" s="192" t="s">
        <v>1523</v>
      </c>
      <c r="G420" s="193" t="s">
        <v>314</v>
      </c>
      <c r="H420" s="194">
        <v>1</v>
      </c>
      <c r="I420" s="195"/>
      <c r="J420" s="196">
        <f t="shared" si="50"/>
        <v>0</v>
      </c>
      <c r="K420" s="197"/>
      <c r="L420" s="37"/>
      <c r="M420" s="198" t="s">
        <v>1</v>
      </c>
      <c r="N420" s="199" t="s">
        <v>40</v>
      </c>
      <c r="O420" s="69"/>
      <c r="P420" s="200">
        <f t="shared" si="51"/>
        <v>0</v>
      </c>
      <c r="Q420" s="200">
        <v>0</v>
      </c>
      <c r="R420" s="200">
        <f t="shared" si="52"/>
        <v>0</v>
      </c>
      <c r="S420" s="200">
        <v>0</v>
      </c>
      <c r="T420" s="201">
        <f t="shared" si="53"/>
        <v>0</v>
      </c>
      <c r="U420" s="32"/>
      <c r="V420" s="32"/>
      <c r="W420" s="32"/>
      <c r="X420" s="32"/>
      <c r="Y420" s="32"/>
      <c r="Z420" s="32"/>
      <c r="AA420" s="32"/>
      <c r="AB420" s="32"/>
      <c r="AC420" s="32"/>
      <c r="AD420" s="32"/>
      <c r="AE420" s="32"/>
      <c r="AR420" s="202" t="s">
        <v>244</v>
      </c>
      <c r="AT420" s="202" t="s">
        <v>161</v>
      </c>
      <c r="AU420" s="202" t="s">
        <v>173</v>
      </c>
      <c r="AY420" s="15" t="s">
        <v>159</v>
      </c>
      <c r="BE420" s="203">
        <f t="shared" si="54"/>
        <v>0</v>
      </c>
      <c r="BF420" s="203">
        <f t="shared" si="55"/>
        <v>0</v>
      </c>
      <c r="BG420" s="203">
        <f t="shared" si="56"/>
        <v>0</v>
      </c>
      <c r="BH420" s="203">
        <f t="shared" si="57"/>
        <v>0</v>
      </c>
      <c r="BI420" s="203">
        <f t="shared" si="58"/>
        <v>0</v>
      </c>
      <c r="BJ420" s="15" t="s">
        <v>8</v>
      </c>
      <c r="BK420" s="203">
        <f t="shared" si="59"/>
        <v>0</v>
      </c>
      <c r="BL420" s="15" t="s">
        <v>244</v>
      </c>
      <c r="BM420" s="202" t="s">
        <v>1524</v>
      </c>
    </row>
    <row r="421" spans="1:65" s="2" customFormat="1" ht="16.5" customHeight="1">
      <c r="A421" s="32"/>
      <c r="B421" s="33"/>
      <c r="C421" s="190" t="s">
        <v>1525</v>
      </c>
      <c r="D421" s="190" t="s">
        <v>161</v>
      </c>
      <c r="E421" s="191" t="s">
        <v>1526</v>
      </c>
      <c r="F421" s="192" t="s">
        <v>1527</v>
      </c>
      <c r="G421" s="193" t="s">
        <v>314</v>
      </c>
      <c r="H421" s="194">
        <v>2</v>
      </c>
      <c r="I421" s="195"/>
      <c r="J421" s="196">
        <f t="shared" si="50"/>
        <v>0</v>
      </c>
      <c r="K421" s="197"/>
      <c r="L421" s="37"/>
      <c r="M421" s="198" t="s">
        <v>1</v>
      </c>
      <c r="N421" s="199" t="s">
        <v>40</v>
      </c>
      <c r="O421" s="69"/>
      <c r="P421" s="200">
        <f t="shared" si="51"/>
        <v>0</v>
      </c>
      <c r="Q421" s="200">
        <v>0</v>
      </c>
      <c r="R421" s="200">
        <f t="shared" si="52"/>
        <v>0</v>
      </c>
      <c r="S421" s="200">
        <v>0</v>
      </c>
      <c r="T421" s="201">
        <f t="shared" si="53"/>
        <v>0</v>
      </c>
      <c r="U421" s="32"/>
      <c r="V421" s="32"/>
      <c r="W421" s="32"/>
      <c r="X421" s="32"/>
      <c r="Y421" s="32"/>
      <c r="Z421" s="32"/>
      <c r="AA421" s="32"/>
      <c r="AB421" s="32"/>
      <c r="AC421" s="32"/>
      <c r="AD421" s="32"/>
      <c r="AE421" s="32"/>
      <c r="AR421" s="202" t="s">
        <v>244</v>
      </c>
      <c r="AT421" s="202" t="s">
        <v>161</v>
      </c>
      <c r="AU421" s="202" t="s">
        <v>173</v>
      </c>
      <c r="AY421" s="15" t="s">
        <v>159</v>
      </c>
      <c r="BE421" s="203">
        <f t="shared" si="54"/>
        <v>0</v>
      </c>
      <c r="BF421" s="203">
        <f t="shared" si="55"/>
        <v>0</v>
      </c>
      <c r="BG421" s="203">
        <f t="shared" si="56"/>
        <v>0</v>
      </c>
      <c r="BH421" s="203">
        <f t="shared" si="57"/>
        <v>0</v>
      </c>
      <c r="BI421" s="203">
        <f t="shared" si="58"/>
        <v>0</v>
      </c>
      <c r="BJ421" s="15" t="s">
        <v>8</v>
      </c>
      <c r="BK421" s="203">
        <f t="shared" si="59"/>
        <v>0</v>
      </c>
      <c r="BL421" s="15" t="s">
        <v>244</v>
      </c>
      <c r="BM421" s="202" t="s">
        <v>1528</v>
      </c>
    </row>
    <row r="422" spans="1:65" s="2" customFormat="1" ht="21.75" customHeight="1">
      <c r="A422" s="32"/>
      <c r="B422" s="33"/>
      <c r="C422" s="190" t="s">
        <v>1529</v>
      </c>
      <c r="D422" s="190" t="s">
        <v>161</v>
      </c>
      <c r="E422" s="191" t="s">
        <v>1530</v>
      </c>
      <c r="F422" s="192" t="s">
        <v>1531</v>
      </c>
      <c r="G422" s="193" t="s">
        <v>314</v>
      </c>
      <c r="H422" s="194">
        <v>2</v>
      </c>
      <c r="I422" s="195"/>
      <c r="J422" s="196">
        <f t="shared" si="50"/>
        <v>0</v>
      </c>
      <c r="K422" s="197"/>
      <c r="L422" s="37"/>
      <c r="M422" s="198" t="s">
        <v>1</v>
      </c>
      <c r="N422" s="199" t="s">
        <v>40</v>
      </c>
      <c r="O422" s="69"/>
      <c r="P422" s="200">
        <f t="shared" si="51"/>
        <v>0</v>
      </c>
      <c r="Q422" s="200">
        <v>0</v>
      </c>
      <c r="R422" s="200">
        <f t="shared" si="52"/>
        <v>0</v>
      </c>
      <c r="S422" s="200">
        <v>0</v>
      </c>
      <c r="T422" s="201">
        <f t="shared" si="53"/>
        <v>0</v>
      </c>
      <c r="U422" s="32"/>
      <c r="V422" s="32"/>
      <c r="W422" s="32"/>
      <c r="X422" s="32"/>
      <c r="Y422" s="32"/>
      <c r="Z422" s="32"/>
      <c r="AA422" s="32"/>
      <c r="AB422" s="32"/>
      <c r="AC422" s="32"/>
      <c r="AD422" s="32"/>
      <c r="AE422" s="32"/>
      <c r="AR422" s="202" t="s">
        <v>244</v>
      </c>
      <c r="AT422" s="202" t="s">
        <v>161</v>
      </c>
      <c r="AU422" s="202" t="s">
        <v>173</v>
      </c>
      <c r="AY422" s="15" t="s">
        <v>159</v>
      </c>
      <c r="BE422" s="203">
        <f t="shared" si="54"/>
        <v>0</v>
      </c>
      <c r="BF422" s="203">
        <f t="shared" si="55"/>
        <v>0</v>
      </c>
      <c r="BG422" s="203">
        <f t="shared" si="56"/>
        <v>0</v>
      </c>
      <c r="BH422" s="203">
        <f t="shared" si="57"/>
        <v>0</v>
      </c>
      <c r="BI422" s="203">
        <f t="shared" si="58"/>
        <v>0</v>
      </c>
      <c r="BJ422" s="15" t="s">
        <v>8</v>
      </c>
      <c r="BK422" s="203">
        <f t="shared" si="59"/>
        <v>0</v>
      </c>
      <c r="BL422" s="15" t="s">
        <v>244</v>
      </c>
      <c r="BM422" s="202" t="s">
        <v>1532</v>
      </c>
    </row>
    <row r="423" spans="1:65" s="2" customFormat="1" ht="21.75" customHeight="1">
      <c r="A423" s="32"/>
      <c r="B423" s="33"/>
      <c r="C423" s="190" t="s">
        <v>1533</v>
      </c>
      <c r="D423" s="190" t="s">
        <v>161</v>
      </c>
      <c r="E423" s="191" t="s">
        <v>1534</v>
      </c>
      <c r="F423" s="192" t="s">
        <v>1535</v>
      </c>
      <c r="G423" s="193" t="s">
        <v>314</v>
      </c>
      <c r="H423" s="194">
        <v>1</v>
      </c>
      <c r="I423" s="195"/>
      <c r="J423" s="196">
        <f t="shared" si="50"/>
        <v>0</v>
      </c>
      <c r="K423" s="197"/>
      <c r="L423" s="37"/>
      <c r="M423" s="198" t="s">
        <v>1</v>
      </c>
      <c r="N423" s="199" t="s">
        <v>40</v>
      </c>
      <c r="O423" s="69"/>
      <c r="P423" s="200">
        <f t="shared" si="51"/>
        <v>0</v>
      </c>
      <c r="Q423" s="200">
        <v>0</v>
      </c>
      <c r="R423" s="200">
        <f t="shared" si="52"/>
        <v>0</v>
      </c>
      <c r="S423" s="200">
        <v>0</v>
      </c>
      <c r="T423" s="201">
        <f t="shared" si="53"/>
        <v>0</v>
      </c>
      <c r="U423" s="32"/>
      <c r="V423" s="32"/>
      <c r="W423" s="32"/>
      <c r="X423" s="32"/>
      <c r="Y423" s="32"/>
      <c r="Z423" s="32"/>
      <c r="AA423" s="32"/>
      <c r="AB423" s="32"/>
      <c r="AC423" s="32"/>
      <c r="AD423" s="32"/>
      <c r="AE423" s="32"/>
      <c r="AR423" s="202" t="s">
        <v>244</v>
      </c>
      <c r="AT423" s="202" t="s">
        <v>161</v>
      </c>
      <c r="AU423" s="202" t="s">
        <v>173</v>
      </c>
      <c r="AY423" s="15" t="s">
        <v>159</v>
      </c>
      <c r="BE423" s="203">
        <f t="shared" si="54"/>
        <v>0</v>
      </c>
      <c r="BF423" s="203">
        <f t="shared" si="55"/>
        <v>0</v>
      </c>
      <c r="BG423" s="203">
        <f t="shared" si="56"/>
        <v>0</v>
      </c>
      <c r="BH423" s="203">
        <f t="shared" si="57"/>
        <v>0</v>
      </c>
      <c r="BI423" s="203">
        <f t="shared" si="58"/>
        <v>0</v>
      </c>
      <c r="BJ423" s="15" t="s">
        <v>8</v>
      </c>
      <c r="BK423" s="203">
        <f t="shared" si="59"/>
        <v>0</v>
      </c>
      <c r="BL423" s="15" t="s">
        <v>244</v>
      </c>
      <c r="BM423" s="202" t="s">
        <v>1536</v>
      </c>
    </row>
    <row r="424" spans="1:65" s="2" customFormat="1" ht="33" customHeight="1">
      <c r="A424" s="32"/>
      <c r="B424" s="33"/>
      <c r="C424" s="190" t="s">
        <v>1537</v>
      </c>
      <c r="D424" s="190" t="s">
        <v>161</v>
      </c>
      <c r="E424" s="191" t="s">
        <v>1538</v>
      </c>
      <c r="F424" s="192" t="s">
        <v>1539</v>
      </c>
      <c r="G424" s="193" t="s">
        <v>314</v>
      </c>
      <c r="H424" s="194">
        <v>21</v>
      </c>
      <c r="I424" s="195"/>
      <c r="J424" s="196">
        <f t="shared" si="50"/>
        <v>0</v>
      </c>
      <c r="K424" s="197"/>
      <c r="L424" s="37"/>
      <c r="M424" s="198" t="s">
        <v>1</v>
      </c>
      <c r="N424" s="199" t="s">
        <v>40</v>
      </c>
      <c r="O424" s="69"/>
      <c r="P424" s="200">
        <f t="shared" si="51"/>
        <v>0</v>
      </c>
      <c r="Q424" s="200">
        <v>0</v>
      </c>
      <c r="R424" s="200">
        <f t="shared" si="52"/>
        <v>0</v>
      </c>
      <c r="S424" s="200">
        <v>0</v>
      </c>
      <c r="T424" s="201">
        <f t="shared" si="53"/>
        <v>0</v>
      </c>
      <c r="U424" s="32"/>
      <c r="V424" s="32"/>
      <c r="W424" s="32"/>
      <c r="X424" s="32"/>
      <c r="Y424" s="32"/>
      <c r="Z424" s="32"/>
      <c r="AA424" s="32"/>
      <c r="AB424" s="32"/>
      <c r="AC424" s="32"/>
      <c r="AD424" s="32"/>
      <c r="AE424" s="32"/>
      <c r="AR424" s="202" t="s">
        <v>244</v>
      </c>
      <c r="AT424" s="202" t="s">
        <v>161</v>
      </c>
      <c r="AU424" s="202" t="s">
        <v>173</v>
      </c>
      <c r="AY424" s="15" t="s">
        <v>159</v>
      </c>
      <c r="BE424" s="203">
        <f t="shared" si="54"/>
        <v>0</v>
      </c>
      <c r="BF424" s="203">
        <f t="shared" si="55"/>
        <v>0</v>
      </c>
      <c r="BG424" s="203">
        <f t="shared" si="56"/>
        <v>0</v>
      </c>
      <c r="BH424" s="203">
        <f t="shared" si="57"/>
        <v>0</v>
      </c>
      <c r="BI424" s="203">
        <f t="shared" si="58"/>
        <v>0</v>
      </c>
      <c r="BJ424" s="15" t="s">
        <v>8</v>
      </c>
      <c r="BK424" s="203">
        <f t="shared" si="59"/>
        <v>0</v>
      </c>
      <c r="BL424" s="15" t="s">
        <v>244</v>
      </c>
      <c r="BM424" s="202" t="s">
        <v>1540</v>
      </c>
    </row>
    <row r="425" spans="1:65" s="2" customFormat="1" ht="21.75" customHeight="1">
      <c r="A425" s="32"/>
      <c r="B425" s="33"/>
      <c r="C425" s="190" t="s">
        <v>1541</v>
      </c>
      <c r="D425" s="190" t="s">
        <v>161</v>
      </c>
      <c r="E425" s="191" t="s">
        <v>1542</v>
      </c>
      <c r="F425" s="192" t="s">
        <v>1543</v>
      </c>
      <c r="G425" s="193" t="s">
        <v>314</v>
      </c>
      <c r="H425" s="194">
        <v>2</v>
      </c>
      <c r="I425" s="195"/>
      <c r="J425" s="196">
        <f t="shared" si="50"/>
        <v>0</v>
      </c>
      <c r="K425" s="197"/>
      <c r="L425" s="37"/>
      <c r="M425" s="198" t="s">
        <v>1</v>
      </c>
      <c r="N425" s="199" t="s">
        <v>40</v>
      </c>
      <c r="O425" s="69"/>
      <c r="P425" s="200">
        <f t="shared" si="51"/>
        <v>0</v>
      </c>
      <c r="Q425" s="200">
        <v>0</v>
      </c>
      <c r="R425" s="200">
        <f t="shared" si="52"/>
        <v>0</v>
      </c>
      <c r="S425" s="200">
        <v>0</v>
      </c>
      <c r="T425" s="201">
        <f t="shared" si="53"/>
        <v>0</v>
      </c>
      <c r="U425" s="32"/>
      <c r="V425" s="32"/>
      <c r="W425" s="32"/>
      <c r="X425" s="32"/>
      <c r="Y425" s="32"/>
      <c r="Z425" s="32"/>
      <c r="AA425" s="32"/>
      <c r="AB425" s="32"/>
      <c r="AC425" s="32"/>
      <c r="AD425" s="32"/>
      <c r="AE425" s="32"/>
      <c r="AR425" s="202" t="s">
        <v>244</v>
      </c>
      <c r="AT425" s="202" t="s">
        <v>161</v>
      </c>
      <c r="AU425" s="202" t="s">
        <v>173</v>
      </c>
      <c r="AY425" s="15" t="s">
        <v>159</v>
      </c>
      <c r="BE425" s="203">
        <f t="shared" si="54"/>
        <v>0</v>
      </c>
      <c r="BF425" s="203">
        <f t="shared" si="55"/>
        <v>0</v>
      </c>
      <c r="BG425" s="203">
        <f t="shared" si="56"/>
        <v>0</v>
      </c>
      <c r="BH425" s="203">
        <f t="shared" si="57"/>
        <v>0</v>
      </c>
      <c r="BI425" s="203">
        <f t="shared" si="58"/>
        <v>0</v>
      </c>
      <c r="BJ425" s="15" t="s">
        <v>8</v>
      </c>
      <c r="BK425" s="203">
        <f t="shared" si="59"/>
        <v>0</v>
      </c>
      <c r="BL425" s="15" t="s">
        <v>244</v>
      </c>
      <c r="BM425" s="202" t="s">
        <v>1544</v>
      </c>
    </row>
    <row r="426" spans="1:65" s="2" customFormat="1" ht="16.5" customHeight="1">
      <c r="A426" s="32"/>
      <c r="B426" s="33"/>
      <c r="C426" s="190" t="s">
        <v>1545</v>
      </c>
      <c r="D426" s="190" t="s">
        <v>161</v>
      </c>
      <c r="E426" s="191" t="s">
        <v>1546</v>
      </c>
      <c r="F426" s="192" t="s">
        <v>1547</v>
      </c>
      <c r="G426" s="193" t="s">
        <v>314</v>
      </c>
      <c r="H426" s="194">
        <v>1</v>
      </c>
      <c r="I426" s="195"/>
      <c r="J426" s="196">
        <f t="shared" si="50"/>
        <v>0</v>
      </c>
      <c r="K426" s="197"/>
      <c r="L426" s="37"/>
      <c r="M426" s="198" t="s">
        <v>1</v>
      </c>
      <c r="N426" s="199" t="s">
        <v>40</v>
      </c>
      <c r="O426" s="69"/>
      <c r="P426" s="200">
        <f t="shared" si="51"/>
        <v>0</v>
      </c>
      <c r="Q426" s="200">
        <v>0</v>
      </c>
      <c r="R426" s="200">
        <f t="shared" si="52"/>
        <v>0</v>
      </c>
      <c r="S426" s="200">
        <v>0</v>
      </c>
      <c r="T426" s="201">
        <f t="shared" si="53"/>
        <v>0</v>
      </c>
      <c r="U426" s="32"/>
      <c r="V426" s="32"/>
      <c r="W426" s="32"/>
      <c r="X426" s="32"/>
      <c r="Y426" s="32"/>
      <c r="Z426" s="32"/>
      <c r="AA426" s="32"/>
      <c r="AB426" s="32"/>
      <c r="AC426" s="32"/>
      <c r="AD426" s="32"/>
      <c r="AE426" s="32"/>
      <c r="AR426" s="202" t="s">
        <v>244</v>
      </c>
      <c r="AT426" s="202" t="s">
        <v>161</v>
      </c>
      <c r="AU426" s="202" t="s">
        <v>173</v>
      </c>
      <c r="AY426" s="15" t="s">
        <v>159</v>
      </c>
      <c r="BE426" s="203">
        <f t="shared" si="54"/>
        <v>0</v>
      </c>
      <c r="BF426" s="203">
        <f t="shared" si="55"/>
        <v>0</v>
      </c>
      <c r="BG426" s="203">
        <f t="shared" si="56"/>
        <v>0</v>
      </c>
      <c r="BH426" s="203">
        <f t="shared" si="57"/>
        <v>0</v>
      </c>
      <c r="BI426" s="203">
        <f t="shared" si="58"/>
        <v>0</v>
      </c>
      <c r="BJ426" s="15" t="s">
        <v>8</v>
      </c>
      <c r="BK426" s="203">
        <f t="shared" si="59"/>
        <v>0</v>
      </c>
      <c r="BL426" s="15" t="s">
        <v>244</v>
      </c>
      <c r="BM426" s="202" t="s">
        <v>1548</v>
      </c>
    </row>
    <row r="427" spans="1:65" s="2" customFormat="1" ht="16.5" customHeight="1">
      <c r="A427" s="32"/>
      <c r="B427" s="33"/>
      <c r="C427" s="190" t="s">
        <v>1549</v>
      </c>
      <c r="D427" s="190" t="s">
        <v>161</v>
      </c>
      <c r="E427" s="191" t="s">
        <v>1550</v>
      </c>
      <c r="F427" s="192" t="s">
        <v>1551</v>
      </c>
      <c r="G427" s="193" t="s">
        <v>314</v>
      </c>
      <c r="H427" s="194">
        <v>1</v>
      </c>
      <c r="I427" s="195"/>
      <c r="J427" s="196">
        <f t="shared" si="50"/>
        <v>0</v>
      </c>
      <c r="K427" s="197"/>
      <c r="L427" s="37"/>
      <c r="M427" s="198" t="s">
        <v>1</v>
      </c>
      <c r="N427" s="199" t="s">
        <v>40</v>
      </c>
      <c r="O427" s="69"/>
      <c r="P427" s="200">
        <f t="shared" si="51"/>
        <v>0</v>
      </c>
      <c r="Q427" s="200">
        <v>0</v>
      </c>
      <c r="R427" s="200">
        <f t="shared" si="52"/>
        <v>0</v>
      </c>
      <c r="S427" s="200">
        <v>0</v>
      </c>
      <c r="T427" s="201">
        <f t="shared" si="53"/>
        <v>0</v>
      </c>
      <c r="U427" s="32"/>
      <c r="V427" s="32"/>
      <c r="W427" s="32"/>
      <c r="X427" s="32"/>
      <c r="Y427" s="32"/>
      <c r="Z427" s="32"/>
      <c r="AA427" s="32"/>
      <c r="AB427" s="32"/>
      <c r="AC427" s="32"/>
      <c r="AD427" s="32"/>
      <c r="AE427" s="32"/>
      <c r="AR427" s="202" t="s">
        <v>244</v>
      </c>
      <c r="AT427" s="202" t="s">
        <v>161</v>
      </c>
      <c r="AU427" s="202" t="s">
        <v>173</v>
      </c>
      <c r="AY427" s="15" t="s">
        <v>159</v>
      </c>
      <c r="BE427" s="203">
        <f t="shared" si="54"/>
        <v>0</v>
      </c>
      <c r="BF427" s="203">
        <f t="shared" si="55"/>
        <v>0</v>
      </c>
      <c r="BG427" s="203">
        <f t="shared" si="56"/>
        <v>0</v>
      </c>
      <c r="BH427" s="203">
        <f t="shared" si="57"/>
        <v>0</v>
      </c>
      <c r="BI427" s="203">
        <f t="shared" si="58"/>
        <v>0</v>
      </c>
      <c r="BJ427" s="15" t="s">
        <v>8</v>
      </c>
      <c r="BK427" s="203">
        <f t="shared" si="59"/>
        <v>0</v>
      </c>
      <c r="BL427" s="15" t="s">
        <v>244</v>
      </c>
      <c r="BM427" s="202" t="s">
        <v>1552</v>
      </c>
    </row>
    <row r="428" spans="1:65" s="2" customFormat="1" ht="33" customHeight="1">
      <c r="A428" s="32"/>
      <c r="B428" s="33"/>
      <c r="C428" s="190" t="s">
        <v>1553</v>
      </c>
      <c r="D428" s="190" t="s">
        <v>161</v>
      </c>
      <c r="E428" s="191" t="s">
        <v>1554</v>
      </c>
      <c r="F428" s="192" t="s">
        <v>1555</v>
      </c>
      <c r="G428" s="193" t="s">
        <v>294</v>
      </c>
      <c r="H428" s="194">
        <v>1</v>
      </c>
      <c r="I428" s="195"/>
      <c r="J428" s="196">
        <f t="shared" si="50"/>
        <v>0</v>
      </c>
      <c r="K428" s="197"/>
      <c r="L428" s="37"/>
      <c r="M428" s="198" t="s">
        <v>1</v>
      </c>
      <c r="N428" s="199" t="s">
        <v>40</v>
      </c>
      <c r="O428" s="69"/>
      <c r="P428" s="200">
        <f t="shared" si="51"/>
        <v>0</v>
      </c>
      <c r="Q428" s="200">
        <v>0</v>
      </c>
      <c r="R428" s="200">
        <f t="shared" si="52"/>
        <v>0</v>
      </c>
      <c r="S428" s="200">
        <v>0</v>
      </c>
      <c r="T428" s="201">
        <f t="shared" si="53"/>
        <v>0</v>
      </c>
      <c r="U428" s="32"/>
      <c r="V428" s="32"/>
      <c r="W428" s="32"/>
      <c r="X428" s="32"/>
      <c r="Y428" s="32"/>
      <c r="Z428" s="32"/>
      <c r="AA428" s="32"/>
      <c r="AB428" s="32"/>
      <c r="AC428" s="32"/>
      <c r="AD428" s="32"/>
      <c r="AE428" s="32"/>
      <c r="AR428" s="202" t="s">
        <v>165</v>
      </c>
      <c r="AT428" s="202" t="s">
        <v>161</v>
      </c>
      <c r="AU428" s="202" t="s">
        <v>173</v>
      </c>
      <c r="AY428" s="15" t="s">
        <v>159</v>
      </c>
      <c r="BE428" s="203">
        <f t="shared" si="54"/>
        <v>0</v>
      </c>
      <c r="BF428" s="203">
        <f t="shared" si="55"/>
        <v>0</v>
      </c>
      <c r="BG428" s="203">
        <f t="shared" si="56"/>
        <v>0</v>
      </c>
      <c r="BH428" s="203">
        <f t="shared" si="57"/>
        <v>0</v>
      </c>
      <c r="BI428" s="203">
        <f t="shared" si="58"/>
        <v>0</v>
      </c>
      <c r="BJ428" s="15" t="s">
        <v>8</v>
      </c>
      <c r="BK428" s="203">
        <f t="shared" si="59"/>
        <v>0</v>
      </c>
      <c r="BL428" s="15" t="s">
        <v>165</v>
      </c>
      <c r="BM428" s="202" t="s">
        <v>1556</v>
      </c>
    </row>
    <row r="429" spans="1:65" s="2" customFormat="1" ht="33" customHeight="1">
      <c r="A429" s="32"/>
      <c r="B429" s="33"/>
      <c r="C429" s="190" t="s">
        <v>1557</v>
      </c>
      <c r="D429" s="190" t="s">
        <v>161</v>
      </c>
      <c r="E429" s="191" t="s">
        <v>1558</v>
      </c>
      <c r="F429" s="192" t="s">
        <v>1559</v>
      </c>
      <c r="G429" s="193" t="s">
        <v>294</v>
      </c>
      <c r="H429" s="194">
        <v>7</v>
      </c>
      <c r="I429" s="195"/>
      <c r="J429" s="196">
        <f t="shared" si="50"/>
        <v>0</v>
      </c>
      <c r="K429" s="197"/>
      <c r="L429" s="37"/>
      <c r="M429" s="198" t="s">
        <v>1</v>
      </c>
      <c r="N429" s="199" t="s">
        <v>40</v>
      </c>
      <c r="O429" s="69"/>
      <c r="P429" s="200">
        <f t="shared" si="51"/>
        <v>0</v>
      </c>
      <c r="Q429" s="200">
        <v>0</v>
      </c>
      <c r="R429" s="200">
        <f t="shared" si="52"/>
        <v>0</v>
      </c>
      <c r="S429" s="200">
        <v>0</v>
      </c>
      <c r="T429" s="201">
        <f t="shared" si="53"/>
        <v>0</v>
      </c>
      <c r="U429" s="32"/>
      <c r="V429" s="32"/>
      <c r="W429" s="32"/>
      <c r="X429" s="32"/>
      <c r="Y429" s="32"/>
      <c r="Z429" s="32"/>
      <c r="AA429" s="32"/>
      <c r="AB429" s="32"/>
      <c r="AC429" s="32"/>
      <c r="AD429" s="32"/>
      <c r="AE429" s="32"/>
      <c r="AR429" s="202" t="s">
        <v>165</v>
      </c>
      <c r="AT429" s="202" t="s">
        <v>161</v>
      </c>
      <c r="AU429" s="202" t="s">
        <v>173</v>
      </c>
      <c r="AY429" s="15" t="s">
        <v>159</v>
      </c>
      <c r="BE429" s="203">
        <f t="shared" si="54"/>
        <v>0</v>
      </c>
      <c r="BF429" s="203">
        <f t="shared" si="55"/>
        <v>0</v>
      </c>
      <c r="BG429" s="203">
        <f t="shared" si="56"/>
        <v>0</v>
      </c>
      <c r="BH429" s="203">
        <f t="shared" si="57"/>
        <v>0</v>
      </c>
      <c r="BI429" s="203">
        <f t="shared" si="58"/>
        <v>0</v>
      </c>
      <c r="BJ429" s="15" t="s">
        <v>8</v>
      </c>
      <c r="BK429" s="203">
        <f t="shared" si="59"/>
        <v>0</v>
      </c>
      <c r="BL429" s="15" t="s">
        <v>165</v>
      </c>
      <c r="BM429" s="202" t="s">
        <v>1560</v>
      </c>
    </row>
    <row r="430" spans="1:65" s="2" customFormat="1" ht="33" customHeight="1">
      <c r="A430" s="32"/>
      <c r="B430" s="33"/>
      <c r="C430" s="190" t="s">
        <v>1561</v>
      </c>
      <c r="D430" s="190" t="s">
        <v>161</v>
      </c>
      <c r="E430" s="191" t="s">
        <v>1562</v>
      </c>
      <c r="F430" s="192" t="s">
        <v>1563</v>
      </c>
      <c r="G430" s="193" t="s">
        <v>294</v>
      </c>
      <c r="H430" s="194">
        <v>53</v>
      </c>
      <c r="I430" s="195"/>
      <c r="J430" s="196">
        <f t="shared" si="50"/>
        <v>0</v>
      </c>
      <c r="K430" s="197"/>
      <c r="L430" s="37"/>
      <c r="M430" s="198" t="s">
        <v>1</v>
      </c>
      <c r="N430" s="199" t="s">
        <v>40</v>
      </c>
      <c r="O430" s="69"/>
      <c r="P430" s="200">
        <f t="shared" si="51"/>
        <v>0</v>
      </c>
      <c r="Q430" s="200">
        <v>0</v>
      </c>
      <c r="R430" s="200">
        <f t="shared" si="52"/>
        <v>0</v>
      </c>
      <c r="S430" s="200">
        <v>0</v>
      </c>
      <c r="T430" s="201">
        <f t="shared" si="53"/>
        <v>0</v>
      </c>
      <c r="U430" s="32"/>
      <c r="V430" s="32"/>
      <c r="W430" s="32"/>
      <c r="X430" s="32"/>
      <c r="Y430" s="32"/>
      <c r="Z430" s="32"/>
      <c r="AA430" s="32"/>
      <c r="AB430" s="32"/>
      <c r="AC430" s="32"/>
      <c r="AD430" s="32"/>
      <c r="AE430" s="32"/>
      <c r="AR430" s="202" t="s">
        <v>165</v>
      </c>
      <c r="AT430" s="202" t="s">
        <v>161</v>
      </c>
      <c r="AU430" s="202" t="s">
        <v>173</v>
      </c>
      <c r="AY430" s="15" t="s">
        <v>159</v>
      </c>
      <c r="BE430" s="203">
        <f t="shared" si="54"/>
        <v>0</v>
      </c>
      <c r="BF430" s="203">
        <f t="shared" si="55"/>
        <v>0</v>
      </c>
      <c r="BG430" s="203">
        <f t="shared" si="56"/>
        <v>0</v>
      </c>
      <c r="BH430" s="203">
        <f t="shared" si="57"/>
        <v>0</v>
      </c>
      <c r="BI430" s="203">
        <f t="shared" si="58"/>
        <v>0</v>
      </c>
      <c r="BJ430" s="15" t="s">
        <v>8</v>
      </c>
      <c r="BK430" s="203">
        <f t="shared" si="59"/>
        <v>0</v>
      </c>
      <c r="BL430" s="15" t="s">
        <v>165</v>
      </c>
      <c r="BM430" s="202" t="s">
        <v>1564</v>
      </c>
    </row>
    <row r="431" spans="1:65" s="2" customFormat="1" ht="33" customHeight="1">
      <c r="A431" s="32"/>
      <c r="B431" s="33"/>
      <c r="C431" s="190" t="s">
        <v>1565</v>
      </c>
      <c r="D431" s="190" t="s">
        <v>161</v>
      </c>
      <c r="E431" s="191" t="s">
        <v>1566</v>
      </c>
      <c r="F431" s="192" t="s">
        <v>1567</v>
      </c>
      <c r="G431" s="193" t="s">
        <v>294</v>
      </c>
      <c r="H431" s="194">
        <v>12</v>
      </c>
      <c r="I431" s="195"/>
      <c r="J431" s="196">
        <f t="shared" si="50"/>
        <v>0</v>
      </c>
      <c r="K431" s="197"/>
      <c r="L431" s="37"/>
      <c r="M431" s="198" t="s">
        <v>1</v>
      </c>
      <c r="N431" s="199" t="s">
        <v>40</v>
      </c>
      <c r="O431" s="69"/>
      <c r="P431" s="200">
        <f t="shared" si="51"/>
        <v>0</v>
      </c>
      <c r="Q431" s="200">
        <v>0</v>
      </c>
      <c r="R431" s="200">
        <f t="shared" si="52"/>
        <v>0</v>
      </c>
      <c r="S431" s="200">
        <v>0</v>
      </c>
      <c r="T431" s="201">
        <f t="shared" si="53"/>
        <v>0</v>
      </c>
      <c r="U431" s="32"/>
      <c r="V431" s="32"/>
      <c r="W431" s="32"/>
      <c r="X431" s="32"/>
      <c r="Y431" s="32"/>
      <c r="Z431" s="32"/>
      <c r="AA431" s="32"/>
      <c r="AB431" s="32"/>
      <c r="AC431" s="32"/>
      <c r="AD431" s="32"/>
      <c r="AE431" s="32"/>
      <c r="AR431" s="202" t="s">
        <v>165</v>
      </c>
      <c r="AT431" s="202" t="s">
        <v>161</v>
      </c>
      <c r="AU431" s="202" t="s">
        <v>173</v>
      </c>
      <c r="AY431" s="15" t="s">
        <v>159</v>
      </c>
      <c r="BE431" s="203">
        <f t="shared" si="54"/>
        <v>0</v>
      </c>
      <c r="BF431" s="203">
        <f t="shared" si="55"/>
        <v>0</v>
      </c>
      <c r="BG431" s="203">
        <f t="shared" si="56"/>
        <v>0</v>
      </c>
      <c r="BH431" s="203">
        <f t="shared" si="57"/>
        <v>0</v>
      </c>
      <c r="BI431" s="203">
        <f t="shared" si="58"/>
        <v>0</v>
      </c>
      <c r="BJ431" s="15" t="s">
        <v>8</v>
      </c>
      <c r="BK431" s="203">
        <f t="shared" si="59"/>
        <v>0</v>
      </c>
      <c r="BL431" s="15" t="s">
        <v>165</v>
      </c>
      <c r="BM431" s="202" t="s">
        <v>1568</v>
      </c>
    </row>
    <row r="432" spans="1:65" s="2" customFormat="1" ht="33" customHeight="1">
      <c r="A432" s="32"/>
      <c r="B432" s="33"/>
      <c r="C432" s="190" t="s">
        <v>1569</v>
      </c>
      <c r="D432" s="190" t="s">
        <v>161</v>
      </c>
      <c r="E432" s="191" t="s">
        <v>1570</v>
      </c>
      <c r="F432" s="192" t="s">
        <v>1571</v>
      </c>
      <c r="G432" s="193" t="s">
        <v>294</v>
      </c>
      <c r="H432" s="194">
        <v>10</v>
      </c>
      <c r="I432" s="195"/>
      <c r="J432" s="196">
        <f t="shared" si="50"/>
        <v>0</v>
      </c>
      <c r="K432" s="197"/>
      <c r="L432" s="37"/>
      <c r="M432" s="198" t="s">
        <v>1</v>
      </c>
      <c r="N432" s="199" t="s">
        <v>40</v>
      </c>
      <c r="O432" s="69"/>
      <c r="P432" s="200">
        <f t="shared" si="51"/>
        <v>0</v>
      </c>
      <c r="Q432" s="200">
        <v>0</v>
      </c>
      <c r="R432" s="200">
        <f t="shared" si="52"/>
        <v>0</v>
      </c>
      <c r="S432" s="200">
        <v>0</v>
      </c>
      <c r="T432" s="201">
        <f t="shared" si="53"/>
        <v>0</v>
      </c>
      <c r="U432" s="32"/>
      <c r="V432" s="32"/>
      <c r="W432" s="32"/>
      <c r="X432" s="32"/>
      <c r="Y432" s="32"/>
      <c r="Z432" s="32"/>
      <c r="AA432" s="32"/>
      <c r="AB432" s="32"/>
      <c r="AC432" s="32"/>
      <c r="AD432" s="32"/>
      <c r="AE432" s="32"/>
      <c r="AR432" s="202" t="s">
        <v>165</v>
      </c>
      <c r="AT432" s="202" t="s">
        <v>161</v>
      </c>
      <c r="AU432" s="202" t="s">
        <v>173</v>
      </c>
      <c r="AY432" s="15" t="s">
        <v>159</v>
      </c>
      <c r="BE432" s="203">
        <f t="shared" si="54"/>
        <v>0</v>
      </c>
      <c r="BF432" s="203">
        <f t="shared" si="55"/>
        <v>0</v>
      </c>
      <c r="BG432" s="203">
        <f t="shared" si="56"/>
        <v>0</v>
      </c>
      <c r="BH432" s="203">
        <f t="shared" si="57"/>
        <v>0</v>
      </c>
      <c r="BI432" s="203">
        <f t="shared" si="58"/>
        <v>0</v>
      </c>
      <c r="BJ432" s="15" t="s">
        <v>8</v>
      </c>
      <c r="BK432" s="203">
        <f t="shared" si="59"/>
        <v>0</v>
      </c>
      <c r="BL432" s="15" t="s">
        <v>165</v>
      </c>
      <c r="BM432" s="202" t="s">
        <v>1572</v>
      </c>
    </row>
    <row r="433" spans="1:65" s="2" customFormat="1" ht="33" customHeight="1">
      <c r="A433" s="32"/>
      <c r="B433" s="33"/>
      <c r="C433" s="190" t="s">
        <v>1573</v>
      </c>
      <c r="D433" s="190" t="s">
        <v>161</v>
      </c>
      <c r="E433" s="191" t="s">
        <v>1574</v>
      </c>
      <c r="F433" s="192" t="s">
        <v>1575</v>
      </c>
      <c r="G433" s="193" t="s">
        <v>294</v>
      </c>
      <c r="H433" s="194">
        <v>12</v>
      </c>
      <c r="I433" s="195"/>
      <c r="J433" s="196">
        <f t="shared" si="50"/>
        <v>0</v>
      </c>
      <c r="K433" s="197"/>
      <c r="L433" s="37"/>
      <c r="M433" s="198" t="s">
        <v>1</v>
      </c>
      <c r="N433" s="199" t="s">
        <v>40</v>
      </c>
      <c r="O433" s="69"/>
      <c r="P433" s="200">
        <f t="shared" si="51"/>
        <v>0</v>
      </c>
      <c r="Q433" s="200">
        <v>0</v>
      </c>
      <c r="R433" s="200">
        <f t="shared" si="52"/>
        <v>0</v>
      </c>
      <c r="S433" s="200">
        <v>0</v>
      </c>
      <c r="T433" s="201">
        <f t="shared" si="53"/>
        <v>0</v>
      </c>
      <c r="U433" s="32"/>
      <c r="V433" s="32"/>
      <c r="W433" s="32"/>
      <c r="X433" s="32"/>
      <c r="Y433" s="32"/>
      <c r="Z433" s="32"/>
      <c r="AA433" s="32"/>
      <c r="AB433" s="32"/>
      <c r="AC433" s="32"/>
      <c r="AD433" s="32"/>
      <c r="AE433" s="32"/>
      <c r="AR433" s="202" t="s">
        <v>165</v>
      </c>
      <c r="AT433" s="202" t="s">
        <v>161</v>
      </c>
      <c r="AU433" s="202" t="s">
        <v>173</v>
      </c>
      <c r="AY433" s="15" t="s">
        <v>159</v>
      </c>
      <c r="BE433" s="203">
        <f t="shared" si="54"/>
        <v>0</v>
      </c>
      <c r="BF433" s="203">
        <f t="shared" si="55"/>
        <v>0</v>
      </c>
      <c r="BG433" s="203">
        <f t="shared" si="56"/>
        <v>0</v>
      </c>
      <c r="BH433" s="203">
        <f t="shared" si="57"/>
        <v>0</v>
      </c>
      <c r="BI433" s="203">
        <f t="shared" si="58"/>
        <v>0</v>
      </c>
      <c r="BJ433" s="15" t="s">
        <v>8</v>
      </c>
      <c r="BK433" s="203">
        <f t="shared" si="59"/>
        <v>0</v>
      </c>
      <c r="BL433" s="15" t="s">
        <v>165</v>
      </c>
      <c r="BM433" s="202" t="s">
        <v>1576</v>
      </c>
    </row>
    <row r="434" spans="1:65" s="2" customFormat="1" ht="33" customHeight="1">
      <c r="A434" s="32"/>
      <c r="B434" s="33"/>
      <c r="C434" s="190" t="s">
        <v>1577</v>
      </c>
      <c r="D434" s="190" t="s">
        <v>161</v>
      </c>
      <c r="E434" s="191" t="s">
        <v>1578</v>
      </c>
      <c r="F434" s="192" t="s">
        <v>1579</v>
      </c>
      <c r="G434" s="193" t="s">
        <v>294</v>
      </c>
      <c r="H434" s="194">
        <v>15</v>
      </c>
      <c r="I434" s="195"/>
      <c r="J434" s="196">
        <f t="shared" si="50"/>
        <v>0</v>
      </c>
      <c r="K434" s="197"/>
      <c r="L434" s="37"/>
      <c r="M434" s="198" t="s">
        <v>1</v>
      </c>
      <c r="N434" s="199" t="s">
        <v>40</v>
      </c>
      <c r="O434" s="69"/>
      <c r="P434" s="200">
        <f t="shared" si="51"/>
        <v>0</v>
      </c>
      <c r="Q434" s="200">
        <v>0</v>
      </c>
      <c r="R434" s="200">
        <f t="shared" si="52"/>
        <v>0</v>
      </c>
      <c r="S434" s="200">
        <v>0</v>
      </c>
      <c r="T434" s="201">
        <f t="shared" si="53"/>
        <v>0</v>
      </c>
      <c r="U434" s="32"/>
      <c r="V434" s="32"/>
      <c r="W434" s="32"/>
      <c r="X434" s="32"/>
      <c r="Y434" s="32"/>
      <c r="Z434" s="32"/>
      <c r="AA434" s="32"/>
      <c r="AB434" s="32"/>
      <c r="AC434" s="32"/>
      <c r="AD434" s="32"/>
      <c r="AE434" s="32"/>
      <c r="AR434" s="202" t="s">
        <v>165</v>
      </c>
      <c r="AT434" s="202" t="s">
        <v>161</v>
      </c>
      <c r="AU434" s="202" t="s">
        <v>173</v>
      </c>
      <c r="AY434" s="15" t="s">
        <v>159</v>
      </c>
      <c r="BE434" s="203">
        <f t="shared" si="54"/>
        <v>0</v>
      </c>
      <c r="BF434" s="203">
        <f t="shared" si="55"/>
        <v>0</v>
      </c>
      <c r="BG434" s="203">
        <f t="shared" si="56"/>
        <v>0</v>
      </c>
      <c r="BH434" s="203">
        <f t="shared" si="57"/>
        <v>0</v>
      </c>
      <c r="BI434" s="203">
        <f t="shared" si="58"/>
        <v>0</v>
      </c>
      <c r="BJ434" s="15" t="s">
        <v>8</v>
      </c>
      <c r="BK434" s="203">
        <f t="shared" si="59"/>
        <v>0</v>
      </c>
      <c r="BL434" s="15" t="s">
        <v>165</v>
      </c>
      <c r="BM434" s="202" t="s">
        <v>1580</v>
      </c>
    </row>
    <row r="435" spans="1:65" s="2" customFormat="1" ht="21.75" customHeight="1">
      <c r="A435" s="32"/>
      <c r="B435" s="33"/>
      <c r="C435" s="190" t="s">
        <v>1581</v>
      </c>
      <c r="D435" s="190" t="s">
        <v>161</v>
      </c>
      <c r="E435" s="191" t="s">
        <v>1582</v>
      </c>
      <c r="F435" s="192" t="s">
        <v>1583</v>
      </c>
      <c r="G435" s="193" t="s">
        <v>294</v>
      </c>
      <c r="H435" s="194">
        <v>7</v>
      </c>
      <c r="I435" s="195"/>
      <c r="J435" s="196">
        <f t="shared" si="50"/>
        <v>0</v>
      </c>
      <c r="K435" s="197"/>
      <c r="L435" s="37"/>
      <c r="M435" s="198" t="s">
        <v>1</v>
      </c>
      <c r="N435" s="199" t="s">
        <v>40</v>
      </c>
      <c r="O435" s="69"/>
      <c r="P435" s="200">
        <f t="shared" si="51"/>
        <v>0</v>
      </c>
      <c r="Q435" s="200">
        <v>0</v>
      </c>
      <c r="R435" s="200">
        <f t="shared" si="52"/>
        <v>0</v>
      </c>
      <c r="S435" s="200">
        <v>0</v>
      </c>
      <c r="T435" s="201">
        <f t="shared" si="53"/>
        <v>0</v>
      </c>
      <c r="U435" s="32"/>
      <c r="V435" s="32"/>
      <c r="W435" s="32"/>
      <c r="X435" s="32"/>
      <c r="Y435" s="32"/>
      <c r="Z435" s="32"/>
      <c r="AA435" s="32"/>
      <c r="AB435" s="32"/>
      <c r="AC435" s="32"/>
      <c r="AD435" s="32"/>
      <c r="AE435" s="32"/>
      <c r="AR435" s="202" t="s">
        <v>165</v>
      </c>
      <c r="AT435" s="202" t="s">
        <v>161</v>
      </c>
      <c r="AU435" s="202" t="s">
        <v>173</v>
      </c>
      <c r="AY435" s="15" t="s">
        <v>159</v>
      </c>
      <c r="BE435" s="203">
        <f t="shared" si="54"/>
        <v>0</v>
      </c>
      <c r="BF435" s="203">
        <f t="shared" si="55"/>
        <v>0</v>
      </c>
      <c r="BG435" s="203">
        <f t="shared" si="56"/>
        <v>0</v>
      </c>
      <c r="BH435" s="203">
        <f t="shared" si="57"/>
        <v>0</v>
      </c>
      <c r="BI435" s="203">
        <f t="shared" si="58"/>
        <v>0</v>
      </c>
      <c r="BJ435" s="15" t="s">
        <v>8</v>
      </c>
      <c r="BK435" s="203">
        <f t="shared" si="59"/>
        <v>0</v>
      </c>
      <c r="BL435" s="15" t="s">
        <v>165</v>
      </c>
      <c r="BM435" s="202" t="s">
        <v>1584</v>
      </c>
    </row>
    <row r="436" spans="1:65" s="2" customFormat="1" ht="21.75" customHeight="1">
      <c r="A436" s="32"/>
      <c r="B436" s="33"/>
      <c r="C436" s="190" t="s">
        <v>1585</v>
      </c>
      <c r="D436" s="190" t="s">
        <v>161</v>
      </c>
      <c r="E436" s="191" t="s">
        <v>1586</v>
      </c>
      <c r="F436" s="192" t="s">
        <v>1587</v>
      </c>
      <c r="G436" s="193" t="s">
        <v>294</v>
      </c>
      <c r="H436" s="194">
        <v>53</v>
      </c>
      <c r="I436" s="195"/>
      <c r="J436" s="196">
        <f t="shared" si="50"/>
        <v>0</v>
      </c>
      <c r="K436" s="197"/>
      <c r="L436" s="37"/>
      <c r="M436" s="198" t="s">
        <v>1</v>
      </c>
      <c r="N436" s="199" t="s">
        <v>40</v>
      </c>
      <c r="O436" s="69"/>
      <c r="P436" s="200">
        <f t="shared" si="51"/>
        <v>0</v>
      </c>
      <c r="Q436" s="200">
        <v>0</v>
      </c>
      <c r="R436" s="200">
        <f t="shared" si="52"/>
        <v>0</v>
      </c>
      <c r="S436" s="200">
        <v>0</v>
      </c>
      <c r="T436" s="201">
        <f t="shared" si="53"/>
        <v>0</v>
      </c>
      <c r="U436" s="32"/>
      <c r="V436" s="32"/>
      <c r="W436" s="32"/>
      <c r="X436" s="32"/>
      <c r="Y436" s="32"/>
      <c r="Z436" s="32"/>
      <c r="AA436" s="32"/>
      <c r="AB436" s="32"/>
      <c r="AC436" s="32"/>
      <c r="AD436" s="32"/>
      <c r="AE436" s="32"/>
      <c r="AR436" s="202" t="s">
        <v>165</v>
      </c>
      <c r="AT436" s="202" t="s">
        <v>161</v>
      </c>
      <c r="AU436" s="202" t="s">
        <v>173</v>
      </c>
      <c r="AY436" s="15" t="s">
        <v>159</v>
      </c>
      <c r="BE436" s="203">
        <f t="shared" si="54"/>
        <v>0</v>
      </c>
      <c r="BF436" s="203">
        <f t="shared" si="55"/>
        <v>0</v>
      </c>
      <c r="BG436" s="203">
        <f t="shared" si="56"/>
        <v>0</v>
      </c>
      <c r="BH436" s="203">
        <f t="shared" si="57"/>
        <v>0</v>
      </c>
      <c r="BI436" s="203">
        <f t="shared" si="58"/>
        <v>0</v>
      </c>
      <c r="BJ436" s="15" t="s">
        <v>8</v>
      </c>
      <c r="BK436" s="203">
        <f t="shared" si="59"/>
        <v>0</v>
      </c>
      <c r="BL436" s="15" t="s">
        <v>165</v>
      </c>
      <c r="BM436" s="202" t="s">
        <v>1588</v>
      </c>
    </row>
    <row r="437" spans="1:65" s="2" customFormat="1" ht="21.75" customHeight="1">
      <c r="A437" s="32"/>
      <c r="B437" s="33"/>
      <c r="C437" s="190" t="s">
        <v>1589</v>
      </c>
      <c r="D437" s="190" t="s">
        <v>161</v>
      </c>
      <c r="E437" s="191" t="s">
        <v>1590</v>
      </c>
      <c r="F437" s="192" t="s">
        <v>1591</v>
      </c>
      <c r="G437" s="193" t="s">
        <v>294</v>
      </c>
      <c r="H437" s="194">
        <v>10</v>
      </c>
      <c r="I437" s="195"/>
      <c r="J437" s="196">
        <f t="shared" si="50"/>
        <v>0</v>
      </c>
      <c r="K437" s="197"/>
      <c r="L437" s="37"/>
      <c r="M437" s="198" t="s">
        <v>1</v>
      </c>
      <c r="N437" s="199" t="s">
        <v>40</v>
      </c>
      <c r="O437" s="69"/>
      <c r="P437" s="200">
        <f t="shared" si="51"/>
        <v>0</v>
      </c>
      <c r="Q437" s="200">
        <v>0</v>
      </c>
      <c r="R437" s="200">
        <f t="shared" si="52"/>
        <v>0</v>
      </c>
      <c r="S437" s="200">
        <v>0</v>
      </c>
      <c r="T437" s="201">
        <f t="shared" si="53"/>
        <v>0</v>
      </c>
      <c r="U437" s="32"/>
      <c r="V437" s="32"/>
      <c r="W437" s="32"/>
      <c r="X437" s="32"/>
      <c r="Y437" s="32"/>
      <c r="Z437" s="32"/>
      <c r="AA437" s="32"/>
      <c r="AB437" s="32"/>
      <c r="AC437" s="32"/>
      <c r="AD437" s="32"/>
      <c r="AE437" s="32"/>
      <c r="AR437" s="202" t="s">
        <v>165</v>
      </c>
      <c r="AT437" s="202" t="s">
        <v>161</v>
      </c>
      <c r="AU437" s="202" t="s">
        <v>173</v>
      </c>
      <c r="AY437" s="15" t="s">
        <v>159</v>
      </c>
      <c r="BE437" s="203">
        <f t="shared" si="54"/>
        <v>0</v>
      </c>
      <c r="BF437" s="203">
        <f t="shared" si="55"/>
        <v>0</v>
      </c>
      <c r="BG437" s="203">
        <f t="shared" si="56"/>
        <v>0</v>
      </c>
      <c r="BH437" s="203">
        <f t="shared" si="57"/>
        <v>0</v>
      </c>
      <c r="BI437" s="203">
        <f t="shared" si="58"/>
        <v>0</v>
      </c>
      <c r="BJ437" s="15" t="s">
        <v>8</v>
      </c>
      <c r="BK437" s="203">
        <f t="shared" si="59"/>
        <v>0</v>
      </c>
      <c r="BL437" s="15" t="s">
        <v>165</v>
      </c>
      <c r="BM437" s="202" t="s">
        <v>1592</v>
      </c>
    </row>
    <row r="438" spans="1:65" s="2" customFormat="1" ht="21.75" customHeight="1">
      <c r="A438" s="32"/>
      <c r="B438" s="33"/>
      <c r="C438" s="190" t="s">
        <v>1593</v>
      </c>
      <c r="D438" s="190" t="s">
        <v>161</v>
      </c>
      <c r="E438" s="191" t="s">
        <v>1594</v>
      </c>
      <c r="F438" s="192" t="s">
        <v>1595</v>
      </c>
      <c r="G438" s="193" t="s">
        <v>294</v>
      </c>
      <c r="H438" s="194">
        <v>6</v>
      </c>
      <c r="I438" s="195"/>
      <c r="J438" s="196">
        <f t="shared" si="50"/>
        <v>0</v>
      </c>
      <c r="K438" s="197"/>
      <c r="L438" s="37"/>
      <c r="M438" s="198" t="s">
        <v>1</v>
      </c>
      <c r="N438" s="199" t="s">
        <v>40</v>
      </c>
      <c r="O438" s="69"/>
      <c r="P438" s="200">
        <f t="shared" si="51"/>
        <v>0</v>
      </c>
      <c r="Q438" s="200">
        <v>0</v>
      </c>
      <c r="R438" s="200">
        <f t="shared" si="52"/>
        <v>0</v>
      </c>
      <c r="S438" s="200">
        <v>0</v>
      </c>
      <c r="T438" s="201">
        <f t="shared" si="53"/>
        <v>0</v>
      </c>
      <c r="U438" s="32"/>
      <c r="V438" s="32"/>
      <c r="W438" s="32"/>
      <c r="X438" s="32"/>
      <c r="Y438" s="32"/>
      <c r="Z438" s="32"/>
      <c r="AA438" s="32"/>
      <c r="AB438" s="32"/>
      <c r="AC438" s="32"/>
      <c r="AD438" s="32"/>
      <c r="AE438" s="32"/>
      <c r="AR438" s="202" t="s">
        <v>165</v>
      </c>
      <c r="AT438" s="202" t="s">
        <v>161</v>
      </c>
      <c r="AU438" s="202" t="s">
        <v>173</v>
      </c>
      <c r="AY438" s="15" t="s">
        <v>159</v>
      </c>
      <c r="BE438" s="203">
        <f t="shared" si="54"/>
        <v>0</v>
      </c>
      <c r="BF438" s="203">
        <f t="shared" si="55"/>
        <v>0</v>
      </c>
      <c r="BG438" s="203">
        <f t="shared" si="56"/>
        <v>0</v>
      </c>
      <c r="BH438" s="203">
        <f t="shared" si="57"/>
        <v>0</v>
      </c>
      <c r="BI438" s="203">
        <f t="shared" si="58"/>
        <v>0</v>
      </c>
      <c r="BJ438" s="15" t="s">
        <v>8</v>
      </c>
      <c r="BK438" s="203">
        <f t="shared" si="59"/>
        <v>0</v>
      </c>
      <c r="BL438" s="15" t="s">
        <v>165</v>
      </c>
      <c r="BM438" s="202" t="s">
        <v>1596</v>
      </c>
    </row>
    <row r="439" spans="1:65" s="2" customFormat="1" ht="21.75" customHeight="1">
      <c r="A439" s="32"/>
      <c r="B439" s="33"/>
      <c r="C439" s="190" t="s">
        <v>1597</v>
      </c>
      <c r="D439" s="190" t="s">
        <v>161</v>
      </c>
      <c r="E439" s="191" t="s">
        <v>1598</v>
      </c>
      <c r="F439" s="192" t="s">
        <v>1599</v>
      </c>
      <c r="G439" s="193" t="s">
        <v>294</v>
      </c>
      <c r="H439" s="194">
        <v>12</v>
      </c>
      <c r="I439" s="195"/>
      <c r="J439" s="196">
        <f t="shared" si="50"/>
        <v>0</v>
      </c>
      <c r="K439" s="197"/>
      <c r="L439" s="37"/>
      <c r="M439" s="198" t="s">
        <v>1</v>
      </c>
      <c r="N439" s="199" t="s">
        <v>40</v>
      </c>
      <c r="O439" s="69"/>
      <c r="P439" s="200">
        <f t="shared" si="51"/>
        <v>0</v>
      </c>
      <c r="Q439" s="200">
        <v>0</v>
      </c>
      <c r="R439" s="200">
        <f t="shared" si="52"/>
        <v>0</v>
      </c>
      <c r="S439" s="200">
        <v>0</v>
      </c>
      <c r="T439" s="201">
        <f t="shared" si="53"/>
        <v>0</v>
      </c>
      <c r="U439" s="32"/>
      <c r="V439" s="32"/>
      <c r="W439" s="32"/>
      <c r="X439" s="32"/>
      <c r="Y439" s="32"/>
      <c r="Z439" s="32"/>
      <c r="AA439" s="32"/>
      <c r="AB439" s="32"/>
      <c r="AC439" s="32"/>
      <c r="AD439" s="32"/>
      <c r="AE439" s="32"/>
      <c r="AR439" s="202" t="s">
        <v>165</v>
      </c>
      <c r="AT439" s="202" t="s">
        <v>161</v>
      </c>
      <c r="AU439" s="202" t="s">
        <v>173</v>
      </c>
      <c r="AY439" s="15" t="s">
        <v>159</v>
      </c>
      <c r="BE439" s="203">
        <f t="shared" si="54"/>
        <v>0</v>
      </c>
      <c r="BF439" s="203">
        <f t="shared" si="55"/>
        <v>0</v>
      </c>
      <c r="BG439" s="203">
        <f t="shared" si="56"/>
        <v>0</v>
      </c>
      <c r="BH439" s="203">
        <f t="shared" si="57"/>
        <v>0</v>
      </c>
      <c r="BI439" s="203">
        <f t="shared" si="58"/>
        <v>0</v>
      </c>
      <c r="BJ439" s="15" t="s">
        <v>8</v>
      </c>
      <c r="BK439" s="203">
        <f t="shared" si="59"/>
        <v>0</v>
      </c>
      <c r="BL439" s="15" t="s">
        <v>165</v>
      </c>
      <c r="BM439" s="202" t="s">
        <v>1600</v>
      </c>
    </row>
    <row r="440" spans="1:65" s="2" customFormat="1" ht="21.75" customHeight="1">
      <c r="A440" s="32"/>
      <c r="B440" s="33"/>
      <c r="C440" s="190" t="s">
        <v>1601</v>
      </c>
      <c r="D440" s="190" t="s">
        <v>161</v>
      </c>
      <c r="E440" s="191" t="s">
        <v>1602</v>
      </c>
      <c r="F440" s="192" t="s">
        <v>1603</v>
      </c>
      <c r="G440" s="193" t="s">
        <v>294</v>
      </c>
      <c r="H440" s="194">
        <v>12</v>
      </c>
      <c r="I440" s="195"/>
      <c r="J440" s="196">
        <f t="shared" si="50"/>
        <v>0</v>
      </c>
      <c r="K440" s="197"/>
      <c r="L440" s="37"/>
      <c r="M440" s="198" t="s">
        <v>1</v>
      </c>
      <c r="N440" s="199" t="s">
        <v>40</v>
      </c>
      <c r="O440" s="69"/>
      <c r="P440" s="200">
        <f t="shared" si="51"/>
        <v>0</v>
      </c>
      <c r="Q440" s="200">
        <v>0</v>
      </c>
      <c r="R440" s="200">
        <f t="shared" si="52"/>
        <v>0</v>
      </c>
      <c r="S440" s="200">
        <v>0</v>
      </c>
      <c r="T440" s="201">
        <f t="shared" si="53"/>
        <v>0</v>
      </c>
      <c r="U440" s="32"/>
      <c r="V440" s="32"/>
      <c r="W440" s="32"/>
      <c r="X440" s="32"/>
      <c r="Y440" s="32"/>
      <c r="Z440" s="32"/>
      <c r="AA440" s="32"/>
      <c r="AB440" s="32"/>
      <c r="AC440" s="32"/>
      <c r="AD440" s="32"/>
      <c r="AE440" s="32"/>
      <c r="AR440" s="202" t="s">
        <v>165</v>
      </c>
      <c r="AT440" s="202" t="s">
        <v>161</v>
      </c>
      <c r="AU440" s="202" t="s">
        <v>173</v>
      </c>
      <c r="AY440" s="15" t="s">
        <v>159</v>
      </c>
      <c r="BE440" s="203">
        <f t="shared" si="54"/>
        <v>0</v>
      </c>
      <c r="BF440" s="203">
        <f t="shared" si="55"/>
        <v>0</v>
      </c>
      <c r="BG440" s="203">
        <f t="shared" si="56"/>
        <v>0</v>
      </c>
      <c r="BH440" s="203">
        <f t="shared" si="57"/>
        <v>0</v>
      </c>
      <c r="BI440" s="203">
        <f t="shared" si="58"/>
        <v>0</v>
      </c>
      <c r="BJ440" s="15" t="s">
        <v>8</v>
      </c>
      <c r="BK440" s="203">
        <f t="shared" si="59"/>
        <v>0</v>
      </c>
      <c r="BL440" s="15" t="s">
        <v>165</v>
      </c>
      <c r="BM440" s="202" t="s">
        <v>1604</v>
      </c>
    </row>
    <row r="441" spans="1:65" s="2" customFormat="1" ht="21.75" customHeight="1">
      <c r="A441" s="32"/>
      <c r="B441" s="33"/>
      <c r="C441" s="190" t="s">
        <v>1605</v>
      </c>
      <c r="D441" s="190" t="s">
        <v>161</v>
      </c>
      <c r="E441" s="191" t="s">
        <v>1606</v>
      </c>
      <c r="F441" s="192" t="s">
        <v>1607</v>
      </c>
      <c r="G441" s="193" t="s">
        <v>294</v>
      </c>
      <c r="H441" s="194">
        <v>3</v>
      </c>
      <c r="I441" s="195"/>
      <c r="J441" s="196">
        <f t="shared" si="50"/>
        <v>0</v>
      </c>
      <c r="K441" s="197"/>
      <c r="L441" s="37"/>
      <c r="M441" s="198" t="s">
        <v>1</v>
      </c>
      <c r="N441" s="199" t="s">
        <v>40</v>
      </c>
      <c r="O441" s="69"/>
      <c r="P441" s="200">
        <f t="shared" si="51"/>
        <v>0</v>
      </c>
      <c r="Q441" s="200">
        <v>0</v>
      </c>
      <c r="R441" s="200">
        <f t="shared" si="52"/>
        <v>0</v>
      </c>
      <c r="S441" s="200">
        <v>0</v>
      </c>
      <c r="T441" s="201">
        <f t="shared" si="53"/>
        <v>0</v>
      </c>
      <c r="U441" s="32"/>
      <c r="V441" s="32"/>
      <c r="W441" s="32"/>
      <c r="X441" s="32"/>
      <c r="Y441" s="32"/>
      <c r="Z441" s="32"/>
      <c r="AA441" s="32"/>
      <c r="AB441" s="32"/>
      <c r="AC441" s="32"/>
      <c r="AD441" s="32"/>
      <c r="AE441" s="32"/>
      <c r="AR441" s="202" t="s">
        <v>165</v>
      </c>
      <c r="AT441" s="202" t="s">
        <v>161</v>
      </c>
      <c r="AU441" s="202" t="s">
        <v>173</v>
      </c>
      <c r="AY441" s="15" t="s">
        <v>159</v>
      </c>
      <c r="BE441" s="203">
        <f t="shared" si="54"/>
        <v>0</v>
      </c>
      <c r="BF441" s="203">
        <f t="shared" si="55"/>
        <v>0</v>
      </c>
      <c r="BG441" s="203">
        <f t="shared" si="56"/>
        <v>0</v>
      </c>
      <c r="BH441" s="203">
        <f t="shared" si="57"/>
        <v>0</v>
      </c>
      <c r="BI441" s="203">
        <f t="shared" si="58"/>
        <v>0</v>
      </c>
      <c r="BJ441" s="15" t="s">
        <v>8</v>
      </c>
      <c r="BK441" s="203">
        <f t="shared" si="59"/>
        <v>0</v>
      </c>
      <c r="BL441" s="15" t="s">
        <v>165</v>
      </c>
      <c r="BM441" s="202" t="s">
        <v>1608</v>
      </c>
    </row>
    <row r="442" spans="1:65" s="2" customFormat="1" ht="21.75" customHeight="1">
      <c r="A442" s="32"/>
      <c r="B442" s="33"/>
      <c r="C442" s="190" t="s">
        <v>1609</v>
      </c>
      <c r="D442" s="190" t="s">
        <v>161</v>
      </c>
      <c r="E442" s="191" t="s">
        <v>1610</v>
      </c>
      <c r="F442" s="192" t="s">
        <v>1611</v>
      </c>
      <c r="G442" s="193" t="s">
        <v>294</v>
      </c>
      <c r="H442" s="194">
        <v>20</v>
      </c>
      <c r="I442" s="195"/>
      <c r="J442" s="196">
        <f t="shared" si="50"/>
        <v>0</v>
      </c>
      <c r="K442" s="197"/>
      <c r="L442" s="37"/>
      <c r="M442" s="198" t="s">
        <v>1</v>
      </c>
      <c r="N442" s="199" t="s">
        <v>40</v>
      </c>
      <c r="O442" s="69"/>
      <c r="P442" s="200">
        <f t="shared" si="51"/>
        <v>0</v>
      </c>
      <c r="Q442" s="200">
        <v>0</v>
      </c>
      <c r="R442" s="200">
        <f t="shared" si="52"/>
        <v>0</v>
      </c>
      <c r="S442" s="200">
        <v>0</v>
      </c>
      <c r="T442" s="201">
        <f t="shared" si="53"/>
        <v>0</v>
      </c>
      <c r="U442" s="32"/>
      <c r="V442" s="32"/>
      <c r="W442" s="32"/>
      <c r="X442" s="32"/>
      <c r="Y442" s="32"/>
      <c r="Z442" s="32"/>
      <c r="AA442" s="32"/>
      <c r="AB442" s="32"/>
      <c r="AC442" s="32"/>
      <c r="AD442" s="32"/>
      <c r="AE442" s="32"/>
      <c r="AR442" s="202" t="s">
        <v>165</v>
      </c>
      <c r="AT442" s="202" t="s">
        <v>161</v>
      </c>
      <c r="AU442" s="202" t="s">
        <v>173</v>
      </c>
      <c r="AY442" s="15" t="s">
        <v>159</v>
      </c>
      <c r="BE442" s="203">
        <f t="shared" si="54"/>
        <v>0</v>
      </c>
      <c r="BF442" s="203">
        <f t="shared" si="55"/>
        <v>0</v>
      </c>
      <c r="BG442" s="203">
        <f t="shared" si="56"/>
        <v>0</v>
      </c>
      <c r="BH442" s="203">
        <f t="shared" si="57"/>
        <v>0</v>
      </c>
      <c r="BI442" s="203">
        <f t="shared" si="58"/>
        <v>0</v>
      </c>
      <c r="BJ442" s="15" t="s">
        <v>8</v>
      </c>
      <c r="BK442" s="203">
        <f t="shared" si="59"/>
        <v>0</v>
      </c>
      <c r="BL442" s="15" t="s">
        <v>165</v>
      </c>
      <c r="BM442" s="202" t="s">
        <v>1612</v>
      </c>
    </row>
    <row r="443" spans="1:65" s="2" customFormat="1" ht="21.75" customHeight="1">
      <c r="A443" s="32"/>
      <c r="B443" s="33"/>
      <c r="C443" s="190" t="s">
        <v>1613</v>
      </c>
      <c r="D443" s="190" t="s">
        <v>161</v>
      </c>
      <c r="E443" s="191" t="s">
        <v>1614</v>
      </c>
      <c r="F443" s="192" t="s">
        <v>1615</v>
      </c>
      <c r="G443" s="193" t="s">
        <v>294</v>
      </c>
      <c r="H443" s="194">
        <v>15</v>
      </c>
      <c r="I443" s="195"/>
      <c r="J443" s="196">
        <f t="shared" si="50"/>
        <v>0</v>
      </c>
      <c r="K443" s="197"/>
      <c r="L443" s="37"/>
      <c r="M443" s="198" t="s">
        <v>1</v>
      </c>
      <c r="N443" s="199" t="s">
        <v>40</v>
      </c>
      <c r="O443" s="69"/>
      <c r="P443" s="200">
        <f t="shared" si="51"/>
        <v>0</v>
      </c>
      <c r="Q443" s="200">
        <v>0</v>
      </c>
      <c r="R443" s="200">
        <f t="shared" si="52"/>
        <v>0</v>
      </c>
      <c r="S443" s="200">
        <v>0</v>
      </c>
      <c r="T443" s="201">
        <f t="shared" si="53"/>
        <v>0</v>
      </c>
      <c r="U443" s="32"/>
      <c r="V443" s="32"/>
      <c r="W443" s="32"/>
      <c r="X443" s="32"/>
      <c r="Y443" s="32"/>
      <c r="Z443" s="32"/>
      <c r="AA443" s="32"/>
      <c r="AB443" s="32"/>
      <c r="AC443" s="32"/>
      <c r="AD443" s="32"/>
      <c r="AE443" s="32"/>
      <c r="AR443" s="202" t="s">
        <v>165</v>
      </c>
      <c r="AT443" s="202" t="s">
        <v>161</v>
      </c>
      <c r="AU443" s="202" t="s">
        <v>173</v>
      </c>
      <c r="AY443" s="15" t="s">
        <v>159</v>
      </c>
      <c r="BE443" s="203">
        <f t="shared" si="54"/>
        <v>0</v>
      </c>
      <c r="BF443" s="203">
        <f t="shared" si="55"/>
        <v>0</v>
      </c>
      <c r="BG443" s="203">
        <f t="shared" si="56"/>
        <v>0</v>
      </c>
      <c r="BH443" s="203">
        <f t="shared" si="57"/>
        <v>0</v>
      </c>
      <c r="BI443" s="203">
        <f t="shared" si="58"/>
        <v>0</v>
      </c>
      <c r="BJ443" s="15" t="s">
        <v>8</v>
      </c>
      <c r="BK443" s="203">
        <f t="shared" si="59"/>
        <v>0</v>
      </c>
      <c r="BL443" s="15" t="s">
        <v>165</v>
      </c>
      <c r="BM443" s="202" t="s">
        <v>1616</v>
      </c>
    </row>
    <row r="444" spans="1:65" s="2" customFormat="1" ht="44.25" customHeight="1">
      <c r="A444" s="32"/>
      <c r="B444" s="33"/>
      <c r="C444" s="190" t="s">
        <v>1617</v>
      </c>
      <c r="D444" s="190" t="s">
        <v>161</v>
      </c>
      <c r="E444" s="191" t="s">
        <v>1618</v>
      </c>
      <c r="F444" s="192" t="s">
        <v>1619</v>
      </c>
      <c r="G444" s="193" t="s">
        <v>314</v>
      </c>
      <c r="H444" s="194">
        <v>2</v>
      </c>
      <c r="I444" s="195"/>
      <c r="J444" s="196">
        <f t="shared" si="50"/>
        <v>0</v>
      </c>
      <c r="K444" s="197"/>
      <c r="L444" s="37"/>
      <c r="M444" s="198" t="s">
        <v>1</v>
      </c>
      <c r="N444" s="199" t="s">
        <v>40</v>
      </c>
      <c r="O444" s="69"/>
      <c r="P444" s="200">
        <f t="shared" si="51"/>
        <v>0</v>
      </c>
      <c r="Q444" s="200">
        <v>0</v>
      </c>
      <c r="R444" s="200">
        <f t="shared" si="52"/>
        <v>0</v>
      </c>
      <c r="S444" s="200">
        <v>0</v>
      </c>
      <c r="T444" s="201">
        <f t="shared" si="53"/>
        <v>0</v>
      </c>
      <c r="U444" s="32"/>
      <c r="V444" s="32"/>
      <c r="W444" s="32"/>
      <c r="X444" s="32"/>
      <c r="Y444" s="32"/>
      <c r="Z444" s="32"/>
      <c r="AA444" s="32"/>
      <c r="AB444" s="32"/>
      <c r="AC444" s="32"/>
      <c r="AD444" s="32"/>
      <c r="AE444" s="32"/>
      <c r="AR444" s="202" t="s">
        <v>244</v>
      </c>
      <c r="AT444" s="202" t="s">
        <v>161</v>
      </c>
      <c r="AU444" s="202" t="s">
        <v>173</v>
      </c>
      <c r="AY444" s="15" t="s">
        <v>159</v>
      </c>
      <c r="BE444" s="203">
        <f t="shared" si="54"/>
        <v>0</v>
      </c>
      <c r="BF444" s="203">
        <f t="shared" si="55"/>
        <v>0</v>
      </c>
      <c r="BG444" s="203">
        <f t="shared" si="56"/>
        <v>0</v>
      </c>
      <c r="BH444" s="203">
        <f t="shared" si="57"/>
        <v>0</v>
      </c>
      <c r="BI444" s="203">
        <f t="shared" si="58"/>
        <v>0</v>
      </c>
      <c r="BJ444" s="15" t="s">
        <v>8</v>
      </c>
      <c r="BK444" s="203">
        <f t="shared" si="59"/>
        <v>0</v>
      </c>
      <c r="BL444" s="15" t="s">
        <v>244</v>
      </c>
      <c r="BM444" s="202" t="s">
        <v>1620</v>
      </c>
    </row>
    <row r="445" spans="1:65" s="2" customFormat="1" ht="33" customHeight="1">
      <c r="A445" s="32"/>
      <c r="B445" s="33"/>
      <c r="C445" s="190" t="s">
        <v>1621</v>
      </c>
      <c r="D445" s="190" t="s">
        <v>161</v>
      </c>
      <c r="E445" s="191" t="s">
        <v>1622</v>
      </c>
      <c r="F445" s="192" t="s">
        <v>1623</v>
      </c>
      <c r="G445" s="193" t="s">
        <v>314</v>
      </c>
      <c r="H445" s="194">
        <v>4</v>
      </c>
      <c r="I445" s="195"/>
      <c r="J445" s="196">
        <f t="shared" si="50"/>
        <v>0</v>
      </c>
      <c r="K445" s="197"/>
      <c r="L445" s="37"/>
      <c r="M445" s="198" t="s">
        <v>1</v>
      </c>
      <c r="N445" s="199" t="s">
        <v>40</v>
      </c>
      <c r="O445" s="69"/>
      <c r="P445" s="200">
        <f t="shared" si="51"/>
        <v>0</v>
      </c>
      <c r="Q445" s="200">
        <v>0</v>
      </c>
      <c r="R445" s="200">
        <f t="shared" si="52"/>
        <v>0</v>
      </c>
      <c r="S445" s="200">
        <v>0</v>
      </c>
      <c r="T445" s="201">
        <f t="shared" si="53"/>
        <v>0</v>
      </c>
      <c r="U445" s="32"/>
      <c r="V445" s="32"/>
      <c r="W445" s="32"/>
      <c r="X445" s="32"/>
      <c r="Y445" s="32"/>
      <c r="Z445" s="32"/>
      <c r="AA445" s="32"/>
      <c r="AB445" s="32"/>
      <c r="AC445" s="32"/>
      <c r="AD445" s="32"/>
      <c r="AE445" s="32"/>
      <c r="AR445" s="202" t="s">
        <v>244</v>
      </c>
      <c r="AT445" s="202" t="s">
        <v>161</v>
      </c>
      <c r="AU445" s="202" t="s">
        <v>173</v>
      </c>
      <c r="AY445" s="15" t="s">
        <v>159</v>
      </c>
      <c r="BE445" s="203">
        <f t="shared" si="54"/>
        <v>0</v>
      </c>
      <c r="BF445" s="203">
        <f t="shared" si="55"/>
        <v>0</v>
      </c>
      <c r="BG445" s="203">
        <f t="shared" si="56"/>
        <v>0</v>
      </c>
      <c r="BH445" s="203">
        <f t="shared" si="57"/>
        <v>0</v>
      </c>
      <c r="BI445" s="203">
        <f t="shared" si="58"/>
        <v>0</v>
      </c>
      <c r="BJ445" s="15" t="s">
        <v>8</v>
      </c>
      <c r="BK445" s="203">
        <f t="shared" si="59"/>
        <v>0</v>
      </c>
      <c r="BL445" s="15" t="s">
        <v>244</v>
      </c>
      <c r="BM445" s="202" t="s">
        <v>1624</v>
      </c>
    </row>
    <row r="446" spans="2:63" s="12" customFormat="1" ht="22.9" customHeight="1">
      <c r="B446" s="174"/>
      <c r="C446" s="175"/>
      <c r="D446" s="176" t="s">
        <v>74</v>
      </c>
      <c r="E446" s="188" t="s">
        <v>1625</v>
      </c>
      <c r="F446" s="188" t="s">
        <v>1626</v>
      </c>
      <c r="G446" s="175"/>
      <c r="H446" s="175"/>
      <c r="I446" s="178"/>
      <c r="J446" s="189">
        <f>BK446</f>
        <v>0</v>
      </c>
      <c r="K446" s="175"/>
      <c r="L446" s="180"/>
      <c r="M446" s="181"/>
      <c r="N446" s="182"/>
      <c r="O446" s="182"/>
      <c r="P446" s="183">
        <f>P447+P465</f>
        <v>0</v>
      </c>
      <c r="Q446" s="182"/>
      <c r="R446" s="183">
        <f>R447+R465</f>
        <v>0</v>
      </c>
      <c r="S446" s="182"/>
      <c r="T446" s="184">
        <f>T447+T465</f>
        <v>0</v>
      </c>
      <c r="AR446" s="185" t="s">
        <v>83</v>
      </c>
      <c r="AT446" s="186" t="s">
        <v>74</v>
      </c>
      <c r="AU446" s="186" t="s">
        <v>8</v>
      </c>
      <c r="AY446" s="185" t="s">
        <v>159</v>
      </c>
      <c r="BK446" s="187">
        <f>BK447+BK465</f>
        <v>0</v>
      </c>
    </row>
    <row r="447" spans="2:63" s="12" customFormat="1" ht="20.85" customHeight="1">
      <c r="B447" s="174"/>
      <c r="C447" s="175"/>
      <c r="D447" s="176" t="s">
        <v>74</v>
      </c>
      <c r="E447" s="188" t="s">
        <v>1627</v>
      </c>
      <c r="F447" s="188" t="s">
        <v>1628</v>
      </c>
      <c r="G447" s="175"/>
      <c r="H447" s="175"/>
      <c r="I447" s="178"/>
      <c r="J447" s="189">
        <f>BK447</f>
        <v>0</v>
      </c>
      <c r="K447" s="175"/>
      <c r="L447" s="180"/>
      <c r="M447" s="181"/>
      <c r="N447" s="182"/>
      <c r="O447" s="182"/>
      <c r="P447" s="183">
        <f>SUM(P448:P464)</f>
        <v>0</v>
      </c>
      <c r="Q447" s="182"/>
      <c r="R447" s="183">
        <f>SUM(R448:R464)</f>
        <v>0</v>
      </c>
      <c r="S447" s="182"/>
      <c r="T447" s="184">
        <f>SUM(T448:T464)</f>
        <v>0</v>
      </c>
      <c r="AR447" s="185" t="s">
        <v>8</v>
      </c>
      <c r="AT447" s="186" t="s">
        <v>74</v>
      </c>
      <c r="AU447" s="186" t="s">
        <v>83</v>
      </c>
      <c r="AY447" s="185" t="s">
        <v>159</v>
      </c>
      <c r="BK447" s="187">
        <f>SUM(BK448:BK464)</f>
        <v>0</v>
      </c>
    </row>
    <row r="448" spans="1:65" s="2" customFormat="1" ht="21.75" customHeight="1">
      <c r="A448" s="32"/>
      <c r="B448" s="33"/>
      <c r="C448" s="216" t="s">
        <v>1629</v>
      </c>
      <c r="D448" s="216" t="s">
        <v>298</v>
      </c>
      <c r="E448" s="217" t="s">
        <v>1630</v>
      </c>
      <c r="F448" s="218" t="s">
        <v>1631</v>
      </c>
      <c r="G448" s="219" t="s">
        <v>314</v>
      </c>
      <c r="H448" s="220">
        <v>1</v>
      </c>
      <c r="I448" s="221"/>
      <c r="J448" s="222">
        <f aca="true" t="shared" si="60" ref="J448:J464">ROUND(I448*H448,0)</f>
        <v>0</v>
      </c>
      <c r="K448" s="223"/>
      <c r="L448" s="224"/>
      <c r="M448" s="225" t="s">
        <v>1</v>
      </c>
      <c r="N448" s="226" t="s">
        <v>40</v>
      </c>
      <c r="O448" s="69"/>
      <c r="P448" s="200">
        <f aca="true" t="shared" si="61" ref="P448:P464">O448*H448</f>
        <v>0</v>
      </c>
      <c r="Q448" s="200">
        <v>0</v>
      </c>
      <c r="R448" s="200">
        <f aca="true" t="shared" si="62" ref="R448:R464">Q448*H448</f>
        <v>0</v>
      </c>
      <c r="S448" s="200">
        <v>0</v>
      </c>
      <c r="T448" s="201">
        <f aca="true" t="shared" si="63" ref="T448:T464">S448*H448</f>
        <v>0</v>
      </c>
      <c r="U448" s="32"/>
      <c r="V448" s="32"/>
      <c r="W448" s="32"/>
      <c r="X448" s="32"/>
      <c r="Y448" s="32"/>
      <c r="Z448" s="32"/>
      <c r="AA448" s="32"/>
      <c r="AB448" s="32"/>
      <c r="AC448" s="32"/>
      <c r="AD448" s="32"/>
      <c r="AE448" s="32"/>
      <c r="AR448" s="202" t="s">
        <v>197</v>
      </c>
      <c r="AT448" s="202" t="s">
        <v>298</v>
      </c>
      <c r="AU448" s="202" t="s">
        <v>173</v>
      </c>
      <c r="AY448" s="15" t="s">
        <v>159</v>
      </c>
      <c r="BE448" s="203">
        <f aca="true" t="shared" si="64" ref="BE448:BE464">IF(N448="základní",J448,0)</f>
        <v>0</v>
      </c>
      <c r="BF448" s="203">
        <f aca="true" t="shared" si="65" ref="BF448:BF464">IF(N448="snížená",J448,0)</f>
        <v>0</v>
      </c>
      <c r="BG448" s="203">
        <f aca="true" t="shared" si="66" ref="BG448:BG464">IF(N448="zákl. přenesená",J448,0)</f>
        <v>0</v>
      </c>
      <c r="BH448" s="203">
        <f aca="true" t="shared" si="67" ref="BH448:BH464">IF(N448="sníž. přenesená",J448,0)</f>
        <v>0</v>
      </c>
      <c r="BI448" s="203">
        <f aca="true" t="shared" si="68" ref="BI448:BI464">IF(N448="nulová",J448,0)</f>
        <v>0</v>
      </c>
      <c r="BJ448" s="15" t="s">
        <v>8</v>
      </c>
      <c r="BK448" s="203">
        <f aca="true" t="shared" si="69" ref="BK448:BK464">ROUND(I448*H448,0)</f>
        <v>0</v>
      </c>
      <c r="BL448" s="15" t="s">
        <v>165</v>
      </c>
      <c r="BM448" s="202" t="s">
        <v>1632</v>
      </c>
    </row>
    <row r="449" spans="1:65" s="2" customFormat="1" ht="16.5" customHeight="1">
      <c r="A449" s="32"/>
      <c r="B449" s="33"/>
      <c r="C449" s="216" t="s">
        <v>1633</v>
      </c>
      <c r="D449" s="216" t="s">
        <v>298</v>
      </c>
      <c r="E449" s="217" t="s">
        <v>1634</v>
      </c>
      <c r="F449" s="218" t="s">
        <v>1635</v>
      </c>
      <c r="G449" s="219" t="s">
        <v>314</v>
      </c>
      <c r="H449" s="220">
        <v>2</v>
      </c>
      <c r="I449" s="221"/>
      <c r="J449" s="222">
        <f t="shared" si="60"/>
        <v>0</v>
      </c>
      <c r="K449" s="223"/>
      <c r="L449" s="224"/>
      <c r="M449" s="225" t="s">
        <v>1</v>
      </c>
      <c r="N449" s="226" t="s">
        <v>40</v>
      </c>
      <c r="O449" s="69"/>
      <c r="P449" s="200">
        <f t="shared" si="61"/>
        <v>0</v>
      </c>
      <c r="Q449" s="200">
        <v>0</v>
      </c>
      <c r="R449" s="200">
        <f t="shared" si="62"/>
        <v>0</v>
      </c>
      <c r="S449" s="200">
        <v>0</v>
      </c>
      <c r="T449" s="201">
        <f t="shared" si="63"/>
        <v>0</v>
      </c>
      <c r="U449" s="32"/>
      <c r="V449" s="32"/>
      <c r="W449" s="32"/>
      <c r="X449" s="32"/>
      <c r="Y449" s="32"/>
      <c r="Z449" s="32"/>
      <c r="AA449" s="32"/>
      <c r="AB449" s="32"/>
      <c r="AC449" s="32"/>
      <c r="AD449" s="32"/>
      <c r="AE449" s="32"/>
      <c r="AR449" s="202" t="s">
        <v>197</v>
      </c>
      <c r="AT449" s="202" t="s">
        <v>298</v>
      </c>
      <c r="AU449" s="202" t="s">
        <v>173</v>
      </c>
      <c r="AY449" s="15" t="s">
        <v>159</v>
      </c>
      <c r="BE449" s="203">
        <f t="shared" si="64"/>
        <v>0</v>
      </c>
      <c r="BF449" s="203">
        <f t="shared" si="65"/>
        <v>0</v>
      </c>
      <c r="BG449" s="203">
        <f t="shared" si="66"/>
        <v>0</v>
      </c>
      <c r="BH449" s="203">
        <f t="shared" si="67"/>
        <v>0</v>
      </c>
      <c r="BI449" s="203">
        <f t="shared" si="68"/>
        <v>0</v>
      </c>
      <c r="BJ449" s="15" t="s">
        <v>8</v>
      </c>
      <c r="BK449" s="203">
        <f t="shared" si="69"/>
        <v>0</v>
      </c>
      <c r="BL449" s="15" t="s">
        <v>165</v>
      </c>
      <c r="BM449" s="202" t="s">
        <v>1636</v>
      </c>
    </row>
    <row r="450" spans="1:65" s="2" customFormat="1" ht="16.5" customHeight="1">
      <c r="A450" s="32"/>
      <c r="B450" s="33"/>
      <c r="C450" s="216" t="s">
        <v>1637</v>
      </c>
      <c r="D450" s="216" t="s">
        <v>298</v>
      </c>
      <c r="E450" s="217" t="s">
        <v>1638</v>
      </c>
      <c r="F450" s="218" t="s">
        <v>1639</v>
      </c>
      <c r="G450" s="219" t="s">
        <v>314</v>
      </c>
      <c r="H450" s="220">
        <v>1</v>
      </c>
      <c r="I450" s="221"/>
      <c r="J450" s="222">
        <f t="shared" si="60"/>
        <v>0</v>
      </c>
      <c r="K450" s="223"/>
      <c r="L450" s="224"/>
      <c r="M450" s="225" t="s">
        <v>1</v>
      </c>
      <c r="N450" s="226" t="s">
        <v>40</v>
      </c>
      <c r="O450" s="69"/>
      <c r="P450" s="200">
        <f t="shared" si="61"/>
        <v>0</v>
      </c>
      <c r="Q450" s="200">
        <v>0</v>
      </c>
      <c r="R450" s="200">
        <f t="shared" si="62"/>
        <v>0</v>
      </c>
      <c r="S450" s="200">
        <v>0</v>
      </c>
      <c r="T450" s="201">
        <f t="shared" si="63"/>
        <v>0</v>
      </c>
      <c r="U450" s="32"/>
      <c r="V450" s="32"/>
      <c r="W450" s="32"/>
      <c r="X450" s="32"/>
      <c r="Y450" s="32"/>
      <c r="Z450" s="32"/>
      <c r="AA450" s="32"/>
      <c r="AB450" s="32"/>
      <c r="AC450" s="32"/>
      <c r="AD450" s="32"/>
      <c r="AE450" s="32"/>
      <c r="AR450" s="202" t="s">
        <v>197</v>
      </c>
      <c r="AT450" s="202" t="s">
        <v>298</v>
      </c>
      <c r="AU450" s="202" t="s">
        <v>173</v>
      </c>
      <c r="AY450" s="15" t="s">
        <v>159</v>
      </c>
      <c r="BE450" s="203">
        <f t="shared" si="64"/>
        <v>0</v>
      </c>
      <c r="BF450" s="203">
        <f t="shared" si="65"/>
        <v>0</v>
      </c>
      <c r="BG450" s="203">
        <f t="shared" si="66"/>
        <v>0</v>
      </c>
      <c r="BH450" s="203">
        <f t="shared" si="67"/>
        <v>0</v>
      </c>
      <c r="BI450" s="203">
        <f t="shared" si="68"/>
        <v>0</v>
      </c>
      <c r="BJ450" s="15" t="s">
        <v>8</v>
      </c>
      <c r="BK450" s="203">
        <f t="shared" si="69"/>
        <v>0</v>
      </c>
      <c r="BL450" s="15" t="s">
        <v>165</v>
      </c>
      <c r="BM450" s="202" t="s">
        <v>1640</v>
      </c>
    </row>
    <row r="451" spans="1:65" s="2" customFormat="1" ht="16.5" customHeight="1">
      <c r="A451" s="32"/>
      <c r="B451" s="33"/>
      <c r="C451" s="216" t="s">
        <v>1641</v>
      </c>
      <c r="D451" s="216" t="s">
        <v>298</v>
      </c>
      <c r="E451" s="217" t="s">
        <v>1642</v>
      </c>
      <c r="F451" s="218" t="s">
        <v>1643</v>
      </c>
      <c r="G451" s="219" t="s">
        <v>314</v>
      </c>
      <c r="H451" s="220">
        <v>10</v>
      </c>
      <c r="I451" s="221"/>
      <c r="J451" s="222">
        <f t="shared" si="60"/>
        <v>0</v>
      </c>
      <c r="K451" s="223"/>
      <c r="L451" s="224"/>
      <c r="M451" s="225" t="s">
        <v>1</v>
      </c>
      <c r="N451" s="226" t="s">
        <v>40</v>
      </c>
      <c r="O451" s="69"/>
      <c r="P451" s="200">
        <f t="shared" si="61"/>
        <v>0</v>
      </c>
      <c r="Q451" s="200">
        <v>0</v>
      </c>
      <c r="R451" s="200">
        <f t="shared" si="62"/>
        <v>0</v>
      </c>
      <c r="S451" s="200">
        <v>0</v>
      </c>
      <c r="T451" s="201">
        <f t="shared" si="63"/>
        <v>0</v>
      </c>
      <c r="U451" s="32"/>
      <c r="V451" s="32"/>
      <c r="W451" s="32"/>
      <c r="X451" s="32"/>
      <c r="Y451" s="32"/>
      <c r="Z451" s="32"/>
      <c r="AA451" s="32"/>
      <c r="AB451" s="32"/>
      <c r="AC451" s="32"/>
      <c r="AD451" s="32"/>
      <c r="AE451" s="32"/>
      <c r="AR451" s="202" t="s">
        <v>197</v>
      </c>
      <c r="AT451" s="202" t="s">
        <v>298</v>
      </c>
      <c r="AU451" s="202" t="s">
        <v>173</v>
      </c>
      <c r="AY451" s="15" t="s">
        <v>159</v>
      </c>
      <c r="BE451" s="203">
        <f t="shared" si="64"/>
        <v>0</v>
      </c>
      <c r="BF451" s="203">
        <f t="shared" si="65"/>
        <v>0</v>
      </c>
      <c r="BG451" s="203">
        <f t="shared" si="66"/>
        <v>0</v>
      </c>
      <c r="BH451" s="203">
        <f t="shared" si="67"/>
        <v>0</v>
      </c>
      <c r="BI451" s="203">
        <f t="shared" si="68"/>
        <v>0</v>
      </c>
      <c r="BJ451" s="15" t="s">
        <v>8</v>
      </c>
      <c r="BK451" s="203">
        <f t="shared" si="69"/>
        <v>0</v>
      </c>
      <c r="BL451" s="15" t="s">
        <v>165</v>
      </c>
      <c r="BM451" s="202" t="s">
        <v>1644</v>
      </c>
    </row>
    <row r="452" spans="1:65" s="2" customFormat="1" ht="16.5" customHeight="1">
      <c r="A452" s="32"/>
      <c r="B452" s="33"/>
      <c r="C452" s="216" t="s">
        <v>1645</v>
      </c>
      <c r="D452" s="216" t="s">
        <v>298</v>
      </c>
      <c r="E452" s="217" t="s">
        <v>1646</v>
      </c>
      <c r="F452" s="218" t="s">
        <v>1647</v>
      </c>
      <c r="G452" s="219" t="s">
        <v>314</v>
      </c>
      <c r="H452" s="220">
        <v>10</v>
      </c>
      <c r="I452" s="221"/>
      <c r="J452" s="222">
        <f t="shared" si="60"/>
        <v>0</v>
      </c>
      <c r="K452" s="223"/>
      <c r="L452" s="224"/>
      <c r="M452" s="225" t="s">
        <v>1</v>
      </c>
      <c r="N452" s="226" t="s">
        <v>40</v>
      </c>
      <c r="O452" s="69"/>
      <c r="P452" s="200">
        <f t="shared" si="61"/>
        <v>0</v>
      </c>
      <c r="Q452" s="200">
        <v>0</v>
      </c>
      <c r="R452" s="200">
        <f t="shared" si="62"/>
        <v>0</v>
      </c>
      <c r="S452" s="200">
        <v>0</v>
      </c>
      <c r="T452" s="201">
        <f t="shared" si="63"/>
        <v>0</v>
      </c>
      <c r="U452" s="32"/>
      <c r="V452" s="32"/>
      <c r="W452" s="32"/>
      <c r="X452" s="32"/>
      <c r="Y452" s="32"/>
      <c r="Z452" s="32"/>
      <c r="AA452" s="32"/>
      <c r="AB452" s="32"/>
      <c r="AC452" s="32"/>
      <c r="AD452" s="32"/>
      <c r="AE452" s="32"/>
      <c r="AR452" s="202" t="s">
        <v>197</v>
      </c>
      <c r="AT452" s="202" t="s">
        <v>298</v>
      </c>
      <c r="AU452" s="202" t="s">
        <v>173</v>
      </c>
      <c r="AY452" s="15" t="s">
        <v>159</v>
      </c>
      <c r="BE452" s="203">
        <f t="shared" si="64"/>
        <v>0</v>
      </c>
      <c r="BF452" s="203">
        <f t="shared" si="65"/>
        <v>0</v>
      </c>
      <c r="BG452" s="203">
        <f t="shared" si="66"/>
        <v>0</v>
      </c>
      <c r="BH452" s="203">
        <f t="shared" si="67"/>
        <v>0</v>
      </c>
      <c r="BI452" s="203">
        <f t="shared" si="68"/>
        <v>0</v>
      </c>
      <c r="BJ452" s="15" t="s">
        <v>8</v>
      </c>
      <c r="BK452" s="203">
        <f t="shared" si="69"/>
        <v>0</v>
      </c>
      <c r="BL452" s="15" t="s">
        <v>165</v>
      </c>
      <c r="BM452" s="202" t="s">
        <v>1648</v>
      </c>
    </row>
    <row r="453" spans="1:65" s="2" customFormat="1" ht="16.5" customHeight="1">
      <c r="A453" s="32"/>
      <c r="B453" s="33"/>
      <c r="C453" s="216" t="s">
        <v>1649</v>
      </c>
      <c r="D453" s="216" t="s">
        <v>298</v>
      </c>
      <c r="E453" s="217" t="s">
        <v>1650</v>
      </c>
      <c r="F453" s="218" t="s">
        <v>1651</v>
      </c>
      <c r="G453" s="219" t="s">
        <v>314</v>
      </c>
      <c r="H453" s="220">
        <v>1</v>
      </c>
      <c r="I453" s="221"/>
      <c r="J453" s="222">
        <f t="shared" si="60"/>
        <v>0</v>
      </c>
      <c r="K453" s="223"/>
      <c r="L453" s="224"/>
      <c r="M453" s="225" t="s">
        <v>1</v>
      </c>
      <c r="N453" s="226" t="s">
        <v>40</v>
      </c>
      <c r="O453" s="69"/>
      <c r="P453" s="200">
        <f t="shared" si="61"/>
        <v>0</v>
      </c>
      <c r="Q453" s="200">
        <v>0</v>
      </c>
      <c r="R453" s="200">
        <f t="shared" si="62"/>
        <v>0</v>
      </c>
      <c r="S453" s="200">
        <v>0</v>
      </c>
      <c r="T453" s="201">
        <f t="shared" si="63"/>
        <v>0</v>
      </c>
      <c r="U453" s="32"/>
      <c r="V453" s="32"/>
      <c r="W453" s="32"/>
      <c r="X453" s="32"/>
      <c r="Y453" s="32"/>
      <c r="Z453" s="32"/>
      <c r="AA453" s="32"/>
      <c r="AB453" s="32"/>
      <c r="AC453" s="32"/>
      <c r="AD453" s="32"/>
      <c r="AE453" s="32"/>
      <c r="AR453" s="202" t="s">
        <v>197</v>
      </c>
      <c r="AT453" s="202" t="s">
        <v>298</v>
      </c>
      <c r="AU453" s="202" t="s">
        <v>173</v>
      </c>
      <c r="AY453" s="15" t="s">
        <v>159</v>
      </c>
      <c r="BE453" s="203">
        <f t="shared" si="64"/>
        <v>0</v>
      </c>
      <c r="BF453" s="203">
        <f t="shared" si="65"/>
        <v>0</v>
      </c>
      <c r="BG453" s="203">
        <f t="shared" si="66"/>
        <v>0</v>
      </c>
      <c r="BH453" s="203">
        <f t="shared" si="67"/>
        <v>0</v>
      </c>
      <c r="BI453" s="203">
        <f t="shared" si="68"/>
        <v>0</v>
      </c>
      <c r="BJ453" s="15" t="s">
        <v>8</v>
      </c>
      <c r="BK453" s="203">
        <f t="shared" si="69"/>
        <v>0</v>
      </c>
      <c r="BL453" s="15" t="s">
        <v>165</v>
      </c>
      <c r="BM453" s="202" t="s">
        <v>1652</v>
      </c>
    </row>
    <row r="454" spans="1:65" s="2" customFormat="1" ht="21.75" customHeight="1">
      <c r="A454" s="32"/>
      <c r="B454" s="33"/>
      <c r="C454" s="216" t="s">
        <v>1653</v>
      </c>
      <c r="D454" s="216" t="s">
        <v>298</v>
      </c>
      <c r="E454" s="217" t="s">
        <v>1654</v>
      </c>
      <c r="F454" s="218" t="s">
        <v>1655</v>
      </c>
      <c r="G454" s="219" t="s">
        <v>314</v>
      </c>
      <c r="H454" s="220">
        <v>1</v>
      </c>
      <c r="I454" s="221"/>
      <c r="J454" s="222">
        <f t="shared" si="60"/>
        <v>0</v>
      </c>
      <c r="K454" s="223"/>
      <c r="L454" s="224"/>
      <c r="M454" s="225" t="s">
        <v>1</v>
      </c>
      <c r="N454" s="226" t="s">
        <v>40</v>
      </c>
      <c r="O454" s="69"/>
      <c r="P454" s="200">
        <f t="shared" si="61"/>
        <v>0</v>
      </c>
      <c r="Q454" s="200">
        <v>0</v>
      </c>
      <c r="R454" s="200">
        <f t="shared" si="62"/>
        <v>0</v>
      </c>
      <c r="S454" s="200">
        <v>0</v>
      </c>
      <c r="T454" s="201">
        <f t="shared" si="63"/>
        <v>0</v>
      </c>
      <c r="U454" s="32"/>
      <c r="V454" s="32"/>
      <c r="W454" s="32"/>
      <c r="X454" s="32"/>
      <c r="Y454" s="32"/>
      <c r="Z454" s="32"/>
      <c r="AA454" s="32"/>
      <c r="AB454" s="32"/>
      <c r="AC454" s="32"/>
      <c r="AD454" s="32"/>
      <c r="AE454" s="32"/>
      <c r="AR454" s="202" t="s">
        <v>197</v>
      </c>
      <c r="AT454" s="202" t="s">
        <v>298</v>
      </c>
      <c r="AU454" s="202" t="s">
        <v>173</v>
      </c>
      <c r="AY454" s="15" t="s">
        <v>159</v>
      </c>
      <c r="BE454" s="203">
        <f t="shared" si="64"/>
        <v>0</v>
      </c>
      <c r="BF454" s="203">
        <f t="shared" si="65"/>
        <v>0</v>
      </c>
      <c r="BG454" s="203">
        <f t="shared" si="66"/>
        <v>0</v>
      </c>
      <c r="BH454" s="203">
        <f t="shared" si="67"/>
        <v>0</v>
      </c>
      <c r="BI454" s="203">
        <f t="shared" si="68"/>
        <v>0</v>
      </c>
      <c r="BJ454" s="15" t="s">
        <v>8</v>
      </c>
      <c r="BK454" s="203">
        <f t="shared" si="69"/>
        <v>0</v>
      </c>
      <c r="BL454" s="15" t="s">
        <v>165</v>
      </c>
      <c r="BM454" s="202" t="s">
        <v>1656</v>
      </c>
    </row>
    <row r="455" spans="1:65" s="2" customFormat="1" ht="16.5" customHeight="1">
      <c r="A455" s="32"/>
      <c r="B455" s="33"/>
      <c r="C455" s="216" t="s">
        <v>1657</v>
      </c>
      <c r="D455" s="216" t="s">
        <v>298</v>
      </c>
      <c r="E455" s="217" t="s">
        <v>1658</v>
      </c>
      <c r="F455" s="218" t="s">
        <v>1659</v>
      </c>
      <c r="G455" s="219" t="s">
        <v>314</v>
      </c>
      <c r="H455" s="220">
        <v>6</v>
      </c>
      <c r="I455" s="221"/>
      <c r="J455" s="222">
        <f t="shared" si="60"/>
        <v>0</v>
      </c>
      <c r="K455" s="223"/>
      <c r="L455" s="224"/>
      <c r="M455" s="225" t="s">
        <v>1</v>
      </c>
      <c r="N455" s="226" t="s">
        <v>40</v>
      </c>
      <c r="O455" s="69"/>
      <c r="P455" s="200">
        <f t="shared" si="61"/>
        <v>0</v>
      </c>
      <c r="Q455" s="200">
        <v>0</v>
      </c>
      <c r="R455" s="200">
        <f t="shared" si="62"/>
        <v>0</v>
      </c>
      <c r="S455" s="200">
        <v>0</v>
      </c>
      <c r="T455" s="201">
        <f t="shared" si="63"/>
        <v>0</v>
      </c>
      <c r="U455" s="32"/>
      <c r="V455" s="32"/>
      <c r="W455" s="32"/>
      <c r="X455" s="32"/>
      <c r="Y455" s="32"/>
      <c r="Z455" s="32"/>
      <c r="AA455" s="32"/>
      <c r="AB455" s="32"/>
      <c r="AC455" s="32"/>
      <c r="AD455" s="32"/>
      <c r="AE455" s="32"/>
      <c r="AR455" s="202" t="s">
        <v>197</v>
      </c>
      <c r="AT455" s="202" t="s">
        <v>298</v>
      </c>
      <c r="AU455" s="202" t="s">
        <v>173</v>
      </c>
      <c r="AY455" s="15" t="s">
        <v>159</v>
      </c>
      <c r="BE455" s="203">
        <f t="shared" si="64"/>
        <v>0</v>
      </c>
      <c r="BF455" s="203">
        <f t="shared" si="65"/>
        <v>0</v>
      </c>
      <c r="BG455" s="203">
        <f t="shared" si="66"/>
        <v>0</v>
      </c>
      <c r="BH455" s="203">
        <f t="shared" si="67"/>
        <v>0</v>
      </c>
      <c r="BI455" s="203">
        <f t="shared" si="68"/>
        <v>0</v>
      </c>
      <c r="BJ455" s="15" t="s">
        <v>8</v>
      </c>
      <c r="BK455" s="203">
        <f t="shared" si="69"/>
        <v>0</v>
      </c>
      <c r="BL455" s="15" t="s">
        <v>165</v>
      </c>
      <c r="BM455" s="202" t="s">
        <v>1660</v>
      </c>
    </row>
    <row r="456" spans="1:65" s="2" customFormat="1" ht="16.5" customHeight="1">
      <c r="A456" s="32"/>
      <c r="B456" s="33"/>
      <c r="C456" s="216" t="s">
        <v>1661</v>
      </c>
      <c r="D456" s="216" t="s">
        <v>298</v>
      </c>
      <c r="E456" s="217" t="s">
        <v>1662</v>
      </c>
      <c r="F456" s="218" t="s">
        <v>1663</v>
      </c>
      <c r="G456" s="219" t="s">
        <v>314</v>
      </c>
      <c r="H456" s="220">
        <v>2</v>
      </c>
      <c r="I456" s="221"/>
      <c r="J456" s="222">
        <f t="shared" si="60"/>
        <v>0</v>
      </c>
      <c r="K456" s="223"/>
      <c r="L456" s="224"/>
      <c r="M456" s="225" t="s">
        <v>1</v>
      </c>
      <c r="N456" s="226" t="s">
        <v>40</v>
      </c>
      <c r="O456" s="69"/>
      <c r="P456" s="200">
        <f t="shared" si="61"/>
        <v>0</v>
      </c>
      <c r="Q456" s="200">
        <v>0</v>
      </c>
      <c r="R456" s="200">
        <f t="shared" si="62"/>
        <v>0</v>
      </c>
      <c r="S456" s="200">
        <v>0</v>
      </c>
      <c r="T456" s="201">
        <f t="shared" si="63"/>
        <v>0</v>
      </c>
      <c r="U456" s="32"/>
      <c r="V456" s="32"/>
      <c r="W456" s="32"/>
      <c r="X456" s="32"/>
      <c r="Y456" s="32"/>
      <c r="Z456" s="32"/>
      <c r="AA456" s="32"/>
      <c r="AB456" s="32"/>
      <c r="AC456" s="32"/>
      <c r="AD456" s="32"/>
      <c r="AE456" s="32"/>
      <c r="AR456" s="202" t="s">
        <v>197</v>
      </c>
      <c r="AT456" s="202" t="s">
        <v>298</v>
      </c>
      <c r="AU456" s="202" t="s">
        <v>173</v>
      </c>
      <c r="AY456" s="15" t="s">
        <v>159</v>
      </c>
      <c r="BE456" s="203">
        <f t="shared" si="64"/>
        <v>0</v>
      </c>
      <c r="BF456" s="203">
        <f t="shared" si="65"/>
        <v>0</v>
      </c>
      <c r="BG456" s="203">
        <f t="shared" si="66"/>
        <v>0</v>
      </c>
      <c r="BH456" s="203">
        <f t="shared" si="67"/>
        <v>0</v>
      </c>
      <c r="BI456" s="203">
        <f t="shared" si="68"/>
        <v>0</v>
      </c>
      <c r="BJ456" s="15" t="s">
        <v>8</v>
      </c>
      <c r="BK456" s="203">
        <f t="shared" si="69"/>
        <v>0</v>
      </c>
      <c r="BL456" s="15" t="s">
        <v>165</v>
      </c>
      <c r="BM456" s="202" t="s">
        <v>1664</v>
      </c>
    </row>
    <row r="457" spans="1:65" s="2" customFormat="1" ht="16.5" customHeight="1">
      <c r="A457" s="32"/>
      <c r="B457" s="33"/>
      <c r="C457" s="216" t="s">
        <v>1665</v>
      </c>
      <c r="D457" s="216" t="s">
        <v>298</v>
      </c>
      <c r="E457" s="217" t="s">
        <v>1666</v>
      </c>
      <c r="F457" s="218" t="s">
        <v>1667</v>
      </c>
      <c r="G457" s="219" t="s">
        <v>314</v>
      </c>
      <c r="H457" s="220">
        <v>5</v>
      </c>
      <c r="I457" s="221"/>
      <c r="J457" s="222">
        <f t="shared" si="60"/>
        <v>0</v>
      </c>
      <c r="K457" s="223"/>
      <c r="L457" s="224"/>
      <c r="M457" s="225" t="s">
        <v>1</v>
      </c>
      <c r="N457" s="226" t="s">
        <v>40</v>
      </c>
      <c r="O457" s="69"/>
      <c r="P457" s="200">
        <f t="shared" si="61"/>
        <v>0</v>
      </c>
      <c r="Q457" s="200">
        <v>0</v>
      </c>
      <c r="R457" s="200">
        <f t="shared" si="62"/>
        <v>0</v>
      </c>
      <c r="S457" s="200">
        <v>0</v>
      </c>
      <c r="T457" s="201">
        <f t="shared" si="63"/>
        <v>0</v>
      </c>
      <c r="U457" s="32"/>
      <c r="V457" s="32"/>
      <c r="W457" s="32"/>
      <c r="X457" s="32"/>
      <c r="Y457" s="32"/>
      <c r="Z457" s="32"/>
      <c r="AA457" s="32"/>
      <c r="AB457" s="32"/>
      <c r="AC457" s="32"/>
      <c r="AD457" s="32"/>
      <c r="AE457" s="32"/>
      <c r="AR457" s="202" t="s">
        <v>197</v>
      </c>
      <c r="AT457" s="202" t="s">
        <v>298</v>
      </c>
      <c r="AU457" s="202" t="s">
        <v>173</v>
      </c>
      <c r="AY457" s="15" t="s">
        <v>159</v>
      </c>
      <c r="BE457" s="203">
        <f t="shared" si="64"/>
        <v>0</v>
      </c>
      <c r="BF457" s="203">
        <f t="shared" si="65"/>
        <v>0</v>
      </c>
      <c r="BG457" s="203">
        <f t="shared" si="66"/>
        <v>0</v>
      </c>
      <c r="BH457" s="203">
        <f t="shared" si="67"/>
        <v>0</v>
      </c>
      <c r="BI457" s="203">
        <f t="shared" si="68"/>
        <v>0</v>
      </c>
      <c r="BJ457" s="15" t="s">
        <v>8</v>
      </c>
      <c r="BK457" s="203">
        <f t="shared" si="69"/>
        <v>0</v>
      </c>
      <c r="BL457" s="15" t="s">
        <v>165</v>
      </c>
      <c r="BM457" s="202" t="s">
        <v>1668</v>
      </c>
    </row>
    <row r="458" spans="1:65" s="2" customFormat="1" ht="16.5" customHeight="1">
      <c r="A458" s="32"/>
      <c r="B458" s="33"/>
      <c r="C458" s="216" t="s">
        <v>1669</v>
      </c>
      <c r="D458" s="216" t="s">
        <v>298</v>
      </c>
      <c r="E458" s="217" t="s">
        <v>1670</v>
      </c>
      <c r="F458" s="218" t="s">
        <v>1671</v>
      </c>
      <c r="G458" s="219" t="s">
        <v>314</v>
      </c>
      <c r="H458" s="220">
        <v>5</v>
      </c>
      <c r="I458" s="221"/>
      <c r="J458" s="222">
        <f t="shared" si="60"/>
        <v>0</v>
      </c>
      <c r="K458" s="223"/>
      <c r="L458" s="224"/>
      <c r="M458" s="225" t="s">
        <v>1</v>
      </c>
      <c r="N458" s="226" t="s">
        <v>40</v>
      </c>
      <c r="O458" s="69"/>
      <c r="P458" s="200">
        <f t="shared" si="61"/>
        <v>0</v>
      </c>
      <c r="Q458" s="200">
        <v>0</v>
      </c>
      <c r="R458" s="200">
        <f t="shared" si="62"/>
        <v>0</v>
      </c>
      <c r="S458" s="200">
        <v>0</v>
      </c>
      <c r="T458" s="201">
        <f t="shared" si="63"/>
        <v>0</v>
      </c>
      <c r="U458" s="32"/>
      <c r="V458" s="32"/>
      <c r="W458" s="32"/>
      <c r="X458" s="32"/>
      <c r="Y458" s="32"/>
      <c r="Z458" s="32"/>
      <c r="AA458" s="32"/>
      <c r="AB458" s="32"/>
      <c r="AC458" s="32"/>
      <c r="AD458" s="32"/>
      <c r="AE458" s="32"/>
      <c r="AR458" s="202" t="s">
        <v>197</v>
      </c>
      <c r="AT458" s="202" t="s">
        <v>298</v>
      </c>
      <c r="AU458" s="202" t="s">
        <v>173</v>
      </c>
      <c r="AY458" s="15" t="s">
        <v>159</v>
      </c>
      <c r="BE458" s="203">
        <f t="shared" si="64"/>
        <v>0</v>
      </c>
      <c r="BF458" s="203">
        <f t="shared" si="65"/>
        <v>0</v>
      </c>
      <c r="BG458" s="203">
        <f t="shared" si="66"/>
        <v>0</v>
      </c>
      <c r="BH458" s="203">
        <f t="shared" si="67"/>
        <v>0</v>
      </c>
      <c r="BI458" s="203">
        <f t="shared" si="68"/>
        <v>0</v>
      </c>
      <c r="BJ458" s="15" t="s">
        <v>8</v>
      </c>
      <c r="BK458" s="203">
        <f t="shared" si="69"/>
        <v>0</v>
      </c>
      <c r="BL458" s="15" t="s">
        <v>165</v>
      </c>
      <c r="BM458" s="202" t="s">
        <v>1672</v>
      </c>
    </row>
    <row r="459" spans="1:65" s="2" customFormat="1" ht="16.5" customHeight="1">
      <c r="A459" s="32"/>
      <c r="B459" s="33"/>
      <c r="C459" s="216" t="s">
        <v>1673</v>
      </c>
      <c r="D459" s="216" t="s">
        <v>298</v>
      </c>
      <c r="E459" s="217" t="s">
        <v>1674</v>
      </c>
      <c r="F459" s="218" t="s">
        <v>1675</v>
      </c>
      <c r="G459" s="219" t="s">
        <v>314</v>
      </c>
      <c r="H459" s="220">
        <v>1</v>
      </c>
      <c r="I459" s="221"/>
      <c r="J459" s="222">
        <f t="shared" si="60"/>
        <v>0</v>
      </c>
      <c r="K459" s="223"/>
      <c r="L459" s="224"/>
      <c r="M459" s="225" t="s">
        <v>1</v>
      </c>
      <c r="N459" s="226" t="s">
        <v>40</v>
      </c>
      <c r="O459" s="69"/>
      <c r="P459" s="200">
        <f t="shared" si="61"/>
        <v>0</v>
      </c>
      <c r="Q459" s="200">
        <v>0</v>
      </c>
      <c r="R459" s="200">
        <f t="shared" si="62"/>
        <v>0</v>
      </c>
      <c r="S459" s="200">
        <v>0</v>
      </c>
      <c r="T459" s="201">
        <f t="shared" si="63"/>
        <v>0</v>
      </c>
      <c r="U459" s="32"/>
      <c r="V459" s="32"/>
      <c r="W459" s="32"/>
      <c r="X459" s="32"/>
      <c r="Y459" s="32"/>
      <c r="Z459" s="32"/>
      <c r="AA459" s="32"/>
      <c r="AB459" s="32"/>
      <c r="AC459" s="32"/>
      <c r="AD459" s="32"/>
      <c r="AE459" s="32"/>
      <c r="AR459" s="202" t="s">
        <v>197</v>
      </c>
      <c r="AT459" s="202" t="s">
        <v>298</v>
      </c>
      <c r="AU459" s="202" t="s">
        <v>173</v>
      </c>
      <c r="AY459" s="15" t="s">
        <v>159</v>
      </c>
      <c r="BE459" s="203">
        <f t="shared" si="64"/>
        <v>0</v>
      </c>
      <c r="BF459" s="203">
        <f t="shared" si="65"/>
        <v>0</v>
      </c>
      <c r="BG459" s="203">
        <f t="shared" si="66"/>
        <v>0</v>
      </c>
      <c r="BH459" s="203">
        <f t="shared" si="67"/>
        <v>0</v>
      </c>
      <c r="BI459" s="203">
        <f t="shared" si="68"/>
        <v>0</v>
      </c>
      <c r="BJ459" s="15" t="s">
        <v>8</v>
      </c>
      <c r="BK459" s="203">
        <f t="shared" si="69"/>
        <v>0</v>
      </c>
      <c r="BL459" s="15" t="s">
        <v>165</v>
      </c>
      <c r="BM459" s="202" t="s">
        <v>1676</v>
      </c>
    </row>
    <row r="460" spans="1:65" s="2" customFormat="1" ht="16.5" customHeight="1">
      <c r="A460" s="32"/>
      <c r="B460" s="33"/>
      <c r="C460" s="216" t="s">
        <v>1677</v>
      </c>
      <c r="D460" s="216" t="s">
        <v>298</v>
      </c>
      <c r="E460" s="217" t="s">
        <v>1678</v>
      </c>
      <c r="F460" s="218" t="s">
        <v>1679</v>
      </c>
      <c r="G460" s="219" t="s">
        <v>314</v>
      </c>
      <c r="H460" s="220">
        <v>1</v>
      </c>
      <c r="I460" s="221"/>
      <c r="J460" s="222">
        <f t="shared" si="60"/>
        <v>0</v>
      </c>
      <c r="K460" s="223"/>
      <c r="L460" s="224"/>
      <c r="M460" s="225" t="s">
        <v>1</v>
      </c>
      <c r="N460" s="226" t="s">
        <v>40</v>
      </c>
      <c r="O460" s="69"/>
      <c r="P460" s="200">
        <f t="shared" si="61"/>
        <v>0</v>
      </c>
      <c r="Q460" s="200">
        <v>0</v>
      </c>
      <c r="R460" s="200">
        <f t="shared" si="62"/>
        <v>0</v>
      </c>
      <c r="S460" s="200">
        <v>0</v>
      </c>
      <c r="T460" s="201">
        <f t="shared" si="63"/>
        <v>0</v>
      </c>
      <c r="U460" s="32"/>
      <c r="V460" s="32"/>
      <c r="W460" s="32"/>
      <c r="X460" s="32"/>
      <c r="Y460" s="32"/>
      <c r="Z460" s="32"/>
      <c r="AA460" s="32"/>
      <c r="AB460" s="32"/>
      <c r="AC460" s="32"/>
      <c r="AD460" s="32"/>
      <c r="AE460" s="32"/>
      <c r="AR460" s="202" t="s">
        <v>197</v>
      </c>
      <c r="AT460" s="202" t="s">
        <v>298</v>
      </c>
      <c r="AU460" s="202" t="s">
        <v>173</v>
      </c>
      <c r="AY460" s="15" t="s">
        <v>159</v>
      </c>
      <c r="BE460" s="203">
        <f t="shared" si="64"/>
        <v>0</v>
      </c>
      <c r="BF460" s="203">
        <f t="shared" si="65"/>
        <v>0</v>
      </c>
      <c r="BG460" s="203">
        <f t="shared" si="66"/>
        <v>0</v>
      </c>
      <c r="BH460" s="203">
        <f t="shared" si="67"/>
        <v>0</v>
      </c>
      <c r="BI460" s="203">
        <f t="shared" si="68"/>
        <v>0</v>
      </c>
      <c r="BJ460" s="15" t="s">
        <v>8</v>
      </c>
      <c r="BK460" s="203">
        <f t="shared" si="69"/>
        <v>0</v>
      </c>
      <c r="BL460" s="15" t="s">
        <v>165</v>
      </c>
      <c r="BM460" s="202" t="s">
        <v>1680</v>
      </c>
    </row>
    <row r="461" spans="1:65" s="2" customFormat="1" ht="16.5" customHeight="1">
      <c r="A461" s="32"/>
      <c r="B461" s="33"/>
      <c r="C461" s="216" t="s">
        <v>1681</v>
      </c>
      <c r="D461" s="216" t="s">
        <v>298</v>
      </c>
      <c r="E461" s="217" t="s">
        <v>1682</v>
      </c>
      <c r="F461" s="218" t="s">
        <v>1683</v>
      </c>
      <c r="G461" s="219" t="s">
        <v>294</v>
      </c>
      <c r="H461" s="220">
        <v>2</v>
      </c>
      <c r="I461" s="221"/>
      <c r="J461" s="222">
        <f t="shared" si="60"/>
        <v>0</v>
      </c>
      <c r="K461" s="223"/>
      <c r="L461" s="224"/>
      <c r="M461" s="225" t="s">
        <v>1</v>
      </c>
      <c r="N461" s="226" t="s">
        <v>40</v>
      </c>
      <c r="O461" s="69"/>
      <c r="P461" s="200">
        <f t="shared" si="61"/>
        <v>0</v>
      </c>
      <c r="Q461" s="200">
        <v>0</v>
      </c>
      <c r="R461" s="200">
        <f t="shared" si="62"/>
        <v>0</v>
      </c>
      <c r="S461" s="200">
        <v>0</v>
      </c>
      <c r="T461" s="201">
        <f t="shared" si="63"/>
        <v>0</v>
      </c>
      <c r="U461" s="32"/>
      <c r="V461" s="32"/>
      <c r="W461" s="32"/>
      <c r="X461" s="32"/>
      <c r="Y461" s="32"/>
      <c r="Z461" s="32"/>
      <c r="AA461" s="32"/>
      <c r="AB461" s="32"/>
      <c r="AC461" s="32"/>
      <c r="AD461" s="32"/>
      <c r="AE461" s="32"/>
      <c r="AR461" s="202" t="s">
        <v>197</v>
      </c>
      <c r="AT461" s="202" t="s">
        <v>298</v>
      </c>
      <c r="AU461" s="202" t="s">
        <v>173</v>
      </c>
      <c r="AY461" s="15" t="s">
        <v>159</v>
      </c>
      <c r="BE461" s="203">
        <f t="shared" si="64"/>
        <v>0</v>
      </c>
      <c r="BF461" s="203">
        <f t="shared" si="65"/>
        <v>0</v>
      </c>
      <c r="BG461" s="203">
        <f t="shared" si="66"/>
        <v>0</v>
      </c>
      <c r="BH461" s="203">
        <f t="shared" si="67"/>
        <v>0</v>
      </c>
      <c r="BI461" s="203">
        <f t="shared" si="68"/>
        <v>0</v>
      </c>
      <c r="BJ461" s="15" t="s">
        <v>8</v>
      </c>
      <c r="BK461" s="203">
        <f t="shared" si="69"/>
        <v>0</v>
      </c>
      <c r="BL461" s="15" t="s">
        <v>165</v>
      </c>
      <c r="BM461" s="202" t="s">
        <v>1684</v>
      </c>
    </row>
    <row r="462" spans="1:65" s="2" customFormat="1" ht="16.5" customHeight="1">
      <c r="A462" s="32"/>
      <c r="B462" s="33"/>
      <c r="C462" s="216" t="s">
        <v>1685</v>
      </c>
      <c r="D462" s="216" t="s">
        <v>298</v>
      </c>
      <c r="E462" s="217" t="s">
        <v>1686</v>
      </c>
      <c r="F462" s="218" t="s">
        <v>1687</v>
      </c>
      <c r="G462" s="219" t="s">
        <v>294</v>
      </c>
      <c r="H462" s="220">
        <v>12</v>
      </c>
      <c r="I462" s="221"/>
      <c r="J462" s="222">
        <f t="shared" si="60"/>
        <v>0</v>
      </c>
      <c r="K462" s="223"/>
      <c r="L462" s="224"/>
      <c r="M462" s="225" t="s">
        <v>1</v>
      </c>
      <c r="N462" s="226" t="s">
        <v>40</v>
      </c>
      <c r="O462" s="69"/>
      <c r="P462" s="200">
        <f t="shared" si="61"/>
        <v>0</v>
      </c>
      <c r="Q462" s="200">
        <v>0</v>
      </c>
      <c r="R462" s="200">
        <f t="shared" si="62"/>
        <v>0</v>
      </c>
      <c r="S462" s="200">
        <v>0</v>
      </c>
      <c r="T462" s="201">
        <f t="shared" si="63"/>
        <v>0</v>
      </c>
      <c r="U462" s="32"/>
      <c r="V462" s="32"/>
      <c r="W462" s="32"/>
      <c r="X462" s="32"/>
      <c r="Y462" s="32"/>
      <c r="Z462" s="32"/>
      <c r="AA462" s="32"/>
      <c r="AB462" s="32"/>
      <c r="AC462" s="32"/>
      <c r="AD462" s="32"/>
      <c r="AE462" s="32"/>
      <c r="AR462" s="202" t="s">
        <v>197</v>
      </c>
      <c r="AT462" s="202" t="s">
        <v>298</v>
      </c>
      <c r="AU462" s="202" t="s">
        <v>173</v>
      </c>
      <c r="AY462" s="15" t="s">
        <v>159</v>
      </c>
      <c r="BE462" s="203">
        <f t="shared" si="64"/>
        <v>0</v>
      </c>
      <c r="BF462" s="203">
        <f t="shared" si="65"/>
        <v>0</v>
      </c>
      <c r="BG462" s="203">
        <f t="shared" si="66"/>
        <v>0</v>
      </c>
      <c r="BH462" s="203">
        <f t="shared" si="67"/>
        <v>0</v>
      </c>
      <c r="BI462" s="203">
        <f t="shared" si="68"/>
        <v>0</v>
      </c>
      <c r="BJ462" s="15" t="s">
        <v>8</v>
      </c>
      <c r="BK462" s="203">
        <f t="shared" si="69"/>
        <v>0</v>
      </c>
      <c r="BL462" s="15" t="s">
        <v>165</v>
      </c>
      <c r="BM462" s="202" t="s">
        <v>1688</v>
      </c>
    </row>
    <row r="463" spans="1:65" s="2" customFormat="1" ht="16.5" customHeight="1">
      <c r="A463" s="32"/>
      <c r="B463" s="33"/>
      <c r="C463" s="216" t="s">
        <v>1689</v>
      </c>
      <c r="D463" s="216" t="s">
        <v>298</v>
      </c>
      <c r="E463" s="217" t="s">
        <v>1690</v>
      </c>
      <c r="F463" s="218" t="s">
        <v>1691</v>
      </c>
      <c r="G463" s="219" t="s">
        <v>294</v>
      </c>
      <c r="H463" s="220">
        <v>15</v>
      </c>
      <c r="I463" s="221"/>
      <c r="J463" s="222">
        <f t="shared" si="60"/>
        <v>0</v>
      </c>
      <c r="K463" s="223"/>
      <c r="L463" s="224"/>
      <c r="M463" s="225" t="s">
        <v>1</v>
      </c>
      <c r="N463" s="226" t="s">
        <v>40</v>
      </c>
      <c r="O463" s="69"/>
      <c r="P463" s="200">
        <f t="shared" si="61"/>
        <v>0</v>
      </c>
      <c r="Q463" s="200">
        <v>0</v>
      </c>
      <c r="R463" s="200">
        <f t="shared" si="62"/>
        <v>0</v>
      </c>
      <c r="S463" s="200">
        <v>0</v>
      </c>
      <c r="T463" s="201">
        <f t="shared" si="63"/>
        <v>0</v>
      </c>
      <c r="U463" s="32"/>
      <c r="V463" s="32"/>
      <c r="W463" s="32"/>
      <c r="X463" s="32"/>
      <c r="Y463" s="32"/>
      <c r="Z463" s="32"/>
      <c r="AA463" s="32"/>
      <c r="AB463" s="32"/>
      <c r="AC463" s="32"/>
      <c r="AD463" s="32"/>
      <c r="AE463" s="32"/>
      <c r="AR463" s="202" t="s">
        <v>197</v>
      </c>
      <c r="AT463" s="202" t="s">
        <v>298</v>
      </c>
      <c r="AU463" s="202" t="s">
        <v>173</v>
      </c>
      <c r="AY463" s="15" t="s">
        <v>159</v>
      </c>
      <c r="BE463" s="203">
        <f t="shared" si="64"/>
        <v>0</v>
      </c>
      <c r="BF463" s="203">
        <f t="shared" si="65"/>
        <v>0</v>
      </c>
      <c r="BG463" s="203">
        <f t="shared" si="66"/>
        <v>0</v>
      </c>
      <c r="BH463" s="203">
        <f t="shared" si="67"/>
        <v>0</v>
      </c>
      <c r="BI463" s="203">
        <f t="shared" si="68"/>
        <v>0</v>
      </c>
      <c r="BJ463" s="15" t="s">
        <v>8</v>
      </c>
      <c r="BK463" s="203">
        <f t="shared" si="69"/>
        <v>0</v>
      </c>
      <c r="BL463" s="15" t="s">
        <v>165</v>
      </c>
      <c r="BM463" s="202" t="s">
        <v>1692</v>
      </c>
    </row>
    <row r="464" spans="1:65" s="2" customFormat="1" ht="21.75" customHeight="1">
      <c r="A464" s="32"/>
      <c r="B464" s="33"/>
      <c r="C464" s="190" t="s">
        <v>1693</v>
      </c>
      <c r="D464" s="190" t="s">
        <v>161</v>
      </c>
      <c r="E464" s="191" t="s">
        <v>1694</v>
      </c>
      <c r="F464" s="192" t="s">
        <v>1695</v>
      </c>
      <c r="G464" s="193" t="s">
        <v>733</v>
      </c>
      <c r="H464" s="194">
        <v>1</v>
      </c>
      <c r="I464" s="195"/>
      <c r="J464" s="196">
        <f t="shared" si="60"/>
        <v>0</v>
      </c>
      <c r="K464" s="197"/>
      <c r="L464" s="37"/>
      <c r="M464" s="198" t="s">
        <v>1</v>
      </c>
      <c r="N464" s="199" t="s">
        <v>40</v>
      </c>
      <c r="O464" s="69"/>
      <c r="P464" s="200">
        <f t="shared" si="61"/>
        <v>0</v>
      </c>
      <c r="Q464" s="200">
        <v>0</v>
      </c>
      <c r="R464" s="200">
        <f t="shared" si="62"/>
        <v>0</v>
      </c>
      <c r="S464" s="200">
        <v>0</v>
      </c>
      <c r="T464" s="201">
        <f t="shared" si="63"/>
        <v>0</v>
      </c>
      <c r="U464" s="32"/>
      <c r="V464" s="32"/>
      <c r="W464" s="32"/>
      <c r="X464" s="32"/>
      <c r="Y464" s="32"/>
      <c r="Z464" s="32"/>
      <c r="AA464" s="32"/>
      <c r="AB464" s="32"/>
      <c r="AC464" s="32"/>
      <c r="AD464" s="32"/>
      <c r="AE464" s="32"/>
      <c r="AR464" s="202" t="s">
        <v>165</v>
      </c>
      <c r="AT464" s="202" t="s">
        <v>161</v>
      </c>
      <c r="AU464" s="202" t="s">
        <v>173</v>
      </c>
      <c r="AY464" s="15" t="s">
        <v>159</v>
      </c>
      <c r="BE464" s="203">
        <f t="shared" si="64"/>
        <v>0</v>
      </c>
      <c r="BF464" s="203">
        <f t="shared" si="65"/>
        <v>0</v>
      </c>
      <c r="BG464" s="203">
        <f t="shared" si="66"/>
        <v>0</v>
      </c>
      <c r="BH464" s="203">
        <f t="shared" si="67"/>
        <v>0</v>
      </c>
      <c r="BI464" s="203">
        <f t="shared" si="68"/>
        <v>0</v>
      </c>
      <c r="BJ464" s="15" t="s">
        <v>8</v>
      </c>
      <c r="BK464" s="203">
        <f t="shared" si="69"/>
        <v>0</v>
      </c>
      <c r="BL464" s="15" t="s">
        <v>165</v>
      </c>
      <c r="BM464" s="202" t="s">
        <v>1696</v>
      </c>
    </row>
    <row r="465" spans="2:63" s="12" customFormat="1" ht="20.85" customHeight="1">
      <c r="B465" s="174"/>
      <c r="C465" s="175"/>
      <c r="D465" s="176" t="s">
        <v>74</v>
      </c>
      <c r="E465" s="188" t="s">
        <v>1697</v>
      </c>
      <c r="F465" s="188" t="s">
        <v>1698</v>
      </c>
      <c r="G465" s="175"/>
      <c r="H465" s="175"/>
      <c r="I465" s="178"/>
      <c r="J465" s="189">
        <f>BK465</f>
        <v>0</v>
      </c>
      <c r="K465" s="175"/>
      <c r="L465" s="180"/>
      <c r="M465" s="181"/>
      <c r="N465" s="182"/>
      <c r="O465" s="182"/>
      <c r="P465" s="183">
        <f>SUM(P466:P469)</f>
        <v>0</v>
      </c>
      <c r="Q465" s="182"/>
      <c r="R465" s="183">
        <f>SUM(R466:R469)</f>
        <v>0</v>
      </c>
      <c r="S465" s="182"/>
      <c r="T465" s="184">
        <f>SUM(T466:T469)</f>
        <v>0</v>
      </c>
      <c r="AR465" s="185" t="s">
        <v>8</v>
      </c>
      <c r="AT465" s="186" t="s">
        <v>74</v>
      </c>
      <c r="AU465" s="186" t="s">
        <v>83</v>
      </c>
      <c r="AY465" s="185" t="s">
        <v>159</v>
      </c>
      <c r="BK465" s="187">
        <f>SUM(BK466:BK469)</f>
        <v>0</v>
      </c>
    </row>
    <row r="466" spans="1:65" s="2" customFormat="1" ht="16.5" customHeight="1">
      <c r="A466" s="32"/>
      <c r="B466" s="33"/>
      <c r="C466" s="190" t="s">
        <v>1699</v>
      </c>
      <c r="D466" s="190" t="s">
        <v>161</v>
      </c>
      <c r="E466" s="191" t="s">
        <v>1700</v>
      </c>
      <c r="F466" s="192" t="s">
        <v>1701</v>
      </c>
      <c r="G466" s="193" t="s">
        <v>1702</v>
      </c>
      <c r="H466" s="194">
        <v>3</v>
      </c>
      <c r="I466" s="195"/>
      <c r="J466" s="196">
        <f>ROUND(I466*H466,0)</f>
        <v>0</v>
      </c>
      <c r="K466" s="197"/>
      <c r="L466" s="37"/>
      <c r="M466" s="198" t="s">
        <v>1</v>
      </c>
      <c r="N466" s="199" t="s">
        <v>40</v>
      </c>
      <c r="O466" s="69"/>
      <c r="P466" s="200">
        <f>O466*H466</f>
        <v>0</v>
      </c>
      <c r="Q466" s="200">
        <v>0</v>
      </c>
      <c r="R466" s="200">
        <f>Q466*H466</f>
        <v>0</v>
      </c>
      <c r="S466" s="200">
        <v>0</v>
      </c>
      <c r="T466" s="201">
        <f>S466*H466</f>
        <v>0</v>
      </c>
      <c r="U466" s="32"/>
      <c r="V466" s="32"/>
      <c r="W466" s="32"/>
      <c r="X466" s="32"/>
      <c r="Y466" s="32"/>
      <c r="Z466" s="32"/>
      <c r="AA466" s="32"/>
      <c r="AB466" s="32"/>
      <c r="AC466" s="32"/>
      <c r="AD466" s="32"/>
      <c r="AE466" s="32"/>
      <c r="AR466" s="202" t="s">
        <v>165</v>
      </c>
      <c r="AT466" s="202" t="s">
        <v>161</v>
      </c>
      <c r="AU466" s="202" t="s">
        <v>173</v>
      </c>
      <c r="AY466" s="15" t="s">
        <v>159</v>
      </c>
      <c r="BE466" s="203">
        <f>IF(N466="základní",J466,0)</f>
        <v>0</v>
      </c>
      <c r="BF466" s="203">
        <f>IF(N466="snížená",J466,0)</f>
        <v>0</v>
      </c>
      <c r="BG466" s="203">
        <f>IF(N466="zákl. přenesená",J466,0)</f>
        <v>0</v>
      </c>
      <c r="BH466" s="203">
        <f>IF(N466="sníž. přenesená",J466,0)</f>
        <v>0</v>
      </c>
      <c r="BI466" s="203">
        <f>IF(N466="nulová",J466,0)</f>
        <v>0</v>
      </c>
      <c r="BJ466" s="15" t="s">
        <v>8</v>
      </c>
      <c r="BK466" s="203">
        <f>ROUND(I466*H466,0)</f>
        <v>0</v>
      </c>
      <c r="BL466" s="15" t="s">
        <v>165</v>
      </c>
      <c r="BM466" s="202" t="s">
        <v>1703</v>
      </c>
    </row>
    <row r="467" spans="1:65" s="2" customFormat="1" ht="21.75" customHeight="1">
      <c r="A467" s="32"/>
      <c r="B467" s="33"/>
      <c r="C467" s="190" t="s">
        <v>1704</v>
      </c>
      <c r="D467" s="190" t="s">
        <v>161</v>
      </c>
      <c r="E467" s="191" t="s">
        <v>1705</v>
      </c>
      <c r="F467" s="192" t="s">
        <v>1706</v>
      </c>
      <c r="G467" s="193" t="s">
        <v>1702</v>
      </c>
      <c r="H467" s="194">
        <v>16</v>
      </c>
      <c r="I467" s="195"/>
      <c r="J467" s="196">
        <f>ROUND(I467*H467,0)</f>
        <v>0</v>
      </c>
      <c r="K467" s="197"/>
      <c r="L467" s="37"/>
      <c r="M467" s="198" t="s">
        <v>1</v>
      </c>
      <c r="N467" s="199" t="s">
        <v>40</v>
      </c>
      <c r="O467" s="69"/>
      <c r="P467" s="200">
        <f>O467*H467</f>
        <v>0</v>
      </c>
      <c r="Q467" s="200">
        <v>0</v>
      </c>
      <c r="R467" s="200">
        <f>Q467*H467</f>
        <v>0</v>
      </c>
      <c r="S467" s="200">
        <v>0</v>
      </c>
      <c r="T467" s="201">
        <f>S467*H467</f>
        <v>0</v>
      </c>
      <c r="U467" s="32"/>
      <c r="V467" s="32"/>
      <c r="W467" s="32"/>
      <c r="X467" s="32"/>
      <c r="Y467" s="32"/>
      <c r="Z467" s="32"/>
      <c r="AA467" s="32"/>
      <c r="AB467" s="32"/>
      <c r="AC467" s="32"/>
      <c r="AD467" s="32"/>
      <c r="AE467" s="32"/>
      <c r="AR467" s="202" t="s">
        <v>165</v>
      </c>
      <c r="AT467" s="202" t="s">
        <v>161</v>
      </c>
      <c r="AU467" s="202" t="s">
        <v>173</v>
      </c>
      <c r="AY467" s="15" t="s">
        <v>159</v>
      </c>
      <c r="BE467" s="203">
        <f>IF(N467="základní",J467,0)</f>
        <v>0</v>
      </c>
      <c r="BF467" s="203">
        <f>IF(N467="snížená",J467,0)</f>
        <v>0</v>
      </c>
      <c r="BG467" s="203">
        <f>IF(N467="zákl. přenesená",J467,0)</f>
        <v>0</v>
      </c>
      <c r="BH467" s="203">
        <f>IF(N467="sníž. přenesená",J467,0)</f>
        <v>0</v>
      </c>
      <c r="BI467" s="203">
        <f>IF(N467="nulová",J467,0)</f>
        <v>0</v>
      </c>
      <c r="BJ467" s="15" t="s">
        <v>8</v>
      </c>
      <c r="BK467" s="203">
        <f>ROUND(I467*H467,0)</f>
        <v>0</v>
      </c>
      <c r="BL467" s="15" t="s">
        <v>165</v>
      </c>
      <c r="BM467" s="202" t="s">
        <v>1707</v>
      </c>
    </row>
    <row r="468" spans="1:65" s="2" customFormat="1" ht="16.5" customHeight="1">
      <c r="A468" s="32"/>
      <c r="B468" s="33"/>
      <c r="C468" s="190" t="s">
        <v>1708</v>
      </c>
      <c r="D468" s="190" t="s">
        <v>161</v>
      </c>
      <c r="E468" s="191" t="s">
        <v>1709</v>
      </c>
      <c r="F468" s="192" t="s">
        <v>1710</v>
      </c>
      <c r="G468" s="193" t="s">
        <v>1702</v>
      </c>
      <c r="H468" s="194">
        <v>12</v>
      </c>
      <c r="I468" s="195"/>
      <c r="J468" s="196">
        <f>ROUND(I468*H468,0)</f>
        <v>0</v>
      </c>
      <c r="K468" s="197"/>
      <c r="L468" s="37"/>
      <c r="M468" s="198" t="s">
        <v>1</v>
      </c>
      <c r="N468" s="199" t="s">
        <v>40</v>
      </c>
      <c r="O468" s="69"/>
      <c r="P468" s="200">
        <f>O468*H468</f>
        <v>0</v>
      </c>
      <c r="Q468" s="200">
        <v>0</v>
      </c>
      <c r="R468" s="200">
        <f>Q468*H468</f>
        <v>0</v>
      </c>
      <c r="S468" s="200">
        <v>0</v>
      </c>
      <c r="T468" s="201">
        <f>S468*H468</f>
        <v>0</v>
      </c>
      <c r="U468" s="32"/>
      <c r="V468" s="32"/>
      <c r="W468" s="32"/>
      <c r="X468" s="32"/>
      <c r="Y468" s="32"/>
      <c r="Z468" s="32"/>
      <c r="AA468" s="32"/>
      <c r="AB468" s="32"/>
      <c r="AC468" s="32"/>
      <c r="AD468" s="32"/>
      <c r="AE468" s="32"/>
      <c r="AR468" s="202" t="s">
        <v>165</v>
      </c>
      <c r="AT468" s="202" t="s">
        <v>161</v>
      </c>
      <c r="AU468" s="202" t="s">
        <v>173</v>
      </c>
      <c r="AY468" s="15" t="s">
        <v>159</v>
      </c>
      <c r="BE468" s="203">
        <f>IF(N468="základní",J468,0)</f>
        <v>0</v>
      </c>
      <c r="BF468" s="203">
        <f>IF(N468="snížená",J468,0)</f>
        <v>0</v>
      </c>
      <c r="BG468" s="203">
        <f>IF(N468="zákl. přenesená",J468,0)</f>
        <v>0</v>
      </c>
      <c r="BH468" s="203">
        <f>IF(N468="sníž. přenesená",J468,0)</f>
        <v>0</v>
      </c>
      <c r="BI468" s="203">
        <f>IF(N468="nulová",J468,0)</f>
        <v>0</v>
      </c>
      <c r="BJ468" s="15" t="s">
        <v>8</v>
      </c>
      <c r="BK468" s="203">
        <f>ROUND(I468*H468,0)</f>
        <v>0</v>
      </c>
      <c r="BL468" s="15" t="s">
        <v>165</v>
      </c>
      <c r="BM468" s="202" t="s">
        <v>1711</v>
      </c>
    </row>
    <row r="469" spans="1:65" s="2" customFormat="1" ht="16.5" customHeight="1">
      <c r="A469" s="32"/>
      <c r="B469" s="33"/>
      <c r="C469" s="190" t="s">
        <v>1712</v>
      </c>
      <c r="D469" s="190" t="s">
        <v>161</v>
      </c>
      <c r="E469" s="191" t="s">
        <v>1713</v>
      </c>
      <c r="F469" s="192" t="s">
        <v>1714</v>
      </c>
      <c r="G469" s="193" t="s">
        <v>733</v>
      </c>
      <c r="H469" s="194">
        <v>1</v>
      </c>
      <c r="I469" s="195"/>
      <c r="J469" s="196">
        <f>ROUND(I469*H469,0)</f>
        <v>0</v>
      </c>
      <c r="K469" s="197"/>
      <c r="L469" s="37"/>
      <c r="M469" s="198" t="s">
        <v>1</v>
      </c>
      <c r="N469" s="199" t="s">
        <v>40</v>
      </c>
      <c r="O469" s="69"/>
      <c r="P469" s="200">
        <f>O469*H469</f>
        <v>0</v>
      </c>
      <c r="Q469" s="200">
        <v>0</v>
      </c>
      <c r="R469" s="200">
        <f>Q469*H469</f>
        <v>0</v>
      </c>
      <c r="S469" s="200">
        <v>0</v>
      </c>
      <c r="T469" s="201">
        <f>S469*H469</f>
        <v>0</v>
      </c>
      <c r="U469" s="32"/>
      <c r="V469" s="32"/>
      <c r="W469" s="32"/>
      <c r="X469" s="32"/>
      <c r="Y469" s="32"/>
      <c r="Z469" s="32"/>
      <c r="AA469" s="32"/>
      <c r="AB469" s="32"/>
      <c r="AC469" s="32"/>
      <c r="AD469" s="32"/>
      <c r="AE469" s="32"/>
      <c r="AR469" s="202" t="s">
        <v>165</v>
      </c>
      <c r="AT469" s="202" t="s">
        <v>161</v>
      </c>
      <c r="AU469" s="202" t="s">
        <v>173</v>
      </c>
      <c r="AY469" s="15" t="s">
        <v>159</v>
      </c>
      <c r="BE469" s="203">
        <f>IF(N469="základní",J469,0)</f>
        <v>0</v>
      </c>
      <c r="BF469" s="203">
        <f>IF(N469="snížená",J469,0)</f>
        <v>0</v>
      </c>
      <c r="BG469" s="203">
        <f>IF(N469="zákl. přenesená",J469,0)</f>
        <v>0</v>
      </c>
      <c r="BH469" s="203">
        <f>IF(N469="sníž. přenesená",J469,0)</f>
        <v>0</v>
      </c>
      <c r="BI469" s="203">
        <f>IF(N469="nulová",J469,0)</f>
        <v>0</v>
      </c>
      <c r="BJ469" s="15" t="s">
        <v>8</v>
      </c>
      <c r="BK469" s="203">
        <f>ROUND(I469*H469,0)</f>
        <v>0</v>
      </c>
      <c r="BL469" s="15" t="s">
        <v>165</v>
      </c>
      <c r="BM469" s="202" t="s">
        <v>1715</v>
      </c>
    </row>
    <row r="470" spans="2:63" s="12" customFormat="1" ht="22.9" customHeight="1">
      <c r="B470" s="174"/>
      <c r="C470" s="175"/>
      <c r="D470" s="176" t="s">
        <v>74</v>
      </c>
      <c r="E470" s="188" t="s">
        <v>735</v>
      </c>
      <c r="F470" s="188" t="s">
        <v>736</v>
      </c>
      <c r="G470" s="175"/>
      <c r="H470" s="175"/>
      <c r="I470" s="178"/>
      <c r="J470" s="189">
        <f>BK470</f>
        <v>0</v>
      </c>
      <c r="K470" s="175"/>
      <c r="L470" s="180"/>
      <c r="M470" s="181"/>
      <c r="N470" s="182"/>
      <c r="O470" s="182"/>
      <c r="P470" s="183">
        <f>SUM(P471:P498)</f>
        <v>0</v>
      </c>
      <c r="Q470" s="182"/>
      <c r="R470" s="183">
        <f>SUM(R471:R498)</f>
        <v>1.39302795</v>
      </c>
      <c r="S470" s="182"/>
      <c r="T470" s="184">
        <f>SUM(T471:T498)</f>
        <v>0</v>
      </c>
      <c r="AR470" s="185" t="s">
        <v>83</v>
      </c>
      <c r="AT470" s="186" t="s">
        <v>74</v>
      </c>
      <c r="AU470" s="186" t="s">
        <v>8</v>
      </c>
      <c r="AY470" s="185" t="s">
        <v>159</v>
      </c>
      <c r="BK470" s="187">
        <f>SUM(BK471:BK498)</f>
        <v>0</v>
      </c>
    </row>
    <row r="471" spans="1:65" s="2" customFormat="1" ht="21.75" customHeight="1">
      <c r="A471" s="32"/>
      <c r="B471" s="33"/>
      <c r="C471" s="190" t="s">
        <v>1716</v>
      </c>
      <c r="D471" s="190" t="s">
        <v>161</v>
      </c>
      <c r="E471" s="191" t="s">
        <v>1717</v>
      </c>
      <c r="F471" s="192" t="s">
        <v>1718</v>
      </c>
      <c r="G471" s="193" t="s">
        <v>301</v>
      </c>
      <c r="H471" s="194">
        <v>13</v>
      </c>
      <c r="I471" s="195"/>
      <c r="J471" s="196">
        <f>ROUND(I471*H471,0)</f>
        <v>0</v>
      </c>
      <c r="K471" s="197"/>
      <c r="L471" s="37"/>
      <c r="M471" s="198" t="s">
        <v>1</v>
      </c>
      <c r="N471" s="199" t="s">
        <v>40</v>
      </c>
      <c r="O471" s="69"/>
      <c r="P471" s="200">
        <f>O471*H471</f>
        <v>0</v>
      </c>
      <c r="Q471" s="200">
        <v>0.00267</v>
      </c>
      <c r="R471" s="200">
        <f>Q471*H471</f>
        <v>0.03471</v>
      </c>
      <c r="S471" s="200">
        <v>0</v>
      </c>
      <c r="T471" s="201">
        <f>S471*H471</f>
        <v>0</v>
      </c>
      <c r="U471" s="32"/>
      <c r="V471" s="32"/>
      <c r="W471" s="32"/>
      <c r="X471" s="32"/>
      <c r="Y471" s="32"/>
      <c r="Z471" s="32"/>
      <c r="AA471" s="32"/>
      <c r="AB471" s="32"/>
      <c r="AC471" s="32"/>
      <c r="AD471" s="32"/>
      <c r="AE471" s="32"/>
      <c r="AR471" s="202" t="s">
        <v>244</v>
      </c>
      <c r="AT471" s="202" t="s">
        <v>161</v>
      </c>
      <c r="AU471" s="202" t="s">
        <v>83</v>
      </c>
      <c r="AY471" s="15" t="s">
        <v>159</v>
      </c>
      <c r="BE471" s="203">
        <f>IF(N471="základní",J471,0)</f>
        <v>0</v>
      </c>
      <c r="BF471" s="203">
        <f>IF(N471="snížená",J471,0)</f>
        <v>0</v>
      </c>
      <c r="BG471" s="203">
        <f>IF(N471="zákl. přenesená",J471,0)</f>
        <v>0</v>
      </c>
      <c r="BH471" s="203">
        <f>IF(N471="sníž. přenesená",J471,0)</f>
        <v>0</v>
      </c>
      <c r="BI471" s="203">
        <f>IF(N471="nulová",J471,0)</f>
        <v>0</v>
      </c>
      <c r="BJ471" s="15" t="s">
        <v>8</v>
      </c>
      <c r="BK471" s="203">
        <f>ROUND(I471*H471,0)</f>
        <v>0</v>
      </c>
      <c r="BL471" s="15" t="s">
        <v>244</v>
      </c>
      <c r="BM471" s="202" t="s">
        <v>1719</v>
      </c>
    </row>
    <row r="472" spans="2:51" s="13" customFormat="1" ht="12">
      <c r="B472" s="204"/>
      <c r="C472" s="205"/>
      <c r="D472" s="206" t="s">
        <v>167</v>
      </c>
      <c r="E472" s="207" t="s">
        <v>1</v>
      </c>
      <c r="F472" s="208" t="s">
        <v>1720</v>
      </c>
      <c r="G472" s="205"/>
      <c r="H472" s="209">
        <v>4</v>
      </c>
      <c r="I472" s="210"/>
      <c r="J472" s="205"/>
      <c r="K472" s="205"/>
      <c r="L472" s="211"/>
      <c r="M472" s="212"/>
      <c r="N472" s="213"/>
      <c r="O472" s="213"/>
      <c r="P472" s="213"/>
      <c r="Q472" s="213"/>
      <c r="R472" s="213"/>
      <c r="S472" s="213"/>
      <c r="T472" s="214"/>
      <c r="AT472" s="215" t="s">
        <v>167</v>
      </c>
      <c r="AU472" s="215" t="s">
        <v>83</v>
      </c>
      <c r="AV472" s="13" t="s">
        <v>83</v>
      </c>
      <c r="AW472" s="13" t="s">
        <v>31</v>
      </c>
      <c r="AX472" s="13" t="s">
        <v>75</v>
      </c>
      <c r="AY472" s="215" t="s">
        <v>159</v>
      </c>
    </row>
    <row r="473" spans="2:51" s="13" customFormat="1" ht="12">
      <c r="B473" s="204"/>
      <c r="C473" s="205"/>
      <c r="D473" s="206" t="s">
        <v>167</v>
      </c>
      <c r="E473" s="207" t="s">
        <v>1</v>
      </c>
      <c r="F473" s="208" t="s">
        <v>1721</v>
      </c>
      <c r="G473" s="205"/>
      <c r="H473" s="209">
        <v>9</v>
      </c>
      <c r="I473" s="210"/>
      <c r="J473" s="205"/>
      <c r="K473" s="205"/>
      <c r="L473" s="211"/>
      <c r="M473" s="212"/>
      <c r="N473" s="213"/>
      <c r="O473" s="213"/>
      <c r="P473" s="213"/>
      <c r="Q473" s="213"/>
      <c r="R473" s="213"/>
      <c r="S473" s="213"/>
      <c r="T473" s="214"/>
      <c r="AT473" s="215" t="s">
        <v>167</v>
      </c>
      <c r="AU473" s="215" t="s">
        <v>83</v>
      </c>
      <c r="AV473" s="13" t="s">
        <v>83</v>
      </c>
      <c r="AW473" s="13" t="s">
        <v>31</v>
      </c>
      <c r="AX473" s="13" t="s">
        <v>75</v>
      </c>
      <c r="AY473" s="215" t="s">
        <v>159</v>
      </c>
    </row>
    <row r="474" spans="1:65" s="2" customFormat="1" ht="16.5" customHeight="1">
      <c r="A474" s="32"/>
      <c r="B474" s="33"/>
      <c r="C474" s="216" t="s">
        <v>1722</v>
      </c>
      <c r="D474" s="216" t="s">
        <v>298</v>
      </c>
      <c r="E474" s="217" t="s">
        <v>1723</v>
      </c>
      <c r="F474" s="218" t="s">
        <v>1724</v>
      </c>
      <c r="G474" s="219" t="s">
        <v>314</v>
      </c>
      <c r="H474" s="220">
        <v>13</v>
      </c>
      <c r="I474" s="221"/>
      <c r="J474" s="222">
        <f>ROUND(I474*H474,0)</f>
        <v>0</v>
      </c>
      <c r="K474" s="223"/>
      <c r="L474" s="224"/>
      <c r="M474" s="225" t="s">
        <v>1</v>
      </c>
      <c r="N474" s="226" t="s">
        <v>40</v>
      </c>
      <c r="O474" s="69"/>
      <c r="P474" s="200">
        <f>O474*H474</f>
        <v>0</v>
      </c>
      <c r="Q474" s="200">
        <v>0</v>
      </c>
      <c r="R474" s="200">
        <f>Q474*H474</f>
        <v>0</v>
      </c>
      <c r="S474" s="200">
        <v>0</v>
      </c>
      <c r="T474" s="201">
        <f>S474*H474</f>
        <v>0</v>
      </c>
      <c r="U474" s="32"/>
      <c r="V474" s="32"/>
      <c r="W474" s="32"/>
      <c r="X474" s="32"/>
      <c r="Y474" s="32"/>
      <c r="Z474" s="32"/>
      <c r="AA474" s="32"/>
      <c r="AB474" s="32"/>
      <c r="AC474" s="32"/>
      <c r="AD474" s="32"/>
      <c r="AE474" s="32"/>
      <c r="AR474" s="202" t="s">
        <v>331</v>
      </c>
      <c r="AT474" s="202" t="s">
        <v>298</v>
      </c>
      <c r="AU474" s="202" t="s">
        <v>83</v>
      </c>
      <c r="AY474" s="15" t="s">
        <v>159</v>
      </c>
      <c r="BE474" s="203">
        <f>IF(N474="základní",J474,0)</f>
        <v>0</v>
      </c>
      <c r="BF474" s="203">
        <f>IF(N474="snížená",J474,0)</f>
        <v>0</v>
      </c>
      <c r="BG474" s="203">
        <f>IF(N474="zákl. přenesená",J474,0)</f>
        <v>0</v>
      </c>
      <c r="BH474" s="203">
        <f>IF(N474="sníž. přenesená",J474,0)</f>
        <v>0</v>
      </c>
      <c r="BI474" s="203">
        <f>IF(N474="nulová",J474,0)</f>
        <v>0</v>
      </c>
      <c r="BJ474" s="15" t="s">
        <v>8</v>
      </c>
      <c r="BK474" s="203">
        <f>ROUND(I474*H474,0)</f>
        <v>0</v>
      </c>
      <c r="BL474" s="15" t="s">
        <v>244</v>
      </c>
      <c r="BM474" s="202" t="s">
        <v>1725</v>
      </c>
    </row>
    <row r="475" spans="1:65" s="2" customFormat="1" ht="21.75" customHeight="1">
      <c r="A475" s="32"/>
      <c r="B475" s="33"/>
      <c r="C475" s="190" t="s">
        <v>1726</v>
      </c>
      <c r="D475" s="190" t="s">
        <v>161</v>
      </c>
      <c r="E475" s="191" t="s">
        <v>1727</v>
      </c>
      <c r="F475" s="192" t="s">
        <v>1728</v>
      </c>
      <c r="G475" s="193" t="s">
        <v>294</v>
      </c>
      <c r="H475" s="194">
        <v>64.7</v>
      </c>
      <c r="I475" s="195"/>
      <c r="J475" s="196">
        <f>ROUND(I475*H475,0)</f>
        <v>0</v>
      </c>
      <c r="K475" s="197"/>
      <c r="L475" s="37"/>
      <c r="M475" s="198" t="s">
        <v>1</v>
      </c>
      <c r="N475" s="199" t="s">
        <v>40</v>
      </c>
      <c r="O475" s="69"/>
      <c r="P475" s="200">
        <f>O475*H475</f>
        <v>0</v>
      </c>
      <c r="Q475" s="200">
        <v>0</v>
      </c>
      <c r="R475" s="200">
        <f>Q475*H475</f>
        <v>0</v>
      </c>
      <c r="S475" s="200">
        <v>0</v>
      </c>
      <c r="T475" s="201">
        <f>S475*H475</f>
        <v>0</v>
      </c>
      <c r="U475" s="32"/>
      <c r="V475" s="32"/>
      <c r="W475" s="32"/>
      <c r="X475" s="32"/>
      <c r="Y475" s="32"/>
      <c r="Z475" s="32"/>
      <c r="AA475" s="32"/>
      <c r="AB475" s="32"/>
      <c r="AC475" s="32"/>
      <c r="AD475" s="32"/>
      <c r="AE475" s="32"/>
      <c r="AR475" s="202" t="s">
        <v>244</v>
      </c>
      <c r="AT475" s="202" t="s">
        <v>161</v>
      </c>
      <c r="AU475" s="202" t="s">
        <v>83</v>
      </c>
      <c r="AY475" s="15" t="s">
        <v>159</v>
      </c>
      <c r="BE475" s="203">
        <f>IF(N475="základní",J475,0)</f>
        <v>0</v>
      </c>
      <c r="BF475" s="203">
        <f>IF(N475="snížená",J475,0)</f>
        <v>0</v>
      </c>
      <c r="BG475" s="203">
        <f>IF(N475="zákl. přenesená",J475,0)</f>
        <v>0</v>
      </c>
      <c r="BH475" s="203">
        <f>IF(N475="sníž. přenesená",J475,0)</f>
        <v>0</v>
      </c>
      <c r="BI475" s="203">
        <f>IF(N475="nulová",J475,0)</f>
        <v>0</v>
      </c>
      <c r="BJ475" s="15" t="s">
        <v>8</v>
      </c>
      <c r="BK475" s="203">
        <f>ROUND(I475*H475,0)</f>
        <v>0</v>
      </c>
      <c r="BL475" s="15" t="s">
        <v>244</v>
      </c>
      <c r="BM475" s="202" t="s">
        <v>1729</v>
      </c>
    </row>
    <row r="476" spans="2:51" s="13" customFormat="1" ht="12">
      <c r="B476" s="204"/>
      <c r="C476" s="205"/>
      <c r="D476" s="206" t="s">
        <v>167</v>
      </c>
      <c r="E476" s="207" t="s">
        <v>1</v>
      </c>
      <c r="F476" s="208" t="s">
        <v>1730</v>
      </c>
      <c r="G476" s="205"/>
      <c r="H476" s="209">
        <v>6.5</v>
      </c>
      <c r="I476" s="210"/>
      <c r="J476" s="205"/>
      <c r="K476" s="205"/>
      <c r="L476" s="211"/>
      <c r="M476" s="212"/>
      <c r="N476" s="213"/>
      <c r="O476" s="213"/>
      <c r="P476" s="213"/>
      <c r="Q476" s="213"/>
      <c r="R476" s="213"/>
      <c r="S476" s="213"/>
      <c r="T476" s="214"/>
      <c r="AT476" s="215" t="s">
        <v>167</v>
      </c>
      <c r="AU476" s="215" t="s">
        <v>83</v>
      </c>
      <c r="AV476" s="13" t="s">
        <v>83</v>
      </c>
      <c r="AW476" s="13" t="s">
        <v>31</v>
      </c>
      <c r="AX476" s="13" t="s">
        <v>75</v>
      </c>
      <c r="AY476" s="215" t="s">
        <v>159</v>
      </c>
    </row>
    <row r="477" spans="2:51" s="13" customFormat="1" ht="12">
      <c r="B477" s="204"/>
      <c r="C477" s="205"/>
      <c r="D477" s="206" t="s">
        <v>167</v>
      </c>
      <c r="E477" s="207" t="s">
        <v>1</v>
      </c>
      <c r="F477" s="208" t="s">
        <v>1731</v>
      </c>
      <c r="G477" s="205"/>
      <c r="H477" s="209">
        <v>58.2</v>
      </c>
      <c r="I477" s="210"/>
      <c r="J477" s="205"/>
      <c r="K477" s="205"/>
      <c r="L477" s="211"/>
      <c r="M477" s="212"/>
      <c r="N477" s="213"/>
      <c r="O477" s="213"/>
      <c r="P477" s="213"/>
      <c r="Q477" s="213"/>
      <c r="R477" s="213"/>
      <c r="S477" s="213"/>
      <c r="T477" s="214"/>
      <c r="AT477" s="215" t="s">
        <v>167</v>
      </c>
      <c r="AU477" s="215" t="s">
        <v>83</v>
      </c>
      <c r="AV477" s="13" t="s">
        <v>83</v>
      </c>
      <c r="AW477" s="13" t="s">
        <v>31</v>
      </c>
      <c r="AX477" s="13" t="s">
        <v>75</v>
      </c>
      <c r="AY477" s="215" t="s">
        <v>159</v>
      </c>
    </row>
    <row r="478" spans="1:65" s="2" customFormat="1" ht="21.75" customHeight="1">
      <c r="A478" s="32"/>
      <c r="B478" s="33"/>
      <c r="C478" s="216" t="s">
        <v>1732</v>
      </c>
      <c r="D478" s="216" t="s">
        <v>298</v>
      </c>
      <c r="E478" s="217" t="s">
        <v>1733</v>
      </c>
      <c r="F478" s="218" t="s">
        <v>1734</v>
      </c>
      <c r="G478" s="219" t="s">
        <v>164</v>
      </c>
      <c r="H478" s="220">
        <v>1.273</v>
      </c>
      <c r="I478" s="221"/>
      <c r="J478" s="222">
        <f>ROUND(I478*H478,0)</f>
        <v>0</v>
      </c>
      <c r="K478" s="223"/>
      <c r="L478" s="224"/>
      <c r="M478" s="225" t="s">
        <v>1</v>
      </c>
      <c r="N478" s="226" t="s">
        <v>40</v>
      </c>
      <c r="O478" s="69"/>
      <c r="P478" s="200">
        <f>O478*H478</f>
        <v>0</v>
      </c>
      <c r="Q478" s="200">
        <v>0.55</v>
      </c>
      <c r="R478" s="200">
        <f>Q478*H478</f>
        <v>0.70015</v>
      </c>
      <c r="S478" s="200">
        <v>0</v>
      </c>
      <c r="T478" s="201">
        <f>S478*H478</f>
        <v>0</v>
      </c>
      <c r="U478" s="32"/>
      <c r="V478" s="32"/>
      <c r="W478" s="32"/>
      <c r="X478" s="32"/>
      <c r="Y478" s="32"/>
      <c r="Z478" s="32"/>
      <c r="AA478" s="32"/>
      <c r="AB478" s="32"/>
      <c r="AC478" s="32"/>
      <c r="AD478" s="32"/>
      <c r="AE478" s="32"/>
      <c r="AR478" s="202" t="s">
        <v>331</v>
      </c>
      <c r="AT478" s="202" t="s">
        <v>298</v>
      </c>
      <c r="AU478" s="202" t="s">
        <v>83</v>
      </c>
      <c r="AY478" s="15" t="s">
        <v>159</v>
      </c>
      <c r="BE478" s="203">
        <f>IF(N478="základní",J478,0)</f>
        <v>0</v>
      </c>
      <c r="BF478" s="203">
        <f>IF(N478="snížená",J478,0)</f>
        <v>0</v>
      </c>
      <c r="BG478" s="203">
        <f>IF(N478="zákl. přenesená",J478,0)</f>
        <v>0</v>
      </c>
      <c r="BH478" s="203">
        <f>IF(N478="sníž. přenesená",J478,0)</f>
        <v>0</v>
      </c>
      <c r="BI478" s="203">
        <f>IF(N478="nulová",J478,0)</f>
        <v>0</v>
      </c>
      <c r="BJ478" s="15" t="s">
        <v>8</v>
      </c>
      <c r="BK478" s="203">
        <f>ROUND(I478*H478,0)</f>
        <v>0</v>
      </c>
      <c r="BL478" s="15" t="s">
        <v>244</v>
      </c>
      <c r="BM478" s="202" t="s">
        <v>1735</v>
      </c>
    </row>
    <row r="479" spans="2:51" s="13" customFormat="1" ht="12">
      <c r="B479" s="204"/>
      <c r="C479" s="205"/>
      <c r="D479" s="206" t="s">
        <v>167</v>
      </c>
      <c r="E479" s="207" t="s">
        <v>1</v>
      </c>
      <c r="F479" s="208" t="s">
        <v>1736</v>
      </c>
      <c r="G479" s="205"/>
      <c r="H479" s="209">
        <v>0.121</v>
      </c>
      <c r="I479" s="210"/>
      <c r="J479" s="205"/>
      <c r="K479" s="205"/>
      <c r="L479" s="211"/>
      <c r="M479" s="212"/>
      <c r="N479" s="213"/>
      <c r="O479" s="213"/>
      <c r="P479" s="213"/>
      <c r="Q479" s="213"/>
      <c r="R479" s="213"/>
      <c r="S479" s="213"/>
      <c r="T479" s="214"/>
      <c r="AT479" s="215" t="s">
        <v>167</v>
      </c>
      <c r="AU479" s="215" t="s">
        <v>83</v>
      </c>
      <c r="AV479" s="13" t="s">
        <v>83</v>
      </c>
      <c r="AW479" s="13" t="s">
        <v>31</v>
      </c>
      <c r="AX479" s="13" t="s">
        <v>75</v>
      </c>
      <c r="AY479" s="215" t="s">
        <v>159</v>
      </c>
    </row>
    <row r="480" spans="2:51" s="13" customFormat="1" ht="22.5">
      <c r="B480" s="204"/>
      <c r="C480" s="205"/>
      <c r="D480" s="206" t="s">
        <v>167</v>
      </c>
      <c r="E480" s="207" t="s">
        <v>1</v>
      </c>
      <c r="F480" s="208" t="s">
        <v>1737</v>
      </c>
      <c r="G480" s="205"/>
      <c r="H480" s="209">
        <v>1.152</v>
      </c>
      <c r="I480" s="210"/>
      <c r="J480" s="205"/>
      <c r="K480" s="205"/>
      <c r="L480" s="211"/>
      <c r="M480" s="212"/>
      <c r="N480" s="213"/>
      <c r="O480" s="213"/>
      <c r="P480" s="213"/>
      <c r="Q480" s="213"/>
      <c r="R480" s="213"/>
      <c r="S480" s="213"/>
      <c r="T480" s="214"/>
      <c r="AT480" s="215" t="s">
        <v>167</v>
      </c>
      <c r="AU480" s="215" t="s">
        <v>83</v>
      </c>
      <c r="AV480" s="13" t="s">
        <v>83</v>
      </c>
      <c r="AW480" s="13" t="s">
        <v>31</v>
      </c>
      <c r="AX480" s="13" t="s">
        <v>75</v>
      </c>
      <c r="AY480" s="215" t="s">
        <v>159</v>
      </c>
    </row>
    <row r="481" spans="1:65" s="2" customFormat="1" ht="21.75" customHeight="1">
      <c r="A481" s="32"/>
      <c r="B481" s="33"/>
      <c r="C481" s="190" t="s">
        <v>1738</v>
      </c>
      <c r="D481" s="190" t="s">
        <v>161</v>
      </c>
      <c r="E481" s="191" t="s">
        <v>1739</v>
      </c>
      <c r="F481" s="192" t="s">
        <v>1740</v>
      </c>
      <c r="G481" s="193" t="s">
        <v>214</v>
      </c>
      <c r="H481" s="194">
        <v>38.451</v>
      </c>
      <c r="I481" s="195"/>
      <c r="J481" s="196">
        <f>ROUND(I481*H481,0)</f>
        <v>0</v>
      </c>
      <c r="K481" s="197"/>
      <c r="L481" s="37"/>
      <c r="M481" s="198" t="s">
        <v>1</v>
      </c>
      <c r="N481" s="199" t="s">
        <v>40</v>
      </c>
      <c r="O481" s="69"/>
      <c r="P481" s="200">
        <f>O481*H481</f>
        <v>0</v>
      </c>
      <c r="Q481" s="200">
        <v>0</v>
      </c>
      <c r="R481" s="200">
        <f>Q481*H481</f>
        <v>0</v>
      </c>
      <c r="S481" s="200">
        <v>0</v>
      </c>
      <c r="T481" s="201">
        <f>S481*H481</f>
        <v>0</v>
      </c>
      <c r="U481" s="32"/>
      <c r="V481" s="32"/>
      <c r="W481" s="32"/>
      <c r="X481" s="32"/>
      <c r="Y481" s="32"/>
      <c r="Z481" s="32"/>
      <c r="AA481" s="32"/>
      <c r="AB481" s="32"/>
      <c r="AC481" s="32"/>
      <c r="AD481" s="32"/>
      <c r="AE481" s="32"/>
      <c r="AR481" s="202" t="s">
        <v>244</v>
      </c>
      <c r="AT481" s="202" t="s">
        <v>161</v>
      </c>
      <c r="AU481" s="202" t="s">
        <v>83</v>
      </c>
      <c r="AY481" s="15" t="s">
        <v>159</v>
      </c>
      <c r="BE481" s="203">
        <f>IF(N481="základní",J481,0)</f>
        <v>0</v>
      </c>
      <c r="BF481" s="203">
        <f>IF(N481="snížená",J481,0)</f>
        <v>0</v>
      </c>
      <c r="BG481" s="203">
        <f>IF(N481="zákl. přenesená",J481,0)</f>
        <v>0</v>
      </c>
      <c r="BH481" s="203">
        <f>IF(N481="sníž. přenesená",J481,0)</f>
        <v>0</v>
      </c>
      <c r="BI481" s="203">
        <f>IF(N481="nulová",J481,0)</f>
        <v>0</v>
      </c>
      <c r="BJ481" s="15" t="s">
        <v>8</v>
      </c>
      <c r="BK481" s="203">
        <f>ROUND(I481*H481,0)</f>
        <v>0</v>
      </c>
      <c r="BL481" s="15" t="s">
        <v>244</v>
      </c>
      <c r="BM481" s="202" t="s">
        <v>1741</v>
      </c>
    </row>
    <row r="482" spans="2:51" s="13" customFormat="1" ht="12">
      <c r="B482" s="204"/>
      <c r="C482" s="205"/>
      <c r="D482" s="206" t="s">
        <v>167</v>
      </c>
      <c r="E482" s="207" t="s">
        <v>1</v>
      </c>
      <c r="F482" s="208" t="s">
        <v>1279</v>
      </c>
      <c r="G482" s="205"/>
      <c r="H482" s="209">
        <v>38.451</v>
      </c>
      <c r="I482" s="210"/>
      <c r="J482" s="205"/>
      <c r="K482" s="205"/>
      <c r="L482" s="211"/>
      <c r="M482" s="212"/>
      <c r="N482" s="213"/>
      <c r="O482" s="213"/>
      <c r="P482" s="213"/>
      <c r="Q482" s="213"/>
      <c r="R482" s="213"/>
      <c r="S482" s="213"/>
      <c r="T482" s="214"/>
      <c r="AT482" s="215" t="s">
        <v>167</v>
      </c>
      <c r="AU482" s="215" t="s">
        <v>83</v>
      </c>
      <c r="AV482" s="13" t="s">
        <v>83</v>
      </c>
      <c r="AW482" s="13" t="s">
        <v>31</v>
      </c>
      <c r="AX482" s="13" t="s">
        <v>75</v>
      </c>
      <c r="AY482" s="215" t="s">
        <v>159</v>
      </c>
    </row>
    <row r="483" spans="1:65" s="2" customFormat="1" ht="16.5" customHeight="1">
      <c r="A483" s="32"/>
      <c r="B483" s="33"/>
      <c r="C483" s="216" t="s">
        <v>1742</v>
      </c>
      <c r="D483" s="216" t="s">
        <v>298</v>
      </c>
      <c r="E483" s="217" t="s">
        <v>743</v>
      </c>
      <c r="F483" s="218" t="s">
        <v>744</v>
      </c>
      <c r="G483" s="219" t="s">
        <v>164</v>
      </c>
      <c r="H483" s="220">
        <v>1.057</v>
      </c>
      <c r="I483" s="221"/>
      <c r="J483" s="222">
        <f>ROUND(I483*H483,0)</f>
        <v>0</v>
      </c>
      <c r="K483" s="223"/>
      <c r="L483" s="224"/>
      <c r="M483" s="225" t="s">
        <v>1</v>
      </c>
      <c r="N483" s="226" t="s">
        <v>40</v>
      </c>
      <c r="O483" s="69"/>
      <c r="P483" s="200">
        <f>O483*H483</f>
        <v>0</v>
      </c>
      <c r="Q483" s="200">
        <v>0.55</v>
      </c>
      <c r="R483" s="200">
        <f>Q483*H483</f>
        <v>0.58135</v>
      </c>
      <c r="S483" s="200">
        <v>0</v>
      </c>
      <c r="T483" s="201">
        <f>S483*H483</f>
        <v>0</v>
      </c>
      <c r="U483" s="32"/>
      <c r="V483" s="32"/>
      <c r="W483" s="32"/>
      <c r="X483" s="32"/>
      <c r="Y483" s="32"/>
      <c r="Z483" s="32"/>
      <c r="AA483" s="32"/>
      <c r="AB483" s="32"/>
      <c r="AC483" s="32"/>
      <c r="AD483" s="32"/>
      <c r="AE483" s="32"/>
      <c r="AR483" s="202" t="s">
        <v>331</v>
      </c>
      <c r="AT483" s="202" t="s">
        <v>298</v>
      </c>
      <c r="AU483" s="202" t="s">
        <v>83</v>
      </c>
      <c r="AY483" s="15" t="s">
        <v>159</v>
      </c>
      <c r="BE483" s="203">
        <f>IF(N483="základní",J483,0)</f>
        <v>0</v>
      </c>
      <c r="BF483" s="203">
        <f>IF(N483="snížená",J483,0)</f>
        <v>0</v>
      </c>
      <c r="BG483" s="203">
        <f>IF(N483="zákl. přenesená",J483,0)</f>
        <v>0</v>
      </c>
      <c r="BH483" s="203">
        <f>IF(N483="sníž. přenesená",J483,0)</f>
        <v>0</v>
      </c>
      <c r="BI483" s="203">
        <f>IF(N483="nulová",J483,0)</f>
        <v>0</v>
      </c>
      <c r="BJ483" s="15" t="s">
        <v>8</v>
      </c>
      <c r="BK483" s="203">
        <f>ROUND(I483*H483,0)</f>
        <v>0</v>
      </c>
      <c r="BL483" s="15" t="s">
        <v>244</v>
      </c>
      <c r="BM483" s="202" t="s">
        <v>1743</v>
      </c>
    </row>
    <row r="484" spans="2:51" s="13" customFormat="1" ht="12">
      <c r="B484" s="204"/>
      <c r="C484" s="205"/>
      <c r="D484" s="206" t="s">
        <v>167</v>
      </c>
      <c r="E484" s="207" t="s">
        <v>1</v>
      </c>
      <c r="F484" s="208" t="s">
        <v>1744</v>
      </c>
      <c r="G484" s="205"/>
      <c r="H484" s="209">
        <v>1.057</v>
      </c>
      <c r="I484" s="210"/>
      <c r="J484" s="205"/>
      <c r="K484" s="205"/>
      <c r="L484" s="211"/>
      <c r="M484" s="212"/>
      <c r="N484" s="213"/>
      <c r="O484" s="213"/>
      <c r="P484" s="213"/>
      <c r="Q484" s="213"/>
      <c r="R484" s="213"/>
      <c r="S484" s="213"/>
      <c r="T484" s="214"/>
      <c r="AT484" s="215" t="s">
        <v>167</v>
      </c>
      <c r="AU484" s="215" t="s">
        <v>83</v>
      </c>
      <c r="AV484" s="13" t="s">
        <v>83</v>
      </c>
      <c r="AW484" s="13" t="s">
        <v>31</v>
      </c>
      <c r="AX484" s="13" t="s">
        <v>75</v>
      </c>
      <c r="AY484" s="215" t="s">
        <v>159</v>
      </c>
    </row>
    <row r="485" spans="1:65" s="2" customFormat="1" ht="21.75" customHeight="1">
      <c r="A485" s="32"/>
      <c r="B485" s="33"/>
      <c r="C485" s="190" t="s">
        <v>1745</v>
      </c>
      <c r="D485" s="190" t="s">
        <v>161</v>
      </c>
      <c r="E485" s="191" t="s">
        <v>1746</v>
      </c>
      <c r="F485" s="192" t="s">
        <v>1747</v>
      </c>
      <c r="G485" s="193" t="s">
        <v>214</v>
      </c>
      <c r="H485" s="194">
        <v>2.554</v>
      </c>
      <c r="I485" s="195"/>
      <c r="J485" s="196">
        <f>ROUND(I485*H485,0)</f>
        <v>0</v>
      </c>
      <c r="K485" s="197"/>
      <c r="L485" s="37"/>
      <c r="M485" s="198" t="s">
        <v>1</v>
      </c>
      <c r="N485" s="199" t="s">
        <v>40</v>
      </c>
      <c r="O485" s="69"/>
      <c r="P485" s="200">
        <f>O485*H485</f>
        <v>0</v>
      </c>
      <c r="Q485" s="200">
        <v>0</v>
      </c>
      <c r="R485" s="200">
        <f>Q485*H485</f>
        <v>0</v>
      </c>
      <c r="S485" s="200">
        <v>0</v>
      </c>
      <c r="T485" s="201">
        <f>S485*H485</f>
        <v>0</v>
      </c>
      <c r="U485" s="32"/>
      <c r="V485" s="32"/>
      <c r="W485" s="32"/>
      <c r="X485" s="32"/>
      <c r="Y485" s="32"/>
      <c r="Z485" s="32"/>
      <c r="AA485" s="32"/>
      <c r="AB485" s="32"/>
      <c r="AC485" s="32"/>
      <c r="AD485" s="32"/>
      <c r="AE485" s="32"/>
      <c r="AR485" s="202" t="s">
        <v>244</v>
      </c>
      <c r="AT485" s="202" t="s">
        <v>161</v>
      </c>
      <c r="AU485" s="202" t="s">
        <v>83</v>
      </c>
      <c r="AY485" s="15" t="s">
        <v>159</v>
      </c>
      <c r="BE485" s="203">
        <f>IF(N485="základní",J485,0)</f>
        <v>0</v>
      </c>
      <c r="BF485" s="203">
        <f>IF(N485="snížená",J485,0)</f>
        <v>0</v>
      </c>
      <c r="BG485" s="203">
        <f>IF(N485="zákl. přenesená",J485,0)</f>
        <v>0</v>
      </c>
      <c r="BH485" s="203">
        <f>IF(N485="sníž. přenesená",J485,0)</f>
        <v>0</v>
      </c>
      <c r="BI485" s="203">
        <f>IF(N485="nulová",J485,0)</f>
        <v>0</v>
      </c>
      <c r="BJ485" s="15" t="s">
        <v>8</v>
      </c>
      <c r="BK485" s="203">
        <f>ROUND(I485*H485,0)</f>
        <v>0</v>
      </c>
      <c r="BL485" s="15" t="s">
        <v>244</v>
      </c>
      <c r="BM485" s="202" t="s">
        <v>1748</v>
      </c>
    </row>
    <row r="486" spans="2:51" s="13" customFormat="1" ht="12">
      <c r="B486" s="204"/>
      <c r="C486" s="205"/>
      <c r="D486" s="206" t="s">
        <v>167</v>
      </c>
      <c r="E486" s="207" t="s">
        <v>1</v>
      </c>
      <c r="F486" s="208" t="s">
        <v>1749</v>
      </c>
      <c r="G486" s="205"/>
      <c r="H486" s="209">
        <v>2.554</v>
      </c>
      <c r="I486" s="210"/>
      <c r="J486" s="205"/>
      <c r="K486" s="205"/>
      <c r="L486" s="211"/>
      <c r="M486" s="212"/>
      <c r="N486" s="213"/>
      <c r="O486" s="213"/>
      <c r="P486" s="213"/>
      <c r="Q486" s="213"/>
      <c r="R486" s="213"/>
      <c r="S486" s="213"/>
      <c r="T486" s="214"/>
      <c r="AT486" s="215" t="s">
        <v>167</v>
      </c>
      <c r="AU486" s="215" t="s">
        <v>83</v>
      </c>
      <c r="AV486" s="13" t="s">
        <v>83</v>
      </c>
      <c r="AW486" s="13" t="s">
        <v>31</v>
      </c>
      <c r="AX486" s="13" t="s">
        <v>75</v>
      </c>
      <c r="AY486" s="215" t="s">
        <v>159</v>
      </c>
    </row>
    <row r="487" spans="1:65" s="2" customFormat="1" ht="21.75" customHeight="1">
      <c r="A487" s="32"/>
      <c r="B487" s="33"/>
      <c r="C487" s="216" t="s">
        <v>1750</v>
      </c>
      <c r="D487" s="216" t="s">
        <v>298</v>
      </c>
      <c r="E487" s="217" t="s">
        <v>1751</v>
      </c>
      <c r="F487" s="218" t="s">
        <v>1752</v>
      </c>
      <c r="G487" s="219" t="s">
        <v>214</v>
      </c>
      <c r="H487" s="220">
        <v>2.809</v>
      </c>
      <c r="I487" s="221"/>
      <c r="J487" s="222">
        <f>ROUND(I487*H487,0)</f>
        <v>0</v>
      </c>
      <c r="K487" s="223"/>
      <c r="L487" s="224"/>
      <c r="M487" s="225" t="s">
        <v>1</v>
      </c>
      <c r="N487" s="226" t="s">
        <v>40</v>
      </c>
      <c r="O487" s="69"/>
      <c r="P487" s="200">
        <f>O487*H487</f>
        <v>0</v>
      </c>
      <c r="Q487" s="200">
        <v>0.00931</v>
      </c>
      <c r="R487" s="200">
        <f>Q487*H487</f>
        <v>0.026151790000000005</v>
      </c>
      <c r="S487" s="200">
        <v>0</v>
      </c>
      <c r="T487" s="201">
        <f>S487*H487</f>
        <v>0</v>
      </c>
      <c r="U487" s="32"/>
      <c r="V487" s="32"/>
      <c r="W487" s="32"/>
      <c r="X487" s="32"/>
      <c r="Y487" s="32"/>
      <c r="Z487" s="32"/>
      <c r="AA487" s="32"/>
      <c r="AB487" s="32"/>
      <c r="AC487" s="32"/>
      <c r="AD487" s="32"/>
      <c r="AE487" s="32"/>
      <c r="AR487" s="202" t="s">
        <v>331</v>
      </c>
      <c r="AT487" s="202" t="s">
        <v>298</v>
      </c>
      <c r="AU487" s="202" t="s">
        <v>83</v>
      </c>
      <c r="AY487" s="15" t="s">
        <v>159</v>
      </c>
      <c r="BE487" s="203">
        <f>IF(N487="základní",J487,0)</f>
        <v>0</v>
      </c>
      <c r="BF487" s="203">
        <f>IF(N487="snížená",J487,0)</f>
        <v>0</v>
      </c>
      <c r="BG487" s="203">
        <f>IF(N487="zákl. přenesená",J487,0)</f>
        <v>0</v>
      </c>
      <c r="BH487" s="203">
        <f>IF(N487="sníž. přenesená",J487,0)</f>
        <v>0</v>
      </c>
      <c r="BI487" s="203">
        <f>IF(N487="nulová",J487,0)</f>
        <v>0</v>
      </c>
      <c r="BJ487" s="15" t="s">
        <v>8</v>
      </c>
      <c r="BK487" s="203">
        <f>ROUND(I487*H487,0)</f>
        <v>0</v>
      </c>
      <c r="BL487" s="15" t="s">
        <v>244</v>
      </c>
      <c r="BM487" s="202" t="s">
        <v>1753</v>
      </c>
    </row>
    <row r="488" spans="2:51" s="13" customFormat="1" ht="12">
      <c r="B488" s="204"/>
      <c r="C488" s="205"/>
      <c r="D488" s="206" t="s">
        <v>167</v>
      </c>
      <c r="E488" s="207" t="s">
        <v>1</v>
      </c>
      <c r="F488" s="208" t="s">
        <v>1754</v>
      </c>
      <c r="G488" s="205"/>
      <c r="H488" s="209">
        <v>2.809</v>
      </c>
      <c r="I488" s="210"/>
      <c r="J488" s="205"/>
      <c r="K488" s="205"/>
      <c r="L488" s="211"/>
      <c r="M488" s="212"/>
      <c r="N488" s="213"/>
      <c r="O488" s="213"/>
      <c r="P488" s="213"/>
      <c r="Q488" s="213"/>
      <c r="R488" s="213"/>
      <c r="S488" s="213"/>
      <c r="T488" s="214"/>
      <c r="AT488" s="215" t="s">
        <v>167</v>
      </c>
      <c r="AU488" s="215" t="s">
        <v>83</v>
      </c>
      <c r="AV488" s="13" t="s">
        <v>83</v>
      </c>
      <c r="AW488" s="13" t="s">
        <v>31</v>
      </c>
      <c r="AX488" s="13" t="s">
        <v>75</v>
      </c>
      <c r="AY488" s="215" t="s">
        <v>159</v>
      </c>
    </row>
    <row r="489" spans="1:65" s="2" customFormat="1" ht="21.75" customHeight="1">
      <c r="A489" s="32"/>
      <c r="B489" s="33"/>
      <c r="C489" s="190" t="s">
        <v>1755</v>
      </c>
      <c r="D489" s="190" t="s">
        <v>161</v>
      </c>
      <c r="E489" s="191" t="s">
        <v>1756</v>
      </c>
      <c r="F489" s="192" t="s">
        <v>1757</v>
      </c>
      <c r="G489" s="193" t="s">
        <v>164</v>
      </c>
      <c r="H489" s="194">
        <v>2.168</v>
      </c>
      <c r="I489" s="195"/>
      <c r="J489" s="196">
        <f>ROUND(I489*H489,0)</f>
        <v>0</v>
      </c>
      <c r="K489" s="197"/>
      <c r="L489" s="37"/>
      <c r="M489" s="198" t="s">
        <v>1</v>
      </c>
      <c r="N489" s="199" t="s">
        <v>40</v>
      </c>
      <c r="O489" s="69"/>
      <c r="P489" s="200">
        <f>O489*H489</f>
        <v>0</v>
      </c>
      <c r="Q489" s="200">
        <v>0.02337</v>
      </c>
      <c r="R489" s="200">
        <f>Q489*H489</f>
        <v>0.05066616</v>
      </c>
      <c r="S489" s="200">
        <v>0</v>
      </c>
      <c r="T489" s="201">
        <f>S489*H489</f>
        <v>0</v>
      </c>
      <c r="U489" s="32"/>
      <c r="V489" s="32"/>
      <c r="W489" s="32"/>
      <c r="X489" s="32"/>
      <c r="Y489" s="32"/>
      <c r="Z489" s="32"/>
      <c r="AA489" s="32"/>
      <c r="AB489" s="32"/>
      <c r="AC489" s="32"/>
      <c r="AD489" s="32"/>
      <c r="AE489" s="32"/>
      <c r="AR489" s="202" t="s">
        <v>244</v>
      </c>
      <c r="AT489" s="202" t="s">
        <v>161</v>
      </c>
      <c r="AU489" s="202" t="s">
        <v>83</v>
      </c>
      <c r="AY489" s="15" t="s">
        <v>159</v>
      </c>
      <c r="BE489" s="203">
        <f>IF(N489="základní",J489,0)</f>
        <v>0</v>
      </c>
      <c r="BF489" s="203">
        <f>IF(N489="snížená",J489,0)</f>
        <v>0</v>
      </c>
      <c r="BG489" s="203">
        <f>IF(N489="zákl. přenesená",J489,0)</f>
        <v>0</v>
      </c>
      <c r="BH489" s="203">
        <f>IF(N489="sníž. přenesená",J489,0)</f>
        <v>0</v>
      </c>
      <c r="BI489" s="203">
        <f>IF(N489="nulová",J489,0)</f>
        <v>0</v>
      </c>
      <c r="BJ489" s="15" t="s">
        <v>8</v>
      </c>
      <c r="BK489" s="203">
        <f>ROUND(I489*H489,0)</f>
        <v>0</v>
      </c>
      <c r="BL489" s="15" t="s">
        <v>244</v>
      </c>
      <c r="BM489" s="202" t="s">
        <v>1758</v>
      </c>
    </row>
    <row r="490" spans="2:51" s="13" customFormat="1" ht="12">
      <c r="B490" s="204"/>
      <c r="C490" s="205"/>
      <c r="D490" s="206" t="s">
        <v>167</v>
      </c>
      <c r="E490" s="207" t="s">
        <v>1</v>
      </c>
      <c r="F490" s="208" t="s">
        <v>1759</v>
      </c>
      <c r="G490" s="205"/>
      <c r="H490" s="209">
        <v>0.961</v>
      </c>
      <c r="I490" s="210"/>
      <c r="J490" s="205"/>
      <c r="K490" s="205"/>
      <c r="L490" s="211"/>
      <c r="M490" s="212"/>
      <c r="N490" s="213"/>
      <c r="O490" s="213"/>
      <c r="P490" s="213"/>
      <c r="Q490" s="213"/>
      <c r="R490" s="213"/>
      <c r="S490" s="213"/>
      <c r="T490" s="214"/>
      <c r="AT490" s="215" t="s">
        <v>167</v>
      </c>
      <c r="AU490" s="215" t="s">
        <v>83</v>
      </c>
      <c r="AV490" s="13" t="s">
        <v>83</v>
      </c>
      <c r="AW490" s="13" t="s">
        <v>31</v>
      </c>
      <c r="AX490" s="13" t="s">
        <v>75</v>
      </c>
      <c r="AY490" s="215" t="s">
        <v>159</v>
      </c>
    </row>
    <row r="491" spans="2:51" s="13" customFormat="1" ht="12">
      <c r="B491" s="204"/>
      <c r="C491" s="205"/>
      <c r="D491" s="206" t="s">
        <v>167</v>
      </c>
      <c r="E491" s="207" t="s">
        <v>1</v>
      </c>
      <c r="F491" s="208" t="s">
        <v>1760</v>
      </c>
      <c r="G491" s="205"/>
      <c r="H491" s="209">
        <v>0.049</v>
      </c>
      <c r="I491" s="210"/>
      <c r="J491" s="205"/>
      <c r="K491" s="205"/>
      <c r="L491" s="211"/>
      <c r="M491" s="212"/>
      <c r="N491" s="213"/>
      <c r="O491" s="213"/>
      <c r="P491" s="213"/>
      <c r="Q491" s="213"/>
      <c r="R491" s="213"/>
      <c r="S491" s="213"/>
      <c r="T491" s="214"/>
      <c r="AT491" s="215" t="s">
        <v>167</v>
      </c>
      <c r="AU491" s="215" t="s">
        <v>83</v>
      </c>
      <c r="AV491" s="13" t="s">
        <v>83</v>
      </c>
      <c r="AW491" s="13" t="s">
        <v>31</v>
      </c>
      <c r="AX491" s="13" t="s">
        <v>75</v>
      </c>
      <c r="AY491" s="215" t="s">
        <v>159</v>
      </c>
    </row>
    <row r="492" spans="2:51" s="13" customFormat="1" ht="12">
      <c r="B492" s="204"/>
      <c r="C492" s="205"/>
      <c r="D492" s="206" t="s">
        <v>167</v>
      </c>
      <c r="E492" s="207" t="s">
        <v>1</v>
      </c>
      <c r="F492" s="208" t="s">
        <v>1761</v>
      </c>
      <c r="G492" s="205"/>
      <c r="H492" s="209">
        <v>0.11</v>
      </c>
      <c r="I492" s="210"/>
      <c r="J492" s="205"/>
      <c r="K492" s="205"/>
      <c r="L492" s="211"/>
      <c r="M492" s="212"/>
      <c r="N492" s="213"/>
      <c r="O492" s="213"/>
      <c r="P492" s="213"/>
      <c r="Q492" s="213"/>
      <c r="R492" s="213"/>
      <c r="S492" s="213"/>
      <c r="T492" s="214"/>
      <c r="AT492" s="215" t="s">
        <v>167</v>
      </c>
      <c r="AU492" s="215" t="s">
        <v>83</v>
      </c>
      <c r="AV492" s="13" t="s">
        <v>83</v>
      </c>
      <c r="AW492" s="13" t="s">
        <v>31</v>
      </c>
      <c r="AX492" s="13" t="s">
        <v>75</v>
      </c>
      <c r="AY492" s="215" t="s">
        <v>159</v>
      </c>
    </row>
    <row r="493" spans="2:51" s="13" customFormat="1" ht="12">
      <c r="B493" s="204"/>
      <c r="C493" s="205"/>
      <c r="D493" s="206" t="s">
        <v>167</v>
      </c>
      <c r="E493" s="207" t="s">
        <v>1</v>
      </c>
      <c r="F493" s="208" t="s">
        <v>1762</v>
      </c>
      <c r="G493" s="205"/>
      <c r="H493" s="209">
        <v>1.048</v>
      </c>
      <c r="I493" s="210"/>
      <c r="J493" s="205"/>
      <c r="K493" s="205"/>
      <c r="L493" s="211"/>
      <c r="M493" s="212"/>
      <c r="N493" s="213"/>
      <c r="O493" s="213"/>
      <c r="P493" s="213"/>
      <c r="Q493" s="213"/>
      <c r="R493" s="213"/>
      <c r="S493" s="213"/>
      <c r="T493" s="214"/>
      <c r="AT493" s="215" t="s">
        <v>167</v>
      </c>
      <c r="AU493" s="215" t="s">
        <v>83</v>
      </c>
      <c r="AV493" s="13" t="s">
        <v>83</v>
      </c>
      <c r="AW493" s="13" t="s">
        <v>31</v>
      </c>
      <c r="AX493" s="13" t="s">
        <v>75</v>
      </c>
      <c r="AY493" s="215" t="s">
        <v>159</v>
      </c>
    </row>
    <row r="494" spans="1:65" s="2" customFormat="1" ht="21.75" customHeight="1">
      <c r="A494" s="32"/>
      <c r="B494" s="33"/>
      <c r="C494" s="190" t="s">
        <v>1763</v>
      </c>
      <c r="D494" s="190" t="s">
        <v>161</v>
      </c>
      <c r="E494" s="191" t="s">
        <v>1764</v>
      </c>
      <c r="F494" s="192" t="s">
        <v>1765</v>
      </c>
      <c r="G494" s="193" t="s">
        <v>214</v>
      </c>
      <c r="H494" s="194">
        <v>30.618</v>
      </c>
      <c r="I494" s="195"/>
      <c r="J494" s="196">
        <f>ROUND(I494*H494,0)</f>
        <v>0</v>
      </c>
      <c r="K494" s="197"/>
      <c r="L494" s="37"/>
      <c r="M494" s="198" t="s">
        <v>1</v>
      </c>
      <c r="N494" s="199" t="s">
        <v>40</v>
      </c>
      <c r="O494" s="69"/>
      <c r="P494" s="200">
        <f>O494*H494</f>
        <v>0</v>
      </c>
      <c r="Q494" s="200">
        <v>0</v>
      </c>
      <c r="R494" s="200">
        <f>Q494*H494</f>
        <v>0</v>
      </c>
      <c r="S494" s="200">
        <v>0</v>
      </c>
      <c r="T494" s="201">
        <f>S494*H494</f>
        <v>0</v>
      </c>
      <c r="U494" s="32"/>
      <c r="V494" s="32"/>
      <c r="W494" s="32"/>
      <c r="X494" s="32"/>
      <c r="Y494" s="32"/>
      <c r="Z494" s="32"/>
      <c r="AA494" s="32"/>
      <c r="AB494" s="32"/>
      <c r="AC494" s="32"/>
      <c r="AD494" s="32"/>
      <c r="AE494" s="32"/>
      <c r="AR494" s="202" t="s">
        <v>244</v>
      </c>
      <c r="AT494" s="202" t="s">
        <v>161</v>
      </c>
      <c r="AU494" s="202" t="s">
        <v>83</v>
      </c>
      <c r="AY494" s="15" t="s">
        <v>159</v>
      </c>
      <c r="BE494" s="203">
        <f>IF(N494="základní",J494,0)</f>
        <v>0</v>
      </c>
      <c r="BF494" s="203">
        <f>IF(N494="snížená",J494,0)</f>
        <v>0</v>
      </c>
      <c r="BG494" s="203">
        <f>IF(N494="zákl. přenesená",J494,0)</f>
        <v>0</v>
      </c>
      <c r="BH494" s="203">
        <f>IF(N494="sníž. přenesená",J494,0)</f>
        <v>0</v>
      </c>
      <c r="BI494" s="203">
        <f>IF(N494="nulová",J494,0)</f>
        <v>0</v>
      </c>
      <c r="BJ494" s="15" t="s">
        <v>8</v>
      </c>
      <c r="BK494" s="203">
        <f>ROUND(I494*H494,0)</f>
        <v>0</v>
      </c>
      <c r="BL494" s="15" t="s">
        <v>244</v>
      </c>
      <c r="BM494" s="202" t="s">
        <v>1766</v>
      </c>
    </row>
    <row r="495" spans="2:51" s="13" customFormat="1" ht="12">
      <c r="B495" s="204"/>
      <c r="C495" s="205"/>
      <c r="D495" s="206" t="s">
        <v>167</v>
      </c>
      <c r="E495" s="207" t="s">
        <v>1</v>
      </c>
      <c r="F495" s="208" t="s">
        <v>1767</v>
      </c>
      <c r="G495" s="205"/>
      <c r="H495" s="209">
        <v>30.618</v>
      </c>
      <c r="I495" s="210"/>
      <c r="J495" s="205"/>
      <c r="K495" s="205"/>
      <c r="L495" s="211"/>
      <c r="M495" s="212"/>
      <c r="N495" s="213"/>
      <c r="O495" s="213"/>
      <c r="P495" s="213"/>
      <c r="Q495" s="213"/>
      <c r="R495" s="213"/>
      <c r="S495" s="213"/>
      <c r="T495" s="214"/>
      <c r="AT495" s="215" t="s">
        <v>167</v>
      </c>
      <c r="AU495" s="215" t="s">
        <v>83</v>
      </c>
      <c r="AV495" s="13" t="s">
        <v>83</v>
      </c>
      <c r="AW495" s="13" t="s">
        <v>31</v>
      </c>
      <c r="AX495" s="13" t="s">
        <v>75</v>
      </c>
      <c r="AY495" s="215" t="s">
        <v>159</v>
      </c>
    </row>
    <row r="496" spans="1:65" s="2" customFormat="1" ht="21.75" customHeight="1">
      <c r="A496" s="32"/>
      <c r="B496" s="33"/>
      <c r="C496" s="190" t="s">
        <v>1768</v>
      </c>
      <c r="D496" s="190" t="s">
        <v>161</v>
      </c>
      <c r="E496" s="191" t="s">
        <v>1769</v>
      </c>
      <c r="F496" s="192" t="s">
        <v>1770</v>
      </c>
      <c r="G496" s="193" t="s">
        <v>214</v>
      </c>
      <c r="H496" s="194">
        <v>2.25</v>
      </c>
      <c r="I496" s="195"/>
      <c r="J496" s="196">
        <f>ROUND(I496*H496,0)</f>
        <v>0</v>
      </c>
      <c r="K496" s="197"/>
      <c r="L496" s="37"/>
      <c r="M496" s="198" t="s">
        <v>1</v>
      </c>
      <c r="N496" s="199" t="s">
        <v>40</v>
      </c>
      <c r="O496" s="69"/>
      <c r="P496" s="200">
        <f>O496*H496</f>
        <v>0</v>
      </c>
      <c r="Q496" s="200">
        <v>0</v>
      </c>
      <c r="R496" s="200">
        <f>Q496*H496</f>
        <v>0</v>
      </c>
      <c r="S496" s="200">
        <v>0</v>
      </c>
      <c r="T496" s="201">
        <f>S496*H496</f>
        <v>0</v>
      </c>
      <c r="U496" s="32"/>
      <c r="V496" s="32"/>
      <c r="W496" s="32"/>
      <c r="X496" s="32"/>
      <c r="Y496" s="32"/>
      <c r="Z496" s="32"/>
      <c r="AA496" s="32"/>
      <c r="AB496" s="32"/>
      <c r="AC496" s="32"/>
      <c r="AD496" s="32"/>
      <c r="AE496" s="32"/>
      <c r="AR496" s="202" t="s">
        <v>244</v>
      </c>
      <c r="AT496" s="202" t="s">
        <v>161</v>
      </c>
      <c r="AU496" s="202" t="s">
        <v>83</v>
      </c>
      <c r="AY496" s="15" t="s">
        <v>159</v>
      </c>
      <c r="BE496" s="203">
        <f>IF(N496="základní",J496,0)</f>
        <v>0</v>
      </c>
      <c r="BF496" s="203">
        <f>IF(N496="snížená",J496,0)</f>
        <v>0</v>
      </c>
      <c r="BG496" s="203">
        <f>IF(N496="zákl. přenesená",J496,0)</f>
        <v>0</v>
      </c>
      <c r="BH496" s="203">
        <f>IF(N496="sníž. přenesená",J496,0)</f>
        <v>0</v>
      </c>
      <c r="BI496" s="203">
        <f>IF(N496="nulová",J496,0)</f>
        <v>0</v>
      </c>
      <c r="BJ496" s="15" t="s">
        <v>8</v>
      </c>
      <c r="BK496" s="203">
        <f>ROUND(I496*H496,0)</f>
        <v>0</v>
      </c>
      <c r="BL496" s="15" t="s">
        <v>244</v>
      </c>
      <c r="BM496" s="202" t="s">
        <v>1771</v>
      </c>
    </row>
    <row r="497" spans="2:51" s="13" customFormat="1" ht="12">
      <c r="B497" s="204"/>
      <c r="C497" s="205"/>
      <c r="D497" s="206" t="s">
        <v>167</v>
      </c>
      <c r="E497" s="207" t="s">
        <v>1</v>
      </c>
      <c r="F497" s="208" t="s">
        <v>1772</v>
      </c>
      <c r="G497" s="205"/>
      <c r="H497" s="209">
        <v>2.25</v>
      </c>
      <c r="I497" s="210"/>
      <c r="J497" s="205"/>
      <c r="K497" s="205"/>
      <c r="L497" s="211"/>
      <c r="M497" s="212"/>
      <c r="N497" s="213"/>
      <c r="O497" s="213"/>
      <c r="P497" s="213"/>
      <c r="Q497" s="213"/>
      <c r="R497" s="213"/>
      <c r="S497" s="213"/>
      <c r="T497" s="214"/>
      <c r="AT497" s="215" t="s">
        <v>167</v>
      </c>
      <c r="AU497" s="215" t="s">
        <v>83</v>
      </c>
      <c r="AV497" s="13" t="s">
        <v>83</v>
      </c>
      <c r="AW497" s="13" t="s">
        <v>31</v>
      </c>
      <c r="AX497" s="13" t="s">
        <v>75</v>
      </c>
      <c r="AY497" s="215" t="s">
        <v>159</v>
      </c>
    </row>
    <row r="498" spans="1:65" s="2" customFormat="1" ht="21.75" customHeight="1">
      <c r="A498" s="32"/>
      <c r="B498" s="33"/>
      <c r="C498" s="190" t="s">
        <v>1773</v>
      </c>
      <c r="D498" s="190" t="s">
        <v>161</v>
      </c>
      <c r="E498" s="191" t="s">
        <v>1774</v>
      </c>
      <c r="F498" s="192" t="s">
        <v>1775</v>
      </c>
      <c r="G498" s="193" t="s">
        <v>194</v>
      </c>
      <c r="H498" s="194">
        <v>1.393</v>
      </c>
      <c r="I498" s="195"/>
      <c r="J498" s="196">
        <f>ROUND(I498*H498,0)</f>
        <v>0</v>
      </c>
      <c r="K498" s="197"/>
      <c r="L498" s="37"/>
      <c r="M498" s="198" t="s">
        <v>1</v>
      </c>
      <c r="N498" s="199" t="s">
        <v>40</v>
      </c>
      <c r="O498" s="69"/>
      <c r="P498" s="200">
        <f>O498*H498</f>
        <v>0</v>
      </c>
      <c r="Q498" s="200">
        <v>0</v>
      </c>
      <c r="R498" s="200">
        <f>Q498*H498</f>
        <v>0</v>
      </c>
      <c r="S498" s="200">
        <v>0</v>
      </c>
      <c r="T498" s="201">
        <f>S498*H498</f>
        <v>0</v>
      </c>
      <c r="U498" s="32"/>
      <c r="V498" s="32"/>
      <c r="W498" s="32"/>
      <c r="X498" s="32"/>
      <c r="Y498" s="32"/>
      <c r="Z498" s="32"/>
      <c r="AA498" s="32"/>
      <c r="AB498" s="32"/>
      <c r="AC498" s="32"/>
      <c r="AD498" s="32"/>
      <c r="AE498" s="32"/>
      <c r="AR498" s="202" t="s">
        <v>244</v>
      </c>
      <c r="AT498" s="202" t="s">
        <v>161</v>
      </c>
      <c r="AU498" s="202" t="s">
        <v>83</v>
      </c>
      <c r="AY498" s="15" t="s">
        <v>159</v>
      </c>
      <c r="BE498" s="203">
        <f>IF(N498="základní",J498,0)</f>
        <v>0</v>
      </c>
      <c r="BF498" s="203">
        <f>IF(N498="snížená",J498,0)</f>
        <v>0</v>
      </c>
      <c r="BG498" s="203">
        <f>IF(N498="zákl. přenesená",J498,0)</f>
        <v>0</v>
      </c>
      <c r="BH498" s="203">
        <f>IF(N498="sníž. přenesená",J498,0)</f>
        <v>0</v>
      </c>
      <c r="BI498" s="203">
        <f>IF(N498="nulová",J498,0)</f>
        <v>0</v>
      </c>
      <c r="BJ498" s="15" t="s">
        <v>8</v>
      </c>
      <c r="BK498" s="203">
        <f>ROUND(I498*H498,0)</f>
        <v>0</v>
      </c>
      <c r="BL498" s="15" t="s">
        <v>244</v>
      </c>
      <c r="BM498" s="202" t="s">
        <v>1776</v>
      </c>
    </row>
    <row r="499" spans="2:63" s="12" customFormat="1" ht="22.9" customHeight="1">
      <c r="B499" s="174"/>
      <c r="C499" s="175"/>
      <c r="D499" s="176" t="s">
        <v>74</v>
      </c>
      <c r="E499" s="188" t="s">
        <v>761</v>
      </c>
      <c r="F499" s="188" t="s">
        <v>762</v>
      </c>
      <c r="G499" s="175"/>
      <c r="H499" s="175"/>
      <c r="I499" s="178"/>
      <c r="J499" s="189">
        <f>BK499</f>
        <v>0</v>
      </c>
      <c r="K499" s="175"/>
      <c r="L499" s="180"/>
      <c r="M499" s="181"/>
      <c r="N499" s="182"/>
      <c r="O499" s="182"/>
      <c r="P499" s="183">
        <f>SUM(P500:P511)</f>
        <v>0</v>
      </c>
      <c r="Q499" s="182"/>
      <c r="R499" s="183">
        <f>SUM(R500:R511)</f>
        <v>0.50904425</v>
      </c>
      <c r="S499" s="182"/>
      <c r="T499" s="184">
        <f>SUM(T500:T511)</f>
        <v>0</v>
      </c>
      <c r="AR499" s="185" t="s">
        <v>83</v>
      </c>
      <c r="AT499" s="186" t="s">
        <v>74</v>
      </c>
      <c r="AU499" s="186" t="s">
        <v>8</v>
      </c>
      <c r="AY499" s="185" t="s">
        <v>159</v>
      </c>
      <c r="BK499" s="187">
        <f>SUM(BK500:BK511)</f>
        <v>0</v>
      </c>
    </row>
    <row r="500" spans="1:65" s="2" customFormat="1" ht="33" customHeight="1">
      <c r="A500" s="32"/>
      <c r="B500" s="33"/>
      <c r="C500" s="190" t="s">
        <v>1777</v>
      </c>
      <c r="D500" s="190" t="s">
        <v>161</v>
      </c>
      <c r="E500" s="191" t="s">
        <v>1778</v>
      </c>
      <c r="F500" s="192" t="s">
        <v>1779</v>
      </c>
      <c r="G500" s="193" t="s">
        <v>214</v>
      </c>
      <c r="H500" s="194">
        <v>31.9</v>
      </c>
      <c r="I500" s="195"/>
      <c r="J500" s="196">
        <f>ROUND(I500*H500,0)</f>
        <v>0</v>
      </c>
      <c r="K500" s="197"/>
      <c r="L500" s="37"/>
      <c r="M500" s="198" t="s">
        <v>1</v>
      </c>
      <c r="N500" s="199" t="s">
        <v>40</v>
      </c>
      <c r="O500" s="69"/>
      <c r="P500" s="200">
        <f>O500*H500</f>
        <v>0</v>
      </c>
      <c r="Q500" s="200">
        <v>0.01385</v>
      </c>
      <c r="R500" s="200">
        <f>Q500*H500</f>
        <v>0.44181499999999996</v>
      </c>
      <c r="S500" s="200">
        <v>0</v>
      </c>
      <c r="T500" s="201">
        <f>S500*H500</f>
        <v>0</v>
      </c>
      <c r="U500" s="32"/>
      <c r="V500" s="32"/>
      <c r="W500" s="32"/>
      <c r="X500" s="32"/>
      <c r="Y500" s="32"/>
      <c r="Z500" s="32"/>
      <c r="AA500" s="32"/>
      <c r="AB500" s="32"/>
      <c r="AC500" s="32"/>
      <c r="AD500" s="32"/>
      <c r="AE500" s="32"/>
      <c r="AR500" s="202" t="s">
        <v>244</v>
      </c>
      <c r="AT500" s="202" t="s">
        <v>161</v>
      </c>
      <c r="AU500" s="202" t="s">
        <v>83</v>
      </c>
      <c r="AY500" s="15" t="s">
        <v>159</v>
      </c>
      <c r="BE500" s="203">
        <f>IF(N500="základní",J500,0)</f>
        <v>0</v>
      </c>
      <c r="BF500" s="203">
        <f>IF(N500="snížená",J500,0)</f>
        <v>0</v>
      </c>
      <c r="BG500" s="203">
        <f>IF(N500="zákl. přenesená",J500,0)</f>
        <v>0</v>
      </c>
      <c r="BH500" s="203">
        <f>IF(N500="sníž. přenesená",J500,0)</f>
        <v>0</v>
      </c>
      <c r="BI500" s="203">
        <f>IF(N500="nulová",J500,0)</f>
        <v>0</v>
      </c>
      <c r="BJ500" s="15" t="s">
        <v>8</v>
      </c>
      <c r="BK500" s="203">
        <f>ROUND(I500*H500,0)</f>
        <v>0</v>
      </c>
      <c r="BL500" s="15" t="s">
        <v>244</v>
      </c>
      <c r="BM500" s="202" t="s">
        <v>1780</v>
      </c>
    </row>
    <row r="501" spans="2:51" s="13" customFormat="1" ht="12">
      <c r="B501" s="204"/>
      <c r="C501" s="205"/>
      <c r="D501" s="206" t="s">
        <v>167</v>
      </c>
      <c r="E501" s="207" t="s">
        <v>1</v>
      </c>
      <c r="F501" s="208" t="s">
        <v>1781</v>
      </c>
      <c r="G501" s="205"/>
      <c r="H501" s="209">
        <v>31.9</v>
      </c>
      <c r="I501" s="210"/>
      <c r="J501" s="205"/>
      <c r="K501" s="205"/>
      <c r="L501" s="211"/>
      <c r="M501" s="212"/>
      <c r="N501" s="213"/>
      <c r="O501" s="213"/>
      <c r="P501" s="213"/>
      <c r="Q501" s="213"/>
      <c r="R501" s="213"/>
      <c r="S501" s="213"/>
      <c r="T501" s="214"/>
      <c r="AT501" s="215" t="s">
        <v>167</v>
      </c>
      <c r="AU501" s="215" t="s">
        <v>83</v>
      </c>
      <c r="AV501" s="13" t="s">
        <v>83</v>
      </c>
      <c r="AW501" s="13" t="s">
        <v>31</v>
      </c>
      <c r="AX501" s="13" t="s">
        <v>75</v>
      </c>
      <c r="AY501" s="215" t="s">
        <v>159</v>
      </c>
    </row>
    <row r="502" spans="1:65" s="2" customFormat="1" ht="16.5" customHeight="1">
      <c r="A502" s="32"/>
      <c r="B502" s="33"/>
      <c r="C502" s="190" t="s">
        <v>1782</v>
      </c>
      <c r="D502" s="190" t="s">
        <v>161</v>
      </c>
      <c r="E502" s="191" t="s">
        <v>1783</v>
      </c>
      <c r="F502" s="192" t="s">
        <v>1784</v>
      </c>
      <c r="G502" s="193" t="s">
        <v>214</v>
      </c>
      <c r="H502" s="194">
        <v>31.9</v>
      </c>
      <c r="I502" s="195"/>
      <c r="J502" s="196">
        <f>ROUND(I502*H502,0)</f>
        <v>0</v>
      </c>
      <c r="K502" s="197"/>
      <c r="L502" s="37"/>
      <c r="M502" s="198" t="s">
        <v>1</v>
      </c>
      <c r="N502" s="199" t="s">
        <v>40</v>
      </c>
      <c r="O502" s="69"/>
      <c r="P502" s="200">
        <f>O502*H502</f>
        <v>0</v>
      </c>
      <c r="Q502" s="200">
        <v>0</v>
      </c>
      <c r="R502" s="200">
        <f>Q502*H502</f>
        <v>0</v>
      </c>
      <c r="S502" s="200">
        <v>0</v>
      </c>
      <c r="T502" s="201">
        <f>S502*H502</f>
        <v>0</v>
      </c>
      <c r="U502" s="32"/>
      <c r="V502" s="32"/>
      <c r="W502" s="32"/>
      <c r="X502" s="32"/>
      <c r="Y502" s="32"/>
      <c r="Z502" s="32"/>
      <c r="AA502" s="32"/>
      <c r="AB502" s="32"/>
      <c r="AC502" s="32"/>
      <c r="AD502" s="32"/>
      <c r="AE502" s="32"/>
      <c r="AR502" s="202" t="s">
        <v>244</v>
      </c>
      <c r="AT502" s="202" t="s">
        <v>161</v>
      </c>
      <c r="AU502" s="202" t="s">
        <v>83</v>
      </c>
      <c r="AY502" s="15" t="s">
        <v>159</v>
      </c>
      <c r="BE502" s="203">
        <f>IF(N502="základní",J502,0)</f>
        <v>0</v>
      </c>
      <c r="BF502" s="203">
        <f>IF(N502="snížená",J502,0)</f>
        <v>0</v>
      </c>
      <c r="BG502" s="203">
        <f>IF(N502="zákl. přenesená",J502,0)</f>
        <v>0</v>
      </c>
      <c r="BH502" s="203">
        <f>IF(N502="sníž. přenesená",J502,0)</f>
        <v>0</v>
      </c>
      <c r="BI502" s="203">
        <f>IF(N502="nulová",J502,0)</f>
        <v>0</v>
      </c>
      <c r="BJ502" s="15" t="s">
        <v>8</v>
      </c>
      <c r="BK502" s="203">
        <f>ROUND(I502*H502,0)</f>
        <v>0</v>
      </c>
      <c r="BL502" s="15" t="s">
        <v>244</v>
      </c>
      <c r="BM502" s="202" t="s">
        <v>1785</v>
      </c>
    </row>
    <row r="503" spans="1:65" s="2" customFormat="1" ht="21.75" customHeight="1">
      <c r="A503" s="32"/>
      <c r="B503" s="33"/>
      <c r="C503" s="216" t="s">
        <v>1786</v>
      </c>
      <c r="D503" s="216" t="s">
        <v>298</v>
      </c>
      <c r="E503" s="217" t="s">
        <v>1787</v>
      </c>
      <c r="F503" s="218" t="s">
        <v>1788</v>
      </c>
      <c r="G503" s="219" t="s">
        <v>214</v>
      </c>
      <c r="H503" s="220">
        <v>38.28</v>
      </c>
      <c r="I503" s="221"/>
      <c r="J503" s="222">
        <f>ROUND(I503*H503,0)</f>
        <v>0</v>
      </c>
      <c r="K503" s="223"/>
      <c r="L503" s="224"/>
      <c r="M503" s="225" t="s">
        <v>1</v>
      </c>
      <c r="N503" s="226" t="s">
        <v>40</v>
      </c>
      <c r="O503" s="69"/>
      <c r="P503" s="200">
        <f>O503*H503</f>
        <v>0</v>
      </c>
      <c r="Q503" s="200">
        <v>0.0001</v>
      </c>
      <c r="R503" s="200">
        <f>Q503*H503</f>
        <v>0.0038280000000000002</v>
      </c>
      <c r="S503" s="200">
        <v>0</v>
      </c>
      <c r="T503" s="201">
        <f>S503*H503</f>
        <v>0</v>
      </c>
      <c r="U503" s="32"/>
      <c r="V503" s="32"/>
      <c r="W503" s="32"/>
      <c r="X503" s="32"/>
      <c r="Y503" s="32"/>
      <c r="Z503" s="32"/>
      <c r="AA503" s="32"/>
      <c r="AB503" s="32"/>
      <c r="AC503" s="32"/>
      <c r="AD503" s="32"/>
      <c r="AE503" s="32"/>
      <c r="AR503" s="202" t="s">
        <v>331</v>
      </c>
      <c r="AT503" s="202" t="s">
        <v>298</v>
      </c>
      <c r="AU503" s="202" t="s">
        <v>83</v>
      </c>
      <c r="AY503" s="15" t="s">
        <v>159</v>
      </c>
      <c r="BE503" s="203">
        <f>IF(N503="základní",J503,0)</f>
        <v>0</v>
      </c>
      <c r="BF503" s="203">
        <f>IF(N503="snížená",J503,0)</f>
        <v>0</v>
      </c>
      <c r="BG503" s="203">
        <f>IF(N503="zákl. přenesená",J503,0)</f>
        <v>0</v>
      </c>
      <c r="BH503" s="203">
        <f>IF(N503="sníž. přenesená",J503,0)</f>
        <v>0</v>
      </c>
      <c r="BI503" s="203">
        <f>IF(N503="nulová",J503,0)</f>
        <v>0</v>
      </c>
      <c r="BJ503" s="15" t="s">
        <v>8</v>
      </c>
      <c r="BK503" s="203">
        <f>ROUND(I503*H503,0)</f>
        <v>0</v>
      </c>
      <c r="BL503" s="15" t="s">
        <v>244</v>
      </c>
      <c r="BM503" s="202" t="s">
        <v>1789</v>
      </c>
    </row>
    <row r="504" spans="2:51" s="13" customFormat="1" ht="12">
      <c r="B504" s="204"/>
      <c r="C504" s="205"/>
      <c r="D504" s="206" t="s">
        <v>167</v>
      </c>
      <c r="E504" s="207" t="s">
        <v>1</v>
      </c>
      <c r="F504" s="208" t="s">
        <v>1790</v>
      </c>
      <c r="G504" s="205"/>
      <c r="H504" s="209">
        <v>38.28</v>
      </c>
      <c r="I504" s="210"/>
      <c r="J504" s="205"/>
      <c r="K504" s="205"/>
      <c r="L504" s="211"/>
      <c r="M504" s="212"/>
      <c r="N504" s="213"/>
      <c r="O504" s="213"/>
      <c r="P504" s="213"/>
      <c r="Q504" s="213"/>
      <c r="R504" s="213"/>
      <c r="S504" s="213"/>
      <c r="T504" s="214"/>
      <c r="AT504" s="215" t="s">
        <v>167</v>
      </c>
      <c r="AU504" s="215" t="s">
        <v>83</v>
      </c>
      <c r="AV504" s="13" t="s">
        <v>83</v>
      </c>
      <c r="AW504" s="13" t="s">
        <v>31</v>
      </c>
      <c r="AX504" s="13" t="s">
        <v>75</v>
      </c>
      <c r="AY504" s="215" t="s">
        <v>159</v>
      </c>
    </row>
    <row r="505" spans="1:65" s="2" customFormat="1" ht="21.75" customHeight="1">
      <c r="A505" s="32"/>
      <c r="B505" s="33"/>
      <c r="C505" s="190" t="s">
        <v>1791</v>
      </c>
      <c r="D505" s="190" t="s">
        <v>161</v>
      </c>
      <c r="E505" s="191" t="s">
        <v>1792</v>
      </c>
      <c r="F505" s="192" t="s">
        <v>1793</v>
      </c>
      <c r="G505" s="193" t="s">
        <v>214</v>
      </c>
      <c r="H505" s="194">
        <v>31.9</v>
      </c>
      <c r="I505" s="195"/>
      <c r="J505" s="196">
        <f>ROUND(I505*H505,0)</f>
        <v>0</v>
      </c>
      <c r="K505" s="197"/>
      <c r="L505" s="37"/>
      <c r="M505" s="198" t="s">
        <v>1</v>
      </c>
      <c r="N505" s="199" t="s">
        <v>40</v>
      </c>
      <c r="O505" s="69"/>
      <c r="P505" s="200">
        <f>O505*H505</f>
        <v>0</v>
      </c>
      <c r="Q505" s="200">
        <v>0</v>
      </c>
      <c r="R505" s="200">
        <f>Q505*H505</f>
        <v>0</v>
      </c>
      <c r="S505" s="200">
        <v>0</v>
      </c>
      <c r="T505" s="201">
        <f>S505*H505</f>
        <v>0</v>
      </c>
      <c r="U505" s="32"/>
      <c r="V505" s="32"/>
      <c r="W505" s="32"/>
      <c r="X505" s="32"/>
      <c r="Y505" s="32"/>
      <c r="Z505" s="32"/>
      <c r="AA505" s="32"/>
      <c r="AB505" s="32"/>
      <c r="AC505" s="32"/>
      <c r="AD505" s="32"/>
      <c r="AE505" s="32"/>
      <c r="AR505" s="202" t="s">
        <v>244</v>
      </c>
      <c r="AT505" s="202" t="s">
        <v>161</v>
      </c>
      <c r="AU505" s="202" t="s">
        <v>83</v>
      </c>
      <c r="AY505" s="15" t="s">
        <v>159</v>
      </c>
      <c r="BE505" s="203">
        <f>IF(N505="základní",J505,0)</f>
        <v>0</v>
      </c>
      <c r="BF505" s="203">
        <f>IF(N505="snížená",J505,0)</f>
        <v>0</v>
      </c>
      <c r="BG505" s="203">
        <f>IF(N505="zákl. přenesená",J505,0)</f>
        <v>0</v>
      </c>
      <c r="BH505" s="203">
        <f>IF(N505="sníž. přenesená",J505,0)</f>
        <v>0</v>
      </c>
      <c r="BI505" s="203">
        <f>IF(N505="nulová",J505,0)</f>
        <v>0</v>
      </c>
      <c r="BJ505" s="15" t="s">
        <v>8</v>
      </c>
      <c r="BK505" s="203">
        <f>ROUND(I505*H505,0)</f>
        <v>0</v>
      </c>
      <c r="BL505" s="15" t="s">
        <v>244</v>
      </c>
      <c r="BM505" s="202" t="s">
        <v>1794</v>
      </c>
    </row>
    <row r="506" spans="1:65" s="2" customFormat="1" ht="21.75" customHeight="1">
      <c r="A506" s="32"/>
      <c r="B506" s="33"/>
      <c r="C506" s="216" t="s">
        <v>1795</v>
      </c>
      <c r="D506" s="216" t="s">
        <v>298</v>
      </c>
      <c r="E506" s="217" t="s">
        <v>1796</v>
      </c>
      <c r="F506" s="218" t="s">
        <v>1797</v>
      </c>
      <c r="G506" s="219" t="s">
        <v>214</v>
      </c>
      <c r="H506" s="220">
        <v>33.495</v>
      </c>
      <c r="I506" s="221"/>
      <c r="J506" s="222">
        <f>ROUND(I506*H506,0)</f>
        <v>0</v>
      </c>
      <c r="K506" s="223"/>
      <c r="L506" s="224"/>
      <c r="M506" s="225" t="s">
        <v>1</v>
      </c>
      <c r="N506" s="226" t="s">
        <v>40</v>
      </c>
      <c r="O506" s="69"/>
      <c r="P506" s="200">
        <f>O506*H506</f>
        <v>0</v>
      </c>
      <c r="Q506" s="200">
        <v>0.00175</v>
      </c>
      <c r="R506" s="200">
        <f>Q506*H506</f>
        <v>0.058616249999999995</v>
      </c>
      <c r="S506" s="200">
        <v>0</v>
      </c>
      <c r="T506" s="201">
        <f>S506*H506</f>
        <v>0</v>
      </c>
      <c r="U506" s="32"/>
      <c r="V506" s="32"/>
      <c r="W506" s="32"/>
      <c r="X506" s="32"/>
      <c r="Y506" s="32"/>
      <c r="Z506" s="32"/>
      <c r="AA506" s="32"/>
      <c r="AB506" s="32"/>
      <c r="AC506" s="32"/>
      <c r="AD506" s="32"/>
      <c r="AE506" s="32"/>
      <c r="AR506" s="202" t="s">
        <v>331</v>
      </c>
      <c r="AT506" s="202" t="s">
        <v>298</v>
      </c>
      <c r="AU506" s="202" t="s">
        <v>83</v>
      </c>
      <c r="AY506" s="15" t="s">
        <v>159</v>
      </c>
      <c r="BE506" s="203">
        <f>IF(N506="základní",J506,0)</f>
        <v>0</v>
      </c>
      <c r="BF506" s="203">
        <f>IF(N506="snížená",J506,0)</f>
        <v>0</v>
      </c>
      <c r="BG506" s="203">
        <f>IF(N506="zákl. přenesená",J506,0)</f>
        <v>0</v>
      </c>
      <c r="BH506" s="203">
        <f>IF(N506="sníž. přenesená",J506,0)</f>
        <v>0</v>
      </c>
      <c r="BI506" s="203">
        <f>IF(N506="nulová",J506,0)</f>
        <v>0</v>
      </c>
      <c r="BJ506" s="15" t="s">
        <v>8</v>
      </c>
      <c r="BK506" s="203">
        <f>ROUND(I506*H506,0)</f>
        <v>0</v>
      </c>
      <c r="BL506" s="15" t="s">
        <v>244</v>
      </c>
      <c r="BM506" s="202" t="s">
        <v>1798</v>
      </c>
    </row>
    <row r="507" spans="2:51" s="13" customFormat="1" ht="12">
      <c r="B507" s="204"/>
      <c r="C507" s="205"/>
      <c r="D507" s="206" t="s">
        <v>167</v>
      </c>
      <c r="E507" s="207" t="s">
        <v>1</v>
      </c>
      <c r="F507" s="208" t="s">
        <v>1298</v>
      </c>
      <c r="G507" s="205"/>
      <c r="H507" s="209">
        <v>33.495</v>
      </c>
      <c r="I507" s="210"/>
      <c r="J507" s="205"/>
      <c r="K507" s="205"/>
      <c r="L507" s="211"/>
      <c r="M507" s="212"/>
      <c r="N507" s="213"/>
      <c r="O507" s="213"/>
      <c r="P507" s="213"/>
      <c r="Q507" s="213"/>
      <c r="R507" s="213"/>
      <c r="S507" s="213"/>
      <c r="T507" s="214"/>
      <c r="AT507" s="215" t="s">
        <v>167</v>
      </c>
      <c r="AU507" s="215" t="s">
        <v>83</v>
      </c>
      <c r="AV507" s="13" t="s">
        <v>83</v>
      </c>
      <c r="AW507" s="13" t="s">
        <v>31</v>
      </c>
      <c r="AX507" s="13" t="s">
        <v>75</v>
      </c>
      <c r="AY507" s="215" t="s">
        <v>159</v>
      </c>
    </row>
    <row r="508" spans="1:65" s="2" customFormat="1" ht="21.75" customHeight="1">
      <c r="A508" s="32"/>
      <c r="B508" s="33"/>
      <c r="C508" s="190" t="s">
        <v>1799</v>
      </c>
      <c r="D508" s="190" t="s">
        <v>161</v>
      </c>
      <c r="E508" s="191" t="s">
        <v>1800</v>
      </c>
      <c r="F508" s="192" t="s">
        <v>1801</v>
      </c>
      <c r="G508" s="193" t="s">
        <v>214</v>
      </c>
      <c r="H508" s="194">
        <v>2.6</v>
      </c>
      <c r="I508" s="195"/>
      <c r="J508" s="196">
        <f>ROUND(I508*H508,0)</f>
        <v>0</v>
      </c>
      <c r="K508" s="197"/>
      <c r="L508" s="37"/>
      <c r="M508" s="198" t="s">
        <v>1</v>
      </c>
      <c r="N508" s="199" t="s">
        <v>40</v>
      </c>
      <c r="O508" s="69"/>
      <c r="P508" s="200">
        <f>O508*H508</f>
        <v>0</v>
      </c>
      <c r="Q508" s="200">
        <v>0</v>
      </c>
      <c r="R508" s="200">
        <f>Q508*H508</f>
        <v>0</v>
      </c>
      <c r="S508" s="200">
        <v>0</v>
      </c>
      <c r="T508" s="201">
        <f>S508*H508</f>
        <v>0</v>
      </c>
      <c r="U508" s="32"/>
      <c r="V508" s="32"/>
      <c r="W508" s="32"/>
      <c r="X508" s="32"/>
      <c r="Y508" s="32"/>
      <c r="Z508" s="32"/>
      <c r="AA508" s="32"/>
      <c r="AB508" s="32"/>
      <c r="AC508" s="32"/>
      <c r="AD508" s="32"/>
      <c r="AE508" s="32"/>
      <c r="AR508" s="202" t="s">
        <v>244</v>
      </c>
      <c r="AT508" s="202" t="s">
        <v>161</v>
      </c>
      <c r="AU508" s="202" t="s">
        <v>83</v>
      </c>
      <c r="AY508" s="15" t="s">
        <v>159</v>
      </c>
      <c r="BE508" s="203">
        <f>IF(N508="základní",J508,0)</f>
        <v>0</v>
      </c>
      <c r="BF508" s="203">
        <f>IF(N508="snížená",J508,0)</f>
        <v>0</v>
      </c>
      <c r="BG508" s="203">
        <f>IF(N508="zákl. přenesená",J508,0)</f>
        <v>0</v>
      </c>
      <c r="BH508" s="203">
        <f>IF(N508="sníž. přenesená",J508,0)</f>
        <v>0</v>
      </c>
      <c r="BI508" s="203">
        <f>IF(N508="nulová",J508,0)</f>
        <v>0</v>
      </c>
      <c r="BJ508" s="15" t="s">
        <v>8</v>
      </c>
      <c r="BK508" s="203">
        <f>ROUND(I508*H508,0)</f>
        <v>0</v>
      </c>
      <c r="BL508" s="15" t="s">
        <v>244</v>
      </c>
      <c r="BM508" s="202" t="s">
        <v>1802</v>
      </c>
    </row>
    <row r="509" spans="2:51" s="13" customFormat="1" ht="12">
      <c r="B509" s="204"/>
      <c r="C509" s="205"/>
      <c r="D509" s="206" t="s">
        <v>167</v>
      </c>
      <c r="E509" s="207" t="s">
        <v>1</v>
      </c>
      <c r="F509" s="208" t="s">
        <v>1803</v>
      </c>
      <c r="G509" s="205"/>
      <c r="H509" s="209">
        <v>2.6</v>
      </c>
      <c r="I509" s="210"/>
      <c r="J509" s="205"/>
      <c r="K509" s="205"/>
      <c r="L509" s="211"/>
      <c r="M509" s="212"/>
      <c r="N509" s="213"/>
      <c r="O509" s="213"/>
      <c r="P509" s="213"/>
      <c r="Q509" s="213"/>
      <c r="R509" s="213"/>
      <c r="S509" s="213"/>
      <c r="T509" s="214"/>
      <c r="AT509" s="215" t="s">
        <v>167</v>
      </c>
      <c r="AU509" s="215" t="s">
        <v>83</v>
      </c>
      <c r="AV509" s="13" t="s">
        <v>83</v>
      </c>
      <c r="AW509" s="13" t="s">
        <v>31</v>
      </c>
      <c r="AX509" s="13" t="s">
        <v>75</v>
      </c>
      <c r="AY509" s="215" t="s">
        <v>159</v>
      </c>
    </row>
    <row r="510" spans="1:65" s="2" customFormat="1" ht="21.75" customHeight="1">
      <c r="A510" s="32"/>
      <c r="B510" s="33"/>
      <c r="C510" s="190" t="s">
        <v>1804</v>
      </c>
      <c r="D510" s="190" t="s">
        <v>161</v>
      </c>
      <c r="E510" s="191" t="s">
        <v>1805</v>
      </c>
      <c r="F510" s="192" t="s">
        <v>1806</v>
      </c>
      <c r="G510" s="193" t="s">
        <v>214</v>
      </c>
      <c r="H510" s="194">
        <v>31.9</v>
      </c>
      <c r="I510" s="195"/>
      <c r="J510" s="196">
        <f>ROUND(I510*H510,0)</f>
        <v>0</v>
      </c>
      <c r="K510" s="197"/>
      <c r="L510" s="37"/>
      <c r="M510" s="198" t="s">
        <v>1</v>
      </c>
      <c r="N510" s="199" t="s">
        <v>40</v>
      </c>
      <c r="O510" s="69"/>
      <c r="P510" s="200">
        <f>O510*H510</f>
        <v>0</v>
      </c>
      <c r="Q510" s="200">
        <v>0.00015</v>
      </c>
      <c r="R510" s="200">
        <f>Q510*H510</f>
        <v>0.004784999999999999</v>
      </c>
      <c r="S510" s="200">
        <v>0</v>
      </c>
      <c r="T510" s="201">
        <f>S510*H510</f>
        <v>0</v>
      </c>
      <c r="U510" s="32"/>
      <c r="V510" s="32"/>
      <c r="W510" s="32"/>
      <c r="X510" s="32"/>
      <c r="Y510" s="32"/>
      <c r="Z510" s="32"/>
      <c r="AA510" s="32"/>
      <c r="AB510" s="32"/>
      <c r="AC510" s="32"/>
      <c r="AD510" s="32"/>
      <c r="AE510" s="32"/>
      <c r="AR510" s="202" t="s">
        <v>244</v>
      </c>
      <c r="AT510" s="202" t="s">
        <v>161</v>
      </c>
      <c r="AU510" s="202" t="s">
        <v>83</v>
      </c>
      <c r="AY510" s="15" t="s">
        <v>159</v>
      </c>
      <c r="BE510" s="203">
        <f>IF(N510="základní",J510,0)</f>
        <v>0</v>
      </c>
      <c r="BF510" s="203">
        <f>IF(N510="snížená",J510,0)</f>
        <v>0</v>
      </c>
      <c r="BG510" s="203">
        <f>IF(N510="zákl. přenesená",J510,0)</f>
        <v>0</v>
      </c>
      <c r="BH510" s="203">
        <f>IF(N510="sníž. přenesená",J510,0)</f>
        <v>0</v>
      </c>
      <c r="BI510" s="203">
        <f>IF(N510="nulová",J510,0)</f>
        <v>0</v>
      </c>
      <c r="BJ510" s="15" t="s">
        <v>8</v>
      </c>
      <c r="BK510" s="203">
        <f>ROUND(I510*H510,0)</f>
        <v>0</v>
      </c>
      <c r="BL510" s="15" t="s">
        <v>244</v>
      </c>
      <c r="BM510" s="202" t="s">
        <v>1807</v>
      </c>
    </row>
    <row r="511" spans="1:65" s="2" customFormat="1" ht="21.75" customHeight="1">
      <c r="A511" s="32"/>
      <c r="B511" s="33"/>
      <c r="C511" s="190" t="s">
        <v>1808</v>
      </c>
      <c r="D511" s="190" t="s">
        <v>161</v>
      </c>
      <c r="E511" s="191" t="s">
        <v>1809</v>
      </c>
      <c r="F511" s="192" t="s">
        <v>1810</v>
      </c>
      <c r="G511" s="193" t="s">
        <v>194</v>
      </c>
      <c r="H511" s="194">
        <v>0.509</v>
      </c>
      <c r="I511" s="195"/>
      <c r="J511" s="196">
        <f>ROUND(I511*H511,0)</f>
        <v>0</v>
      </c>
      <c r="K511" s="197"/>
      <c r="L511" s="37"/>
      <c r="M511" s="198" t="s">
        <v>1</v>
      </c>
      <c r="N511" s="199" t="s">
        <v>40</v>
      </c>
      <c r="O511" s="69"/>
      <c r="P511" s="200">
        <f>O511*H511</f>
        <v>0</v>
      </c>
      <c r="Q511" s="200">
        <v>0</v>
      </c>
      <c r="R511" s="200">
        <f>Q511*H511</f>
        <v>0</v>
      </c>
      <c r="S511" s="200">
        <v>0</v>
      </c>
      <c r="T511" s="201">
        <f>S511*H511</f>
        <v>0</v>
      </c>
      <c r="U511" s="32"/>
      <c r="V511" s="32"/>
      <c r="W511" s="32"/>
      <c r="X511" s="32"/>
      <c r="Y511" s="32"/>
      <c r="Z511" s="32"/>
      <c r="AA511" s="32"/>
      <c r="AB511" s="32"/>
      <c r="AC511" s="32"/>
      <c r="AD511" s="32"/>
      <c r="AE511" s="32"/>
      <c r="AR511" s="202" t="s">
        <v>244</v>
      </c>
      <c r="AT511" s="202" t="s">
        <v>161</v>
      </c>
      <c r="AU511" s="202" t="s">
        <v>83</v>
      </c>
      <c r="AY511" s="15" t="s">
        <v>159</v>
      </c>
      <c r="BE511" s="203">
        <f>IF(N511="základní",J511,0)</f>
        <v>0</v>
      </c>
      <c r="BF511" s="203">
        <f>IF(N511="snížená",J511,0)</f>
        <v>0</v>
      </c>
      <c r="BG511" s="203">
        <f>IF(N511="zákl. přenesená",J511,0)</f>
        <v>0</v>
      </c>
      <c r="BH511" s="203">
        <f>IF(N511="sníž. přenesená",J511,0)</f>
        <v>0</v>
      </c>
      <c r="BI511" s="203">
        <f>IF(N511="nulová",J511,0)</f>
        <v>0</v>
      </c>
      <c r="BJ511" s="15" t="s">
        <v>8</v>
      </c>
      <c r="BK511" s="203">
        <f>ROUND(I511*H511,0)</f>
        <v>0</v>
      </c>
      <c r="BL511" s="15" t="s">
        <v>244</v>
      </c>
      <c r="BM511" s="202" t="s">
        <v>1811</v>
      </c>
    </row>
    <row r="512" spans="2:63" s="12" customFormat="1" ht="22.9" customHeight="1">
      <c r="B512" s="174"/>
      <c r="C512" s="175"/>
      <c r="D512" s="176" t="s">
        <v>74</v>
      </c>
      <c r="E512" s="188" t="s">
        <v>1812</v>
      </c>
      <c r="F512" s="188" t="s">
        <v>1813</v>
      </c>
      <c r="G512" s="175"/>
      <c r="H512" s="175"/>
      <c r="I512" s="178"/>
      <c r="J512" s="189">
        <f>BK512</f>
        <v>0</v>
      </c>
      <c r="K512" s="175"/>
      <c r="L512" s="180"/>
      <c r="M512" s="181"/>
      <c r="N512" s="182"/>
      <c r="O512" s="182"/>
      <c r="P512" s="183">
        <f>SUM(P513:P518)</f>
        <v>0</v>
      </c>
      <c r="Q512" s="182"/>
      <c r="R512" s="183">
        <f>SUM(R513:R518)</f>
        <v>0.27783148</v>
      </c>
      <c r="S512" s="182"/>
      <c r="T512" s="184">
        <f>SUM(T513:T518)</f>
        <v>0</v>
      </c>
      <c r="AR512" s="185" t="s">
        <v>83</v>
      </c>
      <c r="AT512" s="186" t="s">
        <v>74</v>
      </c>
      <c r="AU512" s="186" t="s">
        <v>8</v>
      </c>
      <c r="AY512" s="185" t="s">
        <v>159</v>
      </c>
      <c r="BK512" s="187">
        <f>SUM(BK513:BK518)</f>
        <v>0</v>
      </c>
    </row>
    <row r="513" spans="1:65" s="2" customFormat="1" ht="21.75" customHeight="1">
      <c r="A513" s="32"/>
      <c r="B513" s="33"/>
      <c r="C513" s="190" t="s">
        <v>1814</v>
      </c>
      <c r="D513" s="190" t="s">
        <v>161</v>
      </c>
      <c r="E513" s="191" t="s">
        <v>1815</v>
      </c>
      <c r="F513" s="192" t="s">
        <v>1816</v>
      </c>
      <c r="G513" s="193" t="s">
        <v>214</v>
      </c>
      <c r="H513" s="194">
        <v>41.771</v>
      </c>
      <c r="I513" s="195"/>
      <c r="J513" s="196">
        <f>ROUND(I513*H513,0)</f>
        <v>0</v>
      </c>
      <c r="K513" s="197"/>
      <c r="L513" s="37"/>
      <c r="M513" s="198" t="s">
        <v>1</v>
      </c>
      <c r="N513" s="199" t="s">
        <v>40</v>
      </c>
      <c r="O513" s="69"/>
      <c r="P513" s="200">
        <f>O513*H513</f>
        <v>0</v>
      </c>
      <c r="Q513" s="200">
        <v>0.00588</v>
      </c>
      <c r="R513" s="200">
        <f>Q513*H513</f>
        <v>0.24561348</v>
      </c>
      <c r="S513" s="200">
        <v>0</v>
      </c>
      <c r="T513" s="201">
        <f>S513*H513</f>
        <v>0</v>
      </c>
      <c r="U513" s="32"/>
      <c r="V513" s="32"/>
      <c r="W513" s="32"/>
      <c r="X513" s="32"/>
      <c r="Y513" s="32"/>
      <c r="Z513" s="32"/>
      <c r="AA513" s="32"/>
      <c r="AB513" s="32"/>
      <c r="AC513" s="32"/>
      <c r="AD513" s="32"/>
      <c r="AE513" s="32"/>
      <c r="AR513" s="202" t="s">
        <v>244</v>
      </c>
      <c r="AT513" s="202" t="s">
        <v>161</v>
      </c>
      <c r="AU513" s="202" t="s">
        <v>83</v>
      </c>
      <c r="AY513" s="15" t="s">
        <v>159</v>
      </c>
      <c r="BE513" s="203">
        <f>IF(N513="základní",J513,0)</f>
        <v>0</v>
      </c>
      <c r="BF513" s="203">
        <f>IF(N513="snížená",J513,0)</f>
        <v>0</v>
      </c>
      <c r="BG513" s="203">
        <f>IF(N513="zákl. přenesená",J513,0)</f>
        <v>0</v>
      </c>
      <c r="BH513" s="203">
        <f>IF(N513="sníž. přenesená",J513,0)</f>
        <v>0</v>
      </c>
      <c r="BI513" s="203">
        <f>IF(N513="nulová",J513,0)</f>
        <v>0</v>
      </c>
      <c r="BJ513" s="15" t="s">
        <v>8</v>
      </c>
      <c r="BK513" s="203">
        <f>ROUND(I513*H513,0)</f>
        <v>0</v>
      </c>
      <c r="BL513" s="15" t="s">
        <v>244</v>
      </c>
      <c r="BM513" s="202" t="s">
        <v>1817</v>
      </c>
    </row>
    <row r="514" spans="2:51" s="13" customFormat="1" ht="12">
      <c r="B514" s="204"/>
      <c r="C514" s="205"/>
      <c r="D514" s="206" t="s">
        <v>167</v>
      </c>
      <c r="E514" s="207" t="s">
        <v>1</v>
      </c>
      <c r="F514" s="208" t="s">
        <v>1818</v>
      </c>
      <c r="G514" s="205"/>
      <c r="H514" s="209">
        <v>41.771</v>
      </c>
      <c r="I514" s="210"/>
      <c r="J514" s="205"/>
      <c r="K514" s="205"/>
      <c r="L514" s="211"/>
      <c r="M514" s="212"/>
      <c r="N514" s="213"/>
      <c r="O514" s="213"/>
      <c r="P514" s="213"/>
      <c r="Q514" s="213"/>
      <c r="R514" s="213"/>
      <c r="S514" s="213"/>
      <c r="T514" s="214"/>
      <c r="AT514" s="215" t="s">
        <v>167</v>
      </c>
      <c r="AU514" s="215" t="s">
        <v>83</v>
      </c>
      <c r="AV514" s="13" t="s">
        <v>83</v>
      </c>
      <c r="AW514" s="13" t="s">
        <v>31</v>
      </c>
      <c r="AX514" s="13" t="s">
        <v>75</v>
      </c>
      <c r="AY514" s="215" t="s">
        <v>159</v>
      </c>
    </row>
    <row r="515" spans="1:65" s="2" customFormat="1" ht="21.75" customHeight="1">
      <c r="A515" s="32"/>
      <c r="B515" s="33"/>
      <c r="C515" s="190" t="s">
        <v>1819</v>
      </c>
      <c r="D515" s="190" t="s">
        <v>161</v>
      </c>
      <c r="E515" s="191" t="s">
        <v>1820</v>
      </c>
      <c r="F515" s="192" t="s">
        <v>1821</v>
      </c>
      <c r="G515" s="193" t="s">
        <v>294</v>
      </c>
      <c r="H515" s="194">
        <v>6.4</v>
      </c>
      <c r="I515" s="195"/>
      <c r="J515" s="196">
        <f>ROUND(I515*H515,0)</f>
        <v>0</v>
      </c>
      <c r="K515" s="197"/>
      <c r="L515" s="37"/>
      <c r="M515" s="198" t="s">
        <v>1</v>
      </c>
      <c r="N515" s="199" t="s">
        <v>40</v>
      </c>
      <c r="O515" s="69"/>
      <c r="P515" s="200">
        <f>O515*H515</f>
        <v>0</v>
      </c>
      <c r="Q515" s="200">
        <v>0.00322</v>
      </c>
      <c r="R515" s="200">
        <f>Q515*H515</f>
        <v>0.020608</v>
      </c>
      <c r="S515" s="200">
        <v>0</v>
      </c>
      <c r="T515" s="201">
        <f>S515*H515</f>
        <v>0</v>
      </c>
      <c r="U515" s="32"/>
      <c r="V515" s="32"/>
      <c r="W515" s="32"/>
      <c r="X515" s="32"/>
      <c r="Y515" s="32"/>
      <c r="Z515" s="32"/>
      <c r="AA515" s="32"/>
      <c r="AB515" s="32"/>
      <c r="AC515" s="32"/>
      <c r="AD515" s="32"/>
      <c r="AE515" s="32"/>
      <c r="AR515" s="202" t="s">
        <v>244</v>
      </c>
      <c r="AT515" s="202" t="s">
        <v>161</v>
      </c>
      <c r="AU515" s="202" t="s">
        <v>83</v>
      </c>
      <c r="AY515" s="15" t="s">
        <v>159</v>
      </c>
      <c r="BE515" s="203">
        <f>IF(N515="základní",J515,0)</f>
        <v>0</v>
      </c>
      <c r="BF515" s="203">
        <f>IF(N515="snížená",J515,0)</f>
        <v>0</v>
      </c>
      <c r="BG515" s="203">
        <f>IF(N515="zákl. přenesená",J515,0)</f>
        <v>0</v>
      </c>
      <c r="BH515" s="203">
        <f>IF(N515="sníž. přenesená",J515,0)</f>
        <v>0</v>
      </c>
      <c r="BI515" s="203">
        <f>IF(N515="nulová",J515,0)</f>
        <v>0</v>
      </c>
      <c r="BJ515" s="15" t="s">
        <v>8</v>
      </c>
      <c r="BK515" s="203">
        <f>ROUND(I515*H515,0)</f>
        <v>0</v>
      </c>
      <c r="BL515" s="15" t="s">
        <v>244</v>
      </c>
      <c r="BM515" s="202" t="s">
        <v>1822</v>
      </c>
    </row>
    <row r="516" spans="1:65" s="2" customFormat="1" ht="21.75" customHeight="1">
      <c r="A516" s="32"/>
      <c r="B516" s="33"/>
      <c r="C516" s="190" t="s">
        <v>1823</v>
      </c>
      <c r="D516" s="190" t="s">
        <v>161</v>
      </c>
      <c r="E516" s="191" t="s">
        <v>1824</v>
      </c>
      <c r="F516" s="192" t="s">
        <v>1825</v>
      </c>
      <c r="G516" s="193" t="s">
        <v>301</v>
      </c>
      <c r="H516" s="194">
        <v>1</v>
      </c>
      <c r="I516" s="195"/>
      <c r="J516" s="196">
        <f>ROUND(I516*H516,0)</f>
        <v>0</v>
      </c>
      <c r="K516" s="197"/>
      <c r="L516" s="37"/>
      <c r="M516" s="198" t="s">
        <v>1</v>
      </c>
      <c r="N516" s="199" t="s">
        <v>40</v>
      </c>
      <c r="O516" s="69"/>
      <c r="P516" s="200">
        <f>O516*H516</f>
        <v>0</v>
      </c>
      <c r="Q516" s="200">
        <v>0.00312</v>
      </c>
      <c r="R516" s="200">
        <f>Q516*H516</f>
        <v>0.00312</v>
      </c>
      <c r="S516" s="200">
        <v>0</v>
      </c>
      <c r="T516" s="201">
        <f>S516*H516</f>
        <v>0</v>
      </c>
      <c r="U516" s="32"/>
      <c r="V516" s="32"/>
      <c r="W516" s="32"/>
      <c r="X516" s="32"/>
      <c r="Y516" s="32"/>
      <c r="Z516" s="32"/>
      <c r="AA516" s="32"/>
      <c r="AB516" s="32"/>
      <c r="AC516" s="32"/>
      <c r="AD516" s="32"/>
      <c r="AE516" s="32"/>
      <c r="AR516" s="202" t="s">
        <v>244</v>
      </c>
      <c r="AT516" s="202" t="s">
        <v>161</v>
      </c>
      <c r="AU516" s="202" t="s">
        <v>83</v>
      </c>
      <c r="AY516" s="15" t="s">
        <v>159</v>
      </c>
      <c r="BE516" s="203">
        <f>IF(N516="základní",J516,0)</f>
        <v>0</v>
      </c>
      <c r="BF516" s="203">
        <f>IF(N516="snížená",J516,0)</f>
        <v>0</v>
      </c>
      <c r="BG516" s="203">
        <f>IF(N516="zákl. přenesená",J516,0)</f>
        <v>0</v>
      </c>
      <c r="BH516" s="203">
        <f>IF(N516="sníž. přenesená",J516,0)</f>
        <v>0</v>
      </c>
      <c r="BI516" s="203">
        <f>IF(N516="nulová",J516,0)</f>
        <v>0</v>
      </c>
      <c r="BJ516" s="15" t="s">
        <v>8</v>
      </c>
      <c r="BK516" s="203">
        <f>ROUND(I516*H516,0)</f>
        <v>0</v>
      </c>
      <c r="BL516" s="15" t="s">
        <v>244</v>
      </c>
      <c r="BM516" s="202" t="s">
        <v>1826</v>
      </c>
    </row>
    <row r="517" spans="1:65" s="2" customFormat="1" ht="21.75" customHeight="1">
      <c r="A517" s="32"/>
      <c r="B517" s="33"/>
      <c r="C517" s="190" t="s">
        <v>1827</v>
      </c>
      <c r="D517" s="190" t="s">
        <v>161</v>
      </c>
      <c r="E517" s="191" t="s">
        <v>1828</v>
      </c>
      <c r="F517" s="192" t="s">
        <v>1829</v>
      </c>
      <c r="G517" s="193" t="s">
        <v>294</v>
      </c>
      <c r="H517" s="194">
        <v>3</v>
      </c>
      <c r="I517" s="195"/>
      <c r="J517" s="196">
        <f>ROUND(I517*H517,0)</f>
        <v>0</v>
      </c>
      <c r="K517" s="197"/>
      <c r="L517" s="37"/>
      <c r="M517" s="198" t="s">
        <v>1</v>
      </c>
      <c r="N517" s="199" t="s">
        <v>40</v>
      </c>
      <c r="O517" s="69"/>
      <c r="P517" s="200">
        <f>O517*H517</f>
        <v>0</v>
      </c>
      <c r="Q517" s="200">
        <v>0.00283</v>
      </c>
      <c r="R517" s="200">
        <f>Q517*H517</f>
        <v>0.008490000000000001</v>
      </c>
      <c r="S517" s="200">
        <v>0</v>
      </c>
      <c r="T517" s="201">
        <f>S517*H517</f>
        <v>0</v>
      </c>
      <c r="U517" s="32"/>
      <c r="V517" s="32"/>
      <c r="W517" s="32"/>
      <c r="X517" s="32"/>
      <c r="Y517" s="32"/>
      <c r="Z517" s="32"/>
      <c r="AA517" s="32"/>
      <c r="AB517" s="32"/>
      <c r="AC517" s="32"/>
      <c r="AD517" s="32"/>
      <c r="AE517" s="32"/>
      <c r="AR517" s="202" t="s">
        <v>244</v>
      </c>
      <c r="AT517" s="202" t="s">
        <v>161</v>
      </c>
      <c r="AU517" s="202" t="s">
        <v>83</v>
      </c>
      <c r="AY517" s="15" t="s">
        <v>159</v>
      </c>
      <c r="BE517" s="203">
        <f>IF(N517="základní",J517,0)</f>
        <v>0</v>
      </c>
      <c r="BF517" s="203">
        <f>IF(N517="snížená",J517,0)</f>
        <v>0</v>
      </c>
      <c r="BG517" s="203">
        <f>IF(N517="zákl. přenesená",J517,0)</f>
        <v>0</v>
      </c>
      <c r="BH517" s="203">
        <f>IF(N517="sníž. přenesená",J517,0)</f>
        <v>0</v>
      </c>
      <c r="BI517" s="203">
        <f>IF(N517="nulová",J517,0)</f>
        <v>0</v>
      </c>
      <c r="BJ517" s="15" t="s">
        <v>8</v>
      </c>
      <c r="BK517" s="203">
        <f>ROUND(I517*H517,0)</f>
        <v>0</v>
      </c>
      <c r="BL517" s="15" t="s">
        <v>244</v>
      </c>
      <c r="BM517" s="202" t="s">
        <v>1830</v>
      </c>
    </row>
    <row r="518" spans="1:65" s="2" customFormat="1" ht="21.75" customHeight="1">
      <c r="A518" s="32"/>
      <c r="B518" s="33"/>
      <c r="C518" s="190" t="s">
        <v>1831</v>
      </c>
      <c r="D518" s="190" t="s">
        <v>161</v>
      </c>
      <c r="E518" s="191" t="s">
        <v>1832</v>
      </c>
      <c r="F518" s="192" t="s">
        <v>1833</v>
      </c>
      <c r="G518" s="193" t="s">
        <v>194</v>
      </c>
      <c r="H518" s="194">
        <v>0.278</v>
      </c>
      <c r="I518" s="195"/>
      <c r="J518" s="196">
        <f>ROUND(I518*H518,0)</f>
        <v>0</v>
      </c>
      <c r="K518" s="197"/>
      <c r="L518" s="37"/>
      <c r="M518" s="198" t="s">
        <v>1</v>
      </c>
      <c r="N518" s="199" t="s">
        <v>40</v>
      </c>
      <c r="O518" s="69"/>
      <c r="P518" s="200">
        <f>O518*H518</f>
        <v>0</v>
      </c>
      <c r="Q518" s="200">
        <v>0</v>
      </c>
      <c r="R518" s="200">
        <f>Q518*H518</f>
        <v>0</v>
      </c>
      <c r="S518" s="200">
        <v>0</v>
      </c>
      <c r="T518" s="201">
        <f>S518*H518</f>
        <v>0</v>
      </c>
      <c r="U518" s="32"/>
      <c r="V518" s="32"/>
      <c r="W518" s="32"/>
      <c r="X518" s="32"/>
      <c r="Y518" s="32"/>
      <c r="Z518" s="32"/>
      <c r="AA518" s="32"/>
      <c r="AB518" s="32"/>
      <c r="AC518" s="32"/>
      <c r="AD518" s="32"/>
      <c r="AE518" s="32"/>
      <c r="AR518" s="202" t="s">
        <v>244</v>
      </c>
      <c r="AT518" s="202" t="s">
        <v>161</v>
      </c>
      <c r="AU518" s="202" t="s">
        <v>83</v>
      </c>
      <c r="AY518" s="15" t="s">
        <v>159</v>
      </c>
      <c r="BE518" s="203">
        <f>IF(N518="základní",J518,0)</f>
        <v>0</v>
      </c>
      <c r="BF518" s="203">
        <f>IF(N518="snížená",J518,0)</f>
        <v>0</v>
      </c>
      <c r="BG518" s="203">
        <f>IF(N518="zákl. přenesená",J518,0)</f>
        <v>0</v>
      </c>
      <c r="BH518" s="203">
        <f>IF(N518="sníž. přenesená",J518,0)</f>
        <v>0</v>
      </c>
      <c r="BI518" s="203">
        <f>IF(N518="nulová",J518,0)</f>
        <v>0</v>
      </c>
      <c r="BJ518" s="15" t="s">
        <v>8</v>
      </c>
      <c r="BK518" s="203">
        <f>ROUND(I518*H518,0)</f>
        <v>0</v>
      </c>
      <c r="BL518" s="15" t="s">
        <v>244</v>
      </c>
      <c r="BM518" s="202" t="s">
        <v>1834</v>
      </c>
    </row>
    <row r="519" spans="2:63" s="12" customFormat="1" ht="22.9" customHeight="1">
      <c r="B519" s="174"/>
      <c r="C519" s="175"/>
      <c r="D519" s="176" t="s">
        <v>74</v>
      </c>
      <c r="E519" s="188" t="s">
        <v>772</v>
      </c>
      <c r="F519" s="188" t="s">
        <v>773</v>
      </c>
      <c r="G519" s="175"/>
      <c r="H519" s="175"/>
      <c r="I519" s="178"/>
      <c r="J519" s="189">
        <f>BK519</f>
        <v>0</v>
      </c>
      <c r="K519" s="175"/>
      <c r="L519" s="180"/>
      <c r="M519" s="181"/>
      <c r="N519" s="182"/>
      <c r="O519" s="182"/>
      <c r="P519" s="183">
        <f>SUM(P520:P531)</f>
        <v>0</v>
      </c>
      <c r="Q519" s="182"/>
      <c r="R519" s="183">
        <f>SUM(R520:R531)</f>
        <v>0</v>
      </c>
      <c r="S519" s="182"/>
      <c r="T519" s="184">
        <f>SUM(T520:T531)</f>
        <v>0</v>
      </c>
      <c r="AR519" s="185" t="s">
        <v>83</v>
      </c>
      <c r="AT519" s="186" t="s">
        <v>74</v>
      </c>
      <c r="AU519" s="186" t="s">
        <v>8</v>
      </c>
      <c r="AY519" s="185" t="s">
        <v>159</v>
      </c>
      <c r="BK519" s="187">
        <f>SUM(BK520:BK531)</f>
        <v>0</v>
      </c>
    </row>
    <row r="520" spans="1:65" s="2" customFormat="1" ht="33" customHeight="1">
      <c r="A520" s="32"/>
      <c r="B520" s="33"/>
      <c r="C520" s="190" t="s">
        <v>1835</v>
      </c>
      <c r="D520" s="190" t="s">
        <v>161</v>
      </c>
      <c r="E520" s="191" t="s">
        <v>1836</v>
      </c>
      <c r="F520" s="192" t="s">
        <v>1837</v>
      </c>
      <c r="G520" s="193" t="s">
        <v>301</v>
      </c>
      <c r="H520" s="194">
        <v>5</v>
      </c>
      <c r="I520" s="195"/>
      <c r="J520" s="196">
        <f aca="true" t="shared" si="70" ref="J520:J527">ROUND(I520*H520,0)</f>
        <v>0</v>
      </c>
      <c r="K520" s="197"/>
      <c r="L520" s="37"/>
      <c r="M520" s="198" t="s">
        <v>1</v>
      </c>
      <c r="N520" s="199" t="s">
        <v>40</v>
      </c>
      <c r="O520" s="69"/>
      <c r="P520" s="200">
        <f aca="true" t="shared" si="71" ref="P520:P527">O520*H520</f>
        <v>0</v>
      </c>
      <c r="Q520" s="200">
        <v>0</v>
      </c>
      <c r="R520" s="200">
        <f aca="true" t="shared" si="72" ref="R520:R527">Q520*H520</f>
        <v>0</v>
      </c>
      <c r="S520" s="200">
        <v>0</v>
      </c>
      <c r="T520" s="201">
        <f aca="true" t="shared" si="73" ref="T520:T527">S520*H520</f>
        <v>0</v>
      </c>
      <c r="U520" s="32"/>
      <c r="V520" s="32"/>
      <c r="W520" s="32"/>
      <c r="X520" s="32"/>
      <c r="Y520" s="32"/>
      <c r="Z520" s="32"/>
      <c r="AA520" s="32"/>
      <c r="AB520" s="32"/>
      <c r="AC520" s="32"/>
      <c r="AD520" s="32"/>
      <c r="AE520" s="32"/>
      <c r="AR520" s="202" t="s">
        <v>244</v>
      </c>
      <c r="AT520" s="202" t="s">
        <v>161</v>
      </c>
      <c r="AU520" s="202" t="s">
        <v>83</v>
      </c>
      <c r="AY520" s="15" t="s">
        <v>159</v>
      </c>
      <c r="BE520" s="203">
        <f aca="true" t="shared" si="74" ref="BE520:BE527">IF(N520="základní",J520,0)</f>
        <v>0</v>
      </c>
      <c r="BF520" s="203">
        <f aca="true" t="shared" si="75" ref="BF520:BF527">IF(N520="snížená",J520,0)</f>
        <v>0</v>
      </c>
      <c r="BG520" s="203">
        <f aca="true" t="shared" si="76" ref="BG520:BG527">IF(N520="zákl. přenesená",J520,0)</f>
        <v>0</v>
      </c>
      <c r="BH520" s="203">
        <f aca="true" t="shared" si="77" ref="BH520:BH527">IF(N520="sníž. přenesená",J520,0)</f>
        <v>0</v>
      </c>
      <c r="BI520" s="203">
        <f aca="true" t="shared" si="78" ref="BI520:BI527">IF(N520="nulová",J520,0)</f>
        <v>0</v>
      </c>
      <c r="BJ520" s="15" t="s">
        <v>8</v>
      </c>
      <c r="BK520" s="203">
        <f aca="true" t="shared" si="79" ref="BK520:BK527">ROUND(I520*H520,0)</f>
        <v>0</v>
      </c>
      <c r="BL520" s="15" t="s">
        <v>244</v>
      </c>
      <c r="BM520" s="202" t="s">
        <v>1838</v>
      </c>
    </row>
    <row r="521" spans="1:65" s="2" customFormat="1" ht="21.75" customHeight="1">
      <c r="A521" s="32"/>
      <c r="B521" s="33"/>
      <c r="C521" s="216" t="s">
        <v>1839</v>
      </c>
      <c r="D521" s="216" t="s">
        <v>298</v>
      </c>
      <c r="E521" s="217" t="s">
        <v>1840</v>
      </c>
      <c r="F521" s="218" t="s">
        <v>1841</v>
      </c>
      <c r="G521" s="219" t="s">
        <v>314</v>
      </c>
      <c r="H521" s="220">
        <v>1</v>
      </c>
      <c r="I521" s="221"/>
      <c r="J521" s="222">
        <f t="shared" si="70"/>
        <v>0</v>
      </c>
      <c r="K521" s="223"/>
      <c r="L521" s="224"/>
      <c r="M521" s="225" t="s">
        <v>1</v>
      </c>
      <c r="N521" s="226" t="s">
        <v>40</v>
      </c>
      <c r="O521" s="69"/>
      <c r="P521" s="200">
        <f t="shared" si="71"/>
        <v>0</v>
      </c>
      <c r="Q521" s="200">
        <v>0</v>
      </c>
      <c r="R521" s="200">
        <f t="shared" si="72"/>
        <v>0</v>
      </c>
      <c r="S521" s="200">
        <v>0</v>
      </c>
      <c r="T521" s="201">
        <f t="shared" si="73"/>
        <v>0</v>
      </c>
      <c r="U521" s="32"/>
      <c r="V521" s="32"/>
      <c r="W521" s="32"/>
      <c r="X521" s="32"/>
      <c r="Y521" s="32"/>
      <c r="Z521" s="32"/>
      <c r="AA521" s="32"/>
      <c r="AB521" s="32"/>
      <c r="AC521" s="32"/>
      <c r="AD521" s="32"/>
      <c r="AE521" s="32"/>
      <c r="AR521" s="202" t="s">
        <v>331</v>
      </c>
      <c r="AT521" s="202" t="s">
        <v>298</v>
      </c>
      <c r="AU521" s="202" t="s">
        <v>83</v>
      </c>
      <c r="AY521" s="15" t="s">
        <v>159</v>
      </c>
      <c r="BE521" s="203">
        <f t="shared" si="74"/>
        <v>0</v>
      </c>
      <c r="BF521" s="203">
        <f t="shared" si="75"/>
        <v>0</v>
      </c>
      <c r="BG521" s="203">
        <f t="shared" si="76"/>
        <v>0</v>
      </c>
      <c r="BH521" s="203">
        <f t="shared" si="77"/>
        <v>0</v>
      </c>
      <c r="BI521" s="203">
        <f t="shared" si="78"/>
        <v>0</v>
      </c>
      <c r="BJ521" s="15" t="s">
        <v>8</v>
      </c>
      <c r="BK521" s="203">
        <f t="shared" si="79"/>
        <v>0</v>
      </c>
      <c r="BL521" s="15" t="s">
        <v>244</v>
      </c>
      <c r="BM521" s="202" t="s">
        <v>1842</v>
      </c>
    </row>
    <row r="522" spans="1:65" s="2" customFormat="1" ht="21.75" customHeight="1">
      <c r="A522" s="32"/>
      <c r="B522" s="33"/>
      <c r="C522" s="216" t="s">
        <v>1843</v>
      </c>
      <c r="D522" s="216" t="s">
        <v>298</v>
      </c>
      <c r="E522" s="217" t="s">
        <v>1844</v>
      </c>
      <c r="F522" s="218" t="s">
        <v>1845</v>
      </c>
      <c r="G522" s="219" t="s">
        <v>314</v>
      </c>
      <c r="H522" s="220">
        <v>4</v>
      </c>
      <c r="I522" s="221"/>
      <c r="J522" s="222">
        <f t="shared" si="70"/>
        <v>0</v>
      </c>
      <c r="K522" s="223"/>
      <c r="L522" s="224"/>
      <c r="M522" s="225" t="s">
        <v>1</v>
      </c>
      <c r="N522" s="226" t="s">
        <v>40</v>
      </c>
      <c r="O522" s="69"/>
      <c r="P522" s="200">
        <f t="shared" si="71"/>
        <v>0</v>
      </c>
      <c r="Q522" s="200">
        <v>0</v>
      </c>
      <c r="R522" s="200">
        <f t="shared" si="72"/>
        <v>0</v>
      </c>
      <c r="S522" s="200">
        <v>0</v>
      </c>
      <c r="T522" s="201">
        <f t="shared" si="73"/>
        <v>0</v>
      </c>
      <c r="U522" s="32"/>
      <c r="V522" s="32"/>
      <c r="W522" s="32"/>
      <c r="X522" s="32"/>
      <c r="Y522" s="32"/>
      <c r="Z522" s="32"/>
      <c r="AA522" s="32"/>
      <c r="AB522" s="32"/>
      <c r="AC522" s="32"/>
      <c r="AD522" s="32"/>
      <c r="AE522" s="32"/>
      <c r="AR522" s="202" t="s">
        <v>331</v>
      </c>
      <c r="AT522" s="202" t="s">
        <v>298</v>
      </c>
      <c r="AU522" s="202" t="s">
        <v>83</v>
      </c>
      <c r="AY522" s="15" t="s">
        <v>159</v>
      </c>
      <c r="BE522" s="203">
        <f t="shared" si="74"/>
        <v>0</v>
      </c>
      <c r="BF522" s="203">
        <f t="shared" si="75"/>
        <v>0</v>
      </c>
      <c r="BG522" s="203">
        <f t="shared" si="76"/>
        <v>0</v>
      </c>
      <c r="BH522" s="203">
        <f t="shared" si="77"/>
        <v>0</v>
      </c>
      <c r="BI522" s="203">
        <f t="shared" si="78"/>
        <v>0</v>
      </c>
      <c r="BJ522" s="15" t="s">
        <v>8</v>
      </c>
      <c r="BK522" s="203">
        <f t="shared" si="79"/>
        <v>0</v>
      </c>
      <c r="BL522" s="15" t="s">
        <v>244</v>
      </c>
      <c r="BM522" s="202" t="s">
        <v>1846</v>
      </c>
    </row>
    <row r="523" spans="1:65" s="2" customFormat="1" ht="33" customHeight="1">
      <c r="A523" s="32"/>
      <c r="B523" s="33"/>
      <c r="C523" s="190" t="s">
        <v>1847</v>
      </c>
      <c r="D523" s="190" t="s">
        <v>161</v>
      </c>
      <c r="E523" s="191" t="s">
        <v>1848</v>
      </c>
      <c r="F523" s="192" t="s">
        <v>1849</v>
      </c>
      <c r="G523" s="193" t="s">
        <v>301</v>
      </c>
      <c r="H523" s="194">
        <v>1</v>
      </c>
      <c r="I523" s="195"/>
      <c r="J523" s="196">
        <f t="shared" si="70"/>
        <v>0</v>
      </c>
      <c r="K523" s="197"/>
      <c r="L523" s="37"/>
      <c r="M523" s="198" t="s">
        <v>1</v>
      </c>
      <c r="N523" s="199" t="s">
        <v>40</v>
      </c>
      <c r="O523" s="69"/>
      <c r="P523" s="200">
        <f t="shared" si="71"/>
        <v>0</v>
      </c>
      <c r="Q523" s="200">
        <v>0</v>
      </c>
      <c r="R523" s="200">
        <f t="shared" si="72"/>
        <v>0</v>
      </c>
      <c r="S523" s="200">
        <v>0</v>
      </c>
      <c r="T523" s="201">
        <f t="shared" si="73"/>
        <v>0</v>
      </c>
      <c r="U523" s="32"/>
      <c r="V523" s="32"/>
      <c r="W523" s="32"/>
      <c r="X523" s="32"/>
      <c r="Y523" s="32"/>
      <c r="Z523" s="32"/>
      <c r="AA523" s="32"/>
      <c r="AB523" s="32"/>
      <c r="AC523" s="32"/>
      <c r="AD523" s="32"/>
      <c r="AE523" s="32"/>
      <c r="AR523" s="202" t="s">
        <v>244</v>
      </c>
      <c r="AT523" s="202" t="s">
        <v>161</v>
      </c>
      <c r="AU523" s="202" t="s">
        <v>83</v>
      </c>
      <c r="AY523" s="15" t="s">
        <v>159</v>
      </c>
      <c r="BE523" s="203">
        <f t="shared" si="74"/>
        <v>0</v>
      </c>
      <c r="BF523" s="203">
        <f t="shared" si="75"/>
        <v>0</v>
      </c>
      <c r="BG523" s="203">
        <f t="shared" si="76"/>
        <v>0</v>
      </c>
      <c r="BH523" s="203">
        <f t="shared" si="77"/>
        <v>0</v>
      </c>
      <c r="BI523" s="203">
        <f t="shared" si="78"/>
        <v>0</v>
      </c>
      <c r="BJ523" s="15" t="s">
        <v>8</v>
      </c>
      <c r="BK523" s="203">
        <f t="shared" si="79"/>
        <v>0</v>
      </c>
      <c r="BL523" s="15" t="s">
        <v>244</v>
      </c>
      <c r="BM523" s="202" t="s">
        <v>1850</v>
      </c>
    </row>
    <row r="524" spans="1:65" s="2" customFormat="1" ht="33" customHeight="1">
      <c r="A524" s="32"/>
      <c r="B524" s="33"/>
      <c r="C524" s="216" t="s">
        <v>1851</v>
      </c>
      <c r="D524" s="216" t="s">
        <v>298</v>
      </c>
      <c r="E524" s="217" t="s">
        <v>1852</v>
      </c>
      <c r="F524" s="218" t="s">
        <v>1853</v>
      </c>
      <c r="G524" s="219" t="s">
        <v>314</v>
      </c>
      <c r="H524" s="220">
        <v>1</v>
      </c>
      <c r="I524" s="221"/>
      <c r="J524" s="222">
        <f t="shared" si="70"/>
        <v>0</v>
      </c>
      <c r="K524" s="223"/>
      <c r="L524" s="224"/>
      <c r="M524" s="225" t="s">
        <v>1</v>
      </c>
      <c r="N524" s="226" t="s">
        <v>40</v>
      </c>
      <c r="O524" s="69"/>
      <c r="P524" s="200">
        <f t="shared" si="71"/>
        <v>0</v>
      </c>
      <c r="Q524" s="200">
        <v>0</v>
      </c>
      <c r="R524" s="200">
        <f t="shared" si="72"/>
        <v>0</v>
      </c>
      <c r="S524" s="200">
        <v>0</v>
      </c>
      <c r="T524" s="201">
        <f t="shared" si="73"/>
        <v>0</v>
      </c>
      <c r="U524" s="32"/>
      <c r="V524" s="32"/>
      <c r="W524" s="32"/>
      <c r="X524" s="32"/>
      <c r="Y524" s="32"/>
      <c r="Z524" s="32"/>
      <c r="AA524" s="32"/>
      <c r="AB524" s="32"/>
      <c r="AC524" s="32"/>
      <c r="AD524" s="32"/>
      <c r="AE524" s="32"/>
      <c r="AR524" s="202" t="s">
        <v>331</v>
      </c>
      <c r="AT524" s="202" t="s">
        <v>298</v>
      </c>
      <c r="AU524" s="202" t="s">
        <v>83</v>
      </c>
      <c r="AY524" s="15" t="s">
        <v>159</v>
      </c>
      <c r="BE524" s="203">
        <f t="shared" si="74"/>
        <v>0</v>
      </c>
      <c r="BF524" s="203">
        <f t="shared" si="75"/>
        <v>0</v>
      </c>
      <c r="BG524" s="203">
        <f t="shared" si="76"/>
        <v>0</v>
      </c>
      <c r="BH524" s="203">
        <f t="shared" si="77"/>
        <v>0</v>
      </c>
      <c r="BI524" s="203">
        <f t="shared" si="78"/>
        <v>0</v>
      </c>
      <c r="BJ524" s="15" t="s">
        <v>8</v>
      </c>
      <c r="BK524" s="203">
        <f t="shared" si="79"/>
        <v>0</v>
      </c>
      <c r="BL524" s="15" t="s">
        <v>244</v>
      </c>
      <c r="BM524" s="202" t="s">
        <v>1854</v>
      </c>
    </row>
    <row r="525" spans="1:65" s="2" customFormat="1" ht="33" customHeight="1">
      <c r="A525" s="32"/>
      <c r="B525" s="33"/>
      <c r="C525" s="190" t="s">
        <v>1855</v>
      </c>
      <c r="D525" s="190" t="s">
        <v>161</v>
      </c>
      <c r="E525" s="191" t="s">
        <v>1856</v>
      </c>
      <c r="F525" s="192" t="s">
        <v>1857</v>
      </c>
      <c r="G525" s="193" t="s">
        <v>301</v>
      </c>
      <c r="H525" s="194">
        <v>1</v>
      </c>
      <c r="I525" s="195"/>
      <c r="J525" s="196">
        <f t="shared" si="70"/>
        <v>0</v>
      </c>
      <c r="K525" s="197"/>
      <c r="L525" s="37"/>
      <c r="M525" s="198" t="s">
        <v>1</v>
      </c>
      <c r="N525" s="199" t="s">
        <v>40</v>
      </c>
      <c r="O525" s="69"/>
      <c r="P525" s="200">
        <f t="shared" si="71"/>
        <v>0</v>
      </c>
      <c r="Q525" s="200">
        <v>0</v>
      </c>
      <c r="R525" s="200">
        <f t="shared" si="72"/>
        <v>0</v>
      </c>
      <c r="S525" s="200">
        <v>0</v>
      </c>
      <c r="T525" s="201">
        <f t="shared" si="73"/>
        <v>0</v>
      </c>
      <c r="U525" s="32"/>
      <c r="V525" s="32"/>
      <c r="W525" s="32"/>
      <c r="X525" s="32"/>
      <c r="Y525" s="32"/>
      <c r="Z525" s="32"/>
      <c r="AA525" s="32"/>
      <c r="AB525" s="32"/>
      <c r="AC525" s="32"/>
      <c r="AD525" s="32"/>
      <c r="AE525" s="32"/>
      <c r="AR525" s="202" t="s">
        <v>244</v>
      </c>
      <c r="AT525" s="202" t="s">
        <v>161</v>
      </c>
      <c r="AU525" s="202" t="s">
        <v>83</v>
      </c>
      <c r="AY525" s="15" t="s">
        <v>159</v>
      </c>
      <c r="BE525" s="203">
        <f t="shared" si="74"/>
        <v>0</v>
      </c>
      <c r="BF525" s="203">
        <f t="shared" si="75"/>
        <v>0</v>
      </c>
      <c r="BG525" s="203">
        <f t="shared" si="76"/>
        <v>0</v>
      </c>
      <c r="BH525" s="203">
        <f t="shared" si="77"/>
        <v>0</v>
      </c>
      <c r="BI525" s="203">
        <f t="shared" si="78"/>
        <v>0</v>
      </c>
      <c r="BJ525" s="15" t="s">
        <v>8</v>
      </c>
      <c r="BK525" s="203">
        <f t="shared" si="79"/>
        <v>0</v>
      </c>
      <c r="BL525" s="15" t="s">
        <v>244</v>
      </c>
      <c r="BM525" s="202" t="s">
        <v>1858</v>
      </c>
    </row>
    <row r="526" spans="1:65" s="2" customFormat="1" ht="33" customHeight="1">
      <c r="A526" s="32"/>
      <c r="B526" s="33"/>
      <c r="C526" s="216" t="s">
        <v>1859</v>
      </c>
      <c r="D526" s="216" t="s">
        <v>298</v>
      </c>
      <c r="E526" s="217" t="s">
        <v>1860</v>
      </c>
      <c r="F526" s="218" t="s">
        <v>1861</v>
      </c>
      <c r="G526" s="219" t="s">
        <v>314</v>
      </c>
      <c r="H526" s="220">
        <v>1</v>
      </c>
      <c r="I526" s="221"/>
      <c r="J526" s="222">
        <f t="shared" si="70"/>
        <v>0</v>
      </c>
      <c r="K526" s="223"/>
      <c r="L526" s="224"/>
      <c r="M526" s="225" t="s">
        <v>1</v>
      </c>
      <c r="N526" s="226" t="s">
        <v>40</v>
      </c>
      <c r="O526" s="69"/>
      <c r="P526" s="200">
        <f t="shared" si="71"/>
        <v>0</v>
      </c>
      <c r="Q526" s="200">
        <v>0</v>
      </c>
      <c r="R526" s="200">
        <f t="shared" si="72"/>
        <v>0</v>
      </c>
      <c r="S526" s="200">
        <v>0</v>
      </c>
      <c r="T526" s="201">
        <f t="shared" si="73"/>
        <v>0</v>
      </c>
      <c r="U526" s="32"/>
      <c r="V526" s="32"/>
      <c r="W526" s="32"/>
      <c r="X526" s="32"/>
      <c r="Y526" s="32"/>
      <c r="Z526" s="32"/>
      <c r="AA526" s="32"/>
      <c r="AB526" s="32"/>
      <c r="AC526" s="32"/>
      <c r="AD526" s="32"/>
      <c r="AE526" s="32"/>
      <c r="AR526" s="202" t="s">
        <v>331</v>
      </c>
      <c r="AT526" s="202" t="s">
        <v>298</v>
      </c>
      <c r="AU526" s="202" t="s">
        <v>83</v>
      </c>
      <c r="AY526" s="15" t="s">
        <v>159</v>
      </c>
      <c r="BE526" s="203">
        <f t="shared" si="74"/>
        <v>0</v>
      </c>
      <c r="BF526" s="203">
        <f t="shared" si="75"/>
        <v>0</v>
      </c>
      <c r="BG526" s="203">
        <f t="shared" si="76"/>
        <v>0</v>
      </c>
      <c r="BH526" s="203">
        <f t="shared" si="77"/>
        <v>0</v>
      </c>
      <c r="BI526" s="203">
        <f t="shared" si="78"/>
        <v>0</v>
      </c>
      <c r="BJ526" s="15" t="s">
        <v>8</v>
      </c>
      <c r="BK526" s="203">
        <f t="shared" si="79"/>
        <v>0</v>
      </c>
      <c r="BL526" s="15" t="s">
        <v>244</v>
      </c>
      <c r="BM526" s="202" t="s">
        <v>1862</v>
      </c>
    </row>
    <row r="527" spans="1:65" s="2" customFormat="1" ht="21.75" customHeight="1">
      <c r="A527" s="32"/>
      <c r="B527" s="33"/>
      <c r="C527" s="190" t="s">
        <v>1863</v>
      </c>
      <c r="D527" s="190" t="s">
        <v>161</v>
      </c>
      <c r="E527" s="191" t="s">
        <v>1864</v>
      </c>
      <c r="F527" s="192" t="s">
        <v>1865</v>
      </c>
      <c r="G527" s="193" t="s">
        <v>214</v>
      </c>
      <c r="H527" s="194">
        <v>11.68</v>
      </c>
      <c r="I527" s="195"/>
      <c r="J527" s="196">
        <f t="shared" si="70"/>
        <v>0</v>
      </c>
      <c r="K527" s="197"/>
      <c r="L527" s="37"/>
      <c r="M527" s="198" t="s">
        <v>1</v>
      </c>
      <c r="N527" s="199" t="s">
        <v>40</v>
      </c>
      <c r="O527" s="69"/>
      <c r="P527" s="200">
        <f t="shared" si="71"/>
        <v>0</v>
      </c>
      <c r="Q527" s="200">
        <v>0</v>
      </c>
      <c r="R527" s="200">
        <f t="shared" si="72"/>
        <v>0</v>
      </c>
      <c r="S527" s="200">
        <v>0</v>
      </c>
      <c r="T527" s="201">
        <f t="shared" si="73"/>
        <v>0</v>
      </c>
      <c r="U527" s="32"/>
      <c r="V527" s="32"/>
      <c r="W527" s="32"/>
      <c r="X527" s="32"/>
      <c r="Y527" s="32"/>
      <c r="Z527" s="32"/>
      <c r="AA527" s="32"/>
      <c r="AB527" s="32"/>
      <c r="AC527" s="32"/>
      <c r="AD527" s="32"/>
      <c r="AE527" s="32"/>
      <c r="AR527" s="202" t="s">
        <v>244</v>
      </c>
      <c r="AT527" s="202" t="s">
        <v>161</v>
      </c>
      <c r="AU527" s="202" t="s">
        <v>83</v>
      </c>
      <c r="AY527" s="15" t="s">
        <v>159</v>
      </c>
      <c r="BE527" s="203">
        <f t="shared" si="74"/>
        <v>0</v>
      </c>
      <c r="BF527" s="203">
        <f t="shared" si="75"/>
        <v>0</v>
      </c>
      <c r="BG527" s="203">
        <f t="shared" si="76"/>
        <v>0</v>
      </c>
      <c r="BH527" s="203">
        <f t="shared" si="77"/>
        <v>0</v>
      </c>
      <c r="BI527" s="203">
        <f t="shared" si="78"/>
        <v>0</v>
      </c>
      <c r="BJ527" s="15" t="s">
        <v>8</v>
      </c>
      <c r="BK527" s="203">
        <f t="shared" si="79"/>
        <v>0</v>
      </c>
      <c r="BL527" s="15" t="s">
        <v>244</v>
      </c>
      <c r="BM527" s="202" t="s">
        <v>1866</v>
      </c>
    </row>
    <row r="528" spans="2:51" s="13" customFormat="1" ht="12">
      <c r="B528" s="204"/>
      <c r="C528" s="205"/>
      <c r="D528" s="206" t="s">
        <v>167</v>
      </c>
      <c r="E528" s="207" t="s">
        <v>1</v>
      </c>
      <c r="F528" s="208" t="s">
        <v>1867</v>
      </c>
      <c r="G528" s="205"/>
      <c r="H528" s="209">
        <v>11.68</v>
      </c>
      <c r="I528" s="210"/>
      <c r="J528" s="205"/>
      <c r="K528" s="205"/>
      <c r="L528" s="211"/>
      <c r="M528" s="212"/>
      <c r="N528" s="213"/>
      <c r="O528" s="213"/>
      <c r="P528" s="213"/>
      <c r="Q528" s="213"/>
      <c r="R528" s="213"/>
      <c r="S528" s="213"/>
      <c r="T528" s="214"/>
      <c r="AT528" s="215" t="s">
        <v>167</v>
      </c>
      <c r="AU528" s="215" t="s">
        <v>83</v>
      </c>
      <c r="AV528" s="13" t="s">
        <v>83</v>
      </c>
      <c r="AW528" s="13" t="s">
        <v>31</v>
      </c>
      <c r="AX528" s="13" t="s">
        <v>75</v>
      </c>
      <c r="AY528" s="215" t="s">
        <v>159</v>
      </c>
    </row>
    <row r="529" spans="1:65" s="2" customFormat="1" ht="21.75" customHeight="1">
      <c r="A529" s="32"/>
      <c r="B529" s="33"/>
      <c r="C529" s="190" t="s">
        <v>1868</v>
      </c>
      <c r="D529" s="190" t="s">
        <v>161</v>
      </c>
      <c r="E529" s="191" t="s">
        <v>1869</v>
      </c>
      <c r="F529" s="192" t="s">
        <v>1870</v>
      </c>
      <c r="G529" s="193" t="s">
        <v>214</v>
      </c>
      <c r="H529" s="194">
        <v>10.28</v>
      </c>
      <c r="I529" s="195"/>
      <c r="J529" s="196">
        <f>ROUND(I529*H529,0)</f>
        <v>0</v>
      </c>
      <c r="K529" s="197"/>
      <c r="L529" s="37"/>
      <c r="M529" s="198" t="s">
        <v>1</v>
      </c>
      <c r="N529" s="199" t="s">
        <v>40</v>
      </c>
      <c r="O529" s="69"/>
      <c r="P529" s="200">
        <f>O529*H529</f>
        <v>0</v>
      </c>
      <c r="Q529" s="200">
        <v>0</v>
      </c>
      <c r="R529" s="200">
        <f>Q529*H529</f>
        <v>0</v>
      </c>
      <c r="S529" s="200">
        <v>0</v>
      </c>
      <c r="T529" s="201">
        <f>S529*H529</f>
        <v>0</v>
      </c>
      <c r="U529" s="32"/>
      <c r="V529" s="32"/>
      <c r="W529" s="32"/>
      <c r="X529" s="32"/>
      <c r="Y529" s="32"/>
      <c r="Z529" s="32"/>
      <c r="AA529" s="32"/>
      <c r="AB529" s="32"/>
      <c r="AC529" s="32"/>
      <c r="AD529" s="32"/>
      <c r="AE529" s="32"/>
      <c r="AR529" s="202" t="s">
        <v>244</v>
      </c>
      <c r="AT529" s="202" t="s">
        <v>161</v>
      </c>
      <c r="AU529" s="202" t="s">
        <v>83</v>
      </c>
      <c r="AY529" s="15" t="s">
        <v>159</v>
      </c>
      <c r="BE529" s="203">
        <f>IF(N529="základní",J529,0)</f>
        <v>0</v>
      </c>
      <c r="BF529" s="203">
        <f>IF(N529="snížená",J529,0)</f>
        <v>0</v>
      </c>
      <c r="BG529" s="203">
        <f>IF(N529="zákl. přenesená",J529,0)</f>
        <v>0</v>
      </c>
      <c r="BH529" s="203">
        <f>IF(N529="sníž. přenesená",J529,0)</f>
        <v>0</v>
      </c>
      <c r="BI529" s="203">
        <f>IF(N529="nulová",J529,0)</f>
        <v>0</v>
      </c>
      <c r="BJ529" s="15" t="s">
        <v>8</v>
      </c>
      <c r="BK529" s="203">
        <f>ROUND(I529*H529,0)</f>
        <v>0</v>
      </c>
      <c r="BL529" s="15" t="s">
        <v>244</v>
      </c>
      <c r="BM529" s="202" t="s">
        <v>1871</v>
      </c>
    </row>
    <row r="530" spans="2:51" s="13" customFormat="1" ht="12">
      <c r="B530" s="204"/>
      <c r="C530" s="205"/>
      <c r="D530" s="206" t="s">
        <v>167</v>
      </c>
      <c r="E530" s="207" t="s">
        <v>1</v>
      </c>
      <c r="F530" s="208" t="s">
        <v>1872</v>
      </c>
      <c r="G530" s="205"/>
      <c r="H530" s="209">
        <v>10.28</v>
      </c>
      <c r="I530" s="210"/>
      <c r="J530" s="205"/>
      <c r="K530" s="205"/>
      <c r="L530" s="211"/>
      <c r="M530" s="212"/>
      <c r="N530" s="213"/>
      <c r="O530" s="213"/>
      <c r="P530" s="213"/>
      <c r="Q530" s="213"/>
      <c r="R530" s="213"/>
      <c r="S530" s="213"/>
      <c r="T530" s="214"/>
      <c r="AT530" s="215" t="s">
        <v>167</v>
      </c>
      <c r="AU530" s="215" t="s">
        <v>83</v>
      </c>
      <c r="AV530" s="13" t="s">
        <v>83</v>
      </c>
      <c r="AW530" s="13" t="s">
        <v>31</v>
      </c>
      <c r="AX530" s="13" t="s">
        <v>75</v>
      </c>
      <c r="AY530" s="215" t="s">
        <v>159</v>
      </c>
    </row>
    <row r="531" spans="1:65" s="2" customFormat="1" ht="21.75" customHeight="1">
      <c r="A531" s="32"/>
      <c r="B531" s="33"/>
      <c r="C531" s="190" t="s">
        <v>1873</v>
      </c>
      <c r="D531" s="190" t="s">
        <v>161</v>
      </c>
      <c r="E531" s="191" t="s">
        <v>1874</v>
      </c>
      <c r="F531" s="192" t="s">
        <v>1875</v>
      </c>
      <c r="G531" s="193" t="s">
        <v>825</v>
      </c>
      <c r="H531" s="227"/>
      <c r="I531" s="195"/>
      <c r="J531" s="196">
        <f>ROUND(I531*H531,0)</f>
        <v>0</v>
      </c>
      <c r="K531" s="197"/>
      <c r="L531" s="37"/>
      <c r="M531" s="198" t="s">
        <v>1</v>
      </c>
      <c r="N531" s="199" t="s">
        <v>40</v>
      </c>
      <c r="O531" s="69"/>
      <c r="P531" s="200">
        <f>O531*H531</f>
        <v>0</v>
      </c>
      <c r="Q531" s="200">
        <v>0</v>
      </c>
      <c r="R531" s="200">
        <f>Q531*H531</f>
        <v>0</v>
      </c>
      <c r="S531" s="200">
        <v>0</v>
      </c>
      <c r="T531" s="201">
        <f>S531*H531</f>
        <v>0</v>
      </c>
      <c r="U531" s="32"/>
      <c r="V531" s="32"/>
      <c r="W531" s="32"/>
      <c r="X531" s="32"/>
      <c r="Y531" s="32"/>
      <c r="Z531" s="32"/>
      <c r="AA531" s="32"/>
      <c r="AB531" s="32"/>
      <c r="AC531" s="32"/>
      <c r="AD531" s="32"/>
      <c r="AE531" s="32"/>
      <c r="AR531" s="202" t="s">
        <v>244</v>
      </c>
      <c r="AT531" s="202" t="s">
        <v>161</v>
      </c>
      <c r="AU531" s="202" t="s">
        <v>83</v>
      </c>
      <c r="AY531" s="15" t="s">
        <v>159</v>
      </c>
      <c r="BE531" s="203">
        <f>IF(N531="základní",J531,0)</f>
        <v>0</v>
      </c>
      <c r="BF531" s="203">
        <f>IF(N531="snížená",J531,0)</f>
        <v>0</v>
      </c>
      <c r="BG531" s="203">
        <f>IF(N531="zákl. přenesená",J531,0)</f>
        <v>0</v>
      </c>
      <c r="BH531" s="203">
        <f>IF(N531="sníž. přenesená",J531,0)</f>
        <v>0</v>
      </c>
      <c r="BI531" s="203">
        <f>IF(N531="nulová",J531,0)</f>
        <v>0</v>
      </c>
      <c r="BJ531" s="15" t="s">
        <v>8</v>
      </c>
      <c r="BK531" s="203">
        <f>ROUND(I531*H531,0)</f>
        <v>0</v>
      </c>
      <c r="BL531" s="15" t="s">
        <v>244</v>
      </c>
      <c r="BM531" s="202" t="s">
        <v>1876</v>
      </c>
    </row>
    <row r="532" spans="2:63" s="12" customFormat="1" ht="22.9" customHeight="1">
      <c r="B532" s="174"/>
      <c r="C532" s="175"/>
      <c r="D532" s="176" t="s">
        <v>74</v>
      </c>
      <c r="E532" s="188" t="s">
        <v>827</v>
      </c>
      <c r="F532" s="188" t="s">
        <v>828</v>
      </c>
      <c r="G532" s="175"/>
      <c r="H532" s="175"/>
      <c r="I532" s="178"/>
      <c r="J532" s="189">
        <f>BK532</f>
        <v>0</v>
      </c>
      <c r="K532" s="175"/>
      <c r="L532" s="180"/>
      <c r="M532" s="181"/>
      <c r="N532" s="182"/>
      <c r="O532" s="182"/>
      <c r="P532" s="183">
        <f>SUM(P533:P543)</f>
        <v>0</v>
      </c>
      <c r="Q532" s="182"/>
      <c r="R532" s="183">
        <f>SUM(R533:R543)</f>
        <v>0.91526224</v>
      </c>
      <c r="S532" s="182"/>
      <c r="T532" s="184">
        <f>SUM(T533:T543)</f>
        <v>0</v>
      </c>
      <c r="AR532" s="185" t="s">
        <v>83</v>
      </c>
      <c r="AT532" s="186" t="s">
        <v>74</v>
      </c>
      <c r="AU532" s="186" t="s">
        <v>8</v>
      </c>
      <c r="AY532" s="185" t="s">
        <v>159</v>
      </c>
      <c r="BK532" s="187">
        <f>SUM(BK533:BK543)</f>
        <v>0</v>
      </c>
    </row>
    <row r="533" spans="1:65" s="2" customFormat="1" ht="21.75" customHeight="1">
      <c r="A533" s="32"/>
      <c r="B533" s="33"/>
      <c r="C533" s="190" t="s">
        <v>1877</v>
      </c>
      <c r="D533" s="190" t="s">
        <v>161</v>
      </c>
      <c r="E533" s="191" t="s">
        <v>1878</v>
      </c>
      <c r="F533" s="192" t="s">
        <v>1879</v>
      </c>
      <c r="G533" s="193" t="s">
        <v>294</v>
      </c>
      <c r="H533" s="194">
        <v>7.908</v>
      </c>
      <c r="I533" s="195"/>
      <c r="J533" s="196">
        <f>ROUND(I533*H533,0)</f>
        <v>0</v>
      </c>
      <c r="K533" s="197"/>
      <c r="L533" s="37"/>
      <c r="M533" s="198" t="s">
        <v>1</v>
      </c>
      <c r="N533" s="199" t="s">
        <v>40</v>
      </c>
      <c r="O533" s="69"/>
      <c r="P533" s="200">
        <f>O533*H533</f>
        <v>0</v>
      </c>
      <c r="Q533" s="200">
        <v>0.00058</v>
      </c>
      <c r="R533" s="200">
        <f>Q533*H533</f>
        <v>0.00458664</v>
      </c>
      <c r="S533" s="200">
        <v>0</v>
      </c>
      <c r="T533" s="201">
        <f>S533*H533</f>
        <v>0</v>
      </c>
      <c r="U533" s="32"/>
      <c r="V533" s="32"/>
      <c r="W533" s="32"/>
      <c r="X533" s="32"/>
      <c r="Y533" s="32"/>
      <c r="Z533" s="32"/>
      <c r="AA533" s="32"/>
      <c r="AB533" s="32"/>
      <c r="AC533" s="32"/>
      <c r="AD533" s="32"/>
      <c r="AE533" s="32"/>
      <c r="AR533" s="202" t="s">
        <v>244</v>
      </c>
      <c r="AT533" s="202" t="s">
        <v>161</v>
      </c>
      <c r="AU533" s="202" t="s">
        <v>83</v>
      </c>
      <c r="AY533" s="15" t="s">
        <v>159</v>
      </c>
      <c r="BE533" s="203">
        <f>IF(N533="základní",J533,0)</f>
        <v>0</v>
      </c>
      <c r="BF533" s="203">
        <f>IF(N533="snížená",J533,0)</f>
        <v>0</v>
      </c>
      <c r="BG533" s="203">
        <f>IF(N533="zákl. přenesená",J533,0)</f>
        <v>0</v>
      </c>
      <c r="BH533" s="203">
        <f>IF(N533="sníž. přenesená",J533,0)</f>
        <v>0</v>
      </c>
      <c r="BI533" s="203">
        <f>IF(N533="nulová",J533,0)</f>
        <v>0</v>
      </c>
      <c r="BJ533" s="15" t="s">
        <v>8</v>
      </c>
      <c r="BK533" s="203">
        <f>ROUND(I533*H533,0)</f>
        <v>0</v>
      </c>
      <c r="BL533" s="15" t="s">
        <v>244</v>
      </c>
      <c r="BM533" s="202" t="s">
        <v>1880</v>
      </c>
    </row>
    <row r="534" spans="2:51" s="13" customFormat="1" ht="12">
      <c r="B534" s="204"/>
      <c r="C534" s="205"/>
      <c r="D534" s="206" t="s">
        <v>167</v>
      </c>
      <c r="E534" s="207" t="s">
        <v>1</v>
      </c>
      <c r="F534" s="208" t="s">
        <v>1881</v>
      </c>
      <c r="G534" s="205"/>
      <c r="H534" s="209">
        <v>5.2</v>
      </c>
      <c r="I534" s="210"/>
      <c r="J534" s="205"/>
      <c r="K534" s="205"/>
      <c r="L534" s="211"/>
      <c r="M534" s="212"/>
      <c r="N534" s="213"/>
      <c r="O534" s="213"/>
      <c r="P534" s="213"/>
      <c r="Q534" s="213"/>
      <c r="R534" s="213"/>
      <c r="S534" s="213"/>
      <c r="T534" s="214"/>
      <c r="AT534" s="215" t="s">
        <v>167</v>
      </c>
      <c r="AU534" s="215" t="s">
        <v>83</v>
      </c>
      <c r="AV534" s="13" t="s">
        <v>83</v>
      </c>
      <c r="AW534" s="13" t="s">
        <v>31</v>
      </c>
      <c r="AX534" s="13" t="s">
        <v>75</v>
      </c>
      <c r="AY534" s="215" t="s">
        <v>159</v>
      </c>
    </row>
    <row r="535" spans="2:51" s="13" customFormat="1" ht="12">
      <c r="B535" s="204"/>
      <c r="C535" s="205"/>
      <c r="D535" s="206" t="s">
        <v>167</v>
      </c>
      <c r="E535" s="207" t="s">
        <v>1</v>
      </c>
      <c r="F535" s="208" t="s">
        <v>1882</v>
      </c>
      <c r="G535" s="205"/>
      <c r="H535" s="209">
        <v>2.708</v>
      </c>
      <c r="I535" s="210"/>
      <c r="J535" s="205"/>
      <c r="K535" s="205"/>
      <c r="L535" s="211"/>
      <c r="M535" s="212"/>
      <c r="N535" s="213"/>
      <c r="O535" s="213"/>
      <c r="P535" s="213"/>
      <c r="Q535" s="213"/>
      <c r="R535" s="213"/>
      <c r="S535" s="213"/>
      <c r="T535" s="214"/>
      <c r="AT535" s="215" t="s">
        <v>167</v>
      </c>
      <c r="AU535" s="215" t="s">
        <v>83</v>
      </c>
      <c r="AV535" s="13" t="s">
        <v>83</v>
      </c>
      <c r="AW535" s="13" t="s">
        <v>31</v>
      </c>
      <c r="AX535" s="13" t="s">
        <v>75</v>
      </c>
      <c r="AY535" s="215" t="s">
        <v>159</v>
      </c>
    </row>
    <row r="536" spans="1:65" s="2" customFormat="1" ht="21.75" customHeight="1">
      <c r="A536" s="32"/>
      <c r="B536" s="33"/>
      <c r="C536" s="190" t="s">
        <v>1883</v>
      </c>
      <c r="D536" s="190" t="s">
        <v>161</v>
      </c>
      <c r="E536" s="191" t="s">
        <v>1884</v>
      </c>
      <c r="F536" s="192" t="s">
        <v>1885</v>
      </c>
      <c r="G536" s="193" t="s">
        <v>214</v>
      </c>
      <c r="H536" s="194">
        <v>32.449</v>
      </c>
      <c r="I536" s="195"/>
      <c r="J536" s="196">
        <f>ROUND(I536*H536,0)</f>
        <v>0</v>
      </c>
      <c r="K536" s="197"/>
      <c r="L536" s="37"/>
      <c r="M536" s="198" t="s">
        <v>1</v>
      </c>
      <c r="N536" s="199" t="s">
        <v>40</v>
      </c>
      <c r="O536" s="69"/>
      <c r="P536" s="200">
        <f>O536*H536</f>
        <v>0</v>
      </c>
      <c r="Q536" s="200">
        <v>0.0055</v>
      </c>
      <c r="R536" s="200">
        <f>Q536*H536</f>
        <v>0.17846949999999998</v>
      </c>
      <c r="S536" s="200">
        <v>0</v>
      </c>
      <c r="T536" s="201">
        <f>S536*H536</f>
        <v>0</v>
      </c>
      <c r="U536" s="32"/>
      <c r="V536" s="32"/>
      <c r="W536" s="32"/>
      <c r="X536" s="32"/>
      <c r="Y536" s="32"/>
      <c r="Z536" s="32"/>
      <c r="AA536" s="32"/>
      <c r="AB536" s="32"/>
      <c r="AC536" s="32"/>
      <c r="AD536" s="32"/>
      <c r="AE536" s="32"/>
      <c r="AR536" s="202" t="s">
        <v>244</v>
      </c>
      <c r="AT536" s="202" t="s">
        <v>161</v>
      </c>
      <c r="AU536" s="202" t="s">
        <v>83</v>
      </c>
      <c r="AY536" s="15" t="s">
        <v>159</v>
      </c>
      <c r="BE536" s="203">
        <f>IF(N536="základní",J536,0)</f>
        <v>0</v>
      </c>
      <c r="BF536" s="203">
        <f>IF(N536="snížená",J536,0)</f>
        <v>0</v>
      </c>
      <c r="BG536" s="203">
        <f>IF(N536="zákl. přenesená",J536,0)</f>
        <v>0</v>
      </c>
      <c r="BH536" s="203">
        <f>IF(N536="sníž. přenesená",J536,0)</f>
        <v>0</v>
      </c>
      <c r="BI536" s="203">
        <f>IF(N536="nulová",J536,0)</f>
        <v>0</v>
      </c>
      <c r="BJ536" s="15" t="s">
        <v>8</v>
      </c>
      <c r="BK536" s="203">
        <f>ROUND(I536*H536,0)</f>
        <v>0</v>
      </c>
      <c r="BL536" s="15" t="s">
        <v>244</v>
      </c>
      <c r="BM536" s="202" t="s">
        <v>1886</v>
      </c>
    </row>
    <row r="537" spans="2:51" s="13" customFormat="1" ht="33.75">
      <c r="B537" s="204"/>
      <c r="C537" s="205"/>
      <c r="D537" s="206" t="s">
        <v>167</v>
      </c>
      <c r="E537" s="207" t="s">
        <v>1</v>
      </c>
      <c r="F537" s="208" t="s">
        <v>1887</v>
      </c>
      <c r="G537" s="205"/>
      <c r="H537" s="209">
        <v>32.449</v>
      </c>
      <c r="I537" s="210"/>
      <c r="J537" s="205"/>
      <c r="K537" s="205"/>
      <c r="L537" s="211"/>
      <c r="M537" s="212"/>
      <c r="N537" s="213"/>
      <c r="O537" s="213"/>
      <c r="P537" s="213"/>
      <c r="Q537" s="213"/>
      <c r="R537" s="213"/>
      <c r="S537" s="213"/>
      <c r="T537" s="214"/>
      <c r="AT537" s="215" t="s">
        <v>167</v>
      </c>
      <c r="AU537" s="215" t="s">
        <v>83</v>
      </c>
      <c r="AV537" s="13" t="s">
        <v>83</v>
      </c>
      <c r="AW537" s="13" t="s">
        <v>31</v>
      </c>
      <c r="AX537" s="13" t="s">
        <v>75</v>
      </c>
      <c r="AY537" s="215" t="s">
        <v>159</v>
      </c>
    </row>
    <row r="538" spans="1:65" s="2" customFormat="1" ht="21.75" customHeight="1">
      <c r="A538" s="32"/>
      <c r="B538" s="33"/>
      <c r="C538" s="216" t="s">
        <v>1888</v>
      </c>
      <c r="D538" s="216" t="s">
        <v>298</v>
      </c>
      <c r="E538" s="217" t="s">
        <v>1889</v>
      </c>
      <c r="F538" s="218" t="s">
        <v>1890</v>
      </c>
      <c r="G538" s="219" t="s">
        <v>214</v>
      </c>
      <c r="H538" s="220">
        <v>34.902</v>
      </c>
      <c r="I538" s="221"/>
      <c r="J538" s="222">
        <f>ROUND(I538*H538,0)</f>
        <v>0</v>
      </c>
      <c r="K538" s="223"/>
      <c r="L538" s="224"/>
      <c r="M538" s="225" t="s">
        <v>1</v>
      </c>
      <c r="N538" s="226" t="s">
        <v>40</v>
      </c>
      <c r="O538" s="69"/>
      <c r="P538" s="200">
        <f>O538*H538</f>
        <v>0</v>
      </c>
      <c r="Q538" s="200">
        <v>0.0207</v>
      </c>
      <c r="R538" s="200">
        <f>Q538*H538</f>
        <v>0.7224714</v>
      </c>
      <c r="S538" s="200">
        <v>0</v>
      </c>
      <c r="T538" s="201">
        <f>S538*H538</f>
        <v>0</v>
      </c>
      <c r="U538" s="32"/>
      <c r="V538" s="32"/>
      <c r="W538" s="32"/>
      <c r="X538" s="32"/>
      <c r="Y538" s="32"/>
      <c r="Z538" s="32"/>
      <c r="AA538" s="32"/>
      <c r="AB538" s="32"/>
      <c r="AC538" s="32"/>
      <c r="AD538" s="32"/>
      <c r="AE538" s="32"/>
      <c r="AR538" s="202" t="s">
        <v>331</v>
      </c>
      <c r="AT538" s="202" t="s">
        <v>298</v>
      </c>
      <c r="AU538" s="202" t="s">
        <v>83</v>
      </c>
      <c r="AY538" s="15" t="s">
        <v>159</v>
      </c>
      <c r="BE538" s="203">
        <f>IF(N538="základní",J538,0)</f>
        <v>0</v>
      </c>
      <c r="BF538" s="203">
        <f>IF(N538="snížená",J538,0)</f>
        <v>0</v>
      </c>
      <c r="BG538" s="203">
        <f>IF(N538="zákl. přenesená",J538,0)</f>
        <v>0</v>
      </c>
      <c r="BH538" s="203">
        <f>IF(N538="sníž. přenesená",J538,0)</f>
        <v>0</v>
      </c>
      <c r="BI538" s="203">
        <f>IF(N538="nulová",J538,0)</f>
        <v>0</v>
      </c>
      <c r="BJ538" s="15" t="s">
        <v>8</v>
      </c>
      <c r="BK538" s="203">
        <f>ROUND(I538*H538,0)</f>
        <v>0</v>
      </c>
      <c r="BL538" s="15" t="s">
        <v>244</v>
      </c>
      <c r="BM538" s="202" t="s">
        <v>1891</v>
      </c>
    </row>
    <row r="539" spans="2:51" s="13" customFormat="1" ht="12">
      <c r="B539" s="204"/>
      <c r="C539" s="205"/>
      <c r="D539" s="206" t="s">
        <v>167</v>
      </c>
      <c r="E539" s="207" t="s">
        <v>1</v>
      </c>
      <c r="F539" s="208" t="s">
        <v>1892</v>
      </c>
      <c r="G539" s="205"/>
      <c r="H539" s="209">
        <v>34.902</v>
      </c>
      <c r="I539" s="210"/>
      <c r="J539" s="205"/>
      <c r="K539" s="205"/>
      <c r="L539" s="211"/>
      <c r="M539" s="212"/>
      <c r="N539" s="213"/>
      <c r="O539" s="213"/>
      <c r="P539" s="213"/>
      <c r="Q539" s="213"/>
      <c r="R539" s="213"/>
      <c r="S539" s="213"/>
      <c r="T539" s="214"/>
      <c r="AT539" s="215" t="s">
        <v>167</v>
      </c>
      <c r="AU539" s="215" t="s">
        <v>83</v>
      </c>
      <c r="AV539" s="13" t="s">
        <v>83</v>
      </c>
      <c r="AW539" s="13" t="s">
        <v>31</v>
      </c>
      <c r="AX539" s="13" t="s">
        <v>75</v>
      </c>
      <c r="AY539" s="215" t="s">
        <v>159</v>
      </c>
    </row>
    <row r="540" spans="1:65" s="2" customFormat="1" ht="21.75" customHeight="1">
      <c r="A540" s="32"/>
      <c r="B540" s="33"/>
      <c r="C540" s="190" t="s">
        <v>1893</v>
      </c>
      <c r="D540" s="190" t="s">
        <v>161</v>
      </c>
      <c r="E540" s="191" t="s">
        <v>1894</v>
      </c>
      <c r="F540" s="192" t="s">
        <v>1895</v>
      </c>
      <c r="G540" s="193" t="s">
        <v>214</v>
      </c>
      <c r="H540" s="194">
        <v>13.7</v>
      </c>
      <c r="I540" s="195"/>
      <c r="J540" s="196">
        <f>ROUND(I540*H540,0)</f>
        <v>0</v>
      </c>
      <c r="K540" s="197"/>
      <c r="L540" s="37"/>
      <c r="M540" s="198" t="s">
        <v>1</v>
      </c>
      <c r="N540" s="199" t="s">
        <v>40</v>
      </c>
      <c r="O540" s="69"/>
      <c r="P540" s="200">
        <f>O540*H540</f>
        <v>0</v>
      </c>
      <c r="Q540" s="200">
        <v>0</v>
      </c>
      <c r="R540" s="200">
        <f>Q540*H540</f>
        <v>0</v>
      </c>
      <c r="S540" s="200">
        <v>0</v>
      </c>
      <c r="T540" s="201">
        <f>S540*H540</f>
        <v>0</v>
      </c>
      <c r="U540" s="32"/>
      <c r="V540" s="32"/>
      <c r="W540" s="32"/>
      <c r="X540" s="32"/>
      <c r="Y540" s="32"/>
      <c r="Z540" s="32"/>
      <c r="AA540" s="32"/>
      <c r="AB540" s="32"/>
      <c r="AC540" s="32"/>
      <c r="AD540" s="32"/>
      <c r="AE540" s="32"/>
      <c r="AR540" s="202" t="s">
        <v>244</v>
      </c>
      <c r="AT540" s="202" t="s">
        <v>161</v>
      </c>
      <c r="AU540" s="202" t="s">
        <v>83</v>
      </c>
      <c r="AY540" s="15" t="s">
        <v>159</v>
      </c>
      <c r="BE540" s="203">
        <f>IF(N540="základní",J540,0)</f>
        <v>0</v>
      </c>
      <c r="BF540" s="203">
        <f>IF(N540="snížená",J540,0)</f>
        <v>0</v>
      </c>
      <c r="BG540" s="203">
        <f>IF(N540="zákl. přenesená",J540,0)</f>
        <v>0</v>
      </c>
      <c r="BH540" s="203">
        <f>IF(N540="sníž. přenesená",J540,0)</f>
        <v>0</v>
      </c>
      <c r="BI540" s="203">
        <f>IF(N540="nulová",J540,0)</f>
        <v>0</v>
      </c>
      <c r="BJ540" s="15" t="s">
        <v>8</v>
      </c>
      <c r="BK540" s="203">
        <f>ROUND(I540*H540,0)</f>
        <v>0</v>
      </c>
      <c r="BL540" s="15" t="s">
        <v>244</v>
      </c>
      <c r="BM540" s="202" t="s">
        <v>1896</v>
      </c>
    </row>
    <row r="541" spans="2:51" s="13" customFormat="1" ht="12">
      <c r="B541" s="204"/>
      <c r="C541" s="205"/>
      <c r="D541" s="206" t="s">
        <v>167</v>
      </c>
      <c r="E541" s="207" t="s">
        <v>1</v>
      </c>
      <c r="F541" s="208" t="s">
        <v>1897</v>
      </c>
      <c r="G541" s="205"/>
      <c r="H541" s="209">
        <v>13.7</v>
      </c>
      <c r="I541" s="210"/>
      <c r="J541" s="205"/>
      <c r="K541" s="205"/>
      <c r="L541" s="211"/>
      <c r="M541" s="212"/>
      <c r="N541" s="213"/>
      <c r="O541" s="213"/>
      <c r="P541" s="213"/>
      <c r="Q541" s="213"/>
      <c r="R541" s="213"/>
      <c r="S541" s="213"/>
      <c r="T541" s="214"/>
      <c r="AT541" s="215" t="s">
        <v>167</v>
      </c>
      <c r="AU541" s="215" t="s">
        <v>83</v>
      </c>
      <c r="AV541" s="13" t="s">
        <v>83</v>
      </c>
      <c r="AW541" s="13" t="s">
        <v>31</v>
      </c>
      <c r="AX541" s="13" t="s">
        <v>75</v>
      </c>
      <c r="AY541" s="215" t="s">
        <v>159</v>
      </c>
    </row>
    <row r="542" spans="1:65" s="2" customFormat="1" ht="16.5" customHeight="1">
      <c r="A542" s="32"/>
      <c r="B542" s="33"/>
      <c r="C542" s="190" t="s">
        <v>1898</v>
      </c>
      <c r="D542" s="190" t="s">
        <v>161</v>
      </c>
      <c r="E542" s="191" t="s">
        <v>1899</v>
      </c>
      <c r="F542" s="192" t="s">
        <v>1900</v>
      </c>
      <c r="G542" s="193" t="s">
        <v>214</v>
      </c>
      <c r="H542" s="194">
        <v>32.449</v>
      </c>
      <c r="I542" s="195"/>
      <c r="J542" s="196">
        <f>ROUND(I542*H542,0)</f>
        <v>0</v>
      </c>
      <c r="K542" s="197"/>
      <c r="L542" s="37"/>
      <c r="M542" s="198" t="s">
        <v>1</v>
      </c>
      <c r="N542" s="199" t="s">
        <v>40</v>
      </c>
      <c r="O542" s="69"/>
      <c r="P542" s="200">
        <f>O542*H542</f>
        <v>0</v>
      </c>
      <c r="Q542" s="200">
        <v>0.0003</v>
      </c>
      <c r="R542" s="200">
        <f>Q542*H542</f>
        <v>0.009734699999999999</v>
      </c>
      <c r="S542" s="200">
        <v>0</v>
      </c>
      <c r="T542" s="201">
        <f>S542*H542</f>
        <v>0</v>
      </c>
      <c r="U542" s="32"/>
      <c r="V542" s="32"/>
      <c r="W542" s="32"/>
      <c r="X542" s="32"/>
      <c r="Y542" s="32"/>
      <c r="Z542" s="32"/>
      <c r="AA542" s="32"/>
      <c r="AB542" s="32"/>
      <c r="AC542" s="32"/>
      <c r="AD542" s="32"/>
      <c r="AE542" s="32"/>
      <c r="AR542" s="202" t="s">
        <v>244</v>
      </c>
      <c r="AT542" s="202" t="s">
        <v>161</v>
      </c>
      <c r="AU542" s="202" t="s">
        <v>83</v>
      </c>
      <c r="AY542" s="15" t="s">
        <v>159</v>
      </c>
      <c r="BE542" s="203">
        <f>IF(N542="základní",J542,0)</f>
        <v>0</v>
      </c>
      <c r="BF542" s="203">
        <f>IF(N542="snížená",J542,0)</f>
        <v>0</v>
      </c>
      <c r="BG542" s="203">
        <f>IF(N542="zákl. přenesená",J542,0)</f>
        <v>0</v>
      </c>
      <c r="BH542" s="203">
        <f>IF(N542="sníž. přenesená",J542,0)</f>
        <v>0</v>
      </c>
      <c r="BI542" s="203">
        <f>IF(N542="nulová",J542,0)</f>
        <v>0</v>
      </c>
      <c r="BJ542" s="15" t="s">
        <v>8</v>
      </c>
      <c r="BK542" s="203">
        <f>ROUND(I542*H542,0)</f>
        <v>0</v>
      </c>
      <c r="BL542" s="15" t="s">
        <v>244</v>
      </c>
      <c r="BM542" s="202" t="s">
        <v>1901</v>
      </c>
    </row>
    <row r="543" spans="1:65" s="2" customFormat="1" ht="21.75" customHeight="1">
      <c r="A543" s="32"/>
      <c r="B543" s="33"/>
      <c r="C543" s="190" t="s">
        <v>1902</v>
      </c>
      <c r="D543" s="190" t="s">
        <v>161</v>
      </c>
      <c r="E543" s="191" t="s">
        <v>1903</v>
      </c>
      <c r="F543" s="192" t="s">
        <v>1904</v>
      </c>
      <c r="G543" s="193" t="s">
        <v>194</v>
      </c>
      <c r="H543" s="194">
        <v>0.915</v>
      </c>
      <c r="I543" s="195"/>
      <c r="J543" s="196">
        <f>ROUND(I543*H543,0)</f>
        <v>0</v>
      </c>
      <c r="K543" s="197"/>
      <c r="L543" s="37"/>
      <c r="M543" s="198" t="s">
        <v>1</v>
      </c>
      <c r="N543" s="199" t="s">
        <v>40</v>
      </c>
      <c r="O543" s="69"/>
      <c r="P543" s="200">
        <f>O543*H543</f>
        <v>0</v>
      </c>
      <c r="Q543" s="200">
        <v>0</v>
      </c>
      <c r="R543" s="200">
        <f>Q543*H543</f>
        <v>0</v>
      </c>
      <c r="S543" s="200">
        <v>0</v>
      </c>
      <c r="T543" s="201">
        <f>S543*H543</f>
        <v>0</v>
      </c>
      <c r="U543" s="32"/>
      <c r="V543" s="32"/>
      <c r="W543" s="32"/>
      <c r="X543" s="32"/>
      <c r="Y543" s="32"/>
      <c r="Z543" s="32"/>
      <c r="AA543" s="32"/>
      <c r="AB543" s="32"/>
      <c r="AC543" s="32"/>
      <c r="AD543" s="32"/>
      <c r="AE543" s="32"/>
      <c r="AR543" s="202" t="s">
        <v>244</v>
      </c>
      <c r="AT543" s="202" t="s">
        <v>161</v>
      </c>
      <c r="AU543" s="202" t="s">
        <v>83</v>
      </c>
      <c r="AY543" s="15" t="s">
        <v>159</v>
      </c>
      <c r="BE543" s="203">
        <f>IF(N543="základní",J543,0)</f>
        <v>0</v>
      </c>
      <c r="BF543" s="203">
        <f>IF(N543="snížená",J543,0)</f>
        <v>0</v>
      </c>
      <c r="BG543" s="203">
        <f>IF(N543="zákl. přenesená",J543,0)</f>
        <v>0</v>
      </c>
      <c r="BH543" s="203">
        <f>IF(N543="sníž. přenesená",J543,0)</f>
        <v>0</v>
      </c>
      <c r="BI543" s="203">
        <f>IF(N543="nulová",J543,0)</f>
        <v>0</v>
      </c>
      <c r="BJ543" s="15" t="s">
        <v>8</v>
      </c>
      <c r="BK543" s="203">
        <f>ROUND(I543*H543,0)</f>
        <v>0</v>
      </c>
      <c r="BL543" s="15" t="s">
        <v>244</v>
      </c>
      <c r="BM543" s="202" t="s">
        <v>1905</v>
      </c>
    </row>
    <row r="544" spans="2:63" s="12" customFormat="1" ht="22.9" customHeight="1">
      <c r="B544" s="174"/>
      <c r="C544" s="175"/>
      <c r="D544" s="176" t="s">
        <v>74</v>
      </c>
      <c r="E544" s="188" t="s">
        <v>1906</v>
      </c>
      <c r="F544" s="188" t="s">
        <v>1907</v>
      </c>
      <c r="G544" s="175"/>
      <c r="H544" s="175"/>
      <c r="I544" s="178"/>
      <c r="J544" s="189">
        <f>BK544</f>
        <v>0</v>
      </c>
      <c r="K544" s="175"/>
      <c r="L544" s="180"/>
      <c r="M544" s="181"/>
      <c r="N544" s="182"/>
      <c r="O544" s="182"/>
      <c r="P544" s="183">
        <f>SUM(P545:P566)</f>
        <v>0</v>
      </c>
      <c r="Q544" s="182"/>
      <c r="R544" s="183">
        <f>SUM(R545:R566)</f>
        <v>1.4058163200000002</v>
      </c>
      <c r="S544" s="182"/>
      <c r="T544" s="184">
        <f>SUM(T545:T566)</f>
        <v>0</v>
      </c>
      <c r="AR544" s="185" t="s">
        <v>83</v>
      </c>
      <c r="AT544" s="186" t="s">
        <v>74</v>
      </c>
      <c r="AU544" s="186" t="s">
        <v>8</v>
      </c>
      <c r="AY544" s="185" t="s">
        <v>159</v>
      </c>
      <c r="BK544" s="187">
        <f>SUM(BK545:BK566)</f>
        <v>0</v>
      </c>
    </row>
    <row r="545" spans="1:65" s="2" customFormat="1" ht="21.75" customHeight="1">
      <c r="A545" s="32"/>
      <c r="B545" s="33"/>
      <c r="C545" s="190" t="s">
        <v>1908</v>
      </c>
      <c r="D545" s="190" t="s">
        <v>161</v>
      </c>
      <c r="E545" s="191" t="s">
        <v>1909</v>
      </c>
      <c r="F545" s="192" t="s">
        <v>1910</v>
      </c>
      <c r="G545" s="193" t="s">
        <v>214</v>
      </c>
      <c r="H545" s="194">
        <v>73.123</v>
      </c>
      <c r="I545" s="195"/>
      <c r="J545" s="196">
        <f>ROUND(I545*H545,0)</f>
        <v>0</v>
      </c>
      <c r="K545" s="197"/>
      <c r="L545" s="37"/>
      <c r="M545" s="198" t="s">
        <v>1</v>
      </c>
      <c r="N545" s="199" t="s">
        <v>40</v>
      </c>
      <c r="O545" s="69"/>
      <c r="P545" s="200">
        <f>O545*H545</f>
        <v>0</v>
      </c>
      <c r="Q545" s="200">
        <v>0.0053</v>
      </c>
      <c r="R545" s="200">
        <f>Q545*H545</f>
        <v>0.3875519</v>
      </c>
      <c r="S545" s="200">
        <v>0</v>
      </c>
      <c r="T545" s="201">
        <f>S545*H545</f>
        <v>0</v>
      </c>
      <c r="U545" s="32"/>
      <c r="V545" s="32"/>
      <c r="W545" s="32"/>
      <c r="X545" s="32"/>
      <c r="Y545" s="32"/>
      <c r="Z545" s="32"/>
      <c r="AA545" s="32"/>
      <c r="AB545" s="32"/>
      <c r="AC545" s="32"/>
      <c r="AD545" s="32"/>
      <c r="AE545" s="32"/>
      <c r="AR545" s="202" t="s">
        <v>244</v>
      </c>
      <c r="AT545" s="202" t="s">
        <v>161</v>
      </c>
      <c r="AU545" s="202" t="s">
        <v>83</v>
      </c>
      <c r="AY545" s="15" t="s">
        <v>159</v>
      </c>
      <c r="BE545" s="203">
        <f>IF(N545="základní",J545,0)</f>
        <v>0</v>
      </c>
      <c r="BF545" s="203">
        <f>IF(N545="snížená",J545,0)</f>
        <v>0</v>
      </c>
      <c r="BG545" s="203">
        <f>IF(N545="zákl. přenesená",J545,0)</f>
        <v>0</v>
      </c>
      <c r="BH545" s="203">
        <f>IF(N545="sníž. přenesená",J545,0)</f>
        <v>0</v>
      </c>
      <c r="BI545" s="203">
        <f>IF(N545="nulová",J545,0)</f>
        <v>0</v>
      </c>
      <c r="BJ545" s="15" t="s">
        <v>8</v>
      </c>
      <c r="BK545" s="203">
        <f>ROUND(I545*H545,0)</f>
        <v>0</v>
      </c>
      <c r="BL545" s="15" t="s">
        <v>244</v>
      </c>
      <c r="BM545" s="202" t="s">
        <v>1911</v>
      </c>
    </row>
    <row r="546" spans="2:51" s="13" customFormat="1" ht="12">
      <c r="B546" s="204"/>
      <c r="C546" s="205"/>
      <c r="D546" s="206" t="s">
        <v>167</v>
      </c>
      <c r="E546" s="207" t="s">
        <v>1</v>
      </c>
      <c r="F546" s="208" t="s">
        <v>1912</v>
      </c>
      <c r="G546" s="205"/>
      <c r="H546" s="209">
        <v>7.449</v>
      </c>
      <c r="I546" s="210"/>
      <c r="J546" s="205"/>
      <c r="K546" s="205"/>
      <c r="L546" s="211"/>
      <c r="M546" s="212"/>
      <c r="N546" s="213"/>
      <c r="O546" s="213"/>
      <c r="P546" s="213"/>
      <c r="Q546" s="213"/>
      <c r="R546" s="213"/>
      <c r="S546" s="213"/>
      <c r="T546" s="214"/>
      <c r="AT546" s="215" t="s">
        <v>167</v>
      </c>
      <c r="AU546" s="215" t="s">
        <v>83</v>
      </c>
      <c r="AV546" s="13" t="s">
        <v>83</v>
      </c>
      <c r="AW546" s="13" t="s">
        <v>31</v>
      </c>
      <c r="AX546" s="13" t="s">
        <v>75</v>
      </c>
      <c r="AY546" s="215" t="s">
        <v>159</v>
      </c>
    </row>
    <row r="547" spans="2:51" s="13" customFormat="1" ht="12">
      <c r="B547" s="204"/>
      <c r="C547" s="205"/>
      <c r="D547" s="206" t="s">
        <v>167</v>
      </c>
      <c r="E547" s="207" t="s">
        <v>1</v>
      </c>
      <c r="F547" s="208" t="s">
        <v>1100</v>
      </c>
      <c r="G547" s="205"/>
      <c r="H547" s="209">
        <v>14.462</v>
      </c>
      <c r="I547" s="210"/>
      <c r="J547" s="205"/>
      <c r="K547" s="205"/>
      <c r="L547" s="211"/>
      <c r="M547" s="212"/>
      <c r="N547" s="213"/>
      <c r="O547" s="213"/>
      <c r="P547" s="213"/>
      <c r="Q547" s="213"/>
      <c r="R547" s="213"/>
      <c r="S547" s="213"/>
      <c r="T547" s="214"/>
      <c r="AT547" s="215" t="s">
        <v>167</v>
      </c>
      <c r="AU547" s="215" t="s">
        <v>83</v>
      </c>
      <c r="AV547" s="13" t="s">
        <v>83</v>
      </c>
      <c r="AW547" s="13" t="s">
        <v>31</v>
      </c>
      <c r="AX547" s="13" t="s">
        <v>75</v>
      </c>
      <c r="AY547" s="215" t="s">
        <v>159</v>
      </c>
    </row>
    <row r="548" spans="2:51" s="13" customFormat="1" ht="12">
      <c r="B548" s="204"/>
      <c r="C548" s="205"/>
      <c r="D548" s="206" t="s">
        <v>167</v>
      </c>
      <c r="E548" s="207" t="s">
        <v>1</v>
      </c>
      <c r="F548" s="208" t="s">
        <v>1101</v>
      </c>
      <c r="G548" s="205"/>
      <c r="H548" s="209">
        <v>21.721</v>
      </c>
      <c r="I548" s="210"/>
      <c r="J548" s="205"/>
      <c r="K548" s="205"/>
      <c r="L548" s="211"/>
      <c r="M548" s="212"/>
      <c r="N548" s="213"/>
      <c r="O548" s="213"/>
      <c r="P548" s="213"/>
      <c r="Q548" s="213"/>
      <c r="R548" s="213"/>
      <c r="S548" s="213"/>
      <c r="T548" s="214"/>
      <c r="AT548" s="215" t="s">
        <v>167</v>
      </c>
      <c r="AU548" s="215" t="s">
        <v>83</v>
      </c>
      <c r="AV548" s="13" t="s">
        <v>83</v>
      </c>
      <c r="AW548" s="13" t="s">
        <v>31</v>
      </c>
      <c r="AX548" s="13" t="s">
        <v>75</v>
      </c>
      <c r="AY548" s="215" t="s">
        <v>159</v>
      </c>
    </row>
    <row r="549" spans="2:51" s="13" customFormat="1" ht="12">
      <c r="B549" s="204"/>
      <c r="C549" s="205"/>
      <c r="D549" s="206" t="s">
        <v>167</v>
      </c>
      <c r="E549" s="207" t="s">
        <v>1</v>
      </c>
      <c r="F549" s="208" t="s">
        <v>1102</v>
      </c>
      <c r="G549" s="205"/>
      <c r="H549" s="209">
        <v>29.491</v>
      </c>
      <c r="I549" s="210"/>
      <c r="J549" s="205"/>
      <c r="K549" s="205"/>
      <c r="L549" s="211"/>
      <c r="M549" s="212"/>
      <c r="N549" s="213"/>
      <c r="O549" s="213"/>
      <c r="P549" s="213"/>
      <c r="Q549" s="213"/>
      <c r="R549" s="213"/>
      <c r="S549" s="213"/>
      <c r="T549" s="214"/>
      <c r="AT549" s="215" t="s">
        <v>167</v>
      </c>
      <c r="AU549" s="215" t="s">
        <v>83</v>
      </c>
      <c r="AV549" s="13" t="s">
        <v>83</v>
      </c>
      <c r="AW549" s="13" t="s">
        <v>31</v>
      </c>
      <c r="AX549" s="13" t="s">
        <v>75</v>
      </c>
      <c r="AY549" s="215" t="s">
        <v>159</v>
      </c>
    </row>
    <row r="550" spans="1:65" s="2" customFormat="1" ht="16.5" customHeight="1">
      <c r="A550" s="32"/>
      <c r="B550" s="33"/>
      <c r="C550" s="216" t="s">
        <v>1913</v>
      </c>
      <c r="D550" s="216" t="s">
        <v>298</v>
      </c>
      <c r="E550" s="217" t="s">
        <v>1914</v>
      </c>
      <c r="F550" s="218" t="s">
        <v>1915</v>
      </c>
      <c r="G550" s="219" t="s">
        <v>214</v>
      </c>
      <c r="H550" s="220">
        <v>76.779</v>
      </c>
      <c r="I550" s="221"/>
      <c r="J550" s="222">
        <f>ROUND(I550*H550,0)</f>
        <v>0</v>
      </c>
      <c r="K550" s="223"/>
      <c r="L550" s="224"/>
      <c r="M550" s="225" t="s">
        <v>1</v>
      </c>
      <c r="N550" s="226" t="s">
        <v>40</v>
      </c>
      <c r="O550" s="69"/>
      <c r="P550" s="200">
        <f>O550*H550</f>
        <v>0</v>
      </c>
      <c r="Q550" s="200">
        <v>0.0126</v>
      </c>
      <c r="R550" s="200">
        <f>Q550*H550</f>
        <v>0.9674153999999999</v>
      </c>
      <c r="S550" s="200">
        <v>0</v>
      </c>
      <c r="T550" s="201">
        <f>S550*H550</f>
        <v>0</v>
      </c>
      <c r="U550" s="32"/>
      <c r="V550" s="32"/>
      <c r="W550" s="32"/>
      <c r="X550" s="32"/>
      <c r="Y550" s="32"/>
      <c r="Z550" s="32"/>
      <c r="AA550" s="32"/>
      <c r="AB550" s="32"/>
      <c r="AC550" s="32"/>
      <c r="AD550" s="32"/>
      <c r="AE550" s="32"/>
      <c r="AR550" s="202" t="s">
        <v>331</v>
      </c>
      <c r="AT550" s="202" t="s">
        <v>298</v>
      </c>
      <c r="AU550" s="202" t="s">
        <v>83</v>
      </c>
      <c r="AY550" s="15" t="s">
        <v>159</v>
      </c>
      <c r="BE550" s="203">
        <f>IF(N550="základní",J550,0)</f>
        <v>0</v>
      </c>
      <c r="BF550" s="203">
        <f>IF(N550="snížená",J550,0)</f>
        <v>0</v>
      </c>
      <c r="BG550" s="203">
        <f>IF(N550="zákl. přenesená",J550,0)</f>
        <v>0</v>
      </c>
      <c r="BH550" s="203">
        <f>IF(N550="sníž. přenesená",J550,0)</f>
        <v>0</v>
      </c>
      <c r="BI550" s="203">
        <f>IF(N550="nulová",J550,0)</f>
        <v>0</v>
      </c>
      <c r="BJ550" s="15" t="s">
        <v>8</v>
      </c>
      <c r="BK550" s="203">
        <f>ROUND(I550*H550,0)</f>
        <v>0</v>
      </c>
      <c r="BL550" s="15" t="s">
        <v>244</v>
      </c>
      <c r="BM550" s="202" t="s">
        <v>1916</v>
      </c>
    </row>
    <row r="551" spans="2:51" s="13" customFormat="1" ht="12">
      <c r="B551" s="204"/>
      <c r="C551" s="205"/>
      <c r="D551" s="206" t="s">
        <v>167</v>
      </c>
      <c r="E551" s="207" t="s">
        <v>1</v>
      </c>
      <c r="F551" s="208" t="s">
        <v>1917</v>
      </c>
      <c r="G551" s="205"/>
      <c r="H551" s="209">
        <v>76.779</v>
      </c>
      <c r="I551" s="210"/>
      <c r="J551" s="205"/>
      <c r="K551" s="205"/>
      <c r="L551" s="211"/>
      <c r="M551" s="212"/>
      <c r="N551" s="213"/>
      <c r="O551" s="213"/>
      <c r="P551" s="213"/>
      <c r="Q551" s="213"/>
      <c r="R551" s="213"/>
      <c r="S551" s="213"/>
      <c r="T551" s="214"/>
      <c r="AT551" s="215" t="s">
        <v>167</v>
      </c>
      <c r="AU551" s="215" t="s">
        <v>83</v>
      </c>
      <c r="AV551" s="13" t="s">
        <v>83</v>
      </c>
      <c r="AW551" s="13" t="s">
        <v>31</v>
      </c>
      <c r="AX551" s="13" t="s">
        <v>75</v>
      </c>
      <c r="AY551" s="215" t="s">
        <v>159</v>
      </c>
    </row>
    <row r="552" spans="1:65" s="2" customFormat="1" ht="21.75" customHeight="1">
      <c r="A552" s="32"/>
      <c r="B552" s="33"/>
      <c r="C552" s="190" t="s">
        <v>1918</v>
      </c>
      <c r="D552" s="190" t="s">
        <v>161</v>
      </c>
      <c r="E552" s="191" t="s">
        <v>1919</v>
      </c>
      <c r="F552" s="192" t="s">
        <v>1920</v>
      </c>
      <c r="G552" s="193" t="s">
        <v>214</v>
      </c>
      <c r="H552" s="194">
        <v>73.123</v>
      </c>
      <c r="I552" s="195"/>
      <c r="J552" s="196">
        <f>ROUND(I552*H552,0)</f>
        <v>0</v>
      </c>
      <c r="K552" s="197"/>
      <c r="L552" s="37"/>
      <c r="M552" s="198" t="s">
        <v>1</v>
      </c>
      <c r="N552" s="199" t="s">
        <v>40</v>
      </c>
      <c r="O552" s="69"/>
      <c r="P552" s="200">
        <f>O552*H552</f>
        <v>0</v>
      </c>
      <c r="Q552" s="200">
        <v>0</v>
      </c>
      <c r="R552" s="200">
        <f>Q552*H552</f>
        <v>0</v>
      </c>
      <c r="S552" s="200">
        <v>0</v>
      </c>
      <c r="T552" s="201">
        <f>S552*H552</f>
        <v>0</v>
      </c>
      <c r="U552" s="32"/>
      <c r="V552" s="32"/>
      <c r="W552" s="32"/>
      <c r="X552" s="32"/>
      <c r="Y552" s="32"/>
      <c r="Z552" s="32"/>
      <c r="AA552" s="32"/>
      <c r="AB552" s="32"/>
      <c r="AC552" s="32"/>
      <c r="AD552" s="32"/>
      <c r="AE552" s="32"/>
      <c r="AR552" s="202" t="s">
        <v>244</v>
      </c>
      <c r="AT552" s="202" t="s">
        <v>161</v>
      </c>
      <c r="AU552" s="202" t="s">
        <v>83</v>
      </c>
      <c r="AY552" s="15" t="s">
        <v>159</v>
      </c>
      <c r="BE552" s="203">
        <f>IF(N552="základní",J552,0)</f>
        <v>0</v>
      </c>
      <c r="BF552" s="203">
        <f>IF(N552="snížená",J552,0)</f>
        <v>0</v>
      </c>
      <c r="BG552" s="203">
        <f>IF(N552="zákl. přenesená",J552,0)</f>
        <v>0</v>
      </c>
      <c r="BH552" s="203">
        <f>IF(N552="sníž. přenesená",J552,0)</f>
        <v>0</v>
      </c>
      <c r="BI552" s="203">
        <f>IF(N552="nulová",J552,0)</f>
        <v>0</v>
      </c>
      <c r="BJ552" s="15" t="s">
        <v>8</v>
      </c>
      <c r="BK552" s="203">
        <f>ROUND(I552*H552,0)</f>
        <v>0</v>
      </c>
      <c r="BL552" s="15" t="s">
        <v>244</v>
      </c>
      <c r="BM552" s="202" t="s">
        <v>1921</v>
      </c>
    </row>
    <row r="553" spans="1:65" s="2" customFormat="1" ht="21.75" customHeight="1">
      <c r="A553" s="32"/>
      <c r="B553" s="33"/>
      <c r="C553" s="190" t="s">
        <v>1922</v>
      </c>
      <c r="D553" s="190" t="s">
        <v>161</v>
      </c>
      <c r="E553" s="191" t="s">
        <v>1923</v>
      </c>
      <c r="F553" s="192" t="s">
        <v>1924</v>
      </c>
      <c r="G553" s="193" t="s">
        <v>294</v>
      </c>
      <c r="H553" s="194">
        <v>16.04</v>
      </c>
      <c r="I553" s="195"/>
      <c r="J553" s="196">
        <f>ROUND(I553*H553,0)</f>
        <v>0</v>
      </c>
      <c r="K553" s="197"/>
      <c r="L553" s="37"/>
      <c r="M553" s="198" t="s">
        <v>1</v>
      </c>
      <c r="N553" s="199" t="s">
        <v>40</v>
      </c>
      <c r="O553" s="69"/>
      <c r="P553" s="200">
        <f>O553*H553</f>
        <v>0</v>
      </c>
      <c r="Q553" s="200">
        <v>0.00055</v>
      </c>
      <c r="R553" s="200">
        <f>Q553*H553</f>
        <v>0.008822</v>
      </c>
      <c r="S553" s="200">
        <v>0</v>
      </c>
      <c r="T553" s="201">
        <f>S553*H553</f>
        <v>0</v>
      </c>
      <c r="U553" s="32"/>
      <c r="V553" s="32"/>
      <c r="W553" s="32"/>
      <c r="X553" s="32"/>
      <c r="Y553" s="32"/>
      <c r="Z553" s="32"/>
      <c r="AA553" s="32"/>
      <c r="AB553" s="32"/>
      <c r="AC553" s="32"/>
      <c r="AD553" s="32"/>
      <c r="AE553" s="32"/>
      <c r="AR553" s="202" t="s">
        <v>244</v>
      </c>
      <c r="AT553" s="202" t="s">
        <v>161</v>
      </c>
      <c r="AU553" s="202" t="s">
        <v>83</v>
      </c>
      <c r="AY553" s="15" t="s">
        <v>159</v>
      </c>
      <c r="BE553" s="203">
        <f>IF(N553="základní",J553,0)</f>
        <v>0</v>
      </c>
      <c r="BF553" s="203">
        <f>IF(N553="snížená",J553,0)</f>
        <v>0</v>
      </c>
      <c r="BG553" s="203">
        <f>IF(N553="zákl. přenesená",J553,0)</f>
        <v>0</v>
      </c>
      <c r="BH553" s="203">
        <f>IF(N553="sníž. přenesená",J553,0)</f>
        <v>0</v>
      </c>
      <c r="BI553" s="203">
        <f>IF(N553="nulová",J553,0)</f>
        <v>0</v>
      </c>
      <c r="BJ553" s="15" t="s">
        <v>8</v>
      </c>
      <c r="BK553" s="203">
        <f>ROUND(I553*H553,0)</f>
        <v>0</v>
      </c>
      <c r="BL553" s="15" t="s">
        <v>244</v>
      </c>
      <c r="BM553" s="202" t="s">
        <v>1925</v>
      </c>
    </row>
    <row r="554" spans="2:51" s="13" customFormat="1" ht="12">
      <c r="B554" s="204"/>
      <c r="C554" s="205"/>
      <c r="D554" s="206" t="s">
        <v>167</v>
      </c>
      <c r="E554" s="207" t="s">
        <v>1</v>
      </c>
      <c r="F554" s="208" t="s">
        <v>1926</v>
      </c>
      <c r="G554" s="205"/>
      <c r="H554" s="209">
        <v>16.04</v>
      </c>
      <c r="I554" s="210"/>
      <c r="J554" s="205"/>
      <c r="K554" s="205"/>
      <c r="L554" s="211"/>
      <c r="M554" s="212"/>
      <c r="N554" s="213"/>
      <c r="O554" s="213"/>
      <c r="P554" s="213"/>
      <c r="Q554" s="213"/>
      <c r="R554" s="213"/>
      <c r="S554" s="213"/>
      <c r="T554" s="214"/>
      <c r="AT554" s="215" t="s">
        <v>167</v>
      </c>
      <c r="AU554" s="215" t="s">
        <v>83</v>
      </c>
      <c r="AV554" s="13" t="s">
        <v>83</v>
      </c>
      <c r="AW554" s="13" t="s">
        <v>31</v>
      </c>
      <c r="AX554" s="13" t="s">
        <v>75</v>
      </c>
      <c r="AY554" s="215" t="s">
        <v>159</v>
      </c>
    </row>
    <row r="555" spans="1:65" s="2" customFormat="1" ht="21.75" customHeight="1">
      <c r="A555" s="32"/>
      <c r="B555" s="33"/>
      <c r="C555" s="190" t="s">
        <v>1927</v>
      </c>
      <c r="D555" s="190" t="s">
        <v>161</v>
      </c>
      <c r="E555" s="191" t="s">
        <v>1928</v>
      </c>
      <c r="F555" s="192" t="s">
        <v>1929</v>
      </c>
      <c r="G555" s="193" t="s">
        <v>294</v>
      </c>
      <c r="H555" s="194">
        <v>38.104</v>
      </c>
      <c r="I555" s="195"/>
      <c r="J555" s="196">
        <f>ROUND(I555*H555,0)</f>
        <v>0</v>
      </c>
      <c r="K555" s="197"/>
      <c r="L555" s="37"/>
      <c r="M555" s="198" t="s">
        <v>1</v>
      </c>
      <c r="N555" s="199" t="s">
        <v>40</v>
      </c>
      <c r="O555" s="69"/>
      <c r="P555" s="200">
        <f>O555*H555</f>
        <v>0</v>
      </c>
      <c r="Q555" s="200">
        <v>0.0005</v>
      </c>
      <c r="R555" s="200">
        <f>Q555*H555</f>
        <v>0.019052</v>
      </c>
      <c r="S555" s="200">
        <v>0</v>
      </c>
      <c r="T555" s="201">
        <f>S555*H555</f>
        <v>0</v>
      </c>
      <c r="U555" s="32"/>
      <c r="V555" s="32"/>
      <c r="W555" s="32"/>
      <c r="X555" s="32"/>
      <c r="Y555" s="32"/>
      <c r="Z555" s="32"/>
      <c r="AA555" s="32"/>
      <c r="AB555" s="32"/>
      <c r="AC555" s="32"/>
      <c r="AD555" s="32"/>
      <c r="AE555" s="32"/>
      <c r="AR555" s="202" t="s">
        <v>244</v>
      </c>
      <c r="AT555" s="202" t="s">
        <v>161</v>
      </c>
      <c r="AU555" s="202" t="s">
        <v>83</v>
      </c>
      <c r="AY555" s="15" t="s">
        <v>159</v>
      </c>
      <c r="BE555" s="203">
        <f>IF(N555="základní",J555,0)</f>
        <v>0</v>
      </c>
      <c r="BF555" s="203">
        <f>IF(N555="snížená",J555,0)</f>
        <v>0</v>
      </c>
      <c r="BG555" s="203">
        <f>IF(N555="zákl. přenesená",J555,0)</f>
        <v>0</v>
      </c>
      <c r="BH555" s="203">
        <f>IF(N555="sníž. přenesená",J555,0)</f>
        <v>0</v>
      </c>
      <c r="BI555" s="203">
        <f>IF(N555="nulová",J555,0)</f>
        <v>0</v>
      </c>
      <c r="BJ555" s="15" t="s">
        <v>8</v>
      </c>
      <c r="BK555" s="203">
        <f>ROUND(I555*H555,0)</f>
        <v>0</v>
      </c>
      <c r="BL555" s="15" t="s">
        <v>244</v>
      </c>
      <c r="BM555" s="202" t="s">
        <v>1930</v>
      </c>
    </row>
    <row r="556" spans="2:51" s="13" customFormat="1" ht="12">
      <c r="B556" s="204"/>
      <c r="C556" s="205"/>
      <c r="D556" s="206" t="s">
        <v>167</v>
      </c>
      <c r="E556" s="207" t="s">
        <v>1</v>
      </c>
      <c r="F556" s="208" t="s">
        <v>1931</v>
      </c>
      <c r="G556" s="205"/>
      <c r="H556" s="209">
        <v>4.204</v>
      </c>
      <c r="I556" s="210"/>
      <c r="J556" s="205"/>
      <c r="K556" s="205"/>
      <c r="L556" s="211"/>
      <c r="M556" s="212"/>
      <c r="N556" s="213"/>
      <c r="O556" s="213"/>
      <c r="P556" s="213"/>
      <c r="Q556" s="213"/>
      <c r="R556" s="213"/>
      <c r="S556" s="213"/>
      <c r="T556" s="214"/>
      <c r="AT556" s="215" t="s">
        <v>167</v>
      </c>
      <c r="AU556" s="215" t="s">
        <v>83</v>
      </c>
      <c r="AV556" s="13" t="s">
        <v>83</v>
      </c>
      <c r="AW556" s="13" t="s">
        <v>31</v>
      </c>
      <c r="AX556" s="13" t="s">
        <v>75</v>
      </c>
      <c r="AY556" s="215" t="s">
        <v>159</v>
      </c>
    </row>
    <row r="557" spans="2:51" s="13" customFormat="1" ht="12">
      <c r="B557" s="204"/>
      <c r="C557" s="205"/>
      <c r="D557" s="206" t="s">
        <v>167</v>
      </c>
      <c r="E557" s="207" t="s">
        <v>1</v>
      </c>
      <c r="F557" s="208" t="s">
        <v>1932</v>
      </c>
      <c r="G557" s="205"/>
      <c r="H557" s="209">
        <v>8.2</v>
      </c>
      <c r="I557" s="210"/>
      <c r="J557" s="205"/>
      <c r="K557" s="205"/>
      <c r="L557" s="211"/>
      <c r="M557" s="212"/>
      <c r="N557" s="213"/>
      <c r="O557" s="213"/>
      <c r="P557" s="213"/>
      <c r="Q557" s="213"/>
      <c r="R557" s="213"/>
      <c r="S557" s="213"/>
      <c r="T557" s="214"/>
      <c r="AT557" s="215" t="s">
        <v>167</v>
      </c>
      <c r="AU557" s="215" t="s">
        <v>83</v>
      </c>
      <c r="AV557" s="13" t="s">
        <v>83</v>
      </c>
      <c r="AW557" s="13" t="s">
        <v>31</v>
      </c>
      <c r="AX557" s="13" t="s">
        <v>75</v>
      </c>
      <c r="AY557" s="215" t="s">
        <v>159</v>
      </c>
    </row>
    <row r="558" spans="2:51" s="13" customFormat="1" ht="12">
      <c r="B558" s="204"/>
      <c r="C558" s="205"/>
      <c r="D558" s="206" t="s">
        <v>167</v>
      </c>
      <c r="E558" s="207" t="s">
        <v>1</v>
      </c>
      <c r="F558" s="208" t="s">
        <v>1933</v>
      </c>
      <c r="G558" s="205"/>
      <c r="H558" s="209">
        <v>11</v>
      </c>
      <c r="I558" s="210"/>
      <c r="J558" s="205"/>
      <c r="K558" s="205"/>
      <c r="L558" s="211"/>
      <c r="M558" s="212"/>
      <c r="N558" s="213"/>
      <c r="O558" s="213"/>
      <c r="P558" s="213"/>
      <c r="Q558" s="213"/>
      <c r="R558" s="213"/>
      <c r="S558" s="213"/>
      <c r="T558" s="214"/>
      <c r="AT558" s="215" t="s">
        <v>167</v>
      </c>
      <c r="AU558" s="215" t="s">
        <v>83</v>
      </c>
      <c r="AV558" s="13" t="s">
        <v>83</v>
      </c>
      <c r="AW558" s="13" t="s">
        <v>31</v>
      </c>
      <c r="AX558" s="13" t="s">
        <v>75</v>
      </c>
      <c r="AY558" s="215" t="s">
        <v>159</v>
      </c>
    </row>
    <row r="559" spans="2:51" s="13" customFormat="1" ht="12">
      <c r="B559" s="204"/>
      <c r="C559" s="205"/>
      <c r="D559" s="206" t="s">
        <v>167</v>
      </c>
      <c r="E559" s="207" t="s">
        <v>1</v>
      </c>
      <c r="F559" s="208" t="s">
        <v>1934</v>
      </c>
      <c r="G559" s="205"/>
      <c r="H559" s="209">
        <v>14.7</v>
      </c>
      <c r="I559" s="210"/>
      <c r="J559" s="205"/>
      <c r="K559" s="205"/>
      <c r="L559" s="211"/>
      <c r="M559" s="212"/>
      <c r="N559" s="213"/>
      <c r="O559" s="213"/>
      <c r="P559" s="213"/>
      <c r="Q559" s="213"/>
      <c r="R559" s="213"/>
      <c r="S559" s="213"/>
      <c r="T559" s="214"/>
      <c r="AT559" s="215" t="s">
        <v>167</v>
      </c>
      <c r="AU559" s="215" t="s">
        <v>83</v>
      </c>
      <c r="AV559" s="13" t="s">
        <v>83</v>
      </c>
      <c r="AW559" s="13" t="s">
        <v>31</v>
      </c>
      <c r="AX559" s="13" t="s">
        <v>75</v>
      </c>
      <c r="AY559" s="215" t="s">
        <v>159</v>
      </c>
    </row>
    <row r="560" spans="1:65" s="2" customFormat="1" ht="16.5" customHeight="1">
      <c r="A560" s="32"/>
      <c r="B560" s="33"/>
      <c r="C560" s="190" t="s">
        <v>1935</v>
      </c>
      <c r="D560" s="190" t="s">
        <v>161</v>
      </c>
      <c r="E560" s="191" t="s">
        <v>1936</v>
      </c>
      <c r="F560" s="192" t="s">
        <v>1937</v>
      </c>
      <c r="G560" s="193" t="s">
        <v>214</v>
      </c>
      <c r="H560" s="194">
        <v>73.123</v>
      </c>
      <c r="I560" s="195"/>
      <c r="J560" s="196">
        <f>ROUND(I560*H560,0)</f>
        <v>0</v>
      </c>
      <c r="K560" s="197"/>
      <c r="L560" s="37"/>
      <c r="M560" s="198" t="s">
        <v>1</v>
      </c>
      <c r="N560" s="199" t="s">
        <v>40</v>
      </c>
      <c r="O560" s="69"/>
      <c r="P560" s="200">
        <f>O560*H560</f>
        <v>0</v>
      </c>
      <c r="Q560" s="200">
        <v>0.0003</v>
      </c>
      <c r="R560" s="200">
        <f>Q560*H560</f>
        <v>0.0219369</v>
      </c>
      <c r="S560" s="200">
        <v>0</v>
      </c>
      <c r="T560" s="201">
        <f>S560*H560</f>
        <v>0</v>
      </c>
      <c r="U560" s="32"/>
      <c r="V560" s="32"/>
      <c r="W560" s="32"/>
      <c r="X560" s="32"/>
      <c r="Y560" s="32"/>
      <c r="Z560" s="32"/>
      <c r="AA560" s="32"/>
      <c r="AB560" s="32"/>
      <c r="AC560" s="32"/>
      <c r="AD560" s="32"/>
      <c r="AE560" s="32"/>
      <c r="AR560" s="202" t="s">
        <v>244</v>
      </c>
      <c r="AT560" s="202" t="s">
        <v>161</v>
      </c>
      <c r="AU560" s="202" t="s">
        <v>83</v>
      </c>
      <c r="AY560" s="15" t="s">
        <v>159</v>
      </c>
      <c r="BE560" s="203">
        <f>IF(N560="základní",J560,0)</f>
        <v>0</v>
      </c>
      <c r="BF560" s="203">
        <f>IF(N560="snížená",J560,0)</f>
        <v>0</v>
      </c>
      <c r="BG560" s="203">
        <f>IF(N560="zákl. přenesená",J560,0)</f>
        <v>0</v>
      </c>
      <c r="BH560" s="203">
        <f>IF(N560="sníž. přenesená",J560,0)</f>
        <v>0</v>
      </c>
      <c r="BI560" s="203">
        <f>IF(N560="nulová",J560,0)</f>
        <v>0</v>
      </c>
      <c r="BJ560" s="15" t="s">
        <v>8</v>
      </c>
      <c r="BK560" s="203">
        <f>ROUND(I560*H560,0)</f>
        <v>0</v>
      </c>
      <c r="BL560" s="15" t="s">
        <v>244</v>
      </c>
      <c r="BM560" s="202" t="s">
        <v>1938</v>
      </c>
    </row>
    <row r="561" spans="1:65" s="2" customFormat="1" ht="16.5" customHeight="1">
      <c r="A561" s="32"/>
      <c r="B561" s="33"/>
      <c r="C561" s="190" t="s">
        <v>1939</v>
      </c>
      <c r="D561" s="190" t="s">
        <v>161</v>
      </c>
      <c r="E561" s="191" t="s">
        <v>1940</v>
      </c>
      <c r="F561" s="192" t="s">
        <v>1941</v>
      </c>
      <c r="G561" s="193" t="s">
        <v>294</v>
      </c>
      <c r="H561" s="194">
        <v>34.604</v>
      </c>
      <c r="I561" s="195"/>
      <c r="J561" s="196">
        <f>ROUND(I561*H561,0)</f>
        <v>0</v>
      </c>
      <c r="K561" s="197"/>
      <c r="L561" s="37"/>
      <c r="M561" s="198" t="s">
        <v>1</v>
      </c>
      <c r="N561" s="199" t="s">
        <v>40</v>
      </c>
      <c r="O561" s="69"/>
      <c r="P561" s="200">
        <f>O561*H561</f>
        <v>0</v>
      </c>
      <c r="Q561" s="200">
        <v>3E-05</v>
      </c>
      <c r="R561" s="200">
        <f>Q561*H561</f>
        <v>0.00103812</v>
      </c>
      <c r="S561" s="200">
        <v>0</v>
      </c>
      <c r="T561" s="201">
        <f>S561*H561</f>
        <v>0</v>
      </c>
      <c r="U561" s="32"/>
      <c r="V561" s="32"/>
      <c r="W561" s="32"/>
      <c r="X561" s="32"/>
      <c r="Y561" s="32"/>
      <c r="Z561" s="32"/>
      <c r="AA561" s="32"/>
      <c r="AB561" s="32"/>
      <c r="AC561" s="32"/>
      <c r="AD561" s="32"/>
      <c r="AE561" s="32"/>
      <c r="AR561" s="202" t="s">
        <v>244</v>
      </c>
      <c r="AT561" s="202" t="s">
        <v>161</v>
      </c>
      <c r="AU561" s="202" t="s">
        <v>83</v>
      </c>
      <c r="AY561" s="15" t="s">
        <v>159</v>
      </c>
      <c r="BE561" s="203">
        <f>IF(N561="základní",J561,0)</f>
        <v>0</v>
      </c>
      <c r="BF561" s="203">
        <f>IF(N561="snížená",J561,0)</f>
        <v>0</v>
      </c>
      <c r="BG561" s="203">
        <f>IF(N561="zákl. přenesená",J561,0)</f>
        <v>0</v>
      </c>
      <c r="BH561" s="203">
        <f>IF(N561="sníž. přenesená",J561,0)</f>
        <v>0</v>
      </c>
      <c r="BI561" s="203">
        <f>IF(N561="nulová",J561,0)</f>
        <v>0</v>
      </c>
      <c r="BJ561" s="15" t="s">
        <v>8</v>
      </c>
      <c r="BK561" s="203">
        <f>ROUND(I561*H561,0)</f>
        <v>0</v>
      </c>
      <c r="BL561" s="15" t="s">
        <v>244</v>
      </c>
      <c r="BM561" s="202" t="s">
        <v>1942</v>
      </c>
    </row>
    <row r="562" spans="2:51" s="13" customFormat="1" ht="12">
      <c r="B562" s="204"/>
      <c r="C562" s="205"/>
      <c r="D562" s="206" t="s">
        <v>167</v>
      </c>
      <c r="E562" s="207" t="s">
        <v>1</v>
      </c>
      <c r="F562" s="208" t="s">
        <v>1943</v>
      </c>
      <c r="G562" s="205"/>
      <c r="H562" s="209">
        <v>3.504</v>
      </c>
      <c r="I562" s="210"/>
      <c r="J562" s="205"/>
      <c r="K562" s="205"/>
      <c r="L562" s="211"/>
      <c r="M562" s="212"/>
      <c r="N562" s="213"/>
      <c r="O562" s="213"/>
      <c r="P562" s="213"/>
      <c r="Q562" s="213"/>
      <c r="R562" s="213"/>
      <c r="S562" s="213"/>
      <c r="T562" s="214"/>
      <c r="AT562" s="215" t="s">
        <v>167</v>
      </c>
      <c r="AU562" s="215" t="s">
        <v>83</v>
      </c>
      <c r="AV562" s="13" t="s">
        <v>83</v>
      </c>
      <c r="AW562" s="13" t="s">
        <v>31</v>
      </c>
      <c r="AX562" s="13" t="s">
        <v>75</v>
      </c>
      <c r="AY562" s="215" t="s">
        <v>159</v>
      </c>
    </row>
    <row r="563" spans="2:51" s="13" customFormat="1" ht="12">
      <c r="B563" s="204"/>
      <c r="C563" s="205"/>
      <c r="D563" s="206" t="s">
        <v>167</v>
      </c>
      <c r="E563" s="207" t="s">
        <v>1</v>
      </c>
      <c r="F563" s="208" t="s">
        <v>1944</v>
      </c>
      <c r="G563" s="205"/>
      <c r="H563" s="209">
        <v>6.8</v>
      </c>
      <c r="I563" s="210"/>
      <c r="J563" s="205"/>
      <c r="K563" s="205"/>
      <c r="L563" s="211"/>
      <c r="M563" s="212"/>
      <c r="N563" s="213"/>
      <c r="O563" s="213"/>
      <c r="P563" s="213"/>
      <c r="Q563" s="213"/>
      <c r="R563" s="213"/>
      <c r="S563" s="213"/>
      <c r="T563" s="214"/>
      <c r="AT563" s="215" t="s">
        <v>167</v>
      </c>
      <c r="AU563" s="215" t="s">
        <v>83</v>
      </c>
      <c r="AV563" s="13" t="s">
        <v>83</v>
      </c>
      <c r="AW563" s="13" t="s">
        <v>31</v>
      </c>
      <c r="AX563" s="13" t="s">
        <v>75</v>
      </c>
      <c r="AY563" s="215" t="s">
        <v>159</v>
      </c>
    </row>
    <row r="564" spans="2:51" s="13" customFormat="1" ht="12">
      <c r="B564" s="204"/>
      <c r="C564" s="205"/>
      <c r="D564" s="206" t="s">
        <v>167</v>
      </c>
      <c r="E564" s="207" t="s">
        <v>1</v>
      </c>
      <c r="F564" s="208" t="s">
        <v>1945</v>
      </c>
      <c r="G564" s="205"/>
      <c r="H564" s="209">
        <v>10.3</v>
      </c>
      <c r="I564" s="210"/>
      <c r="J564" s="205"/>
      <c r="K564" s="205"/>
      <c r="L564" s="211"/>
      <c r="M564" s="212"/>
      <c r="N564" s="213"/>
      <c r="O564" s="213"/>
      <c r="P564" s="213"/>
      <c r="Q564" s="213"/>
      <c r="R564" s="213"/>
      <c r="S564" s="213"/>
      <c r="T564" s="214"/>
      <c r="AT564" s="215" t="s">
        <v>167</v>
      </c>
      <c r="AU564" s="215" t="s">
        <v>83</v>
      </c>
      <c r="AV564" s="13" t="s">
        <v>83</v>
      </c>
      <c r="AW564" s="13" t="s">
        <v>31</v>
      </c>
      <c r="AX564" s="13" t="s">
        <v>75</v>
      </c>
      <c r="AY564" s="215" t="s">
        <v>159</v>
      </c>
    </row>
    <row r="565" spans="2:51" s="13" customFormat="1" ht="12">
      <c r="B565" s="204"/>
      <c r="C565" s="205"/>
      <c r="D565" s="206" t="s">
        <v>167</v>
      </c>
      <c r="E565" s="207" t="s">
        <v>1</v>
      </c>
      <c r="F565" s="208" t="s">
        <v>1946</v>
      </c>
      <c r="G565" s="205"/>
      <c r="H565" s="209">
        <v>14</v>
      </c>
      <c r="I565" s="210"/>
      <c r="J565" s="205"/>
      <c r="K565" s="205"/>
      <c r="L565" s="211"/>
      <c r="M565" s="212"/>
      <c r="N565" s="213"/>
      <c r="O565" s="213"/>
      <c r="P565" s="213"/>
      <c r="Q565" s="213"/>
      <c r="R565" s="213"/>
      <c r="S565" s="213"/>
      <c r="T565" s="214"/>
      <c r="AT565" s="215" t="s">
        <v>167</v>
      </c>
      <c r="AU565" s="215" t="s">
        <v>83</v>
      </c>
      <c r="AV565" s="13" t="s">
        <v>83</v>
      </c>
      <c r="AW565" s="13" t="s">
        <v>31</v>
      </c>
      <c r="AX565" s="13" t="s">
        <v>75</v>
      </c>
      <c r="AY565" s="215" t="s">
        <v>159</v>
      </c>
    </row>
    <row r="566" spans="1:65" s="2" customFormat="1" ht="21.75" customHeight="1">
      <c r="A566" s="32"/>
      <c r="B566" s="33"/>
      <c r="C566" s="190" t="s">
        <v>1947</v>
      </c>
      <c r="D566" s="190" t="s">
        <v>161</v>
      </c>
      <c r="E566" s="191" t="s">
        <v>1948</v>
      </c>
      <c r="F566" s="192" t="s">
        <v>1949</v>
      </c>
      <c r="G566" s="193" t="s">
        <v>194</v>
      </c>
      <c r="H566" s="194">
        <v>1.406</v>
      </c>
      <c r="I566" s="195"/>
      <c r="J566" s="196">
        <f>ROUND(I566*H566,0)</f>
        <v>0</v>
      </c>
      <c r="K566" s="197"/>
      <c r="L566" s="37"/>
      <c r="M566" s="198" t="s">
        <v>1</v>
      </c>
      <c r="N566" s="199" t="s">
        <v>40</v>
      </c>
      <c r="O566" s="69"/>
      <c r="P566" s="200">
        <f>O566*H566</f>
        <v>0</v>
      </c>
      <c r="Q566" s="200">
        <v>0</v>
      </c>
      <c r="R566" s="200">
        <f>Q566*H566</f>
        <v>0</v>
      </c>
      <c r="S566" s="200">
        <v>0</v>
      </c>
      <c r="T566" s="201">
        <f>S566*H566</f>
        <v>0</v>
      </c>
      <c r="U566" s="32"/>
      <c r="V566" s="32"/>
      <c r="W566" s="32"/>
      <c r="X566" s="32"/>
      <c r="Y566" s="32"/>
      <c r="Z566" s="32"/>
      <c r="AA566" s="32"/>
      <c r="AB566" s="32"/>
      <c r="AC566" s="32"/>
      <c r="AD566" s="32"/>
      <c r="AE566" s="32"/>
      <c r="AR566" s="202" t="s">
        <v>244</v>
      </c>
      <c r="AT566" s="202" t="s">
        <v>161</v>
      </c>
      <c r="AU566" s="202" t="s">
        <v>83</v>
      </c>
      <c r="AY566" s="15" t="s">
        <v>159</v>
      </c>
      <c r="BE566" s="203">
        <f>IF(N566="základní",J566,0)</f>
        <v>0</v>
      </c>
      <c r="BF566" s="203">
        <f>IF(N566="snížená",J566,0)</f>
        <v>0</v>
      </c>
      <c r="BG566" s="203">
        <f>IF(N566="zákl. přenesená",J566,0)</f>
        <v>0</v>
      </c>
      <c r="BH566" s="203">
        <f>IF(N566="sníž. přenesená",J566,0)</f>
        <v>0</v>
      </c>
      <c r="BI566" s="203">
        <f>IF(N566="nulová",J566,0)</f>
        <v>0</v>
      </c>
      <c r="BJ566" s="15" t="s">
        <v>8</v>
      </c>
      <c r="BK566" s="203">
        <f>ROUND(I566*H566,0)</f>
        <v>0</v>
      </c>
      <c r="BL566" s="15" t="s">
        <v>244</v>
      </c>
      <c r="BM566" s="202" t="s">
        <v>1950</v>
      </c>
    </row>
    <row r="567" spans="2:63" s="12" customFormat="1" ht="22.9" customHeight="1">
      <c r="B567" s="174"/>
      <c r="C567" s="175"/>
      <c r="D567" s="176" t="s">
        <v>74</v>
      </c>
      <c r="E567" s="188" t="s">
        <v>883</v>
      </c>
      <c r="F567" s="188" t="s">
        <v>884</v>
      </c>
      <c r="G567" s="175"/>
      <c r="H567" s="175"/>
      <c r="I567" s="178"/>
      <c r="J567" s="189">
        <f>BK567</f>
        <v>0</v>
      </c>
      <c r="K567" s="175"/>
      <c r="L567" s="180"/>
      <c r="M567" s="181"/>
      <c r="N567" s="182"/>
      <c r="O567" s="182"/>
      <c r="P567" s="183">
        <f>SUM(P568:P577)</f>
        <v>0</v>
      </c>
      <c r="Q567" s="182"/>
      <c r="R567" s="183">
        <f>SUM(R568:R577)</f>
        <v>0.023791179999999995</v>
      </c>
      <c r="S567" s="182"/>
      <c r="T567" s="184">
        <f>SUM(T568:T577)</f>
        <v>0</v>
      </c>
      <c r="AR567" s="185" t="s">
        <v>83</v>
      </c>
      <c r="AT567" s="186" t="s">
        <v>74</v>
      </c>
      <c r="AU567" s="186" t="s">
        <v>8</v>
      </c>
      <c r="AY567" s="185" t="s">
        <v>159</v>
      </c>
      <c r="BK567" s="187">
        <f>SUM(BK568:BK577)</f>
        <v>0</v>
      </c>
    </row>
    <row r="568" spans="1:65" s="2" customFormat="1" ht="21.75" customHeight="1">
      <c r="A568" s="32"/>
      <c r="B568" s="33"/>
      <c r="C568" s="190" t="s">
        <v>1951</v>
      </c>
      <c r="D568" s="190" t="s">
        <v>161</v>
      </c>
      <c r="E568" s="191" t="s">
        <v>1952</v>
      </c>
      <c r="F568" s="192" t="s">
        <v>1953</v>
      </c>
      <c r="G568" s="193" t="s">
        <v>214</v>
      </c>
      <c r="H568" s="194">
        <v>12.464</v>
      </c>
      <c r="I568" s="195"/>
      <c r="J568" s="196">
        <f>ROUND(I568*H568,0)</f>
        <v>0</v>
      </c>
      <c r="K568" s="197"/>
      <c r="L568" s="37"/>
      <c r="M568" s="198" t="s">
        <v>1</v>
      </c>
      <c r="N568" s="199" t="s">
        <v>40</v>
      </c>
      <c r="O568" s="69"/>
      <c r="P568" s="200">
        <f>O568*H568</f>
        <v>0</v>
      </c>
      <c r="Q568" s="200">
        <v>0.00017</v>
      </c>
      <c r="R568" s="200">
        <f>Q568*H568</f>
        <v>0.00211888</v>
      </c>
      <c r="S568" s="200">
        <v>0</v>
      </c>
      <c r="T568" s="201">
        <f>S568*H568</f>
        <v>0</v>
      </c>
      <c r="U568" s="32"/>
      <c r="V568" s="32"/>
      <c r="W568" s="32"/>
      <c r="X568" s="32"/>
      <c r="Y568" s="32"/>
      <c r="Z568" s="32"/>
      <c r="AA568" s="32"/>
      <c r="AB568" s="32"/>
      <c r="AC568" s="32"/>
      <c r="AD568" s="32"/>
      <c r="AE568" s="32"/>
      <c r="AR568" s="202" t="s">
        <v>244</v>
      </c>
      <c r="AT568" s="202" t="s">
        <v>161</v>
      </c>
      <c r="AU568" s="202" t="s">
        <v>83</v>
      </c>
      <c r="AY568" s="15" t="s">
        <v>159</v>
      </c>
      <c r="BE568" s="203">
        <f>IF(N568="základní",J568,0)</f>
        <v>0</v>
      </c>
      <c r="BF568" s="203">
        <f>IF(N568="snížená",J568,0)</f>
        <v>0</v>
      </c>
      <c r="BG568" s="203">
        <f>IF(N568="zákl. přenesená",J568,0)</f>
        <v>0</v>
      </c>
      <c r="BH568" s="203">
        <f>IF(N568="sníž. přenesená",J568,0)</f>
        <v>0</v>
      </c>
      <c r="BI568" s="203">
        <f>IF(N568="nulová",J568,0)</f>
        <v>0</v>
      </c>
      <c r="BJ568" s="15" t="s">
        <v>8</v>
      </c>
      <c r="BK568" s="203">
        <f>ROUND(I568*H568,0)</f>
        <v>0</v>
      </c>
      <c r="BL568" s="15" t="s">
        <v>244</v>
      </c>
      <c r="BM568" s="202" t="s">
        <v>1954</v>
      </c>
    </row>
    <row r="569" spans="2:51" s="13" customFormat="1" ht="12">
      <c r="B569" s="204"/>
      <c r="C569" s="205"/>
      <c r="D569" s="206" t="s">
        <v>167</v>
      </c>
      <c r="E569" s="207" t="s">
        <v>1</v>
      </c>
      <c r="F569" s="208" t="s">
        <v>1955</v>
      </c>
      <c r="G569" s="205"/>
      <c r="H569" s="209">
        <v>3.248</v>
      </c>
      <c r="I569" s="210"/>
      <c r="J569" s="205"/>
      <c r="K569" s="205"/>
      <c r="L569" s="211"/>
      <c r="M569" s="212"/>
      <c r="N569" s="213"/>
      <c r="O569" s="213"/>
      <c r="P569" s="213"/>
      <c r="Q569" s="213"/>
      <c r="R569" s="213"/>
      <c r="S569" s="213"/>
      <c r="T569" s="214"/>
      <c r="AT569" s="215" t="s">
        <v>167</v>
      </c>
      <c r="AU569" s="215" t="s">
        <v>83</v>
      </c>
      <c r="AV569" s="13" t="s">
        <v>83</v>
      </c>
      <c r="AW569" s="13" t="s">
        <v>31</v>
      </c>
      <c r="AX569" s="13" t="s">
        <v>75</v>
      </c>
      <c r="AY569" s="215" t="s">
        <v>159</v>
      </c>
    </row>
    <row r="570" spans="2:51" s="13" customFormat="1" ht="12">
      <c r="B570" s="204"/>
      <c r="C570" s="205"/>
      <c r="D570" s="206" t="s">
        <v>167</v>
      </c>
      <c r="E570" s="207" t="s">
        <v>1</v>
      </c>
      <c r="F570" s="208" t="s">
        <v>1956</v>
      </c>
      <c r="G570" s="205"/>
      <c r="H570" s="209">
        <v>9.216</v>
      </c>
      <c r="I570" s="210"/>
      <c r="J570" s="205"/>
      <c r="K570" s="205"/>
      <c r="L570" s="211"/>
      <c r="M570" s="212"/>
      <c r="N570" s="213"/>
      <c r="O570" s="213"/>
      <c r="P570" s="213"/>
      <c r="Q570" s="213"/>
      <c r="R570" s="213"/>
      <c r="S570" s="213"/>
      <c r="T570" s="214"/>
      <c r="AT570" s="215" t="s">
        <v>167</v>
      </c>
      <c r="AU570" s="215" t="s">
        <v>83</v>
      </c>
      <c r="AV570" s="13" t="s">
        <v>83</v>
      </c>
      <c r="AW570" s="13" t="s">
        <v>31</v>
      </c>
      <c r="AX570" s="13" t="s">
        <v>75</v>
      </c>
      <c r="AY570" s="215" t="s">
        <v>159</v>
      </c>
    </row>
    <row r="571" spans="1:65" s="2" customFormat="1" ht="21.75" customHeight="1">
      <c r="A571" s="32"/>
      <c r="B571" s="33"/>
      <c r="C571" s="190" t="s">
        <v>1957</v>
      </c>
      <c r="D571" s="190" t="s">
        <v>161</v>
      </c>
      <c r="E571" s="191" t="s">
        <v>1958</v>
      </c>
      <c r="F571" s="192" t="s">
        <v>1959</v>
      </c>
      <c r="G571" s="193" t="s">
        <v>214</v>
      </c>
      <c r="H571" s="194">
        <v>15.448</v>
      </c>
      <c r="I571" s="195"/>
      <c r="J571" s="196">
        <f>ROUND(I571*H571,0)</f>
        <v>0</v>
      </c>
      <c r="K571" s="197"/>
      <c r="L571" s="37"/>
      <c r="M571" s="198" t="s">
        <v>1</v>
      </c>
      <c r="N571" s="199" t="s">
        <v>40</v>
      </c>
      <c r="O571" s="69"/>
      <c r="P571" s="200">
        <f>O571*H571</f>
        <v>0</v>
      </c>
      <c r="Q571" s="200">
        <v>0.00012</v>
      </c>
      <c r="R571" s="200">
        <f>Q571*H571</f>
        <v>0.00185376</v>
      </c>
      <c r="S571" s="200">
        <v>0</v>
      </c>
      <c r="T571" s="201">
        <f>S571*H571</f>
        <v>0</v>
      </c>
      <c r="U571" s="32"/>
      <c r="V571" s="32"/>
      <c r="W571" s="32"/>
      <c r="X571" s="32"/>
      <c r="Y571" s="32"/>
      <c r="Z571" s="32"/>
      <c r="AA571" s="32"/>
      <c r="AB571" s="32"/>
      <c r="AC571" s="32"/>
      <c r="AD571" s="32"/>
      <c r="AE571" s="32"/>
      <c r="AR571" s="202" t="s">
        <v>244</v>
      </c>
      <c r="AT571" s="202" t="s">
        <v>161</v>
      </c>
      <c r="AU571" s="202" t="s">
        <v>83</v>
      </c>
      <c r="AY571" s="15" t="s">
        <v>159</v>
      </c>
      <c r="BE571" s="203">
        <f>IF(N571="základní",J571,0)</f>
        <v>0</v>
      </c>
      <c r="BF571" s="203">
        <f>IF(N571="snížená",J571,0)</f>
        <v>0</v>
      </c>
      <c r="BG571" s="203">
        <f>IF(N571="zákl. přenesená",J571,0)</f>
        <v>0</v>
      </c>
      <c r="BH571" s="203">
        <f>IF(N571="sníž. přenesená",J571,0)</f>
        <v>0</v>
      </c>
      <c r="BI571" s="203">
        <f>IF(N571="nulová",J571,0)</f>
        <v>0</v>
      </c>
      <c r="BJ571" s="15" t="s">
        <v>8</v>
      </c>
      <c r="BK571" s="203">
        <f>ROUND(I571*H571,0)</f>
        <v>0</v>
      </c>
      <c r="BL571" s="15" t="s">
        <v>244</v>
      </c>
      <c r="BM571" s="202" t="s">
        <v>1960</v>
      </c>
    </row>
    <row r="572" spans="2:51" s="13" customFormat="1" ht="12">
      <c r="B572" s="204"/>
      <c r="C572" s="205"/>
      <c r="D572" s="206" t="s">
        <v>167</v>
      </c>
      <c r="E572" s="207" t="s">
        <v>1</v>
      </c>
      <c r="F572" s="208" t="s">
        <v>1956</v>
      </c>
      <c r="G572" s="205"/>
      <c r="H572" s="209">
        <v>9.216</v>
      </c>
      <c r="I572" s="210"/>
      <c r="J572" s="205"/>
      <c r="K572" s="205"/>
      <c r="L572" s="211"/>
      <c r="M572" s="212"/>
      <c r="N572" s="213"/>
      <c r="O572" s="213"/>
      <c r="P572" s="213"/>
      <c r="Q572" s="213"/>
      <c r="R572" s="213"/>
      <c r="S572" s="213"/>
      <c r="T572" s="214"/>
      <c r="AT572" s="215" t="s">
        <v>167</v>
      </c>
      <c r="AU572" s="215" t="s">
        <v>83</v>
      </c>
      <c r="AV572" s="13" t="s">
        <v>83</v>
      </c>
      <c r="AW572" s="13" t="s">
        <v>31</v>
      </c>
      <c r="AX572" s="13" t="s">
        <v>75</v>
      </c>
      <c r="AY572" s="215" t="s">
        <v>159</v>
      </c>
    </row>
    <row r="573" spans="2:51" s="13" customFormat="1" ht="12">
      <c r="B573" s="204"/>
      <c r="C573" s="205"/>
      <c r="D573" s="206" t="s">
        <v>167</v>
      </c>
      <c r="E573" s="207" t="s">
        <v>1</v>
      </c>
      <c r="F573" s="208" t="s">
        <v>1961</v>
      </c>
      <c r="G573" s="205"/>
      <c r="H573" s="209">
        <v>6.232</v>
      </c>
      <c r="I573" s="210"/>
      <c r="J573" s="205"/>
      <c r="K573" s="205"/>
      <c r="L573" s="211"/>
      <c r="M573" s="212"/>
      <c r="N573" s="213"/>
      <c r="O573" s="213"/>
      <c r="P573" s="213"/>
      <c r="Q573" s="213"/>
      <c r="R573" s="213"/>
      <c r="S573" s="213"/>
      <c r="T573" s="214"/>
      <c r="AT573" s="215" t="s">
        <v>167</v>
      </c>
      <c r="AU573" s="215" t="s">
        <v>83</v>
      </c>
      <c r="AV573" s="13" t="s">
        <v>83</v>
      </c>
      <c r="AW573" s="13" t="s">
        <v>31</v>
      </c>
      <c r="AX573" s="13" t="s">
        <v>75</v>
      </c>
      <c r="AY573" s="215" t="s">
        <v>159</v>
      </c>
    </row>
    <row r="574" spans="1:65" s="2" customFormat="1" ht="21.75" customHeight="1">
      <c r="A574" s="32"/>
      <c r="B574" s="33"/>
      <c r="C574" s="190" t="s">
        <v>1962</v>
      </c>
      <c r="D574" s="190" t="s">
        <v>161</v>
      </c>
      <c r="E574" s="191" t="s">
        <v>1963</v>
      </c>
      <c r="F574" s="192" t="s">
        <v>1964</v>
      </c>
      <c r="G574" s="193" t="s">
        <v>214</v>
      </c>
      <c r="H574" s="194">
        <v>47.187</v>
      </c>
      <c r="I574" s="195"/>
      <c r="J574" s="196">
        <f>ROUND(I574*H574,0)</f>
        <v>0</v>
      </c>
      <c r="K574" s="197"/>
      <c r="L574" s="37"/>
      <c r="M574" s="198" t="s">
        <v>1</v>
      </c>
      <c r="N574" s="199" t="s">
        <v>40</v>
      </c>
      <c r="O574" s="69"/>
      <c r="P574" s="200">
        <f>O574*H574</f>
        <v>0</v>
      </c>
      <c r="Q574" s="200">
        <v>0.00014</v>
      </c>
      <c r="R574" s="200">
        <f>Q574*H574</f>
        <v>0.006606179999999999</v>
      </c>
      <c r="S574" s="200">
        <v>0</v>
      </c>
      <c r="T574" s="201">
        <f>S574*H574</f>
        <v>0</v>
      </c>
      <c r="U574" s="32"/>
      <c r="V574" s="32"/>
      <c r="W574" s="32"/>
      <c r="X574" s="32"/>
      <c r="Y574" s="32"/>
      <c r="Z574" s="32"/>
      <c r="AA574" s="32"/>
      <c r="AB574" s="32"/>
      <c r="AC574" s="32"/>
      <c r="AD574" s="32"/>
      <c r="AE574" s="32"/>
      <c r="AR574" s="202" t="s">
        <v>244</v>
      </c>
      <c r="AT574" s="202" t="s">
        <v>161</v>
      </c>
      <c r="AU574" s="202" t="s">
        <v>83</v>
      </c>
      <c r="AY574" s="15" t="s">
        <v>159</v>
      </c>
      <c r="BE574" s="203">
        <f>IF(N574="základní",J574,0)</f>
        <v>0</v>
      </c>
      <c r="BF574" s="203">
        <f>IF(N574="snížená",J574,0)</f>
        <v>0</v>
      </c>
      <c r="BG574" s="203">
        <f>IF(N574="zákl. přenesená",J574,0)</f>
        <v>0</v>
      </c>
      <c r="BH574" s="203">
        <f>IF(N574="sníž. přenesená",J574,0)</f>
        <v>0</v>
      </c>
      <c r="BI574" s="203">
        <f>IF(N574="nulová",J574,0)</f>
        <v>0</v>
      </c>
      <c r="BJ574" s="15" t="s">
        <v>8</v>
      </c>
      <c r="BK574" s="203">
        <f>ROUND(I574*H574,0)</f>
        <v>0</v>
      </c>
      <c r="BL574" s="15" t="s">
        <v>244</v>
      </c>
      <c r="BM574" s="202" t="s">
        <v>1965</v>
      </c>
    </row>
    <row r="575" spans="2:51" s="13" customFormat="1" ht="12">
      <c r="B575" s="204"/>
      <c r="C575" s="205"/>
      <c r="D575" s="206" t="s">
        <v>167</v>
      </c>
      <c r="E575" s="207" t="s">
        <v>1</v>
      </c>
      <c r="F575" s="208" t="s">
        <v>1966</v>
      </c>
      <c r="G575" s="205"/>
      <c r="H575" s="209">
        <v>47.187</v>
      </c>
      <c r="I575" s="210"/>
      <c r="J575" s="205"/>
      <c r="K575" s="205"/>
      <c r="L575" s="211"/>
      <c r="M575" s="212"/>
      <c r="N575" s="213"/>
      <c r="O575" s="213"/>
      <c r="P575" s="213"/>
      <c r="Q575" s="213"/>
      <c r="R575" s="213"/>
      <c r="S575" s="213"/>
      <c r="T575" s="214"/>
      <c r="AT575" s="215" t="s">
        <v>167</v>
      </c>
      <c r="AU575" s="215" t="s">
        <v>83</v>
      </c>
      <c r="AV575" s="13" t="s">
        <v>83</v>
      </c>
      <c r="AW575" s="13" t="s">
        <v>31</v>
      </c>
      <c r="AX575" s="13" t="s">
        <v>75</v>
      </c>
      <c r="AY575" s="215" t="s">
        <v>159</v>
      </c>
    </row>
    <row r="576" spans="1:65" s="2" customFormat="1" ht="21.75" customHeight="1">
      <c r="A576" s="32"/>
      <c r="B576" s="33"/>
      <c r="C576" s="190" t="s">
        <v>1967</v>
      </c>
      <c r="D576" s="190" t="s">
        <v>161</v>
      </c>
      <c r="E576" s="191" t="s">
        <v>1968</v>
      </c>
      <c r="F576" s="192" t="s">
        <v>1969</v>
      </c>
      <c r="G576" s="193" t="s">
        <v>214</v>
      </c>
      <c r="H576" s="194">
        <v>94.374</v>
      </c>
      <c r="I576" s="195"/>
      <c r="J576" s="196">
        <f>ROUND(I576*H576,0)</f>
        <v>0</v>
      </c>
      <c r="K576" s="197"/>
      <c r="L576" s="37"/>
      <c r="M576" s="198" t="s">
        <v>1</v>
      </c>
      <c r="N576" s="199" t="s">
        <v>40</v>
      </c>
      <c r="O576" s="69"/>
      <c r="P576" s="200">
        <f>O576*H576</f>
        <v>0</v>
      </c>
      <c r="Q576" s="200">
        <v>0.00014</v>
      </c>
      <c r="R576" s="200">
        <f>Q576*H576</f>
        <v>0.013212359999999998</v>
      </c>
      <c r="S576" s="200">
        <v>0</v>
      </c>
      <c r="T576" s="201">
        <f>S576*H576</f>
        <v>0</v>
      </c>
      <c r="U576" s="32"/>
      <c r="V576" s="32"/>
      <c r="W576" s="32"/>
      <c r="X576" s="32"/>
      <c r="Y576" s="32"/>
      <c r="Z576" s="32"/>
      <c r="AA576" s="32"/>
      <c r="AB576" s="32"/>
      <c r="AC576" s="32"/>
      <c r="AD576" s="32"/>
      <c r="AE576" s="32"/>
      <c r="AR576" s="202" t="s">
        <v>244</v>
      </c>
      <c r="AT576" s="202" t="s">
        <v>161</v>
      </c>
      <c r="AU576" s="202" t="s">
        <v>83</v>
      </c>
      <c r="AY576" s="15" t="s">
        <v>159</v>
      </c>
      <c r="BE576" s="203">
        <f>IF(N576="základní",J576,0)</f>
        <v>0</v>
      </c>
      <c r="BF576" s="203">
        <f>IF(N576="snížená",J576,0)</f>
        <v>0</v>
      </c>
      <c r="BG576" s="203">
        <f>IF(N576="zákl. přenesená",J576,0)</f>
        <v>0</v>
      </c>
      <c r="BH576" s="203">
        <f>IF(N576="sníž. přenesená",J576,0)</f>
        <v>0</v>
      </c>
      <c r="BI576" s="203">
        <f>IF(N576="nulová",J576,0)</f>
        <v>0</v>
      </c>
      <c r="BJ576" s="15" t="s">
        <v>8</v>
      </c>
      <c r="BK576" s="203">
        <f>ROUND(I576*H576,0)</f>
        <v>0</v>
      </c>
      <c r="BL576" s="15" t="s">
        <v>244</v>
      </c>
      <c r="BM576" s="202" t="s">
        <v>1970</v>
      </c>
    </row>
    <row r="577" spans="2:51" s="13" customFormat="1" ht="12">
      <c r="B577" s="204"/>
      <c r="C577" s="205"/>
      <c r="D577" s="206" t="s">
        <v>167</v>
      </c>
      <c r="E577" s="207" t="s">
        <v>1</v>
      </c>
      <c r="F577" s="208" t="s">
        <v>1971</v>
      </c>
      <c r="G577" s="205"/>
      <c r="H577" s="209">
        <v>94.374</v>
      </c>
      <c r="I577" s="210"/>
      <c r="J577" s="205"/>
      <c r="K577" s="205"/>
      <c r="L577" s="211"/>
      <c r="M577" s="212"/>
      <c r="N577" s="213"/>
      <c r="O577" s="213"/>
      <c r="P577" s="213"/>
      <c r="Q577" s="213"/>
      <c r="R577" s="213"/>
      <c r="S577" s="213"/>
      <c r="T577" s="214"/>
      <c r="AT577" s="215" t="s">
        <v>167</v>
      </c>
      <c r="AU577" s="215" t="s">
        <v>83</v>
      </c>
      <c r="AV577" s="13" t="s">
        <v>83</v>
      </c>
      <c r="AW577" s="13" t="s">
        <v>31</v>
      </c>
      <c r="AX577" s="13" t="s">
        <v>75</v>
      </c>
      <c r="AY577" s="215" t="s">
        <v>159</v>
      </c>
    </row>
    <row r="578" spans="2:63" s="12" customFormat="1" ht="22.9" customHeight="1">
      <c r="B578" s="174"/>
      <c r="C578" s="175"/>
      <c r="D578" s="176" t="s">
        <v>74</v>
      </c>
      <c r="E578" s="188" t="s">
        <v>889</v>
      </c>
      <c r="F578" s="188" t="s">
        <v>890</v>
      </c>
      <c r="G578" s="175"/>
      <c r="H578" s="175"/>
      <c r="I578" s="178"/>
      <c r="J578" s="189">
        <f>BK578</f>
        <v>0</v>
      </c>
      <c r="K578" s="175"/>
      <c r="L578" s="180"/>
      <c r="M578" s="181"/>
      <c r="N578" s="182"/>
      <c r="O578" s="182"/>
      <c r="P578" s="183">
        <f>SUM(P579:P582)</f>
        <v>0</v>
      </c>
      <c r="Q578" s="182"/>
      <c r="R578" s="183">
        <f>SUM(R579:R582)</f>
        <v>0.05546996</v>
      </c>
      <c r="S578" s="182"/>
      <c r="T578" s="184">
        <f>SUM(T579:T582)</f>
        <v>0</v>
      </c>
      <c r="AR578" s="185" t="s">
        <v>83</v>
      </c>
      <c r="AT578" s="186" t="s">
        <v>74</v>
      </c>
      <c r="AU578" s="186" t="s">
        <v>8</v>
      </c>
      <c r="AY578" s="185" t="s">
        <v>159</v>
      </c>
      <c r="BK578" s="187">
        <f>SUM(BK579:BK582)</f>
        <v>0</v>
      </c>
    </row>
    <row r="579" spans="1:65" s="2" customFormat="1" ht="21.75" customHeight="1">
      <c r="A579" s="32"/>
      <c r="B579" s="33"/>
      <c r="C579" s="190" t="s">
        <v>1972</v>
      </c>
      <c r="D579" s="190" t="s">
        <v>161</v>
      </c>
      <c r="E579" s="191" t="s">
        <v>1973</v>
      </c>
      <c r="F579" s="192" t="s">
        <v>1974</v>
      </c>
      <c r="G579" s="193" t="s">
        <v>214</v>
      </c>
      <c r="H579" s="194">
        <v>113.204</v>
      </c>
      <c r="I579" s="195"/>
      <c r="J579" s="196">
        <f>ROUND(I579*H579,0)</f>
        <v>0</v>
      </c>
      <c r="K579" s="197"/>
      <c r="L579" s="37"/>
      <c r="M579" s="198" t="s">
        <v>1</v>
      </c>
      <c r="N579" s="199" t="s">
        <v>40</v>
      </c>
      <c r="O579" s="69"/>
      <c r="P579" s="200">
        <f>O579*H579</f>
        <v>0</v>
      </c>
      <c r="Q579" s="200">
        <v>0.0002</v>
      </c>
      <c r="R579" s="200">
        <f>Q579*H579</f>
        <v>0.0226408</v>
      </c>
      <c r="S579" s="200">
        <v>0</v>
      </c>
      <c r="T579" s="201">
        <f>S579*H579</f>
        <v>0</v>
      </c>
      <c r="U579" s="32"/>
      <c r="V579" s="32"/>
      <c r="W579" s="32"/>
      <c r="X579" s="32"/>
      <c r="Y579" s="32"/>
      <c r="Z579" s="32"/>
      <c r="AA579" s="32"/>
      <c r="AB579" s="32"/>
      <c r="AC579" s="32"/>
      <c r="AD579" s="32"/>
      <c r="AE579" s="32"/>
      <c r="AR579" s="202" t="s">
        <v>244</v>
      </c>
      <c r="AT579" s="202" t="s">
        <v>161</v>
      </c>
      <c r="AU579" s="202" t="s">
        <v>83</v>
      </c>
      <c r="AY579" s="15" t="s">
        <v>159</v>
      </c>
      <c r="BE579" s="203">
        <f>IF(N579="základní",J579,0)</f>
        <v>0</v>
      </c>
      <c r="BF579" s="203">
        <f>IF(N579="snížená",J579,0)</f>
        <v>0</v>
      </c>
      <c r="BG579" s="203">
        <f>IF(N579="zákl. přenesená",J579,0)</f>
        <v>0</v>
      </c>
      <c r="BH579" s="203">
        <f>IF(N579="sníž. přenesená",J579,0)</f>
        <v>0</v>
      </c>
      <c r="BI579" s="203">
        <f>IF(N579="nulová",J579,0)</f>
        <v>0</v>
      </c>
      <c r="BJ579" s="15" t="s">
        <v>8</v>
      </c>
      <c r="BK579" s="203">
        <f>ROUND(I579*H579,0)</f>
        <v>0</v>
      </c>
      <c r="BL579" s="15" t="s">
        <v>244</v>
      </c>
      <c r="BM579" s="202" t="s">
        <v>1975</v>
      </c>
    </row>
    <row r="580" spans="2:51" s="13" customFormat="1" ht="12">
      <c r="B580" s="204"/>
      <c r="C580" s="205"/>
      <c r="D580" s="206" t="s">
        <v>167</v>
      </c>
      <c r="E580" s="207" t="s">
        <v>1</v>
      </c>
      <c r="F580" s="208" t="s">
        <v>1976</v>
      </c>
      <c r="G580" s="205"/>
      <c r="H580" s="209">
        <v>31.9</v>
      </c>
      <c r="I580" s="210"/>
      <c r="J580" s="205"/>
      <c r="K580" s="205"/>
      <c r="L580" s="211"/>
      <c r="M580" s="212"/>
      <c r="N580" s="213"/>
      <c r="O580" s="213"/>
      <c r="P580" s="213"/>
      <c r="Q580" s="213"/>
      <c r="R580" s="213"/>
      <c r="S580" s="213"/>
      <c r="T580" s="214"/>
      <c r="AT580" s="215" t="s">
        <v>167</v>
      </c>
      <c r="AU580" s="215" t="s">
        <v>83</v>
      </c>
      <c r="AV580" s="13" t="s">
        <v>83</v>
      </c>
      <c r="AW580" s="13" t="s">
        <v>31</v>
      </c>
      <c r="AX580" s="13" t="s">
        <v>75</v>
      </c>
      <c r="AY580" s="215" t="s">
        <v>159</v>
      </c>
    </row>
    <row r="581" spans="2:51" s="13" customFormat="1" ht="12">
      <c r="B581" s="204"/>
      <c r="C581" s="205"/>
      <c r="D581" s="206" t="s">
        <v>167</v>
      </c>
      <c r="E581" s="207" t="s">
        <v>1</v>
      </c>
      <c r="F581" s="208" t="s">
        <v>1977</v>
      </c>
      <c r="G581" s="205"/>
      <c r="H581" s="209">
        <v>81.304</v>
      </c>
      <c r="I581" s="210"/>
      <c r="J581" s="205"/>
      <c r="K581" s="205"/>
      <c r="L581" s="211"/>
      <c r="M581" s="212"/>
      <c r="N581" s="213"/>
      <c r="O581" s="213"/>
      <c r="P581" s="213"/>
      <c r="Q581" s="213"/>
      <c r="R581" s="213"/>
      <c r="S581" s="213"/>
      <c r="T581" s="214"/>
      <c r="AT581" s="215" t="s">
        <v>167</v>
      </c>
      <c r="AU581" s="215" t="s">
        <v>83</v>
      </c>
      <c r="AV581" s="13" t="s">
        <v>83</v>
      </c>
      <c r="AW581" s="13" t="s">
        <v>31</v>
      </c>
      <c r="AX581" s="13" t="s">
        <v>75</v>
      </c>
      <c r="AY581" s="215" t="s">
        <v>159</v>
      </c>
    </row>
    <row r="582" spans="1:65" s="2" customFormat="1" ht="21.75" customHeight="1">
      <c r="A582" s="32"/>
      <c r="B582" s="33"/>
      <c r="C582" s="190" t="s">
        <v>1978</v>
      </c>
      <c r="D582" s="190" t="s">
        <v>161</v>
      </c>
      <c r="E582" s="191" t="s">
        <v>1979</v>
      </c>
      <c r="F582" s="192" t="s">
        <v>1980</v>
      </c>
      <c r="G582" s="193" t="s">
        <v>214</v>
      </c>
      <c r="H582" s="194">
        <v>113.204</v>
      </c>
      <c r="I582" s="195"/>
      <c r="J582" s="196">
        <f>ROUND(I582*H582,0)</f>
        <v>0</v>
      </c>
      <c r="K582" s="197"/>
      <c r="L582" s="37"/>
      <c r="M582" s="231" t="s">
        <v>1</v>
      </c>
      <c r="N582" s="232" t="s">
        <v>40</v>
      </c>
      <c r="O582" s="233"/>
      <c r="P582" s="234">
        <f>O582*H582</f>
        <v>0</v>
      </c>
      <c r="Q582" s="234">
        <v>0.00029</v>
      </c>
      <c r="R582" s="234">
        <f>Q582*H582</f>
        <v>0.032829159999999996</v>
      </c>
      <c r="S582" s="234">
        <v>0</v>
      </c>
      <c r="T582" s="235">
        <f>S582*H582</f>
        <v>0</v>
      </c>
      <c r="U582" s="32"/>
      <c r="V582" s="32"/>
      <c r="W582" s="32"/>
      <c r="X582" s="32"/>
      <c r="Y582" s="32"/>
      <c r="Z582" s="32"/>
      <c r="AA582" s="32"/>
      <c r="AB582" s="32"/>
      <c r="AC582" s="32"/>
      <c r="AD582" s="32"/>
      <c r="AE582" s="32"/>
      <c r="AR582" s="202" t="s">
        <v>244</v>
      </c>
      <c r="AT582" s="202" t="s">
        <v>161</v>
      </c>
      <c r="AU582" s="202" t="s">
        <v>83</v>
      </c>
      <c r="AY582" s="15" t="s">
        <v>159</v>
      </c>
      <c r="BE582" s="203">
        <f>IF(N582="základní",J582,0)</f>
        <v>0</v>
      </c>
      <c r="BF582" s="203">
        <f>IF(N582="snížená",J582,0)</f>
        <v>0</v>
      </c>
      <c r="BG582" s="203">
        <f>IF(N582="zákl. přenesená",J582,0)</f>
        <v>0</v>
      </c>
      <c r="BH582" s="203">
        <f>IF(N582="sníž. přenesená",J582,0)</f>
        <v>0</v>
      </c>
      <c r="BI582" s="203">
        <f>IF(N582="nulová",J582,0)</f>
        <v>0</v>
      </c>
      <c r="BJ582" s="15" t="s">
        <v>8</v>
      </c>
      <c r="BK582" s="203">
        <f>ROUND(I582*H582,0)</f>
        <v>0</v>
      </c>
      <c r="BL582" s="15" t="s">
        <v>244</v>
      </c>
      <c r="BM582" s="202" t="s">
        <v>1981</v>
      </c>
    </row>
    <row r="583" spans="1:31" s="2" customFormat="1" ht="6.95" customHeight="1">
      <c r="A583" s="32"/>
      <c r="B583" s="52"/>
      <c r="C583" s="53"/>
      <c r="D583" s="53"/>
      <c r="E583" s="53"/>
      <c r="F583" s="53"/>
      <c r="G583" s="53"/>
      <c r="H583" s="53"/>
      <c r="I583" s="53"/>
      <c r="J583" s="53"/>
      <c r="K583" s="53"/>
      <c r="L583" s="37"/>
      <c r="M583" s="32"/>
      <c r="O583" s="32"/>
      <c r="P583" s="32"/>
      <c r="Q583" s="32"/>
      <c r="R583" s="32"/>
      <c r="S583" s="32"/>
      <c r="T583" s="32"/>
      <c r="U583" s="32"/>
      <c r="V583" s="32"/>
      <c r="W583" s="32"/>
      <c r="X583" s="32"/>
      <c r="Y583" s="32"/>
      <c r="Z583" s="32"/>
      <c r="AA583" s="32"/>
      <c r="AB583" s="32"/>
      <c r="AC583" s="32"/>
      <c r="AD583" s="32"/>
      <c r="AE583" s="32"/>
    </row>
  </sheetData>
  <sheetProtection algorithmName="SHA-512" hashValue="BXe2AEHEUW3LYUNLY8B0XP1O00ptmpsWzfoVxC983/fcR5Oz1TcRhJSNh9FaZDFP29jhfZCtmVc8om5j3fjUuw==" saltValue="ni/+T+fjWkGZMd2W0zmB/oST7lL4I19Tw4u7IymHeXUmBsce1BSCpIe7e4IYA51Kvql56Sxn21NdpesfmDEhyg==" spinCount="100000" sheet="1" objects="1" scenarios="1" formatColumns="0" formatRows="0" autoFilter="0"/>
  <autoFilter ref="C149:K582"/>
  <mergeCells count="9">
    <mergeCell ref="E87:H87"/>
    <mergeCell ref="E140:H140"/>
    <mergeCell ref="E142:H14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97</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1:31" s="2" customFormat="1" ht="12" customHeight="1">
      <c r="A8" s="32"/>
      <c r="B8" s="37"/>
      <c r="C8" s="32"/>
      <c r="D8" s="117" t="s">
        <v>108</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451" t="s">
        <v>1982</v>
      </c>
      <c r="F9" s="450"/>
      <c r="G9" s="450"/>
      <c r="H9" s="45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19</v>
      </c>
      <c r="E11" s="32"/>
      <c r="F11" s="108" t="s">
        <v>1</v>
      </c>
      <c r="G11" s="32"/>
      <c r="H11" s="32"/>
      <c r="I11" s="117" t="s">
        <v>20</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21</v>
      </c>
      <c r="E12" s="32"/>
      <c r="F12" s="108" t="s">
        <v>112</v>
      </c>
      <c r="G12" s="32"/>
      <c r="H12" s="32"/>
      <c r="I12" s="117" t="s">
        <v>23</v>
      </c>
      <c r="J12" s="118" t="str">
        <f>'Rekapitulace stavby'!AN8</f>
        <v>2. 2. 2021</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25</v>
      </c>
      <c r="E14" s="32"/>
      <c r="F14" s="32"/>
      <c r="G14" s="32"/>
      <c r="H14" s="32"/>
      <c r="I14" s="117" t="s">
        <v>26</v>
      </c>
      <c r="J14" s="108" t="s">
        <v>1</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113</v>
      </c>
      <c r="F15" s="32"/>
      <c r="G15" s="32"/>
      <c r="H15" s="32"/>
      <c r="I15" s="117" t="s">
        <v>27</v>
      </c>
      <c r="J15" s="108"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28</v>
      </c>
      <c r="E17" s="32"/>
      <c r="F17" s="32"/>
      <c r="G17" s="32"/>
      <c r="H17" s="32"/>
      <c r="I17" s="117" t="s">
        <v>26</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452" t="str">
        <f>'Rekapitulace stavby'!E14</f>
        <v>Vyplň údaj</v>
      </c>
      <c r="F18" s="453"/>
      <c r="G18" s="453"/>
      <c r="H18" s="453"/>
      <c r="I18" s="117" t="s">
        <v>27</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30</v>
      </c>
      <c r="E20" s="32"/>
      <c r="F20" s="32"/>
      <c r="G20" s="32"/>
      <c r="H20" s="32"/>
      <c r="I20" s="117" t="s">
        <v>26</v>
      </c>
      <c r="J20" s="108" t="s">
        <v>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114</v>
      </c>
      <c r="F21" s="32"/>
      <c r="G21" s="32"/>
      <c r="H21" s="32"/>
      <c r="I21" s="117" t="s">
        <v>27</v>
      </c>
      <c r="J21" s="108"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32</v>
      </c>
      <c r="E23" s="32"/>
      <c r="F23" s="32"/>
      <c r="G23" s="32"/>
      <c r="H23" s="32"/>
      <c r="I23" s="117" t="s">
        <v>26</v>
      </c>
      <c r="J23" s="108" t="s">
        <v>1</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
        <v>33</v>
      </c>
      <c r="F24" s="32"/>
      <c r="G24" s="32"/>
      <c r="H24" s="32"/>
      <c r="I24" s="117" t="s">
        <v>27</v>
      </c>
      <c r="J24" s="108"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34</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454" t="s">
        <v>1</v>
      </c>
      <c r="F27" s="454"/>
      <c r="G27" s="454"/>
      <c r="H27" s="45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35</v>
      </c>
      <c r="E30" s="32"/>
      <c r="F30" s="32"/>
      <c r="G30" s="32"/>
      <c r="H30" s="32"/>
      <c r="I30" s="32"/>
      <c r="J30" s="124">
        <f>ROUND(J122,0)</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37</v>
      </c>
      <c r="G32" s="32"/>
      <c r="H32" s="32"/>
      <c r="I32" s="125" t="s">
        <v>36</v>
      </c>
      <c r="J32" s="125" t="s">
        <v>38</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39</v>
      </c>
      <c r="E33" s="117" t="s">
        <v>40</v>
      </c>
      <c r="F33" s="127">
        <f>ROUND((SUM(BE122:BE181)),0)</f>
        <v>0</v>
      </c>
      <c r="G33" s="32"/>
      <c r="H33" s="32"/>
      <c r="I33" s="128">
        <v>0.21</v>
      </c>
      <c r="J33" s="127">
        <f>ROUND(((SUM(BE122:BE181))*I33),0)</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41</v>
      </c>
      <c r="F34" s="127">
        <f>ROUND((SUM(BF122:BF181)),0)</f>
        <v>0</v>
      </c>
      <c r="G34" s="32"/>
      <c r="H34" s="32"/>
      <c r="I34" s="128">
        <v>0.15</v>
      </c>
      <c r="J34" s="127">
        <f>ROUND(((SUM(BF122:BF181))*I34),0)</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42</v>
      </c>
      <c r="F35" s="127">
        <f>ROUND((SUM(BG122:BG181)),0)</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43</v>
      </c>
      <c r="F36" s="127">
        <f>ROUND((SUM(BH122:BH181)),0)</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44</v>
      </c>
      <c r="F37" s="127">
        <f>ROUND((SUM(BI122:BI181)),0)</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45</v>
      </c>
      <c r="E39" s="131"/>
      <c r="F39" s="131"/>
      <c r="G39" s="132" t="s">
        <v>46</v>
      </c>
      <c r="H39" s="133" t="s">
        <v>47</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108</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425" t="str">
        <f>E9</f>
        <v>0100 - SO 10  Kanalizace</v>
      </c>
      <c r="F87" s="445"/>
      <c r="G87" s="445"/>
      <c r="H87" s="445"/>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21</v>
      </c>
      <c r="D89" s="34"/>
      <c r="E89" s="34"/>
      <c r="F89" s="25" t="str">
        <f>F12</f>
        <v>Horní Slavkov</v>
      </c>
      <c r="G89" s="34"/>
      <c r="H89" s="34"/>
      <c r="I89" s="27" t="s">
        <v>23</v>
      </c>
      <c r="J89" s="64" t="str">
        <f>IF(J12="","",J12)</f>
        <v>2. 2. 2021</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25.7" customHeight="1">
      <c r="A91" s="32"/>
      <c r="B91" s="33"/>
      <c r="C91" s="27" t="s">
        <v>25</v>
      </c>
      <c r="D91" s="34"/>
      <c r="E91" s="34"/>
      <c r="F91" s="25" t="str">
        <f>E15</f>
        <v>Město Horní Slavkov</v>
      </c>
      <c r="G91" s="34"/>
      <c r="H91" s="34"/>
      <c r="I91" s="27" t="s">
        <v>30</v>
      </c>
      <c r="J91" s="30" t="str">
        <f>E21</f>
        <v>TMS PROJEKT Ing. JiříTreybal</v>
      </c>
      <c r="K91" s="34"/>
      <c r="L91" s="49"/>
      <c r="S91" s="32"/>
      <c r="T91" s="32"/>
      <c r="U91" s="32"/>
      <c r="V91" s="32"/>
      <c r="W91" s="32"/>
      <c r="X91" s="32"/>
      <c r="Y91" s="32"/>
      <c r="Z91" s="32"/>
      <c r="AA91" s="32"/>
      <c r="AB91" s="32"/>
      <c r="AC91" s="32"/>
      <c r="AD91" s="32"/>
      <c r="AE91" s="32"/>
    </row>
    <row r="92" spans="1:31" s="2" customFormat="1" ht="15.2" customHeight="1">
      <c r="A92" s="32"/>
      <c r="B92" s="33"/>
      <c r="C92" s="27" t="s">
        <v>28</v>
      </c>
      <c r="D92" s="34"/>
      <c r="E92" s="34"/>
      <c r="F92" s="25" t="str">
        <f>IF(E18="","",E18)</f>
        <v>Vyplň údaj</v>
      </c>
      <c r="G92" s="34"/>
      <c r="H92" s="34"/>
      <c r="I92" s="27" t="s">
        <v>32</v>
      </c>
      <c r="J92" s="30" t="str">
        <f>E24</f>
        <v>Pavel Hrba</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116</v>
      </c>
      <c r="D94" s="148"/>
      <c r="E94" s="148"/>
      <c r="F94" s="148"/>
      <c r="G94" s="148"/>
      <c r="H94" s="148"/>
      <c r="I94" s="148"/>
      <c r="J94" s="149" t="s">
        <v>117</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118</v>
      </c>
      <c r="D96" s="34"/>
      <c r="E96" s="34"/>
      <c r="F96" s="34"/>
      <c r="G96" s="34"/>
      <c r="H96" s="34"/>
      <c r="I96" s="34"/>
      <c r="J96" s="82">
        <f>J122</f>
        <v>0</v>
      </c>
      <c r="K96" s="34"/>
      <c r="L96" s="49"/>
      <c r="S96" s="32"/>
      <c r="T96" s="32"/>
      <c r="U96" s="32"/>
      <c r="V96" s="32"/>
      <c r="W96" s="32"/>
      <c r="X96" s="32"/>
      <c r="Y96" s="32"/>
      <c r="Z96" s="32"/>
      <c r="AA96" s="32"/>
      <c r="AB96" s="32"/>
      <c r="AC96" s="32"/>
      <c r="AD96" s="32"/>
      <c r="AE96" s="32"/>
      <c r="AU96" s="15" t="s">
        <v>119</v>
      </c>
    </row>
    <row r="97" spans="2:12" s="9" customFormat="1" ht="24.95" customHeight="1">
      <c r="B97" s="151"/>
      <c r="C97" s="152"/>
      <c r="D97" s="153" t="s">
        <v>120</v>
      </c>
      <c r="E97" s="154"/>
      <c r="F97" s="154"/>
      <c r="G97" s="154"/>
      <c r="H97" s="154"/>
      <c r="I97" s="154"/>
      <c r="J97" s="155">
        <f>J123</f>
        <v>0</v>
      </c>
      <c r="K97" s="152"/>
      <c r="L97" s="156"/>
    </row>
    <row r="98" spans="2:12" s="10" customFormat="1" ht="19.9" customHeight="1">
      <c r="B98" s="157"/>
      <c r="C98" s="102"/>
      <c r="D98" s="158" t="s">
        <v>121</v>
      </c>
      <c r="E98" s="159"/>
      <c r="F98" s="159"/>
      <c r="G98" s="159"/>
      <c r="H98" s="159"/>
      <c r="I98" s="159"/>
      <c r="J98" s="160">
        <f>J124</f>
        <v>0</v>
      </c>
      <c r="K98" s="102"/>
      <c r="L98" s="161"/>
    </row>
    <row r="99" spans="2:12" s="10" customFormat="1" ht="19.9" customHeight="1">
      <c r="B99" s="157"/>
      <c r="C99" s="102"/>
      <c r="D99" s="158" t="s">
        <v>1983</v>
      </c>
      <c r="E99" s="159"/>
      <c r="F99" s="159"/>
      <c r="G99" s="159"/>
      <c r="H99" s="159"/>
      <c r="I99" s="159"/>
      <c r="J99" s="160">
        <f>J149</f>
        <v>0</v>
      </c>
      <c r="K99" s="102"/>
      <c r="L99" s="161"/>
    </row>
    <row r="100" spans="2:12" s="10" customFormat="1" ht="19.9" customHeight="1">
      <c r="B100" s="157"/>
      <c r="C100" s="102"/>
      <c r="D100" s="158" t="s">
        <v>132</v>
      </c>
      <c r="E100" s="159"/>
      <c r="F100" s="159"/>
      <c r="G100" s="159"/>
      <c r="H100" s="159"/>
      <c r="I100" s="159"/>
      <c r="J100" s="160">
        <f>J173</f>
        <v>0</v>
      </c>
      <c r="K100" s="102"/>
      <c r="L100" s="161"/>
    </row>
    <row r="101" spans="2:12" s="9" customFormat="1" ht="24.95" customHeight="1">
      <c r="B101" s="151"/>
      <c r="C101" s="152"/>
      <c r="D101" s="153" t="s">
        <v>133</v>
      </c>
      <c r="E101" s="154"/>
      <c r="F101" s="154"/>
      <c r="G101" s="154"/>
      <c r="H101" s="154"/>
      <c r="I101" s="154"/>
      <c r="J101" s="155">
        <f>J175</f>
        <v>0</v>
      </c>
      <c r="K101" s="152"/>
      <c r="L101" s="156"/>
    </row>
    <row r="102" spans="2:12" s="10" customFormat="1" ht="19.9" customHeight="1">
      <c r="B102" s="157"/>
      <c r="C102" s="102"/>
      <c r="D102" s="158" t="s">
        <v>134</v>
      </c>
      <c r="E102" s="159"/>
      <c r="F102" s="159"/>
      <c r="G102" s="159"/>
      <c r="H102" s="159"/>
      <c r="I102" s="159"/>
      <c r="J102" s="160">
        <f>J176</f>
        <v>0</v>
      </c>
      <c r="K102" s="102"/>
      <c r="L102" s="161"/>
    </row>
    <row r="103" spans="1:31" s="2" customFormat="1" ht="21.75" customHeight="1">
      <c r="A103" s="32"/>
      <c r="B103" s="33"/>
      <c r="C103" s="34"/>
      <c r="D103" s="34"/>
      <c r="E103" s="34"/>
      <c r="F103" s="34"/>
      <c r="G103" s="34"/>
      <c r="H103" s="34"/>
      <c r="I103" s="34"/>
      <c r="J103" s="34"/>
      <c r="K103" s="34"/>
      <c r="L103" s="49"/>
      <c r="S103" s="32"/>
      <c r="T103" s="32"/>
      <c r="U103" s="32"/>
      <c r="V103" s="32"/>
      <c r="W103" s="32"/>
      <c r="X103" s="32"/>
      <c r="Y103" s="32"/>
      <c r="Z103" s="32"/>
      <c r="AA103" s="32"/>
      <c r="AB103" s="32"/>
      <c r="AC103" s="32"/>
      <c r="AD103" s="32"/>
      <c r="AE103" s="32"/>
    </row>
    <row r="104" spans="1:31" s="2" customFormat="1" ht="6.95" customHeight="1">
      <c r="A104" s="32"/>
      <c r="B104" s="52"/>
      <c r="C104" s="53"/>
      <c r="D104" s="53"/>
      <c r="E104" s="53"/>
      <c r="F104" s="53"/>
      <c r="G104" s="53"/>
      <c r="H104" s="53"/>
      <c r="I104" s="53"/>
      <c r="J104" s="53"/>
      <c r="K104" s="53"/>
      <c r="L104" s="49"/>
      <c r="S104" s="32"/>
      <c r="T104" s="32"/>
      <c r="U104" s="32"/>
      <c r="V104" s="32"/>
      <c r="W104" s="32"/>
      <c r="X104" s="32"/>
      <c r="Y104" s="32"/>
      <c r="Z104" s="32"/>
      <c r="AA104" s="32"/>
      <c r="AB104" s="32"/>
      <c r="AC104" s="32"/>
      <c r="AD104" s="32"/>
      <c r="AE104" s="32"/>
    </row>
    <row r="108" spans="1:31" s="2" customFormat="1" ht="6.95" customHeight="1">
      <c r="A108" s="32"/>
      <c r="B108" s="54"/>
      <c r="C108" s="55"/>
      <c r="D108" s="55"/>
      <c r="E108" s="55"/>
      <c r="F108" s="55"/>
      <c r="G108" s="55"/>
      <c r="H108" s="55"/>
      <c r="I108" s="55"/>
      <c r="J108" s="55"/>
      <c r="K108" s="55"/>
      <c r="L108" s="49"/>
      <c r="S108" s="32"/>
      <c r="T108" s="32"/>
      <c r="U108" s="32"/>
      <c r="V108" s="32"/>
      <c r="W108" s="32"/>
      <c r="X108" s="32"/>
      <c r="Y108" s="32"/>
      <c r="Z108" s="32"/>
      <c r="AA108" s="32"/>
      <c r="AB108" s="32"/>
      <c r="AC108" s="32"/>
      <c r="AD108" s="32"/>
      <c r="AE108" s="32"/>
    </row>
    <row r="109" spans="1:31" s="2" customFormat="1" ht="24.95" customHeight="1">
      <c r="A109" s="32"/>
      <c r="B109" s="33"/>
      <c r="C109" s="21" t="s">
        <v>144</v>
      </c>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6.95" customHeight="1">
      <c r="A110" s="32"/>
      <c r="B110" s="33"/>
      <c r="C110" s="34"/>
      <c r="D110" s="34"/>
      <c r="E110" s="34"/>
      <c r="F110" s="34"/>
      <c r="G110" s="34"/>
      <c r="H110" s="34"/>
      <c r="I110" s="34"/>
      <c r="J110" s="34"/>
      <c r="K110" s="34"/>
      <c r="L110" s="49"/>
      <c r="S110" s="32"/>
      <c r="T110" s="32"/>
      <c r="U110" s="32"/>
      <c r="V110" s="32"/>
      <c r="W110" s="32"/>
      <c r="X110" s="32"/>
      <c r="Y110" s="32"/>
      <c r="Z110" s="32"/>
      <c r="AA110" s="32"/>
      <c r="AB110" s="32"/>
      <c r="AC110" s="32"/>
      <c r="AD110" s="32"/>
      <c r="AE110" s="32"/>
    </row>
    <row r="111" spans="1:31" s="2" customFormat="1" ht="12" customHeight="1">
      <c r="A111" s="32"/>
      <c r="B111" s="33"/>
      <c r="C111" s="27" t="s">
        <v>17</v>
      </c>
      <c r="D111" s="34"/>
      <c r="E111" s="34"/>
      <c r="F111" s="34"/>
      <c r="G111" s="34"/>
      <c r="H111" s="34"/>
      <c r="I111" s="34"/>
      <c r="J111" s="34"/>
      <c r="K111" s="34"/>
      <c r="L111" s="49"/>
      <c r="S111" s="32"/>
      <c r="T111" s="32"/>
      <c r="U111" s="32"/>
      <c r="V111" s="32"/>
      <c r="W111" s="32"/>
      <c r="X111" s="32"/>
      <c r="Y111" s="32"/>
      <c r="Z111" s="32"/>
      <c r="AA111" s="32"/>
      <c r="AB111" s="32"/>
      <c r="AC111" s="32"/>
      <c r="AD111" s="32"/>
      <c r="AE111" s="32"/>
    </row>
    <row r="112" spans="1:31" s="2" customFormat="1" ht="26.25" customHeight="1">
      <c r="A112" s="32"/>
      <c r="B112" s="33"/>
      <c r="C112" s="34"/>
      <c r="D112" s="34"/>
      <c r="E112" s="446" t="str">
        <f>E7</f>
        <v>Revitalizace areálu kostela Sv. Jiří, Horní Slavkov - I. etapa - stavební objekty</v>
      </c>
      <c r="F112" s="447"/>
      <c r="G112" s="447"/>
      <c r="H112" s="447"/>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7" t="s">
        <v>108</v>
      </c>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16.5" customHeight="1">
      <c r="A114" s="32"/>
      <c r="B114" s="33"/>
      <c r="C114" s="34"/>
      <c r="D114" s="34"/>
      <c r="E114" s="425" t="str">
        <f>E9</f>
        <v>0100 - SO 10  Kanalizace</v>
      </c>
      <c r="F114" s="445"/>
      <c r="G114" s="445"/>
      <c r="H114" s="445"/>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7" t="s">
        <v>21</v>
      </c>
      <c r="D116" s="34"/>
      <c r="E116" s="34"/>
      <c r="F116" s="25" t="str">
        <f>F12</f>
        <v>Horní Slavkov</v>
      </c>
      <c r="G116" s="34"/>
      <c r="H116" s="34"/>
      <c r="I116" s="27" t="s">
        <v>23</v>
      </c>
      <c r="J116" s="64" t="str">
        <f>IF(J12="","",J12)</f>
        <v>2. 2. 2021</v>
      </c>
      <c r="K116" s="34"/>
      <c r="L116" s="49"/>
      <c r="S116" s="32"/>
      <c r="T116" s="32"/>
      <c r="U116" s="32"/>
      <c r="V116" s="32"/>
      <c r="W116" s="32"/>
      <c r="X116" s="32"/>
      <c r="Y116" s="32"/>
      <c r="Z116" s="32"/>
      <c r="AA116" s="32"/>
      <c r="AB116" s="32"/>
      <c r="AC116" s="32"/>
      <c r="AD116" s="32"/>
      <c r="AE116" s="32"/>
    </row>
    <row r="117" spans="1:31" s="2" customFormat="1" ht="6.9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25.7" customHeight="1">
      <c r="A118" s="32"/>
      <c r="B118" s="33"/>
      <c r="C118" s="27" t="s">
        <v>25</v>
      </c>
      <c r="D118" s="34"/>
      <c r="E118" s="34"/>
      <c r="F118" s="25" t="str">
        <f>E15</f>
        <v>Město Horní Slavkov</v>
      </c>
      <c r="G118" s="34"/>
      <c r="H118" s="34"/>
      <c r="I118" s="27" t="s">
        <v>30</v>
      </c>
      <c r="J118" s="30" t="str">
        <f>E21</f>
        <v>TMS PROJEKT Ing. JiříTreybal</v>
      </c>
      <c r="K118" s="34"/>
      <c r="L118" s="49"/>
      <c r="S118" s="32"/>
      <c r="T118" s="32"/>
      <c r="U118" s="32"/>
      <c r="V118" s="32"/>
      <c r="W118" s="32"/>
      <c r="X118" s="32"/>
      <c r="Y118" s="32"/>
      <c r="Z118" s="32"/>
      <c r="AA118" s="32"/>
      <c r="AB118" s="32"/>
      <c r="AC118" s="32"/>
      <c r="AD118" s="32"/>
      <c r="AE118" s="32"/>
    </row>
    <row r="119" spans="1:31" s="2" customFormat="1" ht="15.2" customHeight="1">
      <c r="A119" s="32"/>
      <c r="B119" s="33"/>
      <c r="C119" s="27" t="s">
        <v>28</v>
      </c>
      <c r="D119" s="34"/>
      <c r="E119" s="34"/>
      <c r="F119" s="25" t="str">
        <f>IF(E18="","",E18)</f>
        <v>Vyplň údaj</v>
      </c>
      <c r="G119" s="34"/>
      <c r="H119" s="34"/>
      <c r="I119" s="27" t="s">
        <v>32</v>
      </c>
      <c r="J119" s="30" t="str">
        <f>E24</f>
        <v>Pavel Hrba</v>
      </c>
      <c r="K119" s="34"/>
      <c r="L119" s="49"/>
      <c r="S119" s="32"/>
      <c r="T119" s="32"/>
      <c r="U119" s="32"/>
      <c r="V119" s="32"/>
      <c r="W119" s="32"/>
      <c r="X119" s="32"/>
      <c r="Y119" s="32"/>
      <c r="Z119" s="32"/>
      <c r="AA119" s="32"/>
      <c r="AB119" s="32"/>
      <c r="AC119" s="32"/>
      <c r="AD119" s="32"/>
      <c r="AE119" s="32"/>
    </row>
    <row r="120" spans="1:31" s="2" customFormat="1" ht="10.3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11" customFormat="1" ht="29.25" customHeight="1">
      <c r="A121" s="162"/>
      <c r="B121" s="163"/>
      <c r="C121" s="164" t="s">
        <v>145</v>
      </c>
      <c r="D121" s="165" t="s">
        <v>60</v>
      </c>
      <c r="E121" s="165" t="s">
        <v>56</v>
      </c>
      <c r="F121" s="165" t="s">
        <v>57</v>
      </c>
      <c r="G121" s="165" t="s">
        <v>146</v>
      </c>
      <c r="H121" s="165" t="s">
        <v>147</v>
      </c>
      <c r="I121" s="165" t="s">
        <v>148</v>
      </c>
      <c r="J121" s="166" t="s">
        <v>117</v>
      </c>
      <c r="K121" s="167" t="s">
        <v>149</v>
      </c>
      <c r="L121" s="168"/>
      <c r="M121" s="73" t="s">
        <v>1</v>
      </c>
      <c r="N121" s="74" t="s">
        <v>39</v>
      </c>
      <c r="O121" s="74" t="s">
        <v>150</v>
      </c>
      <c r="P121" s="74" t="s">
        <v>151</v>
      </c>
      <c r="Q121" s="74" t="s">
        <v>152</v>
      </c>
      <c r="R121" s="74" t="s">
        <v>153</v>
      </c>
      <c r="S121" s="74" t="s">
        <v>154</v>
      </c>
      <c r="T121" s="75" t="s">
        <v>155</v>
      </c>
      <c r="U121" s="162"/>
      <c r="V121" s="162"/>
      <c r="W121" s="162"/>
      <c r="X121" s="162"/>
      <c r="Y121" s="162"/>
      <c r="Z121" s="162"/>
      <c r="AA121" s="162"/>
      <c r="AB121" s="162"/>
      <c r="AC121" s="162"/>
      <c r="AD121" s="162"/>
      <c r="AE121" s="162"/>
    </row>
    <row r="122" spans="1:63" s="2" customFormat="1" ht="22.9" customHeight="1">
      <c r="A122" s="32"/>
      <c r="B122" s="33"/>
      <c r="C122" s="80" t="s">
        <v>156</v>
      </c>
      <c r="D122" s="34"/>
      <c r="E122" s="34"/>
      <c r="F122" s="34"/>
      <c r="G122" s="34"/>
      <c r="H122" s="34"/>
      <c r="I122" s="34"/>
      <c r="J122" s="169">
        <f>BK122</f>
        <v>0</v>
      </c>
      <c r="K122" s="34"/>
      <c r="L122" s="37"/>
      <c r="M122" s="76"/>
      <c r="N122" s="170"/>
      <c r="O122" s="77"/>
      <c r="P122" s="171">
        <f>P123+P175</f>
        <v>0</v>
      </c>
      <c r="Q122" s="77"/>
      <c r="R122" s="171">
        <f>R123+R175</f>
        <v>60.190132500000004</v>
      </c>
      <c r="S122" s="77"/>
      <c r="T122" s="172">
        <f>T123+T175</f>
        <v>0</v>
      </c>
      <c r="U122" s="32"/>
      <c r="V122" s="32"/>
      <c r="W122" s="32"/>
      <c r="X122" s="32"/>
      <c r="Y122" s="32"/>
      <c r="Z122" s="32"/>
      <c r="AA122" s="32"/>
      <c r="AB122" s="32"/>
      <c r="AC122" s="32"/>
      <c r="AD122" s="32"/>
      <c r="AE122" s="32"/>
      <c r="AT122" s="15" t="s">
        <v>74</v>
      </c>
      <c r="AU122" s="15" t="s">
        <v>119</v>
      </c>
      <c r="BK122" s="173">
        <f>BK123+BK175</f>
        <v>0</v>
      </c>
    </row>
    <row r="123" spans="2:63" s="12" customFormat="1" ht="25.9" customHeight="1">
      <c r="B123" s="174"/>
      <c r="C123" s="175"/>
      <c r="D123" s="176" t="s">
        <v>74</v>
      </c>
      <c r="E123" s="177" t="s">
        <v>157</v>
      </c>
      <c r="F123" s="177" t="s">
        <v>158</v>
      </c>
      <c r="G123" s="175"/>
      <c r="H123" s="175"/>
      <c r="I123" s="178"/>
      <c r="J123" s="179">
        <f>BK123</f>
        <v>0</v>
      </c>
      <c r="K123" s="175"/>
      <c r="L123" s="180"/>
      <c r="M123" s="181"/>
      <c r="N123" s="182"/>
      <c r="O123" s="182"/>
      <c r="P123" s="183">
        <f>P124+P149+P173</f>
        <v>0</v>
      </c>
      <c r="Q123" s="182"/>
      <c r="R123" s="183">
        <f>R124+R149+R173</f>
        <v>60.1838471</v>
      </c>
      <c r="S123" s="182"/>
      <c r="T123" s="184">
        <f>T124+T149+T173</f>
        <v>0</v>
      </c>
      <c r="AR123" s="185" t="s">
        <v>8</v>
      </c>
      <c r="AT123" s="186" t="s">
        <v>74</v>
      </c>
      <c r="AU123" s="186" t="s">
        <v>75</v>
      </c>
      <c r="AY123" s="185" t="s">
        <v>159</v>
      </c>
      <c r="BK123" s="187">
        <f>BK124+BK149+BK173</f>
        <v>0</v>
      </c>
    </row>
    <row r="124" spans="2:63" s="12" customFormat="1" ht="22.9" customHeight="1">
      <c r="B124" s="174"/>
      <c r="C124" s="175"/>
      <c r="D124" s="176" t="s">
        <v>74</v>
      </c>
      <c r="E124" s="188" t="s">
        <v>8</v>
      </c>
      <c r="F124" s="188" t="s">
        <v>160</v>
      </c>
      <c r="G124" s="175"/>
      <c r="H124" s="175"/>
      <c r="I124" s="178"/>
      <c r="J124" s="189">
        <f>BK124</f>
        <v>0</v>
      </c>
      <c r="K124" s="175"/>
      <c r="L124" s="180"/>
      <c r="M124" s="181"/>
      <c r="N124" s="182"/>
      <c r="O124" s="182"/>
      <c r="P124" s="183">
        <f>SUM(P125:P148)</f>
        <v>0</v>
      </c>
      <c r="Q124" s="182"/>
      <c r="R124" s="183">
        <f>SUM(R125:R148)</f>
        <v>34.553604</v>
      </c>
      <c r="S124" s="182"/>
      <c r="T124" s="184">
        <f>SUM(T125:T148)</f>
        <v>0</v>
      </c>
      <c r="AR124" s="185" t="s">
        <v>8</v>
      </c>
      <c r="AT124" s="186" t="s">
        <v>74</v>
      </c>
      <c r="AU124" s="186" t="s">
        <v>8</v>
      </c>
      <c r="AY124" s="185" t="s">
        <v>159</v>
      </c>
      <c r="BK124" s="187">
        <f>SUM(BK125:BK148)</f>
        <v>0</v>
      </c>
    </row>
    <row r="125" spans="1:65" s="2" customFormat="1" ht="21.75" customHeight="1">
      <c r="A125" s="32"/>
      <c r="B125" s="33"/>
      <c r="C125" s="190" t="s">
        <v>8</v>
      </c>
      <c r="D125" s="190" t="s">
        <v>161</v>
      </c>
      <c r="E125" s="191" t="s">
        <v>162</v>
      </c>
      <c r="F125" s="192" t="s">
        <v>163</v>
      </c>
      <c r="G125" s="193" t="s">
        <v>164</v>
      </c>
      <c r="H125" s="194">
        <v>26.68</v>
      </c>
      <c r="I125" s="195"/>
      <c r="J125" s="196">
        <f>ROUND(I125*H125,0)</f>
        <v>0</v>
      </c>
      <c r="K125" s="197"/>
      <c r="L125" s="37"/>
      <c r="M125" s="198" t="s">
        <v>1</v>
      </c>
      <c r="N125" s="199" t="s">
        <v>40</v>
      </c>
      <c r="O125" s="69"/>
      <c r="P125" s="200">
        <f>O125*H125</f>
        <v>0</v>
      </c>
      <c r="Q125" s="200">
        <v>0</v>
      </c>
      <c r="R125" s="200">
        <f>Q125*H125</f>
        <v>0</v>
      </c>
      <c r="S125" s="200">
        <v>0</v>
      </c>
      <c r="T125" s="201">
        <f>S125*H125</f>
        <v>0</v>
      </c>
      <c r="U125" s="32"/>
      <c r="V125" s="32"/>
      <c r="W125" s="32"/>
      <c r="X125" s="32"/>
      <c r="Y125" s="32"/>
      <c r="Z125" s="32"/>
      <c r="AA125" s="32"/>
      <c r="AB125" s="32"/>
      <c r="AC125" s="32"/>
      <c r="AD125" s="32"/>
      <c r="AE125" s="32"/>
      <c r="AR125" s="202" t="s">
        <v>165</v>
      </c>
      <c r="AT125" s="202" t="s">
        <v>161</v>
      </c>
      <c r="AU125" s="202" t="s">
        <v>83</v>
      </c>
      <c r="AY125" s="15" t="s">
        <v>159</v>
      </c>
      <c r="BE125" s="203">
        <f>IF(N125="základní",J125,0)</f>
        <v>0</v>
      </c>
      <c r="BF125" s="203">
        <f>IF(N125="snížená",J125,0)</f>
        <v>0</v>
      </c>
      <c r="BG125" s="203">
        <f>IF(N125="zákl. přenesená",J125,0)</f>
        <v>0</v>
      </c>
      <c r="BH125" s="203">
        <f>IF(N125="sníž. přenesená",J125,0)</f>
        <v>0</v>
      </c>
      <c r="BI125" s="203">
        <f>IF(N125="nulová",J125,0)</f>
        <v>0</v>
      </c>
      <c r="BJ125" s="15" t="s">
        <v>8</v>
      </c>
      <c r="BK125" s="203">
        <f>ROUND(I125*H125,0)</f>
        <v>0</v>
      </c>
      <c r="BL125" s="15" t="s">
        <v>165</v>
      </c>
      <c r="BM125" s="202" t="s">
        <v>1984</v>
      </c>
    </row>
    <row r="126" spans="2:51" s="13" customFormat="1" ht="12">
      <c r="B126" s="204"/>
      <c r="C126" s="205"/>
      <c r="D126" s="206" t="s">
        <v>167</v>
      </c>
      <c r="E126" s="207" t="s">
        <v>1</v>
      </c>
      <c r="F126" s="208" t="s">
        <v>1985</v>
      </c>
      <c r="G126" s="205"/>
      <c r="H126" s="209">
        <v>26.68</v>
      </c>
      <c r="I126" s="210"/>
      <c r="J126" s="205"/>
      <c r="K126" s="205"/>
      <c r="L126" s="211"/>
      <c r="M126" s="212"/>
      <c r="N126" s="213"/>
      <c r="O126" s="213"/>
      <c r="P126" s="213"/>
      <c r="Q126" s="213"/>
      <c r="R126" s="213"/>
      <c r="S126" s="213"/>
      <c r="T126" s="214"/>
      <c r="AT126" s="215" t="s">
        <v>167</v>
      </c>
      <c r="AU126" s="215" t="s">
        <v>83</v>
      </c>
      <c r="AV126" s="13" t="s">
        <v>83</v>
      </c>
      <c r="AW126" s="13" t="s">
        <v>31</v>
      </c>
      <c r="AX126" s="13" t="s">
        <v>75</v>
      </c>
      <c r="AY126" s="215" t="s">
        <v>159</v>
      </c>
    </row>
    <row r="127" spans="1:65" s="2" customFormat="1" ht="21.75" customHeight="1">
      <c r="A127" s="32"/>
      <c r="B127" s="33"/>
      <c r="C127" s="190" t="s">
        <v>83</v>
      </c>
      <c r="D127" s="190" t="s">
        <v>161</v>
      </c>
      <c r="E127" s="191" t="s">
        <v>1986</v>
      </c>
      <c r="F127" s="192" t="s">
        <v>1987</v>
      </c>
      <c r="G127" s="193" t="s">
        <v>214</v>
      </c>
      <c r="H127" s="194">
        <v>86.8</v>
      </c>
      <c r="I127" s="195"/>
      <c r="J127" s="196">
        <f>ROUND(I127*H127,0)</f>
        <v>0</v>
      </c>
      <c r="K127" s="197"/>
      <c r="L127" s="37"/>
      <c r="M127" s="198" t="s">
        <v>1</v>
      </c>
      <c r="N127" s="199" t="s">
        <v>40</v>
      </c>
      <c r="O127" s="69"/>
      <c r="P127" s="200">
        <f>O127*H127</f>
        <v>0</v>
      </c>
      <c r="Q127" s="200">
        <v>0</v>
      </c>
      <c r="R127" s="200">
        <f>Q127*H127</f>
        <v>0</v>
      </c>
      <c r="S127" s="200">
        <v>0</v>
      </c>
      <c r="T127" s="201">
        <f>S127*H127</f>
        <v>0</v>
      </c>
      <c r="U127" s="32"/>
      <c r="V127" s="32"/>
      <c r="W127" s="32"/>
      <c r="X127" s="32"/>
      <c r="Y127" s="32"/>
      <c r="Z127" s="32"/>
      <c r="AA127" s="32"/>
      <c r="AB127" s="32"/>
      <c r="AC127" s="32"/>
      <c r="AD127" s="32"/>
      <c r="AE127" s="32"/>
      <c r="AR127" s="202" t="s">
        <v>165</v>
      </c>
      <c r="AT127" s="202" t="s">
        <v>161</v>
      </c>
      <c r="AU127" s="202" t="s">
        <v>83</v>
      </c>
      <c r="AY127" s="15" t="s">
        <v>159</v>
      </c>
      <c r="BE127" s="203">
        <f>IF(N127="základní",J127,0)</f>
        <v>0</v>
      </c>
      <c r="BF127" s="203">
        <f>IF(N127="snížená",J127,0)</f>
        <v>0</v>
      </c>
      <c r="BG127" s="203">
        <f>IF(N127="zákl. přenesená",J127,0)</f>
        <v>0</v>
      </c>
      <c r="BH127" s="203">
        <f>IF(N127="sníž. přenesená",J127,0)</f>
        <v>0</v>
      </c>
      <c r="BI127" s="203">
        <f>IF(N127="nulová",J127,0)</f>
        <v>0</v>
      </c>
      <c r="BJ127" s="15" t="s">
        <v>8</v>
      </c>
      <c r="BK127" s="203">
        <f>ROUND(I127*H127,0)</f>
        <v>0</v>
      </c>
      <c r="BL127" s="15" t="s">
        <v>165</v>
      </c>
      <c r="BM127" s="202" t="s">
        <v>1988</v>
      </c>
    </row>
    <row r="128" spans="2:51" s="13" customFormat="1" ht="12">
      <c r="B128" s="204"/>
      <c r="C128" s="205"/>
      <c r="D128" s="206" t="s">
        <v>167</v>
      </c>
      <c r="E128" s="207" t="s">
        <v>1</v>
      </c>
      <c r="F128" s="208" t="s">
        <v>1989</v>
      </c>
      <c r="G128" s="205"/>
      <c r="H128" s="209">
        <v>86.8</v>
      </c>
      <c r="I128" s="210"/>
      <c r="J128" s="205"/>
      <c r="K128" s="205"/>
      <c r="L128" s="211"/>
      <c r="M128" s="212"/>
      <c r="N128" s="213"/>
      <c r="O128" s="213"/>
      <c r="P128" s="213"/>
      <c r="Q128" s="213"/>
      <c r="R128" s="213"/>
      <c r="S128" s="213"/>
      <c r="T128" s="214"/>
      <c r="AT128" s="215" t="s">
        <v>167</v>
      </c>
      <c r="AU128" s="215" t="s">
        <v>83</v>
      </c>
      <c r="AV128" s="13" t="s">
        <v>83</v>
      </c>
      <c r="AW128" s="13" t="s">
        <v>31</v>
      </c>
      <c r="AX128" s="13" t="s">
        <v>75</v>
      </c>
      <c r="AY128" s="215" t="s">
        <v>159</v>
      </c>
    </row>
    <row r="129" spans="1:65" s="2" customFormat="1" ht="33" customHeight="1">
      <c r="A129" s="32"/>
      <c r="B129" s="33"/>
      <c r="C129" s="190" t="s">
        <v>173</v>
      </c>
      <c r="D129" s="190" t="s">
        <v>161</v>
      </c>
      <c r="E129" s="191" t="s">
        <v>1990</v>
      </c>
      <c r="F129" s="192" t="s">
        <v>1991</v>
      </c>
      <c r="G129" s="193" t="s">
        <v>164</v>
      </c>
      <c r="H129" s="194">
        <v>67.183</v>
      </c>
      <c r="I129" s="195"/>
      <c r="J129" s="196">
        <f>ROUND(I129*H129,0)</f>
        <v>0</v>
      </c>
      <c r="K129" s="197"/>
      <c r="L129" s="37"/>
      <c r="M129" s="198" t="s">
        <v>1</v>
      </c>
      <c r="N129" s="199" t="s">
        <v>40</v>
      </c>
      <c r="O129" s="69"/>
      <c r="P129" s="200">
        <f>O129*H129</f>
        <v>0</v>
      </c>
      <c r="Q129" s="200">
        <v>0</v>
      </c>
      <c r="R129" s="200">
        <f>Q129*H129</f>
        <v>0</v>
      </c>
      <c r="S129" s="200">
        <v>0</v>
      </c>
      <c r="T129" s="201">
        <f>S129*H129</f>
        <v>0</v>
      </c>
      <c r="U129" s="32"/>
      <c r="V129" s="32"/>
      <c r="W129" s="32"/>
      <c r="X129" s="32"/>
      <c r="Y129" s="32"/>
      <c r="Z129" s="32"/>
      <c r="AA129" s="32"/>
      <c r="AB129" s="32"/>
      <c r="AC129" s="32"/>
      <c r="AD129" s="32"/>
      <c r="AE129" s="32"/>
      <c r="AR129" s="202" t="s">
        <v>165</v>
      </c>
      <c r="AT129" s="202" t="s">
        <v>161</v>
      </c>
      <c r="AU129" s="202" t="s">
        <v>83</v>
      </c>
      <c r="AY129" s="15" t="s">
        <v>159</v>
      </c>
      <c r="BE129" s="203">
        <f>IF(N129="základní",J129,0)</f>
        <v>0</v>
      </c>
      <c r="BF129" s="203">
        <f>IF(N129="snížená",J129,0)</f>
        <v>0</v>
      </c>
      <c r="BG129" s="203">
        <f>IF(N129="zákl. přenesená",J129,0)</f>
        <v>0</v>
      </c>
      <c r="BH129" s="203">
        <f>IF(N129="sníž. přenesená",J129,0)</f>
        <v>0</v>
      </c>
      <c r="BI129" s="203">
        <f>IF(N129="nulová",J129,0)</f>
        <v>0</v>
      </c>
      <c r="BJ129" s="15" t="s">
        <v>8</v>
      </c>
      <c r="BK129" s="203">
        <f>ROUND(I129*H129,0)</f>
        <v>0</v>
      </c>
      <c r="BL129" s="15" t="s">
        <v>165</v>
      </c>
      <c r="BM129" s="202" t="s">
        <v>1992</v>
      </c>
    </row>
    <row r="130" spans="2:51" s="13" customFormat="1" ht="12">
      <c r="B130" s="204"/>
      <c r="C130" s="205"/>
      <c r="D130" s="206" t="s">
        <v>167</v>
      </c>
      <c r="E130" s="207" t="s">
        <v>1</v>
      </c>
      <c r="F130" s="208" t="s">
        <v>1993</v>
      </c>
      <c r="G130" s="205"/>
      <c r="H130" s="209">
        <v>67.183</v>
      </c>
      <c r="I130" s="210"/>
      <c r="J130" s="205"/>
      <c r="K130" s="205"/>
      <c r="L130" s="211"/>
      <c r="M130" s="212"/>
      <c r="N130" s="213"/>
      <c r="O130" s="213"/>
      <c r="P130" s="213"/>
      <c r="Q130" s="213"/>
      <c r="R130" s="213"/>
      <c r="S130" s="213"/>
      <c r="T130" s="214"/>
      <c r="AT130" s="215" t="s">
        <v>167</v>
      </c>
      <c r="AU130" s="215" t="s">
        <v>83</v>
      </c>
      <c r="AV130" s="13" t="s">
        <v>83</v>
      </c>
      <c r="AW130" s="13" t="s">
        <v>31</v>
      </c>
      <c r="AX130" s="13" t="s">
        <v>75</v>
      </c>
      <c r="AY130" s="215" t="s">
        <v>159</v>
      </c>
    </row>
    <row r="131" spans="1:65" s="2" customFormat="1" ht="33" customHeight="1">
      <c r="A131" s="32"/>
      <c r="B131" s="33"/>
      <c r="C131" s="190" t="s">
        <v>165</v>
      </c>
      <c r="D131" s="190" t="s">
        <v>161</v>
      </c>
      <c r="E131" s="191" t="s">
        <v>178</v>
      </c>
      <c r="F131" s="192" t="s">
        <v>179</v>
      </c>
      <c r="G131" s="193" t="s">
        <v>164</v>
      </c>
      <c r="H131" s="194">
        <v>23.994</v>
      </c>
      <c r="I131" s="195"/>
      <c r="J131" s="196">
        <f>ROUND(I131*H131,0)</f>
        <v>0</v>
      </c>
      <c r="K131" s="197"/>
      <c r="L131" s="37"/>
      <c r="M131" s="198" t="s">
        <v>1</v>
      </c>
      <c r="N131" s="199" t="s">
        <v>40</v>
      </c>
      <c r="O131" s="69"/>
      <c r="P131" s="200">
        <f>O131*H131</f>
        <v>0</v>
      </c>
      <c r="Q131" s="200">
        <v>0</v>
      </c>
      <c r="R131" s="200">
        <f>Q131*H131</f>
        <v>0</v>
      </c>
      <c r="S131" s="200">
        <v>0</v>
      </c>
      <c r="T131" s="201">
        <f>S131*H131</f>
        <v>0</v>
      </c>
      <c r="U131" s="32"/>
      <c r="V131" s="32"/>
      <c r="W131" s="32"/>
      <c r="X131" s="32"/>
      <c r="Y131" s="32"/>
      <c r="Z131" s="32"/>
      <c r="AA131" s="32"/>
      <c r="AB131" s="32"/>
      <c r="AC131" s="32"/>
      <c r="AD131" s="32"/>
      <c r="AE131" s="32"/>
      <c r="AR131" s="202" t="s">
        <v>165</v>
      </c>
      <c r="AT131" s="202" t="s">
        <v>161</v>
      </c>
      <c r="AU131" s="202" t="s">
        <v>83</v>
      </c>
      <c r="AY131" s="15" t="s">
        <v>159</v>
      </c>
      <c r="BE131" s="203">
        <f>IF(N131="základní",J131,0)</f>
        <v>0</v>
      </c>
      <c r="BF131" s="203">
        <f>IF(N131="snížená",J131,0)</f>
        <v>0</v>
      </c>
      <c r="BG131" s="203">
        <f>IF(N131="zákl. přenesená",J131,0)</f>
        <v>0</v>
      </c>
      <c r="BH131" s="203">
        <f>IF(N131="sníž. přenesená",J131,0)</f>
        <v>0</v>
      </c>
      <c r="BI131" s="203">
        <f>IF(N131="nulová",J131,0)</f>
        <v>0</v>
      </c>
      <c r="BJ131" s="15" t="s">
        <v>8</v>
      </c>
      <c r="BK131" s="203">
        <f>ROUND(I131*H131,0)</f>
        <v>0</v>
      </c>
      <c r="BL131" s="15" t="s">
        <v>165</v>
      </c>
      <c r="BM131" s="202" t="s">
        <v>1994</v>
      </c>
    </row>
    <row r="132" spans="2:51" s="13" customFormat="1" ht="12">
      <c r="B132" s="204"/>
      <c r="C132" s="205"/>
      <c r="D132" s="206" t="s">
        <v>167</v>
      </c>
      <c r="E132" s="207" t="s">
        <v>1</v>
      </c>
      <c r="F132" s="208" t="s">
        <v>1995</v>
      </c>
      <c r="G132" s="205"/>
      <c r="H132" s="209">
        <v>23.994</v>
      </c>
      <c r="I132" s="210"/>
      <c r="J132" s="205"/>
      <c r="K132" s="205"/>
      <c r="L132" s="211"/>
      <c r="M132" s="212"/>
      <c r="N132" s="213"/>
      <c r="O132" s="213"/>
      <c r="P132" s="213"/>
      <c r="Q132" s="213"/>
      <c r="R132" s="213"/>
      <c r="S132" s="213"/>
      <c r="T132" s="214"/>
      <c r="AT132" s="215" t="s">
        <v>167</v>
      </c>
      <c r="AU132" s="215" t="s">
        <v>83</v>
      </c>
      <c r="AV132" s="13" t="s">
        <v>83</v>
      </c>
      <c r="AW132" s="13" t="s">
        <v>31</v>
      </c>
      <c r="AX132" s="13" t="s">
        <v>75</v>
      </c>
      <c r="AY132" s="215" t="s">
        <v>159</v>
      </c>
    </row>
    <row r="133" spans="1:65" s="2" customFormat="1" ht="33" customHeight="1">
      <c r="A133" s="32"/>
      <c r="B133" s="33"/>
      <c r="C133" s="190" t="s">
        <v>182</v>
      </c>
      <c r="D133" s="190" t="s">
        <v>161</v>
      </c>
      <c r="E133" s="191" t="s">
        <v>183</v>
      </c>
      <c r="F133" s="192" t="s">
        <v>184</v>
      </c>
      <c r="G133" s="193" t="s">
        <v>164</v>
      </c>
      <c r="H133" s="194">
        <v>287.928</v>
      </c>
      <c r="I133" s="195"/>
      <c r="J133" s="196">
        <f>ROUND(I133*H133,0)</f>
        <v>0</v>
      </c>
      <c r="K133" s="197"/>
      <c r="L133" s="37"/>
      <c r="M133" s="198" t="s">
        <v>1</v>
      </c>
      <c r="N133" s="199" t="s">
        <v>40</v>
      </c>
      <c r="O133" s="69"/>
      <c r="P133" s="200">
        <f>O133*H133</f>
        <v>0</v>
      </c>
      <c r="Q133" s="200">
        <v>0</v>
      </c>
      <c r="R133" s="200">
        <f>Q133*H133</f>
        <v>0</v>
      </c>
      <c r="S133" s="200">
        <v>0</v>
      </c>
      <c r="T133" s="201">
        <f>S133*H133</f>
        <v>0</v>
      </c>
      <c r="U133" s="32"/>
      <c r="V133" s="32"/>
      <c r="W133" s="32"/>
      <c r="X133" s="32"/>
      <c r="Y133" s="32"/>
      <c r="Z133" s="32"/>
      <c r="AA133" s="32"/>
      <c r="AB133" s="32"/>
      <c r="AC133" s="32"/>
      <c r="AD133" s="32"/>
      <c r="AE133" s="32"/>
      <c r="AR133" s="202" t="s">
        <v>165</v>
      </c>
      <c r="AT133" s="202" t="s">
        <v>161</v>
      </c>
      <c r="AU133" s="202" t="s">
        <v>83</v>
      </c>
      <c r="AY133" s="15" t="s">
        <v>159</v>
      </c>
      <c r="BE133" s="203">
        <f>IF(N133="základní",J133,0)</f>
        <v>0</v>
      </c>
      <c r="BF133" s="203">
        <f>IF(N133="snížená",J133,0)</f>
        <v>0</v>
      </c>
      <c r="BG133" s="203">
        <f>IF(N133="zákl. přenesená",J133,0)</f>
        <v>0</v>
      </c>
      <c r="BH133" s="203">
        <f>IF(N133="sníž. přenesená",J133,0)</f>
        <v>0</v>
      </c>
      <c r="BI133" s="203">
        <f>IF(N133="nulová",J133,0)</f>
        <v>0</v>
      </c>
      <c r="BJ133" s="15" t="s">
        <v>8</v>
      </c>
      <c r="BK133" s="203">
        <f>ROUND(I133*H133,0)</f>
        <v>0</v>
      </c>
      <c r="BL133" s="15" t="s">
        <v>165</v>
      </c>
      <c r="BM133" s="202" t="s">
        <v>1996</v>
      </c>
    </row>
    <row r="134" spans="2:51" s="13" customFormat="1" ht="12">
      <c r="B134" s="204"/>
      <c r="C134" s="205"/>
      <c r="D134" s="206" t="s">
        <v>167</v>
      </c>
      <c r="E134" s="207" t="s">
        <v>1</v>
      </c>
      <c r="F134" s="208" t="s">
        <v>1997</v>
      </c>
      <c r="G134" s="205"/>
      <c r="H134" s="209">
        <v>287.928</v>
      </c>
      <c r="I134" s="210"/>
      <c r="J134" s="205"/>
      <c r="K134" s="205"/>
      <c r="L134" s="211"/>
      <c r="M134" s="212"/>
      <c r="N134" s="213"/>
      <c r="O134" s="213"/>
      <c r="P134" s="213"/>
      <c r="Q134" s="213"/>
      <c r="R134" s="213"/>
      <c r="S134" s="213"/>
      <c r="T134" s="214"/>
      <c r="AT134" s="215" t="s">
        <v>167</v>
      </c>
      <c r="AU134" s="215" t="s">
        <v>83</v>
      </c>
      <c r="AV134" s="13" t="s">
        <v>83</v>
      </c>
      <c r="AW134" s="13" t="s">
        <v>31</v>
      </c>
      <c r="AX134" s="13" t="s">
        <v>75</v>
      </c>
      <c r="AY134" s="215" t="s">
        <v>159</v>
      </c>
    </row>
    <row r="135" spans="1:65" s="2" customFormat="1" ht="16.5" customHeight="1">
      <c r="A135" s="32"/>
      <c r="B135" s="33"/>
      <c r="C135" s="190" t="s">
        <v>187</v>
      </c>
      <c r="D135" s="190" t="s">
        <v>161</v>
      </c>
      <c r="E135" s="191" t="s">
        <v>188</v>
      </c>
      <c r="F135" s="192" t="s">
        <v>189</v>
      </c>
      <c r="G135" s="193" t="s">
        <v>164</v>
      </c>
      <c r="H135" s="194">
        <v>23.994</v>
      </c>
      <c r="I135" s="195"/>
      <c r="J135" s="196">
        <f>ROUND(I135*H135,0)</f>
        <v>0</v>
      </c>
      <c r="K135" s="197"/>
      <c r="L135" s="37"/>
      <c r="M135" s="198" t="s">
        <v>1</v>
      </c>
      <c r="N135" s="199" t="s">
        <v>40</v>
      </c>
      <c r="O135" s="69"/>
      <c r="P135" s="200">
        <f>O135*H135</f>
        <v>0</v>
      </c>
      <c r="Q135" s="200">
        <v>0</v>
      </c>
      <c r="R135" s="200">
        <f>Q135*H135</f>
        <v>0</v>
      </c>
      <c r="S135" s="200">
        <v>0</v>
      </c>
      <c r="T135" s="201">
        <f>S135*H135</f>
        <v>0</v>
      </c>
      <c r="U135" s="32"/>
      <c r="V135" s="32"/>
      <c r="W135" s="32"/>
      <c r="X135" s="32"/>
      <c r="Y135" s="32"/>
      <c r="Z135" s="32"/>
      <c r="AA135" s="32"/>
      <c r="AB135" s="32"/>
      <c r="AC135" s="32"/>
      <c r="AD135" s="32"/>
      <c r="AE135" s="32"/>
      <c r="AR135" s="202" t="s">
        <v>165</v>
      </c>
      <c r="AT135" s="202" t="s">
        <v>161</v>
      </c>
      <c r="AU135" s="202" t="s">
        <v>83</v>
      </c>
      <c r="AY135" s="15" t="s">
        <v>159</v>
      </c>
      <c r="BE135" s="203">
        <f>IF(N135="základní",J135,0)</f>
        <v>0</v>
      </c>
      <c r="BF135" s="203">
        <f>IF(N135="snížená",J135,0)</f>
        <v>0</v>
      </c>
      <c r="BG135" s="203">
        <f>IF(N135="zákl. přenesená",J135,0)</f>
        <v>0</v>
      </c>
      <c r="BH135" s="203">
        <f>IF(N135="sníž. přenesená",J135,0)</f>
        <v>0</v>
      </c>
      <c r="BI135" s="203">
        <f>IF(N135="nulová",J135,0)</f>
        <v>0</v>
      </c>
      <c r="BJ135" s="15" t="s">
        <v>8</v>
      </c>
      <c r="BK135" s="203">
        <f>ROUND(I135*H135,0)</f>
        <v>0</v>
      </c>
      <c r="BL135" s="15" t="s">
        <v>165</v>
      </c>
      <c r="BM135" s="202" t="s">
        <v>1998</v>
      </c>
    </row>
    <row r="136" spans="1:65" s="2" customFormat="1" ht="33" customHeight="1">
      <c r="A136" s="32"/>
      <c r="B136" s="33"/>
      <c r="C136" s="190" t="s">
        <v>191</v>
      </c>
      <c r="D136" s="190" t="s">
        <v>161</v>
      </c>
      <c r="E136" s="191" t="s">
        <v>192</v>
      </c>
      <c r="F136" s="192" t="s">
        <v>193</v>
      </c>
      <c r="G136" s="193" t="s">
        <v>194</v>
      </c>
      <c r="H136" s="194">
        <v>40.79</v>
      </c>
      <c r="I136" s="195"/>
      <c r="J136" s="196">
        <f>ROUND(I136*H136,0)</f>
        <v>0</v>
      </c>
      <c r="K136" s="197"/>
      <c r="L136" s="37"/>
      <c r="M136" s="198" t="s">
        <v>1</v>
      </c>
      <c r="N136" s="199" t="s">
        <v>40</v>
      </c>
      <c r="O136" s="69"/>
      <c r="P136" s="200">
        <f>O136*H136</f>
        <v>0</v>
      </c>
      <c r="Q136" s="200">
        <v>0</v>
      </c>
      <c r="R136" s="200">
        <f>Q136*H136</f>
        <v>0</v>
      </c>
      <c r="S136" s="200">
        <v>0</v>
      </c>
      <c r="T136" s="201">
        <f>S136*H136</f>
        <v>0</v>
      </c>
      <c r="U136" s="32"/>
      <c r="V136" s="32"/>
      <c r="W136" s="32"/>
      <c r="X136" s="32"/>
      <c r="Y136" s="32"/>
      <c r="Z136" s="32"/>
      <c r="AA136" s="32"/>
      <c r="AB136" s="32"/>
      <c r="AC136" s="32"/>
      <c r="AD136" s="32"/>
      <c r="AE136" s="32"/>
      <c r="AR136" s="202" t="s">
        <v>165</v>
      </c>
      <c r="AT136" s="202" t="s">
        <v>161</v>
      </c>
      <c r="AU136" s="202" t="s">
        <v>83</v>
      </c>
      <c r="AY136" s="15" t="s">
        <v>159</v>
      </c>
      <c r="BE136" s="203">
        <f>IF(N136="základní",J136,0)</f>
        <v>0</v>
      </c>
      <c r="BF136" s="203">
        <f>IF(N136="snížená",J136,0)</f>
        <v>0</v>
      </c>
      <c r="BG136" s="203">
        <f>IF(N136="zákl. přenesená",J136,0)</f>
        <v>0</v>
      </c>
      <c r="BH136" s="203">
        <f>IF(N136="sníž. přenesená",J136,0)</f>
        <v>0</v>
      </c>
      <c r="BI136" s="203">
        <f>IF(N136="nulová",J136,0)</f>
        <v>0</v>
      </c>
      <c r="BJ136" s="15" t="s">
        <v>8</v>
      </c>
      <c r="BK136" s="203">
        <f>ROUND(I136*H136,0)</f>
        <v>0</v>
      </c>
      <c r="BL136" s="15" t="s">
        <v>165</v>
      </c>
      <c r="BM136" s="202" t="s">
        <v>1999</v>
      </c>
    </row>
    <row r="137" spans="2:51" s="13" customFormat="1" ht="12">
      <c r="B137" s="204"/>
      <c r="C137" s="205"/>
      <c r="D137" s="206" t="s">
        <v>167</v>
      </c>
      <c r="E137" s="207" t="s">
        <v>1</v>
      </c>
      <c r="F137" s="208" t="s">
        <v>2000</v>
      </c>
      <c r="G137" s="205"/>
      <c r="H137" s="209">
        <v>40.79</v>
      </c>
      <c r="I137" s="210"/>
      <c r="J137" s="205"/>
      <c r="K137" s="205"/>
      <c r="L137" s="211"/>
      <c r="M137" s="212"/>
      <c r="N137" s="213"/>
      <c r="O137" s="213"/>
      <c r="P137" s="213"/>
      <c r="Q137" s="213"/>
      <c r="R137" s="213"/>
      <c r="S137" s="213"/>
      <c r="T137" s="214"/>
      <c r="AT137" s="215" t="s">
        <v>167</v>
      </c>
      <c r="AU137" s="215" t="s">
        <v>83</v>
      </c>
      <c r="AV137" s="13" t="s">
        <v>83</v>
      </c>
      <c r="AW137" s="13" t="s">
        <v>31</v>
      </c>
      <c r="AX137" s="13" t="s">
        <v>75</v>
      </c>
      <c r="AY137" s="215" t="s">
        <v>159</v>
      </c>
    </row>
    <row r="138" spans="1:65" s="2" customFormat="1" ht="21.75" customHeight="1">
      <c r="A138" s="32"/>
      <c r="B138" s="33"/>
      <c r="C138" s="190" t="s">
        <v>197</v>
      </c>
      <c r="D138" s="190" t="s">
        <v>161</v>
      </c>
      <c r="E138" s="191" t="s">
        <v>198</v>
      </c>
      <c r="F138" s="192" t="s">
        <v>199</v>
      </c>
      <c r="G138" s="193" t="s">
        <v>164</v>
      </c>
      <c r="H138" s="194">
        <v>43.189</v>
      </c>
      <c r="I138" s="195"/>
      <c r="J138" s="196">
        <f>ROUND(I138*H138,0)</f>
        <v>0</v>
      </c>
      <c r="K138" s="197"/>
      <c r="L138" s="37"/>
      <c r="M138" s="198" t="s">
        <v>1</v>
      </c>
      <c r="N138" s="199" t="s">
        <v>40</v>
      </c>
      <c r="O138" s="69"/>
      <c r="P138" s="200">
        <f>O138*H138</f>
        <v>0</v>
      </c>
      <c r="Q138" s="200">
        <v>0</v>
      </c>
      <c r="R138" s="200">
        <f>Q138*H138</f>
        <v>0</v>
      </c>
      <c r="S138" s="200">
        <v>0</v>
      </c>
      <c r="T138" s="201">
        <f>S138*H138</f>
        <v>0</v>
      </c>
      <c r="U138" s="32"/>
      <c r="V138" s="32"/>
      <c r="W138" s="32"/>
      <c r="X138" s="32"/>
      <c r="Y138" s="32"/>
      <c r="Z138" s="32"/>
      <c r="AA138" s="32"/>
      <c r="AB138" s="32"/>
      <c r="AC138" s="32"/>
      <c r="AD138" s="32"/>
      <c r="AE138" s="32"/>
      <c r="AR138" s="202" t="s">
        <v>165</v>
      </c>
      <c r="AT138" s="202" t="s">
        <v>161</v>
      </c>
      <c r="AU138" s="202" t="s">
        <v>83</v>
      </c>
      <c r="AY138" s="15" t="s">
        <v>159</v>
      </c>
      <c r="BE138" s="203">
        <f>IF(N138="základní",J138,0)</f>
        <v>0</v>
      </c>
      <c r="BF138" s="203">
        <f>IF(N138="snížená",J138,0)</f>
        <v>0</v>
      </c>
      <c r="BG138" s="203">
        <f>IF(N138="zákl. přenesená",J138,0)</f>
        <v>0</v>
      </c>
      <c r="BH138" s="203">
        <f>IF(N138="sníž. přenesená",J138,0)</f>
        <v>0</v>
      </c>
      <c r="BI138" s="203">
        <f>IF(N138="nulová",J138,0)</f>
        <v>0</v>
      </c>
      <c r="BJ138" s="15" t="s">
        <v>8</v>
      </c>
      <c r="BK138" s="203">
        <f>ROUND(I138*H138,0)</f>
        <v>0</v>
      </c>
      <c r="BL138" s="15" t="s">
        <v>165</v>
      </c>
      <c r="BM138" s="202" t="s">
        <v>2001</v>
      </c>
    </row>
    <row r="139" spans="2:51" s="13" customFormat="1" ht="12">
      <c r="B139" s="204"/>
      <c r="C139" s="205"/>
      <c r="D139" s="206" t="s">
        <v>167</v>
      </c>
      <c r="E139" s="207" t="s">
        <v>1</v>
      </c>
      <c r="F139" s="208" t="s">
        <v>2002</v>
      </c>
      <c r="G139" s="205"/>
      <c r="H139" s="209">
        <v>43.189</v>
      </c>
      <c r="I139" s="210"/>
      <c r="J139" s="205"/>
      <c r="K139" s="205"/>
      <c r="L139" s="211"/>
      <c r="M139" s="212"/>
      <c r="N139" s="213"/>
      <c r="O139" s="213"/>
      <c r="P139" s="213"/>
      <c r="Q139" s="213"/>
      <c r="R139" s="213"/>
      <c r="S139" s="213"/>
      <c r="T139" s="214"/>
      <c r="AT139" s="215" t="s">
        <v>167</v>
      </c>
      <c r="AU139" s="215" t="s">
        <v>83</v>
      </c>
      <c r="AV139" s="13" t="s">
        <v>83</v>
      </c>
      <c r="AW139" s="13" t="s">
        <v>31</v>
      </c>
      <c r="AX139" s="13" t="s">
        <v>75</v>
      </c>
      <c r="AY139" s="215" t="s">
        <v>159</v>
      </c>
    </row>
    <row r="140" spans="1:65" s="2" customFormat="1" ht="21.75" customHeight="1">
      <c r="A140" s="32"/>
      <c r="B140" s="33"/>
      <c r="C140" s="190" t="s">
        <v>202</v>
      </c>
      <c r="D140" s="190" t="s">
        <v>161</v>
      </c>
      <c r="E140" s="191" t="s">
        <v>2003</v>
      </c>
      <c r="F140" s="192" t="s">
        <v>2004</v>
      </c>
      <c r="G140" s="193" t="s">
        <v>164</v>
      </c>
      <c r="H140" s="194">
        <v>19.195</v>
      </c>
      <c r="I140" s="195"/>
      <c r="J140" s="196">
        <f>ROUND(I140*H140,0)</f>
        <v>0</v>
      </c>
      <c r="K140" s="197"/>
      <c r="L140" s="37"/>
      <c r="M140" s="198" t="s">
        <v>1</v>
      </c>
      <c r="N140" s="199" t="s">
        <v>40</v>
      </c>
      <c r="O140" s="69"/>
      <c r="P140" s="200">
        <f>O140*H140</f>
        <v>0</v>
      </c>
      <c r="Q140" s="200">
        <v>0</v>
      </c>
      <c r="R140" s="200">
        <f>Q140*H140</f>
        <v>0</v>
      </c>
      <c r="S140" s="200">
        <v>0</v>
      </c>
      <c r="T140" s="201">
        <f>S140*H140</f>
        <v>0</v>
      </c>
      <c r="U140" s="32"/>
      <c r="V140" s="32"/>
      <c r="W140" s="32"/>
      <c r="X140" s="32"/>
      <c r="Y140" s="32"/>
      <c r="Z140" s="32"/>
      <c r="AA140" s="32"/>
      <c r="AB140" s="32"/>
      <c r="AC140" s="32"/>
      <c r="AD140" s="32"/>
      <c r="AE140" s="32"/>
      <c r="AR140" s="202" t="s">
        <v>165</v>
      </c>
      <c r="AT140" s="202" t="s">
        <v>161</v>
      </c>
      <c r="AU140" s="202" t="s">
        <v>83</v>
      </c>
      <c r="AY140" s="15" t="s">
        <v>159</v>
      </c>
      <c r="BE140" s="203">
        <f>IF(N140="základní",J140,0)</f>
        <v>0</v>
      </c>
      <c r="BF140" s="203">
        <f>IF(N140="snížená",J140,0)</f>
        <v>0</v>
      </c>
      <c r="BG140" s="203">
        <f>IF(N140="zákl. přenesená",J140,0)</f>
        <v>0</v>
      </c>
      <c r="BH140" s="203">
        <f>IF(N140="sníž. přenesená",J140,0)</f>
        <v>0</v>
      </c>
      <c r="BI140" s="203">
        <f>IF(N140="nulová",J140,0)</f>
        <v>0</v>
      </c>
      <c r="BJ140" s="15" t="s">
        <v>8</v>
      </c>
      <c r="BK140" s="203">
        <f>ROUND(I140*H140,0)</f>
        <v>0</v>
      </c>
      <c r="BL140" s="15" t="s">
        <v>165</v>
      </c>
      <c r="BM140" s="202" t="s">
        <v>2005</v>
      </c>
    </row>
    <row r="141" spans="2:51" s="13" customFormat="1" ht="12">
      <c r="B141" s="204"/>
      <c r="C141" s="205"/>
      <c r="D141" s="206" t="s">
        <v>167</v>
      </c>
      <c r="E141" s="207" t="s">
        <v>1</v>
      </c>
      <c r="F141" s="208" t="s">
        <v>2006</v>
      </c>
      <c r="G141" s="205"/>
      <c r="H141" s="209">
        <v>19.195</v>
      </c>
      <c r="I141" s="210"/>
      <c r="J141" s="205"/>
      <c r="K141" s="205"/>
      <c r="L141" s="211"/>
      <c r="M141" s="212"/>
      <c r="N141" s="213"/>
      <c r="O141" s="213"/>
      <c r="P141" s="213"/>
      <c r="Q141" s="213"/>
      <c r="R141" s="213"/>
      <c r="S141" s="213"/>
      <c r="T141" s="214"/>
      <c r="AT141" s="215" t="s">
        <v>167</v>
      </c>
      <c r="AU141" s="215" t="s">
        <v>83</v>
      </c>
      <c r="AV141" s="13" t="s">
        <v>83</v>
      </c>
      <c r="AW141" s="13" t="s">
        <v>31</v>
      </c>
      <c r="AX141" s="13" t="s">
        <v>75</v>
      </c>
      <c r="AY141" s="215" t="s">
        <v>159</v>
      </c>
    </row>
    <row r="142" spans="1:65" s="2" customFormat="1" ht="16.5" customHeight="1">
      <c r="A142" s="32"/>
      <c r="B142" s="33"/>
      <c r="C142" s="216" t="s">
        <v>207</v>
      </c>
      <c r="D142" s="216" t="s">
        <v>298</v>
      </c>
      <c r="E142" s="217" t="s">
        <v>2007</v>
      </c>
      <c r="F142" s="218" t="s">
        <v>2008</v>
      </c>
      <c r="G142" s="219" t="s">
        <v>194</v>
      </c>
      <c r="H142" s="220">
        <v>34.551</v>
      </c>
      <c r="I142" s="221"/>
      <c r="J142" s="222">
        <f>ROUND(I142*H142,0)</f>
        <v>0</v>
      </c>
      <c r="K142" s="223"/>
      <c r="L142" s="224"/>
      <c r="M142" s="225" t="s">
        <v>1</v>
      </c>
      <c r="N142" s="226" t="s">
        <v>40</v>
      </c>
      <c r="O142" s="69"/>
      <c r="P142" s="200">
        <f>O142*H142</f>
        <v>0</v>
      </c>
      <c r="Q142" s="200">
        <v>1</v>
      </c>
      <c r="R142" s="200">
        <f>Q142*H142</f>
        <v>34.551</v>
      </c>
      <c r="S142" s="200">
        <v>0</v>
      </c>
      <c r="T142" s="201">
        <f>S142*H142</f>
        <v>0</v>
      </c>
      <c r="U142" s="32"/>
      <c r="V142" s="32"/>
      <c r="W142" s="32"/>
      <c r="X142" s="32"/>
      <c r="Y142" s="32"/>
      <c r="Z142" s="32"/>
      <c r="AA142" s="32"/>
      <c r="AB142" s="32"/>
      <c r="AC142" s="32"/>
      <c r="AD142" s="32"/>
      <c r="AE142" s="32"/>
      <c r="AR142" s="202" t="s">
        <v>197</v>
      </c>
      <c r="AT142" s="202" t="s">
        <v>298</v>
      </c>
      <c r="AU142" s="202" t="s">
        <v>83</v>
      </c>
      <c r="AY142" s="15" t="s">
        <v>159</v>
      </c>
      <c r="BE142" s="203">
        <f>IF(N142="základní",J142,0)</f>
        <v>0</v>
      </c>
      <c r="BF142" s="203">
        <f>IF(N142="snížená",J142,0)</f>
        <v>0</v>
      </c>
      <c r="BG142" s="203">
        <f>IF(N142="zákl. přenesená",J142,0)</f>
        <v>0</v>
      </c>
      <c r="BH142" s="203">
        <f>IF(N142="sníž. přenesená",J142,0)</f>
        <v>0</v>
      </c>
      <c r="BI142" s="203">
        <f>IF(N142="nulová",J142,0)</f>
        <v>0</v>
      </c>
      <c r="BJ142" s="15" t="s">
        <v>8</v>
      </c>
      <c r="BK142" s="203">
        <f>ROUND(I142*H142,0)</f>
        <v>0</v>
      </c>
      <c r="BL142" s="15" t="s">
        <v>165</v>
      </c>
      <c r="BM142" s="202" t="s">
        <v>2009</v>
      </c>
    </row>
    <row r="143" spans="2:51" s="13" customFormat="1" ht="12">
      <c r="B143" s="204"/>
      <c r="C143" s="205"/>
      <c r="D143" s="206" t="s">
        <v>167</v>
      </c>
      <c r="E143" s="207" t="s">
        <v>1</v>
      </c>
      <c r="F143" s="208" t="s">
        <v>2010</v>
      </c>
      <c r="G143" s="205"/>
      <c r="H143" s="209">
        <v>34.551</v>
      </c>
      <c r="I143" s="210"/>
      <c r="J143" s="205"/>
      <c r="K143" s="205"/>
      <c r="L143" s="211"/>
      <c r="M143" s="212"/>
      <c r="N143" s="213"/>
      <c r="O143" s="213"/>
      <c r="P143" s="213"/>
      <c r="Q143" s="213"/>
      <c r="R143" s="213"/>
      <c r="S143" s="213"/>
      <c r="T143" s="214"/>
      <c r="AT143" s="215" t="s">
        <v>167</v>
      </c>
      <c r="AU143" s="215" t="s">
        <v>83</v>
      </c>
      <c r="AV143" s="13" t="s">
        <v>83</v>
      </c>
      <c r="AW143" s="13" t="s">
        <v>31</v>
      </c>
      <c r="AX143" s="13" t="s">
        <v>75</v>
      </c>
      <c r="AY143" s="215" t="s">
        <v>159</v>
      </c>
    </row>
    <row r="144" spans="1:65" s="2" customFormat="1" ht="21.75" customHeight="1">
      <c r="A144" s="32"/>
      <c r="B144" s="33"/>
      <c r="C144" s="190" t="s">
        <v>211</v>
      </c>
      <c r="D144" s="190" t="s">
        <v>161</v>
      </c>
      <c r="E144" s="191" t="s">
        <v>2011</v>
      </c>
      <c r="F144" s="192" t="s">
        <v>2012</v>
      </c>
      <c r="G144" s="193" t="s">
        <v>214</v>
      </c>
      <c r="H144" s="194">
        <v>86.8</v>
      </c>
      <c r="I144" s="195"/>
      <c r="J144" s="196">
        <f>ROUND(I144*H144,0)</f>
        <v>0</v>
      </c>
      <c r="K144" s="197"/>
      <c r="L144" s="37"/>
      <c r="M144" s="198" t="s">
        <v>1</v>
      </c>
      <c r="N144" s="199" t="s">
        <v>40</v>
      </c>
      <c r="O144" s="69"/>
      <c r="P144" s="200">
        <f>O144*H144</f>
        <v>0</v>
      </c>
      <c r="Q144" s="200">
        <v>0</v>
      </c>
      <c r="R144" s="200">
        <f>Q144*H144</f>
        <v>0</v>
      </c>
      <c r="S144" s="200">
        <v>0</v>
      </c>
      <c r="T144" s="201">
        <f>S144*H144</f>
        <v>0</v>
      </c>
      <c r="U144" s="32"/>
      <c r="V144" s="32"/>
      <c r="W144" s="32"/>
      <c r="X144" s="32"/>
      <c r="Y144" s="32"/>
      <c r="Z144" s="32"/>
      <c r="AA144" s="32"/>
      <c r="AB144" s="32"/>
      <c r="AC144" s="32"/>
      <c r="AD144" s="32"/>
      <c r="AE144" s="32"/>
      <c r="AR144" s="202" t="s">
        <v>165</v>
      </c>
      <c r="AT144" s="202" t="s">
        <v>161</v>
      </c>
      <c r="AU144" s="202" t="s">
        <v>83</v>
      </c>
      <c r="AY144" s="15" t="s">
        <v>159</v>
      </c>
      <c r="BE144" s="203">
        <f>IF(N144="základní",J144,0)</f>
        <v>0</v>
      </c>
      <c r="BF144" s="203">
        <f>IF(N144="snížená",J144,0)</f>
        <v>0</v>
      </c>
      <c r="BG144" s="203">
        <f>IF(N144="zákl. přenesená",J144,0)</f>
        <v>0</v>
      </c>
      <c r="BH144" s="203">
        <f>IF(N144="sníž. přenesená",J144,0)</f>
        <v>0</v>
      </c>
      <c r="BI144" s="203">
        <f>IF(N144="nulová",J144,0)</f>
        <v>0</v>
      </c>
      <c r="BJ144" s="15" t="s">
        <v>8</v>
      </c>
      <c r="BK144" s="203">
        <f>ROUND(I144*H144,0)</f>
        <v>0</v>
      </c>
      <c r="BL144" s="15" t="s">
        <v>165</v>
      </c>
      <c r="BM144" s="202" t="s">
        <v>2013</v>
      </c>
    </row>
    <row r="145" spans="2:51" s="13" customFormat="1" ht="12">
      <c r="B145" s="204"/>
      <c r="C145" s="205"/>
      <c r="D145" s="206" t="s">
        <v>167</v>
      </c>
      <c r="E145" s="207" t="s">
        <v>1</v>
      </c>
      <c r="F145" s="208" t="s">
        <v>1989</v>
      </c>
      <c r="G145" s="205"/>
      <c r="H145" s="209">
        <v>86.8</v>
      </c>
      <c r="I145" s="210"/>
      <c r="J145" s="205"/>
      <c r="K145" s="205"/>
      <c r="L145" s="211"/>
      <c r="M145" s="212"/>
      <c r="N145" s="213"/>
      <c r="O145" s="213"/>
      <c r="P145" s="213"/>
      <c r="Q145" s="213"/>
      <c r="R145" s="213"/>
      <c r="S145" s="213"/>
      <c r="T145" s="214"/>
      <c r="AT145" s="215" t="s">
        <v>167</v>
      </c>
      <c r="AU145" s="215" t="s">
        <v>83</v>
      </c>
      <c r="AV145" s="13" t="s">
        <v>83</v>
      </c>
      <c r="AW145" s="13" t="s">
        <v>31</v>
      </c>
      <c r="AX145" s="13" t="s">
        <v>75</v>
      </c>
      <c r="AY145" s="215" t="s">
        <v>159</v>
      </c>
    </row>
    <row r="146" spans="1:65" s="2" customFormat="1" ht="16.5" customHeight="1">
      <c r="A146" s="32"/>
      <c r="B146" s="33"/>
      <c r="C146" s="216" t="s">
        <v>222</v>
      </c>
      <c r="D146" s="216" t="s">
        <v>298</v>
      </c>
      <c r="E146" s="217" t="s">
        <v>2014</v>
      </c>
      <c r="F146" s="218" t="s">
        <v>2015</v>
      </c>
      <c r="G146" s="219" t="s">
        <v>283</v>
      </c>
      <c r="H146" s="220">
        <v>2.604</v>
      </c>
      <c r="I146" s="221"/>
      <c r="J146" s="222">
        <f>ROUND(I146*H146,0)</f>
        <v>0</v>
      </c>
      <c r="K146" s="223"/>
      <c r="L146" s="224"/>
      <c r="M146" s="225" t="s">
        <v>1</v>
      </c>
      <c r="N146" s="226" t="s">
        <v>40</v>
      </c>
      <c r="O146" s="69"/>
      <c r="P146" s="200">
        <f>O146*H146</f>
        <v>0</v>
      </c>
      <c r="Q146" s="200">
        <v>0.001</v>
      </c>
      <c r="R146" s="200">
        <f>Q146*H146</f>
        <v>0.002604</v>
      </c>
      <c r="S146" s="200">
        <v>0</v>
      </c>
      <c r="T146" s="201">
        <f>S146*H146</f>
        <v>0</v>
      </c>
      <c r="U146" s="32"/>
      <c r="V146" s="32"/>
      <c r="W146" s="32"/>
      <c r="X146" s="32"/>
      <c r="Y146" s="32"/>
      <c r="Z146" s="32"/>
      <c r="AA146" s="32"/>
      <c r="AB146" s="32"/>
      <c r="AC146" s="32"/>
      <c r="AD146" s="32"/>
      <c r="AE146" s="32"/>
      <c r="AR146" s="202" t="s">
        <v>197</v>
      </c>
      <c r="AT146" s="202" t="s">
        <v>298</v>
      </c>
      <c r="AU146" s="202" t="s">
        <v>83</v>
      </c>
      <c r="AY146" s="15" t="s">
        <v>159</v>
      </c>
      <c r="BE146" s="203">
        <f>IF(N146="základní",J146,0)</f>
        <v>0</v>
      </c>
      <c r="BF146" s="203">
        <f>IF(N146="snížená",J146,0)</f>
        <v>0</v>
      </c>
      <c r="BG146" s="203">
        <f>IF(N146="zákl. přenesená",J146,0)</f>
        <v>0</v>
      </c>
      <c r="BH146" s="203">
        <f>IF(N146="sníž. přenesená",J146,0)</f>
        <v>0</v>
      </c>
      <c r="BI146" s="203">
        <f>IF(N146="nulová",J146,0)</f>
        <v>0</v>
      </c>
      <c r="BJ146" s="15" t="s">
        <v>8</v>
      </c>
      <c r="BK146" s="203">
        <f>ROUND(I146*H146,0)</f>
        <v>0</v>
      </c>
      <c r="BL146" s="15" t="s">
        <v>165</v>
      </c>
      <c r="BM146" s="202" t="s">
        <v>2016</v>
      </c>
    </row>
    <row r="147" spans="2:51" s="13" customFormat="1" ht="12">
      <c r="B147" s="204"/>
      <c r="C147" s="205"/>
      <c r="D147" s="206" t="s">
        <v>167</v>
      </c>
      <c r="E147" s="207" t="s">
        <v>1</v>
      </c>
      <c r="F147" s="208" t="s">
        <v>2017</v>
      </c>
      <c r="G147" s="205"/>
      <c r="H147" s="209">
        <v>2.604</v>
      </c>
      <c r="I147" s="210"/>
      <c r="J147" s="205"/>
      <c r="K147" s="205"/>
      <c r="L147" s="211"/>
      <c r="M147" s="212"/>
      <c r="N147" s="213"/>
      <c r="O147" s="213"/>
      <c r="P147" s="213"/>
      <c r="Q147" s="213"/>
      <c r="R147" s="213"/>
      <c r="S147" s="213"/>
      <c r="T147" s="214"/>
      <c r="AT147" s="215" t="s">
        <v>167</v>
      </c>
      <c r="AU147" s="215" t="s">
        <v>83</v>
      </c>
      <c r="AV147" s="13" t="s">
        <v>83</v>
      </c>
      <c r="AW147" s="13" t="s">
        <v>31</v>
      </c>
      <c r="AX147" s="13" t="s">
        <v>75</v>
      </c>
      <c r="AY147" s="215" t="s">
        <v>159</v>
      </c>
    </row>
    <row r="148" spans="1:65" s="2" customFormat="1" ht="21.75" customHeight="1">
      <c r="A148" s="32"/>
      <c r="B148" s="33"/>
      <c r="C148" s="190" t="s">
        <v>228</v>
      </c>
      <c r="D148" s="190" t="s">
        <v>161</v>
      </c>
      <c r="E148" s="191" t="s">
        <v>2018</v>
      </c>
      <c r="F148" s="192" t="s">
        <v>2019</v>
      </c>
      <c r="G148" s="193" t="s">
        <v>214</v>
      </c>
      <c r="H148" s="194">
        <v>86.8</v>
      </c>
      <c r="I148" s="195"/>
      <c r="J148" s="196">
        <f>ROUND(I148*H148,0)</f>
        <v>0</v>
      </c>
      <c r="K148" s="197"/>
      <c r="L148" s="37"/>
      <c r="M148" s="198" t="s">
        <v>1</v>
      </c>
      <c r="N148" s="199" t="s">
        <v>40</v>
      </c>
      <c r="O148" s="69"/>
      <c r="P148" s="200">
        <f>O148*H148</f>
        <v>0</v>
      </c>
      <c r="Q148" s="200">
        <v>0</v>
      </c>
      <c r="R148" s="200">
        <f>Q148*H148</f>
        <v>0</v>
      </c>
      <c r="S148" s="200">
        <v>0</v>
      </c>
      <c r="T148" s="201">
        <f>S148*H148</f>
        <v>0</v>
      </c>
      <c r="U148" s="32"/>
      <c r="V148" s="32"/>
      <c r="W148" s="32"/>
      <c r="X148" s="32"/>
      <c r="Y148" s="32"/>
      <c r="Z148" s="32"/>
      <c r="AA148" s="32"/>
      <c r="AB148" s="32"/>
      <c r="AC148" s="32"/>
      <c r="AD148" s="32"/>
      <c r="AE148" s="32"/>
      <c r="AR148" s="202" t="s">
        <v>165</v>
      </c>
      <c r="AT148" s="202" t="s">
        <v>161</v>
      </c>
      <c r="AU148" s="202" t="s">
        <v>83</v>
      </c>
      <c r="AY148" s="15" t="s">
        <v>159</v>
      </c>
      <c r="BE148" s="203">
        <f>IF(N148="základní",J148,0)</f>
        <v>0</v>
      </c>
      <c r="BF148" s="203">
        <f>IF(N148="snížená",J148,0)</f>
        <v>0</v>
      </c>
      <c r="BG148" s="203">
        <f>IF(N148="zákl. přenesená",J148,0)</f>
        <v>0</v>
      </c>
      <c r="BH148" s="203">
        <f>IF(N148="sníž. přenesená",J148,0)</f>
        <v>0</v>
      </c>
      <c r="BI148" s="203">
        <f>IF(N148="nulová",J148,0)</f>
        <v>0</v>
      </c>
      <c r="BJ148" s="15" t="s">
        <v>8</v>
      </c>
      <c r="BK148" s="203">
        <f>ROUND(I148*H148,0)</f>
        <v>0</v>
      </c>
      <c r="BL148" s="15" t="s">
        <v>165</v>
      </c>
      <c r="BM148" s="202" t="s">
        <v>2020</v>
      </c>
    </row>
    <row r="149" spans="2:63" s="12" customFormat="1" ht="22.9" customHeight="1">
      <c r="B149" s="174"/>
      <c r="C149" s="175"/>
      <c r="D149" s="176" t="s">
        <v>74</v>
      </c>
      <c r="E149" s="188" t="s">
        <v>197</v>
      </c>
      <c r="F149" s="188" t="s">
        <v>2021</v>
      </c>
      <c r="G149" s="175"/>
      <c r="H149" s="175"/>
      <c r="I149" s="178"/>
      <c r="J149" s="189">
        <f>BK149</f>
        <v>0</v>
      </c>
      <c r="K149" s="175"/>
      <c r="L149" s="180"/>
      <c r="M149" s="181"/>
      <c r="N149" s="182"/>
      <c r="O149" s="182"/>
      <c r="P149" s="183">
        <f>SUM(P150:P172)</f>
        <v>0</v>
      </c>
      <c r="Q149" s="182"/>
      <c r="R149" s="183">
        <f>SUM(R150:R172)</f>
        <v>25.6302431</v>
      </c>
      <c r="S149" s="182"/>
      <c r="T149" s="184">
        <f>SUM(T150:T172)</f>
        <v>0</v>
      </c>
      <c r="AR149" s="185" t="s">
        <v>8</v>
      </c>
      <c r="AT149" s="186" t="s">
        <v>74</v>
      </c>
      <c r="AU149" s="186" t="s">
        <v>8</v>
      </c>
      <c r="AY149" s="185" t="s">
        <v>159</v>
      </c>
      <c r="BK149" s="187">
        <f>SUM(BK150:BK172)</f>
        <v>0</v>
      </c>
    </row>
    <row r="150" spans="1:65" s="2" customFormat="1" ht="21.75" customHeight="1">
      <c r="A150" s="32"/>
      <c r="B150" s="33"/>
      <c r="C150" s="190" t="s">
        <v>233</v>
      </c>
      <c r="D150" s="190" t="s">
        <v>161</v>
      </c>
      <c r="E150" s="191" t="s">
        <v>305</v>
      </c>
      <c r="F150" s="192" t="s">
        <v>306</v>
      </c>
      <c r="G150" s="193" t="s">
        <v>164</v>
      </c>
      <c r="H150" s="194">
        <v>4.799</v>
      </c>
      <c r="I150" s="195"/>
      <c r="J150" s="196">
        <f>ROUND(I150*H150,0)</f>
        <v>0</v>
      </c>
      <c r="K150" s="197"/>
      <c r="L150" s="37"/>
      <c r="M150" s="198" t="s">
        <v>1</v>
      </c>
      <c r="N150" s="199" t="s">
        <v>40</v>
      </c>
      <c r="O150" s="69"/>
      <c r="P150" s="200">
        <f>O150*H150</f>
        <v>0</v>
      </c>
      <c r="Q150" s="200">
        <v>0</v>
      </c>
      <c r="R150" s="200">
        <f>Q150*H150</f>
        <v>0</v>
      </c>
      <c r="S150" s="200">
        <v>0</v>
      </c>
      <c r="T150" s="201">
        <f>S150*H150</f>
        <v>0</v>
      </c>
      <c r="U150" s="32"/>
      <c r="V150" s="32"/>
      <c r="W150" s="32"/>
      <c r="X150" s="32"/>
      <c r="Y150" s="32"/>
      <c r="Z150" s="32"/>
      <c r="AA150" s="32"/>
      <c r="AB150" s="32"/>
      <c r="AC150" s="32"/>
      <c r="AD150" s="32"/>
      <c r="AE150" s="32"/>
      <c r="AR150" s="202" t="s">
        <v>165</v>
      </c>
      <c r="AT150" s="202" t="s">
        <v>161</v>
      </c>
      <c r="AU150" s="202" t="s">
        <v>83</v>
      </c>
      <c r="AY150" s="15" t="s">
        <v>159</v>
      </c>
      <c r="BE150" s="203">
        <f>IF(N150="základní",J150,0)</f>
        <v>0</v>
      </c>
      <c r="BF150" s="203">
        <f>IF(N150="snížená",J150,0)</f>
        <v>0</v>
      </c>
      <c r="BG150" s="203">
        <f>IF(N150="zákl. přenesená",J150,0)</f>
        <v>0</v>
      </c>
      <c r="BH150" s="203">
        <f>IF(N150="sníž. přenesená",J150,0)</f>
        <v>0</v>
      </c>
      <c r="BI150" s="203">
        <f>IF(N150="nulová",J150,0)</f>
        <v>0</v>
      </c>
      <c r="BJ150" s="15" t="s">
        <v>8</v>
      </c>
      <c r="BK150" s="203">
        <f>ROUND(I150*H150,0)</f>
        <v>0</v>
      </c>
      <c r="BL150" s="15" t="s">
        <v>165</v>
      </c>
      <c r="BM150" s="202" t="s">
        <v>2022</v>
      </c>
    </row>
    <row r="151" spans="2:51" s="13" customFormat="1" ht="12">
      <c r="B151" s="204"/>
      <c r="C151" s="205"/>
      <c r="D151" s="206" t="s">
        <v>167</v>
      </c>
      <c r="E151" s="207" t="s">
        <v>1</v>
      </c>
      <c r="F151" s="208" t="s">
        <v>2023</v>
      </c>
      <c r="G151" s="205"/>
      <c r="H151" s="209">
        <v>4.799</v>
      </c>
      <c r="I151" s="210"/>
      <c r="J151" s="205"/>
      <c r="K151" s="205"/>
      <c r="L151" s="211"/>
      <c r="M151" s="212"/>
      <c r="N151" s="213"/>
      <c r="O151" s="213"/>
      <c r="P151" s="213"/>
      <c r="Q151" s="213"/>
      <c r="R151" s="213"/>
      <c r="S151" s="213"/>
      <c r="T151" s="214"/>
      <c r="AT151" s="215" t="s">
        <v>167</v>
      </c>
      <c r="AU151" s="215" t="s">
        <v>83</v>
      </c>
      <c r="AV151" s="13" t="s">
        <v>83</v>
      </c>
      <c r="AW151" s="13" t="s">
        <v>31</v>
      </c>
      <c r="AX151" s="13" t="s">
        <v>75</v>
      </c>
      <c r="AY151" s="215" t="s">
        <v>159</v>
      </c>
    </row>
    <row r="152" spans="1:65" s="2" customFormat="1" ht="33" customHeight="1">
      <c r="A152" s="32"/>
      <c r="B152" s="33"/>
      <c r="C152" s="190" t="s">
        <v>9</v>
      </c>
      <c r="D152" s="190" t="s">
        <v>161</v>
      </c>
      <c r="E152" s="191" t="s">
        <v>2024</v>
      </c>
      <c r="F152" s="192" t="s">
        <v>2025</v>
      </c>
      <c r="G152" s="193" t="s">
        <v>294</v>
      </c>
      <c r="H152" s="194">
        <v>10.4</v>
      </c>
      <c r="I152" s="195"/>
      <c r="J152" s="196">
        <f>ROUND(I152*H152,0)</f>
        <v>0</v>
      </c>
      <c r="K152" s="197"/>
      <c r="L152" s="37"/>
      <c r="M152" s="198" t="s">
        <v>1</v>
      </c>
      <c r="N152" s="199" t="s">
        <v>40</v>
      </c>
      <c r="O152" s="69"/>
      <c r="P152" s="200">
        <f>O152*H152</f>
        <v>0</v>
      </c>
      <c r="Q152" s="200">
        <v>4E-05</v>
      </c>
      <c r="R152" s="200">
        <f>Q152*H152</f>
        <v>0.00041600000000000003</v>
      </c>
      <c r="S152" s="200">
        <v>0</v>
      </c>
      <c r="T152" s="201">
        <f>S152*H152</f>
        <v>0</v>
      </c>
      <c r="U152" s="32"/>
      <c r="V152" s="32"/>
      <c r="W152" s="32"/>
      <c r="X152" s="32"/>
      <c r="Y152" s="32"/>
      <c r="Z152" s="32"/>
      <c r="AA152" s="32"/>
      <c r="AB152" s="32"/>
      <c r="AC152" s="32"/>
      <c r="AD152" s="32"/>
      <c r="AE152" s="32"/>
      <c r="AR152" s="202" t="s">
        <v>165</v>
      </c>
      <c r="AT152" s="202" t="s">
        <v>161</v>
      </c>
      <c r="AU152" s="202" t="s">
        <v>83</v>
      </c>
      <c r="AY152" s="15" t="s">
        <v>159</v>
      </c>
      <c r="BE152" s="203">
        <f>IF(N152="základní",J152,0)</f>
        <v>0</v>
      </c>
      <c r="BF152" s="203">
        <f>IF(N152="snížená",J152,0)</f>
        <v>0</v>
      </c>
      <c r="BG152" s="203">
        <f>IF(N152="zákl. přenesená",J152,0)</f>
        <v>0</v>
      </c>
      <c r="BH152" s="203">
        <f>IF(N152="sníž. přenesená",J152,0)</f>
        <v>0</v>
      </c>
      <c r="BI152" s="203">
        <f>IF(N152="nulová",J152,0)</f>
        <v>0</v>
      </c>
      <c r="BJ152" s="15" t="s">
        <v>8</v>
      </c>
      <c r="BK152" s="203">
        <f>ROUND(I152*H152,0)</f>
        <v>0</v>
      </c>
      <c r="BL152" s="15" t="s">
        <v>165</v>
      </c>
      <c r="BM152" s="202" t="s">
        <v>2026</v>
      </c>
    </row>
    <row r="153" spans="1:65" s="2" customFormat="1" ht="21.75" customHeight="1">
      <c r="A153" s="32"/>
      <c r="B153" s="33"/>
      <c r="C153" s="216" t="s">
        <v>244</v>
      </c>
      <c r="D153" s="216" t="s">
        <v>298</v>
      </c>
      <c r="E153" s="217" t="s">
        <v>2027</v>
      </c>
      <c r="F153" s="218" t="s">
        <v>2028</v>
      </c>
      <c r="G153" s="219" t="s">
        <v>294</v>
      </c>
      <c r="H153" s="220">
        <v>11</v>
      </c>
      <c r="I153" s="221"/>
      <c r="J153" s="222">
        <f>ROUND(I153*H153,0)</f>
        <v>0</v>
      </c>
      <c r="K153" s="223"/>
      <c r="L153" s="224"/>
      <c r="M153" s="225" t="s">
        <v>1</v>
      </c>
      <c r="N153" s="226" t="s">
        <v>40</v>
      </c>
      <c r="O153" s="69"/>
      <c r="P153" s="200">
        <f>O153*H153</f>
        <v>0</v>
      </c>
      <c r="Q153" s="200">
        <v>0.037</v>
      </c>
      <c r="R153" s="200">
        <f>Q153*H153</f>
        <v>0.407</v>
      </c>
      <c r="S153" s="200">
        <v>0</v>
      </c>
      <c r="T153" s="201">
        <f>S153*H153</f>
        <v>0</v>
      </c>
      <c r="U153" s="32"/>
      <c r="V153" s="32"/>
      <c r="W153" s="32"/>
      <c r="X153" s="32"/>
      <c r="Y153" s="32"/>
      <c r="Z153" s="32"/>
      <c r="AA153" s="32"/>
      <c r="AB153" s="32"/>
      <c r="AC153" s="32"/>
      <c r="AD153" s="32"/>
      <c r="AE153" s="32"/>
      <c r="AR153" s="202" t="s">
        <v>197</v>
      </c>
      <c r="AT153" s="202" t="s">
        <v>298</v>
      </c>
      <c r="AU153" s="202" t="s">
        <v>83</v>
      </c>
      <c r="AY153" s="15" t="s">
        <v>159</v>
      </c>
      <c r="BE153" s="203">
        <f>IF(N153="základní",J153,0)</f>
        <v>0</v>
      </c>
      <c r="BF153" s="203">
        <f>IF(N153="snížená",J153,0)</f>
        <v>0</v>
      </c>
      <c r="BG153" s="203">
        <f>IF(N153="zákl. přenesená",J153,0)</f>
        <v>0</v>
      </c>
      <c r="BH153" s="203">
        <f>IF(N153="sníž. přenesená",J153,0)</f>
        <v>0</v>
      </c>
      <c r="BI153" s="203">
        <f>IF(N153="nulová",J153,0)</f>
        <v>0</v>
      </c>
      <c r="BJ153" s="15" t="s">
        <v>8</v>
      </c>
      <c r="BK153" s="203">
        <f>ROUND(I153*H153,0)</f>
        <v>0</v>
      </c>
      <c r="BL153" s="15" t="s">
        <v>165</v>
      </c>
      <c r="BM153" s="202" t="s">
        <v>2029</v>
      </c>
    </row>
    <row r="154" spans="1:65" s="2" customFormat="1" ht="21.75" customHeight="1">
      <c r="A154" s="32"/>
      <c r="B154" s="33"/>
      <c r="C154" s="190" t="s">
        <v>249</v>
      </c>
      <c r="D154" s="190" t="s">
        <v>161</v>
      </c>
      <c r="E154" s="191" t="s">
        <v>2030</v>
      </c>
      <c r="F154" s="192" t="s">
        <v>2031</v>
      </c>
      <c r="G154" s="193" t="s">
        <v>294</v>
      </c>
      <c r="H154" s="194">
        <v>60.15</v>
      </c>
      <c r="I154" s="195"/>
      <c r="J154" s="196">
        <f>ROUND(I154*H154,0)</f>
        <v>0</v>
      </c>
      <c r="K154" s="197"/>
      <c r="L154" s="37"/>
      <c r="M154" s="198" t="s">
        <v>1</v>
      </c>
      <c r="N154" s="199" t="s">
        <v>40</v>
      </c>
      <c r="O154" s="69"/>
      <c r="P154" s="200">
        <f>O154*H154</f>
        <v>0</v>
      </c>
      <c r="Q154" s="200">
        <v>1E-05</v>
      </c>
      <c r="R154" s="200">
        <f>Q154*H154</f>
        <v>0.0006015</v>
      </c>
      <c r="S154" s="200">
        <v>0</v>
      </c>
      <c r="T154" s="201">
        <f>S154*H154</f>
        <v>0</v>
      </c>
      <c r="U154" s="32"/>
      <c r="V154" s="32"/>
      <c r="W154" s="32"/>
      <c r="X154" s="32"/>
      <c r="Y154" s="32"/>
      <c r="Z154" s="32"/>
      <c r="AA154" s="32"/>
      <c r="AB154" s="32"/>
      <c r="AC154" s="32"/>
      <c r="AD154" s="32"/>
      <c r="AE154" s="32"/>
      <c r="AR154" s="202" t="s">
        <v>165</v>
      </c>
      <c r="AT154" s="202" t="s">
        <v>161</v>
      </c>
      <c r="AU154" s="202" t="s">
        <v>83</v>
      </c>
      <c r="AY154" s="15" t="s">
        <v>159</v>
      </c>
      <c r="BE154" s="203">
        <f>IF(N154="základní",J154,0)</f>
        <v>0</v>
      </c>
      <c r="BF154" s="203">
        <f>IF(N154="snížená",J154,0)</f>
        <v>0</v>
      </c>
      <c r="BG154" s="203">
        <f>IF(N154="zákl. přenesená",J154,0)</f>
        <v>0</v>
      </c>
      <c r="BH154" s="203">
        <f>IF(N154="sníž. přenesená",J154,0)</f>
        <v>0</v>
      </c>
      <c r="BI154" s="203">
        <f>IF(N154="nulová",J154,0)</f>
        <v>0</v>
      </c>
      <c r="BJ154" s="15" t="s">
        <v>8</v>
      </c>
      <c r="BK154" s="203">
        <f>ROUND(I154*H154,0)</f>
        <v>0</v>
      </c>
      <c r="BL154" s="15" t="s">
        <v>165</v>
      </c>
      <c r="BM154" s="202" t="s">
        <v>2032</v>
      </c>
    </row>
    <row r="155" spans="2:51" s="13" customFormat="1" ht="12">
      <c r="B155" s="204"/>
      <c r="C155" s="205"/>
      <c r="D155" s="206" t="s">
        <v>167</v>
      </c>
      <c r="E155" s="207" t="s">
        <v>1</v>
      </c>
      <c r="F155" s="208" t="s">
        <v>2033</v>
      </c>
      <c r="G155" s="205"/>
      <c r="H155" s="209">
        <v>22.4</v>
      </c>
      <c r="I155" s="210"/>
      <c r="J155" s="205"/>
      <c r="K155" s="205"/>
      <c r="L155" s="211"/>
      <c r="M155" s="212"/>
      <c r="N155" s="213"/>
      <c r="O155" s="213"/>
      <c r="P155" s="213"/>
      <c r="Q155" s="213"/>
      <c r="R155" s="213"/>
      <c r="S155" s="213"/>
      <c r="T155" s="214"/>
      <c r="AT155" s="215" t="s">
        <v>167</v>
      </c>
      <c r="AU155" s="215" t="s">
        <v>83</v>
      </c>
      <c r="AV155" s="13" t="s">
        <v>83</v>
      </c>
      <c r="AW155" s="13" t="s">
        <v>31</v>
      </c>
      <c r="AX155" s="13" t="s">
        <v>75</v>
      </c>
      <c r="AY155" s="215" t="s">
        <v>159</v>
      </c>
    </row>
    <row r="156" spans="2:51" s="13" customFormat="1" ht="12">
      <c r="B156" s="204"/>
      <c r="C156" s="205"/>
      <c r="D156" s="206" t="s">
        <v>167</v>
      </c>
      <c r="E156" s="207" t="s">
        <v>1</v>
      </c>
      <c r="F156" s="208" t="s">
        <v>2034</v>
      </c>
      <c r="G156" s="205"/>
      <c r="H156" s="209">
        <v>37.75</v>
      </c>
      <c r="I156" s="210"/>
      <c r="J156" s="205"/>
      <c r="K156" s="205"/>
      <c r="L156" s="211"/>
      <c r="M156" s="212"/>
      <c r="N156" s="213"/>
      <c r="O156" s="213"/>
      <c r="P156" s="213"/>
      <c r="Q156" s="213"/>
      <c r="R156" s="213"/>
      <c r="S156" s="213"/>
      <c r="T156" s="214"/>
      <c r="AT156" s="215" t="s">
        <v>167</v>
      </c>
      <c r="AU156" s="215" t="s">
        <v>83</v>
      </c>
      <c r="AV156" s="13" t="s">
        <v>83</v>
      </c>
      <c r="AW156" s="13" t="s">
        <v>31</v>
      </c>
      <c r="AX156" s="13" t="s">
        <v>75</v>
      </c>
      <c r="AY156" s="215" t="s">
        <v>159</v>
      </c>
    </row>
    <row r="157" spans="1:65" s="2" customFormat="1" ht="21.75" customHeight="1">
      <c r="A157" s="32"/>
      <c r="B157" s="33"/>
      <c r="C157" s="216" t="s">
        <v>254</v>
      </c>
      <c r="D157" s="216" t="s">
        <v>298</v>
      </c>
      <c r="E157" s="217" t="s">
        <v>2035</v>
      </c>
      <c r="F157" s="218" t="s">
        <v>2036</v>
      </c>
      <c r="G157" s="219" t="s">
        <v>301</v>
      </c>
      <c r="H157" s="220">
        <v>13</v>
      </c>
      <c r="I157" s="221"/>
      <c r="J157" s="222">
        <f>ROUND(I157*H157,0)</f>
        <v>0</v>
      </c>
      <c r="K157" s="223"/>
      <c r="L157" s="224"/>
      <c r="M157" s="225" t="s">
        <v>1</v>
      </c>
      <c r="N157" s="226" t="s">
        <v>40</v>
      </c>
      <c r="O157" s="69"/>
      <c r="P157" s="200">
        <f>O157*H157</f>
        <v>0</v>
      </c>
      <c r="Q157" s="200">
        <v>0.0107</v>
      </c>
      <c r="R157" s="200">
        <f>Q157*H157</f>
        <v>0.1391</v>
      </c>
      <c r="S157" s="200">
        <v>0</v>
      </c>
      <c r="T157" s="201">
        <f>S157*H157</f>
        <v>0</v>
      </c>
      <c r="U157" s="32"/>
      <c r="V157" s="32"/>
      <c r="W157" s="32"/>
      <c r="X157" s="32"/>
      <c r="Y157" s="32"/>
      <c r="Z157" s="32"/>
      <c r="AA157" s="32"/>
      <c r="AB157" s="32"/>
      <c r="AC157" s="32"/>
      <c r="AD157" s="32"/>
      <c r="AE157" s="32"/>
      <c r="AR157" s="202" t="s">
        <v>197</v>
      </c>
      <c r="AT157" s="202" t="s">
        <v>298</v>
      </c>
      <c r="AU157" s="202" t="s">
        <v>83</v>
      </c>
      <c r="AY157" s="15" t="s">
        <v>159</v>
      </c>
      <c r="BE157" s="203">
        <f>IF(N157="základní",J157,0)</f>
        <v>0</v>
      </c>
      <c r="BF157" s="203">
        <f>IF(N157="snížená",J157,0)</f>
        <v>0</v>
      </c>
      <c r="BG157" s="203">
        <f>IF(N157="zákl. přenesená",J157,0)</f>
        <v>0</v>
      </c>
      <c r="BH157" s="203">
        <f>IF(N157="sníž. přenesená",J157,0)</f>
        <v>0</v>
      </c>
      <c r="BI157" s="203">
        <f>IF(N157="nulová",J157,0)</f>
        <v>0</v>
      </c>
      <c r="BJ157" s="15" t="s">
        <v>8</v>
      </c>
      <c r="BK157" s="203">
        <f>ROUND(I157*H157,0)</f>
        <v>0</v>
      </c>
      <c r="BL157" s="15" t="s">
        <v>165</v>
      </c>
      <c r="BM157" s="202" t="s">
        <v>2037</v>
      </c>
    </row>
    <row r="158" spans="1:65" s="2" customFormat="1" ht="21.75" customHeight="1">
      <c r="A158" s="32"/>
      <c r="B158" s="33"/>
      <c r="C158" s="190" t="s">
        <v>260</v>
      </c>
      <c r="D158" s="190" t="s">
        <v>161</v>
      </c>
      <c r="E158" s="191" t="s">
        <v>2038</v>
      </c>
      <c r="F158" s="192" t="s">
        <v>2039</v>
      </c>
      <c r="G158" s="193" t="s">
        <v>294</v>
      </c>
      <c r="H158" s="194">
        <v>8.7</v>
      </c>
      <c r="I158" s="195"/>
      <c r="J158" s="196">
        <f>ROUND(I158*H158,0)</f>
        <v>0</v>
      </c>
      <c r="K158" s="197"/>
      <c r="L158" s="37"/>
      <c r="M158" s="198" t="s">
        <v>1</v>
      </c>
      <c r="N158" s="199" t="s">
        <v>40</v>
      </c>
      <c r="O158" s="69"/>
      <c r="P158" s="200">
        <f>O158*H158</f>
        <v>0</v>
      </c>
      <c r="Q158" s="200">
        <v>1E-05</v>
      </c>
      <c r="R158" s="200">
        <f>Q158*H158</f>
        <v>8.7E-05</v>
      </c>
      <c r="S158" s="200">
        <v>0</v>
      </c>
      <c r="T158" s="201">
        <f>S158*H158</f>
        <v>0</v>
      </c>
      <c r="U158" s="32"/>
      <c r="V158" s="32"/>
      <c r="W158" s="32"/>
      <c r="X158" s="32"/>
      <c r="Y158" s="32"/>
      <c r="Z158" s="32"/>
      <c r="AA158" s="32"/>
      <c r="AB158" s="32"/>
      <c r="AC158" s="32"/>
      <c r="AD158" s="32"/>
      <c r="AE158" s="32"/>
      <c r="AR158" s="202" t="s">
        <v>165</v>
      </c>
      <c r="AT158" s="202" t="s">
        <v>161</v>
      </c>
      <c r="AU158" s="202" t="s">
        <v>83</v>
      </c>
      <c r="AY158" s="15" t="s">
        <v>159</v>
      </c>
      <c r="BE158" s="203">
        <f>IF(N158="základní",J158,0)</f>
        <v>0</v>
      </c>
      <c r="BF158" s="203">
        <f>IF(N158="snížená",J158,0)</f>
        <v>0</v>
      </c>
      <c r="BG158" s="203">
        <f>IF(N158="zákl. přenesená",J158,0)</f>
        <v>0</v>
      </c>
      <c r="BH158" s="203">
        <f>IF(N158="sníž. přenesená",J158,0)</f>
        <v>0</v>
      </c>
      <c r="BI158" s="203">
        <f>IF(N158="nulová",J158,0)</f>
        <v>0</v>
      </c>
      <c r="BJ158" s="15" t="s">
        <v>8</v>
      </c>
      <c r="BK158" s="203">
        <f>ROUND(I158*H158,0)</f>
        <v>0</v>
      </c>
      <c r="BL158" s="15" t="s">
        <v>165</v>
      </c>
      <c r="BM158" s="202" t="s">
        <v>2040</v>
      </c>
    </row>
    <row r="159" spans="2:51" s="13" customFormat="1" ht="12">
      <c r="B159" s="204"/>
      <c r="C159" s="205"/>
      <c r="D159" s="206" t="s">
        <v>167</v>
      </c>
      <c r="E159" s="207" t="s">
        <v>1</v>
      </c>
      <c r="F159" s="208" t="s">
        <v>2041</v>
      </c>
      <c r="G159" s="205"/>
      <c r="H159" s="209">
        <v>8.7</v>
      </c>
      <c r="I159" s="210"/>
      <c r="J159" s="205"/>
      <c r="K159" s="205"/>
      <c r="L159" s="211"/>
      <c r="M159" s="212"/>
      <c r="N159" s="213"/>
      <c r="O159" s="213"/>
      <c r="P159" s="213"/>
      <c r="Q159" s="213"/>
      <c r="R159" s="213"/>
      <c r="S159" s="213"/>
      <c r="T159" s="214"/>
      <c r="AT159" s="215" t="s">
        <v>167</v>
      </c>
      <c r="AU159" s="215" t="s">
        <v>83</v>
      </c>
      <c r="AV159" s="13" t="s">
        <v>83</v>
      </c>
      <c r="AW159" s="13" t="s">
        <v>31</v>
      </c>
      <c r="AX159" s="13" t="s">
        <v>75</v>
      </c>
      <c r="AY159" s="215" t="s">
        <v>159</v>
      </c>
    </row>
    <row r="160" spans="1:65" s="2" customFormat="1" ht="21.75" customHeight="1">
      <c r="A160" s="32"/>
      <c r="B160" s="33"/>
      <c r="C160" s="216" t="s">
        <v>266</v>
      </c>
      <c r="D160" s="216" t="s">
        <v>298</v>
      </c>
      <c r="E160" s="217" t="s">
        <v>2042</v>
      </c>
      <c r="F160" s="218" t="s">
        <v>2043</v>
      </c>
      <c r="G160" s="219" t="s">
        <v>301</v>
      </c>
      <c r="H160" s="220">
        <v>2</v>
      </c>
      <c r="I160" s="221"/>
      <c r="J160" s="222">
        <f aca="true" t="shared" si="0" ref="J160:J171">ROUND(I160*H160,0)</f>
        <v>0</v>
      </c>
      <c r="K160" s="223"/>
      <c r="L160" s="224"/>
      <c r="M160" s="225" t="s">
        <v>1</v>
      </c>
      <c r="N160" s="226" t="s">
        <v>40</v>
      </c>
      <c r="O160" s="69"/>
      <c r="P160" s="200">
        <f aca="true" t="shared" si="1" ref="P160:P171">O160*H160</f>
        <v>0</v>
      </c>
      <c r="Q160" s="200">
        <v>0.0169</v>
      </c>
      <c r="R160" s="200">
        <f aca="true" t="shared" si="2" ref="R160:R171">Q160*H160</f>
        <v>0.0338</v>
      </c>
      <c r="S160" s="200">
        <v>0</v>
      </c>
      <c r="T160" s="201">
        <f aca="true" t="shared" si="3" ref="T160:T171">S160*H160</f>
        <v>0</v>
      </c>
      <c r="U160" s="32"/>
      <c r="V160" s="32"/>
      <c r="W160" s="32"/>
      <c r="X160" s="32"/>
      <c r="Y160" s="32"/>
      <c r="Z160" s="32"/>
      <c r="AA160" s="32"/>
      <c r="AB160" s="32"/>
      <c r="AC160" s="32"/>
      <c r="AD160" s="32"/>
      <c r="AE160" s="32"/>
      <c r="AR160" s="202" t="s">
        <v>197</v>
      </c>
      <c r="AT160" s="202" t="s">
        <v>298</v>
      </c>
      <c r="AU160" s="202" t="s">
        <v>83</v>
      </c>
      <c r="AY160" s="15" t="s">
        <v>159</v>
      </c>
      <c r="BE160" s="203">
        <f aca="true" t="shared" si="4" ref="BE160:BE171">IF(N160="základní",J160,0)</f>
        <v>0</v>
      </c>
      <c r="BF160" s="203">
        <f aca="true" t="shared" si="5" ref="BF160:BF171">IF(N160="snížená",J160,0)</f>
        <v>0</v>
      </c>
      <c r="BG160" s="203">
        <f aca="true" t="shared" si="6" ref="BG160:BG171">IF(N160="zákl. přenesená",J160,0)</f>
        <v>0</v>
      </c>
      <c r="BH160" s="203">
        <f aca="true" t="shared" si="7" ref="BH160:BH171">IF(N160="sníž. přenesená",J160,0)</f>
        <v>0</v>
      </c>
      <c r="BI160" s="203">
        <f aca="true" t="shared" si="8" ref="BI160:BI171">IF(N160="nulová",J160,0)</f>
        <v>0</v>
      </c>
      <c r="BJ160" s="15" t="s">
        <v>8</v>
      </c>
      <c r="BK160" s="203">
        <f aca="true" t="shared" si="9" ref="BK160:BK171">ROUND(I160*H160,0)</f>
        <v>0</v>
      </c>
      <c r="BL160" s="15" t="s">
        <v>165</v>
      </c>
      <c r="BM160" s="202" t="s">
        <v>2044</v>
      </c>
    </row>
    <row r="161" spans="1:65" s="2" customFormat="1" ht="16.5" customHeight="1">
      <c r="A161" s="32"/>
      <c r="B161" s="33"/>
      <c r="C161" s="190" t="s">
        <v>7</v>
      </c>
      <c r="D161" s="190" t="s">
        <v>161</v>
      </c>
      <c r="E161" s="191" t="s">
        <v>2045</v>
      </c>
      <c r="F161" s="192" t="s">
        <v>2046</v>
      </c>
      <c r="G161" s="193" t="s">
        <v>301</v>
      </c>
      <c r="H161" s="194">
        <v>1</v>
      </c>
      <c r="I161" s="195"/>
      <c r="J161" s="196">
        <f t="shared" si="0"/>
        <v>0</v>
      </c>
      <c r="K161" s="197"/>
      <c r="L161" s="37"/>
      <c r="M161" s="198" t="s">
        <v>1</v>
      </c>
      <c r="N161" s="199" t="s">
        <v>40</v>
      </c>
      <c r="O161" s="69"/>
      <c r="P161" s="200">
        <f t="shared" si="1"/>
        <v>0</v>
      </c>
      <c r="Q161" s="200">
        <v>0.03573</v>
      </c>
      <c r="R161" s="200">
        <f t="shared" si="2"/>
        <v>0.03573</v>
      </c>
      <c r="S161" s="200">
        <v>0</v>
      </c>
      <c r="T161" s="201">
        <f t="shared" si="3"/>
        <v>0</v>
      </c>
      <c r="U161" s="32"/>
      <c r="V161" s="32"/>
      <c r="W161" s="32"/>
      <c r="X161" s="32"/>
      <c r="Y161" s="32"/>
      <c r="Z161" s="32"/>
      <c r="AA161" s="32"/>
      <c r="AB161" s="32"/>
      <c r="AC161" s="32"/>
      <c r="AD161" s="32"/>
      <c r="AE161" s="32"/>
      <c r="AR161" s="202" t="s">
        <v>165</v>
      </c>
      <c r="AT161" s="202" t="s">
        <v>161</v>
      </c>
      <c r="AU161" s="202" t="s">
        <v>83</v>
      </c>
      <c r="AY161" s="15" t="s">
        <v>159</v>
      </c>
      <c r="BE161" s="203">
        <f t="shared" si="4"/>
        <v>0</v>
      </c>
      <c r="BF161" s="203">
        <f t="shared" si="5"/>
        <v>0</v>
      </c>
      <c r="BG161" s="203">
        <f t="shared" si="6"/>
        <v>0</v>
      </c>
      <c r="BH161" s="203">
        <f t="shared" si="7"/>
        <v>0</v>
      </c>
      <c r="BI161" s="203">
        <f t="shared" si="8"/>
        <v>0</v>
      </c>
      <c r="BJ161" s="15" t="s">
        <v>8</v>
      </c>
      <c r="BK161" s="203">
        <f t="shared" si="9"/>
        <v>0</v>
      </c>
      <c r="BL161" s="15" t="s">
        <v>165</v>
      </c>
      <c r="BM161" s="202" t="s">
        <v>2047</v>
      </c>
    </row>
    <row r="162" spans="1:65" s="2" customFormat="1" ht="21.75" customHeight="1">
      <c r="A162" s="32"/>
      <c r="B162" s="33"/>
      <c r="C162" s="190" t="s">
        <v>276</v>
      </c>
      <c r="D162" s="190" t="s">
        <v>161</v>
      </c>
      <c r="E162" s="191" t="s">
        <v>2048</v>
      </c>
      <c r="F162" s="192" t="s">
        <v>2049</v>
      </c>
      <c r="G162" s="193" t="s">
        <v>301</v>
      </c>
      <c r="H162" s="194">
        <v>5</v>
      </c>
      <c r="I162" s="195"/>
      <c r="J162" s="196">
        <f t="shared" si="0"/>
        <v>0</v>
      </c>
      <c r="K162" s="197"/>
      <c r="L162" s="37"/>
      <c r="M162" s="198" t="s">
        <v>1</v>
      </c>
      <c r="N162" s="199" t="s">
        <v>40</v>
      </c>
      <c r="O162" s="69"/>
      <c r="P162" s="200">
        <f t="shared" si="1"/>
        <v>0</v>
      </c>
      <c r="Q162" s="200">
        <v>1.92726</v>
      </c>
      <c r="R162" s="200">
        <f t="shared" si="2"/>
        <v>9.6363</v>
      </c>
      <c r="S162" s="200">
        <v>0</v>
      </c>
      <c r="T162" s="201">
        <f t="shared" si="3"/>
        <v>0</v>
      </c>
      <c r="U162" s="32"/>
      <c r="V162" s="32"/>
      <c r="W162" s="32"/>
      <c r="X162" s="32"/>
      <c r="Y162" s="32"/>
      <c r="Z162" s="32"/>
      <c r="AA162" s="32"/>
      <c r="AB162" s="32"/>
      <c r="AC162" s="32"/>
      <c r="AD162" s="32"/>
      <c r="AE162" s="32"/>
      <c r="AR162" s="202" t="s">
        <v>165</v>
      </c>
      <c r="AT162" s="202" t="s">
        <v>161</v>
      </c>
      <c r="AU162" s="202" t="s">
        <v>83</v>
      </c>
      <c r="AY162" s="15" t="s">
        <v>159</v>
      </c>
      <c r="BE162" s="203">
        <f t="shared" si="4"/>
        <v>0</v>
      </c>
      <c r="BF162" s="203">
        <f t="shared" si="5"/>
        <v>0</v>
      </c>
      <c r="BG162" s="203">
        <f t="shared" si="6"/>
        <v>0</v>
      </c>
      <c r="BH162" s="203">
        <f t="shared" si="7"/>
        <v>0</v>
      </c>
      <c r="BI162" s="203">
        <f t="shared" si="8"/>
        <v>0</v>
      </c>
      <c r="BJ162" s="15" t="s">
        <v>8</v>
      </c>
      <c r="BK162" s="203">
        <f t="shared" si="9"/>
        <v>0</v>
      </c>
      <c r="BL162" s="15" t="s">
        <v>165</v>
      </c>
      <c r="BM162" s="202" t="s">
        <v>2050</v>
      </c>
    </row>
    <row r="163" spans="1:65" s="2" customFormat="1" ht="21.75" customHeight="1">
      <c r="A163" s="32"/>
      <c r="B163" s="33"/>
      <c r="C163" s="216" t="s">
        <v>280</v>
      </c>
      <c r="D163" s="216" t="s">
        <v>298</v>
      </c>
      <c r="E163" s="217" t="s">
        <v>2051</v>
      </c>
      <c r="F163" s="218" t="s">
        <v>2052</v>
      </c>
      <c r="G163" s="219" t="s">
        <v>301</v>
      </c>
      <c r="H163" s="220">
        <v>3.03</v>
      </c>
      <c r="I163" s="221"/>
      <c r="J163" s="222">
        <f t="shared" si="0"/>
        <v>0</v>
      </c>
      <c r="K163" s="223"/>
      <c r="L163" s="224"/>
      <c r="M163" s="225" t="s">
        <v>1</v>
      </c>
      <c r="N163" s="226" t="s">
        <v>40</v>
      </c>
      <c r="O163" s="69"/>
      <c r="P163" s="200">
        <f t="shared" si="1"/>
        <v>0</v>
      </c>
      <c r="Q163" s="200">
        <v>0.254</v>
      </c>
      <c r="R163" s="200">
        <f t="shared" si="2"/>
        <v>0.76962</v>
      </c>
      <c r="S163" s="200">
        <v>0</v>
      </c>
      <c r="T163" s="201">
        <f t="shared" si="3"/>
        <v>0</v>
      </c>
      <c r="U163" s="32"/>
      <c r="V163" s="32"/>
      <c r="W163" s="32"/>
      <c r="X163" s="32"/>
      <c r="Y163" s="32"/>
      <c r="Z163" s="32"/>
      <c r="AA163" s="32"/>
      <c r="AB163" s="32"/>
      <c r="AC163" s="32"/>
      <c r="AD163" s="32"/>
      <c r="AE163" s="32"/>
      <c r="AR163" s="202" t="s">
        <v>197</v>
      </c>
      <c r="AT163" s="202" t="s">
        <v>298</v>
      </c>
      <c r="AU163" s="202" t="s">
        <v>83</v>
      </c>
      <c r="AY163" s="15" t="s">
        <v>159</v>
      </c>
      <c r="BE163" s="203">
        <f t="shared" si="4"/>
        <v>0</v>
      </c>
      <c r="BF163" s="203">
        <f t="shared" si="5"/>
        <v>0</v>
      </c>
      <c r="BG163" s="203">
        <f t="shared" si="6"/>
        <v>0</v>
      </c>
      <c r="BH163" s="203">
        <f t="shared" si="7"/>
        <v>0</v>
      </c>
      <c r="BI163" s="203">
        <f t="shared" si="8"/>
        <v>0</v>
      </c>
      <c r="BJ163" s="15" t="s">
        <v>8</v>
      </c>
      <c r="BK163" s="203">
        <f t="shared" si="9"/>
        <v>0</v>
      </c>
      <c r="BL163" s="15" t="s">
        <v>165</v>
      </c>
      <c r="BM163" s="202" t="s">
        <v>2053</v>
      </c>
    </row>
    <row r="164" spans="1:65" s="2" customFormat="1" ht="21.75" customHeight="1">
      <c r="A164" s="32"/>
      <c r="B164" s="33"/>
      <c r="C164" s="216" t="s">
        <v>286</v>
      </c>
      <c r="D164" s="216" t="s">
        <v>298</v>
      </c>
      <c r="E164" s="217" t="s">
        <v>2054</v>
      </c>
      <c r="F164" s="218" t="s">
        <v>2055</v>
      </c>
      <c r="G164" s="219" t="s">
        <v>301</v>
      </c>
      <c r="H164" s="220">
        <v>4.04</v>
      </c>
      <c r="I164" s="221"/>
      <c r="J164" s="222">
        <f t="shared" si="0"/>
        <v>0</v>
      </c>
      <c r="K164" s="223"/>
      <c r="L164" s="224"/>
      <c r="M164" s="225" t="s">
        <v>1</v>
      </c>
      <c r="N164" s="226" t="s">
        <v>40</v>
      </c>
      <c r="O164" s="69"/>
      <c r="P164" s="200">
        <f t="shared" si="1"/>
        <v>0</v>
      </c>
      <c r="Q164" s="200">
        <v>0.506</v>
      </c>
      <c r="R164" s="200">
        <f t="shared" si="2"/>
        <v>2.04424</v>
      </c>
      <c r="S164" s="200">
        <v>0</v>
      </c>
      <c r="T164" s="201">
        <f t="shared" si="3"/>
        <v>0</v>
      </c>
      <c r="U164" s="32"/>
      <c r="V164" s="32"/>
      <c r="W164" s="32"/>
      <c r="X164" s="32"/>
      <c r="Y164" s="32"/>
      <c r="Z164" s="32"/>
      <c r="AA164" s="32"/>
      <c r="AB164" s="32"/>
      <c r="AC164" s="32"/>
      <c r="AD164" s="32"/>
      <c r="AE164" s="32"/>
      <c r="AR164" s="202" t="s">
        <v>197</v>
      </c>
      <c r="AT164" s="202" t="s">
        <v>298</v>
      </c>
      <c r="AU164" s="202" t="s">
        <v>83</v>
      </c>
      <c r="AY164" s="15" t="s">
        <v>159</v>
      </c>
      <c r="BE164" s="203">
        <f t="shared" si="4"/>
        <v>0</v>
      </c>
      <c r="BF164" s="203">
        <f t="shared" si="5"/>
        <v>0</v>
      </c>
      <c r="BG164" s="203">
        <f t="shared" si="6"/>
        <v>0</v>
      </c>
      <c r="BH164" s="203">
        <f t="shared" si="7"/>
        <v>0</v>
      </c>
      <c r="BI164" s="203">
        <f t="shared" si="8"/>
        <v>0</v>
      </c>
      <c r="BJ164" s="15" t="s">
        <v>8</v>
      </c>
      <c r="BK164" s="203">
        <f t="shared" si="9"/>
        <v>0</v>
      </c>
      <c r="BL164" s="15" t="s">
        <v>165</v>
      </c>
      <c r="BM164" s="202" t="s">
        <v>2056</v>
      </c>
    </row>
    <row r="165" spans="1:65" s="2" customFormat="1" ht="21.75" customHeight="1">
      <c r="A165" s="32"/>
      <c r="B165" s="33"/>
      <c r="C165" s="216" t="s">
        <v>291</v>
      </c>
      <c r="D165" s="216" t="s">
        <v>298</v>
      </c>
      <c r="E165" s="217" t="s">
        <v>2057</v>
      </c>
      <c r="F165" s="218" t="s">
        <v>2058</v>
      </c>
      <c r="G165" s="219" t="s">
        <v>301</v>
      </c>
      <c r="H165" s="220">
        <v>5.05</v>
      </c>
      <c r="I165" s="221"/>
      <c r="J165" s="222">
        <f t="shared" si="0"/>
        <v>0</v>
      </c>
      <c r="K165" s="223"/>
      <c r="L165" s="224"/>
      <c r="M165" s="225" t="s">
        <v>1</v>
      </c>
      <c r="N165" s="226" t="s">
        <v>40</v>
      </c>
      <c r="O165" s="69"/>
      <c r="P165" s="200">
        <f t="shared" si="1"/>
        <v>0</v>
      </c>
      <c r="Q165" s="200">
        <v>0.57</v>
      </c>
      <c r="R165" s="200">
        <f t="shared" si="2"/>
        <v>2.8785</v>
      </c>
      <c r="S165" s="200">
        <v>0</v>
      </c>
      <c r="T165" s="201">
        <f t="shared" si="3"/>
        <v>0</v>
      </c>
      <c r="U165" s="32"/>
      <c r="V165" s="32"/>
      <c r="W165" s="32"/>
      <c r="X165" s="32"/>
      <c r="Y165" s="32"/>
      <c r="Z165" s="32"/>
      <c r="AA165" s="32"/>
      <c r="AB165" s="32"/>
      <c r="AC165" s="32"/>
      <c r="AD165" s="32"/>
      <c r="AE165" s="32"/>
      <c r="AR165" s="202" t="s">
        <v>197</v>
      </c>
      <c r="AT165" s="202" t="s">
        <v>298</v>
      </c>
      <c r="AU165" s="202" t="s">
        <v>83</v>
      </c>
      <c r="AY165" s="15" t="s">
        <v>159</v>
      </c>
      <c r="BE165" s="203">
        <f t="shared" si="4"/>
        <v>0</v>
      </c>
      <c r="BF165" s="203">
        <f t="shared" si="5"/>
        <v>0</v>
      </c>
      <c r="BG165" s="203">
        <f t="shared" si="6"/>
        <v>0</v>
      </c>
      <c r="BH165" s="203">
        <f t="shared" si="7"/>
        <v>0</v>
      </c>
      <c r="BI165" s="203">
        <f t="shared" si="8"/>
        <v>0</v>
      </c>
      <c r="BJ165" s="15" t="s">
        <v>8</v>
      </c>
      <c r="BK165" s="203">
        <f t="shared" si="9"/>
        <v>0</v>
      </c>
      <c r="BL165" s="15" t="s">
        <v>165</v>
      </c>
      <c r="BM165" s="202" t="s">
        <v>2059</v>
      </c>
    </row>
    <row r="166" spans="1:65" s="2" customFormat="1" ht="21.75" customHeight="1">
      <c r="A166" s="32"/>
      <c r="B166" s="33"/>
      <c r="C166" s="216" t="s">
        <v>297</v>
      </c>
      <c r="D166" s="216" t="s">
        <v>298</v>
      </c>
      <c r="E166" s="217" t="s">
        <v>2060</v>
      </c>
      <c r="F166" s="218" t="s">
        <v>2061</v>
      </c>
      <c r="G166" s="219" t="s">
        <v>301</v>
      </c>
      <c r="H166" s="220">
        <v>5.05</v>
      </c>
      <c r="I166" s="221"/>
      <c r="J166" s="222">
        <f t="shared" si="0"/>
        <v>0</v>
      </c>
      <c r="K166" s="223"/>
      <c r="L166" s="224"/>
      <c r="M166" s="225" t="s">
        <v>1</v>
      </c>
      <c r="N166" s="226" t="s">
        <v>40</v>
      </c>
      <c r="O166" s="69"/>
      <c r="P166" s="200">
        <f t="shared" si="1"/>
        <v>0</v>
      </c>
      <c r="Q166" s="200">
        <v>0.041</v>
      </c>
      <c r="R166" s="200">
        <f t="shared" si="2"/>
        <v>0.20705</v>
      </c>
      <c r="S166" s="200">
        <v>0</v>
      </c>
      <c r="T166" s="201">
        <f t="shared" si="3"/>
        <v>0</v>
      </c>
      <c r="U166" s="32"/>
      <c r="V166" s="32"/>
      <c r="W166" s="32"/>
      <c r="X166" s="32"/>
      <c r="Y166" s="32"/>
      <c r="Z166" s="32"/>
      <c r="AA166" s="32"/>
      <c r="AB166" s="32"/>
      <c r="AC166" s="32"/>
      <c r="AD166" s="32"/>
      <c r="AE166" s="32"/>
      <c r="AR166" s="202" t="s">
        <v>197</v>
      </c>
      <c r="AT166" s="202" t="s">
        <v>298</v>
      </c>
      <c r="AU166" s="202" t="s">
        <v>83</v>
      </c>
      <c r="AY166" s="15" t="s">
        <v>159</v>
      </c>
      <c r="BE166" s="203">
        <f t="shared" si="4"/>
        <v>0</v>
      </c>
      <c r="BF166" s="203">
        <f t="shared" si="5"/>
        <v>0</v>
      </c>
      <c r="BG166" s="203">
        <f t="shared" si="6"/>
        <v>0</v>
      </c>
      <c r="BH166" s="203">
        <f t="shared" si="7"/>
        <v>0</v>
      </c>
      <c r="BI166" s="203">
        <f t="shared" si="8"/>
        <v>0</v>
      </c>
      <c r="BJ166" s="15" t="s">
        <v>8</v>
      </c>
      <c r="BK166" s="203">
        <f t="shared" si="9"/>
        <v>0</v>
      </c>
      <c r="BL166" s="15" t="s">
        <v>165</v>
      </c>
      <c r="BM166" s="202" t="s">
        <v>2062</v>
      </c>
    </row>
    <row r="167" spans="1:65" s="2" customFormat="1" ht="21.75" customHeight="1">
      <c r="A167" s="32"/>
      <c r="B167" s="33"/>
      <c r="C167" s="216" t="s">
        <v>304</v>
      </c>
      <c r="D167" s="216" t="s">
        <v>298</v>
      </c>
      <c r="E167" s="217" t="s">
        <v>2063</v>
      </c>
      <c r="F167" s="218" t="s">
        <v>2064</v>
      </c>
      <c r="G167" s="219" t="s">
        <v>301</v>
      </c>
      <c r="H167" s="220">
        <v>5.05</v>
      </c>
      <c r="I167" s="221"/>
      <c r="J167" s="222">
        <f t="shared" si="0"/>
        <v>0</v>
      </c>
      <c r="K167" s="223"/>
      <c r="L167" s="224"/>
      <c r="M167" s="225" t="s">
        <v>1</v>
      </c>
      <c r="N167" s="226" t="s">
        <v>40</v>
      </c>
      <c r="O167" s="69"/>
      <c r="P167" s="200">
        <f t="shared" si="1"/>
        <v>0</v>
      </c>
      <c r="Q167" s="200">
        <v>1.6</v>
      </c>
      <c r="R167" s="200">
        <f t="shared" si="2"/>
        <v>8.08</v>
      </c>
      <c r="S167" s="200">
        <v>0</v>
      </c>
      <c r="T167" s="201">
        <f t="shared" si="3"/>
        <v>0</v>
      </c>
      <c r="U167" s="32"/>
      <c r="V167" s="32"/>
      <c r="W167" s="32"/>
      <c r="X167" s="32"/>
      <c r="Y167" s="32"/>
      <c r="Z167" s="32"/>
      <c r="AA167" s="32"/>
      <c r="AB167" s="32"/>
      <c r="AC167" s="32"/>
      <c r="AD167" s="32"/>
      <c r="AE167" s="32"/>
      <c r="AR167" s="202" t="s">
        <v>197</v>
      </c>
      <c r="AT167" s="202" t="s">
        <v>298</v>
      </c>
      <c r="AU167" s="202" t="s">
        <v>83</v>
      </c>
      <c r="AY167" s="15" t="s">
        <v>159</v>
      </c>
      <c r="BE167" s="203">
        <f t="shared" si="4"/>
        <v>0</v>
      </c>
      <c r="BF167" s="203">
        <f t="shared" si="5"/>
        <v>0</v>
      </c>
      <c r="BG167" s="203">
        <f t="shared" si="6"/>
        <v>0</v>
      </c>
      <c r="BH167" s="203">
        <f t="shared" si="7"/>
        <v>0</v>
      </c>
      <c r="BI167" s="203">
        <f t="shared" si="8"/>
        <v>0</v>
      </c>
      <c r="BJ167" s="15" t="s">
        <v>8</v>
      </c>
      <c r="BK167" s="203">
        <f t="shared" si="9"/>
        <v>0</v>
      </c>
      <c r="BL167" s="15" t="s">
        <v>165</v>
      </c>
      <c r="BM167" s="202" t="s">
        <v>2065</v>
      </c>
    </row>
    <row r="168" spans="1:65" s="2" customFormat="1" ht="21.75" customHeight="1">
      <c r="A168" s="32"/>
      <c r="B168" s="33"/>
      <c r="C168" s="216" t="s">
        <v>311</v>
      </c>
      <c r="D168" s="216" t="s">
        <v>298</v>
      </c>
      <c r="E168" s="217" t="s">
        <v>2066</v>
      </c>
      <c r="F168" s="218" t="s">
        <v>2067</v>
      </c>
      <c r="G168" s="219" t="s">
        <v>301</v>
      </c>
      <c r="H168" s="220">
        <v>12</v>
      </c>
      <c r="I168" s="221"/>
      <c r="J168" s="222">
        <f t="shared" si="0"/>
        <v>0</v>
      </c>
      <c r="K168" s="223"/>
      <c r="L168" s="224"/>
      <c r="M168" s="225" t="s">
        <v>1</v>
      </c>
      <c r="N168" s="226" t="s">
        <v>40</v>
      </c>
      <c r="O168" s="69"/>
      <c r="P168" s="200">
        <f t="shared" si="1"/>
        <v>0</v>
      </c>
      <c r="Q168" s="200">
        <v>0.002</v>
      </c>
      <c r="R168" s="200">
        <f t="shared" si="2"/>
        <v>0.024</v>
      </c>
      <c r="S168" s="200">
        <v>0</v>
      </c>
      <c r="T168" s="201">
        <f t="shared" si="3"/>
        <v>0</v>
      </c>
      <c r="U168" s="32"/>
      <c r="V168" s="32"/>
      <c r="W168" s="32"/>
      <c r="X168" s="32"/>
      <c r="Y168" s="32"/>
      <c r="Z168" s="32"/>
      <c r="AA168" s="32"/>
      <c r="AB168" s="32"/>
      <c r="AC168" s="32"/>
      <c r="AD168" s="32"/>
      <c r="AE168" s="32"/>
      <c r="AR168" s="202" t="s">
        <v>197</v>
      </c>
      <c r="AT168" s="202" t="s">
        <v>298</v>
      </c>
      <c r="AU168" s="202" t="s">
        <v>83</v>
      </c>
      <c r="AY168" s="15" t="s">
        <v>159</v>
      </c>
      <c r="BE168" s="203">
        <f t="shared" si="4"/>
        <v>0</v>
      </c>
      <c r="BF168" s="203">
        <f t="shared" si="5"/>
        <v>0</v>
      </c>
      <c r="BG168" s="203">
        <f t="shared" si="6"/>
        <v>0</v>
      </c>
      <c r="BH168" s="203">
        <f t="shared" si="7"/>
        <v>0</v>
      </c>
      <c r="BI168" s="203">
        <f t="shared" si="8"/>
        <v>0</v>
      </c>
      <c r="BJ168" s="15" t="s">
        <v>8</v>
      </c>
      <c r="BK168" s="203">
        <f t="shared" si="9"/>
        <v>0</v>
      </c>
      <c r="BL168" s="15" t="s">
        <v>165</v>
      </c>
      <c r="BM168" s="202" t="s">
        <v>2068</v>
      </c>
    </row>
    <row r="169" spans="1:65" s="2" customFormat="1" ht="21.75" customHeight="1">
      <c r="A169" s="32"/>
      <c r="B169" s="33"/>
      <c r="C169" s="190" t="s">
        <v>317</v>
      </c>
      <c r="D169" s="190" t="s">
        <v>161</v>
      </c>
      <c r="E169" s="191" t="s">
        <v>2069</v>
      </c>
      <c r="F169" s="192" t="s">
        <v>2070</v>
      </c>
      <c r="G169" s="193" t="s">
        <v>301</v>
      </c>
      <c r="H169" s="194">
        <v>5</v>
      </c>
      <c r="I169" s="195"/>
      <c r="J169" s="196">
        <f t="shared" si="0"/>
        <v>0</v>
      </c>
      <c r="K169" s="197"/>
      <c r="L169" s="37"/>
      <c r="M169" s="198" t="s">
        <v>1</v>
      </c>
      <c r="N169" s="199" t="s">
        <v>40</v>
      </c>
      <c r="O169" s="69"/>
      <c r="P169" s="200">
        <f t="shared" si="1"/>
        <v>0</v>
      </c>
      <c r="Q169" s="200">
        <v>0.21734</v>
      </c>
      <c r="R169" s="200">
        <f t="shared" si="2"/>
        <v>1.0867</v>
      </c>
      <c r="S169" s="200">
        <v>0</v>
      </c>
      <c r="T169" s="201">
        <f t="shared" si="3"/>
        <v>0</v>
      </c>
      <c r="U169" s="32"/>
      <c r="V169" s="32"/>
      <c r="W169" s="32"/>
      <c r="X169" s="32"/>
      <c r="Y169" s="32"/>
      <c r="Z169" s="32"/>
      <c r="AA169" s="32"/>
      <c r="AB169" s="32"/>
      <c r="AC169" s="32"/>
      <c r="AD169" s="32"/>
      <c r="AE169" s="32"/>
      <c r="AR169" s="202" t="s">
        <v>165</v>
      </c>
      <c r="AT169" s="202" t="s">
        <v>161</v>
      </c>
      <c r="AU169" s="202" t="s">
        <v>83</v>
      </c>
      <c r="AY169" s="15" t="s">
        <v>159</v>
      </c>
      <c r="BE169" s="203">
        <f t="shared" si="4"/>
        <v>0</v>
      </c>
      <c r="BF169" s="203">
        <f t="shared" si="5"/>
        <v>0</v>
      </c>
      <c r="BG169" s="203">
        <f t="shared" si="6"/>
        <v>0</v>
      </c>
      <c r="BH169" s="203">
        <f t="shared" si="7"/>
        <v>0</v>
      </c>
      <c r="BI169" s="203">
        <f t="shared" si="8"/>
        <v>0</v>
      </c>
      <c r="BJ169" s="15" t="s">
        <v>8</v>
      </c>
      <c r="BK169" s="203">
        <f t="shared" si="9"/>
        <v>0</v>
      </c>
      <c r="BL169" s="15" t="s">
        <v>165</v>
      </c>
      <c r="BM169" s="202" t="s">
        <v>2071</v>
      </c>
    </row>
    <row r="170" spans="1:65" s="2" customFormat="1" ht="21.75" customHeight="1">
      <c r="A170" s="32"/>
      <c r="B170" s="33"/>
      <c r="C170" s="216" t="s">
        <v>323</v>
      </c>
      <c r="D170" s="216" t="s">
        <v>298</v>
      </c>
      <c r="E170" s="217" t="s">
        <v>2072</v>
      </c>
      <c r="F170" s="218" t="s">
        <v>2073</v>
      </c>
      <c r="G170" s="219" t="s">
        <v>301</v>
      </c>
      <c r="H170" s="220">
        <v>5</v>
      </c>
      <c r="I170" s="221"/>
      <c r="J170" s="222">
        <f t="shared" si="0"/>
        <v>0</v>
      </c>
      <c r="K170" s="223"/>
      <c r="L170" s="224"/>
      <c r="M170" s="225" t="s">
        <v>1</v>
      </c>
      <c r="N170" s="226" t="s">
        <v>40</v>
      </c>
      <c r="O170" s="69"/>
      <c r="P170" s="200">
        <f t="shared" si="1"/>
        <v>0</v>
      </c>
      <c r="Q170" s="200">
        <v>0.0563</v>
      </c>
      <c r="R170" s="200">
        <f t="shared" si="2"/>
        <v>0.28150000000000003</v>
      </c>
      <c r="S170" s="200">
        <v>0</v>
      </c>
      <c r="T170" s="201">
        <f t="shared" si="3"/>
        <v>0</v>
      </c>
      <c r="U170" s="32"/>
      <c r="V170" s="32"/>
      <c r="W170" s="32"/>
      <c r="X170" s="32"/>
      <c r="Y170" s="32"/>
      <c r="Z170" s="32"/>
      <c r="AA170" s="32"/>
      <c r="AB170" s="32"/>
      <c r="AC170" s="32"/>
      <c r="AD170" s="32"/>
      <c r="AE170" s="32"/>
      <c r="AR170" s="202" t="s">
        <v>197</v>
      </c>
      <c r="AT170" s="202" t="s">
        <v>298</v>
      </c>
      <c r="AU170" s="202" t="s">
        <v>83</v>
      </c>
      <c r="AY170" s="15" t="s">
        <v>159</v>
      </c>
      <c r="BE170" s="203">
        <f t="shared" si="4"/>
        <v>0</v>
      </c>
      <c r="BF170" s="203">
        <f t="shared" si="5"/>
        <v>0</v>
      </c>
      <c r="BG170" s="203">
        <f t="shared" si="6"/>
        <v>0</v>
      </c>
      <c r="BH170" s="203">
        <f t="shared" si="7"/>
        <v>0</v>
      </c>
      <c r="BI170" s="203">
        <f t="shared" si="8"/>
        <v>0</v>
      </c>
      <c r="BJ170" s="15" t="s">
        <v>8</v>
      </c>
      <c r="BK170" s="203">
        <f t="shared" si="9"/>
        <v>0</v>
      </c>
      <c r="BL170" s="15" t="s">
        <v>165</v>
      </c>
      <c r="BM170" s="202" t="s">
        <v>2074</v>
      </c>
    </row>
    <row r="171" spans="1:65" s="2" customFormat="1" ht="21.75" customHeight="1">
      <c r="A171" s="32"/>
      <c r="B171" s="33"/>
      <c r="C171" s="190" t="s">
        <v>327</v>
      </c>
      <c r="D171" s="190" t="s">
        <v>161</v>
      </c>
      <c r="E171" s="191" t="s">
        <v>2075</v>
      </c>
      <c r="F171" s="192" t="s">
        <v>2076</v>
      </c>
      <c r="G171" s="193" t="s">
        <v>294</v>
      </c>
      <c r="H171" s="194">
        <v>79.98</v>
      </c>
      <c r="I171" s="195"/>
      <c r="J171" s="196">
        <f t="shared" si="0"/>
        <v>0</v>
      </c>
      <c r="K171" s="197"/>
      <c r="L171" s="37"/>
      <c r="M171" s="198" t="s">
        <v>1</v>
      </c>
      <c r="N171" s="199" t="s">
        <v>40</v>
      </c>
      <c r="O171" s="69"/>
      <c r="P171" s="200">
        <f t="shared" si="1"/>
        <v>0</v>
      </c>
      <c r="Q171" s="200">
        <v>7E-05</v>
      </c>
      <c r="R171" s="200">
        <f t="shared" si="2"/>
        <v>0.0055986</v>
      </c>
      <c r="S171" s="200">
        <v>0</v>
      </c>
      <c r="T171" s="201">
        <f t="shared" si="3"/>
        <v>0</v>
      </c>
      <c r="U171" s="32"/>
      <c r="V171" s="32"/>
      <c r="W171" s="32"/>
      <c r="X171" s="32"/>
      <c r="Y171" s="32"/>
      <c r="Z171" s="32"/>
      <c r="AA171" s="32"/>
      <c r="AB171" s="32"/>
      <c r="AC171" s="32"/>
      <c r="AD171" s="32"/>
      <c r="AE171" s="32"/>
      <c r="AR171" s="202" t="s">
        <v>165</v>
      </c>
      <c r="AT171" s="202" t="s">
        <v>161</v>
      </c>
      <c r="AU171" s="202" t="s">
        <v>83</v>
      </c>
      <c r="AY171" s="15" t="s">
        <v>159</v>
      </c>
      <c r="BE171" s="203">
        <f t="shared" si="4"/>
        <v>0</v>
      </c>
      <c r="BF171" s="203">
        <f t="shared" si="5"/>
        <v>0</v>
      </c>
      <c r="BG171" s="203">
        <f t="shared" si="6"/>
        <v>0</v>
      </c>
      <c r="BH171" s="203">
        <f t="shared" si="7"/>
        <v>0</v>
      </c>
      <c r="BI171" s="203">
        <f t="shared" si="8"/>
        <v>0</v>
      </c>
      <c r="BJ171" s="15" t="s">
        <v>8</v>
      </c>
      <c r="BK171" s="203">
        <f t="shared" si="9"/>
        <v>0</v>
      </c>
      <c r="BL171" s="15" t="s">
        <v>165</v>
      </c>
      <c r="BM171" s="202" t="s">
        <v>2077</v>
      </c>
    </row>
    <row r="172" spans="2:51" s="13" customFormat="1" ht="12">
      <c r="B172" s="204"/>
      <c r="C172" s="205"/>
      <c r="D172" s="206" t="s">
        <v>167</v>
      </c>
      <c r="E172" s="207" t="s">
        <v>1</v>
      </c>
      <c r="F172" s="208" t="s">
        <v>2078</v>
      </c>
      <c r="G172" s="205"/>
      <c r="H172" s="209">
        <v>79.98</v>
      </c>
      <c r="I172" s="210"/>
      <c r="J172" s="205"/>
      <c r="K172" s="205"/>
      <c r="L172" s="211"/>
      <c r="M172" s="212"/>
      <c r="N172" s="213"/>
      <c r="O172" s="213"/>
      <c r="P172" s="213"/>
      <c r="Q172" s="213"/>
      <c r="R172" s="213"/>
      <c r="S172" s="213"/>
      <c r="T172" s="214"/>
      <c r="AT172" s="215" t="s">
        <v>167</v>
      </c>
      <c r="AU172" s="215" t="s">
        <v>83</v>
      </c>
      <c r="AV172" s="13" t="s">
        <v>83</v>
      </c>
      <c r="AW172" s="13" t="s">
        <v>31</v>
      </c>
      <c r="AX172" s="13" t="s">
        <v>75</v>
      </c>
      <c r="AY172" s="215" t="s">
        <v>159</v>
      </c>
    </row>
    <row r="173" spans="2:63" s="12" customFormat="1" ht="22.9" customHeight="1">
      <c r="B173" s="174"/>
      <c r="C173" s="175"/>
      <c r="D173" s="176" t="s">
        <v>74</v>
      </c>
      <c r="E173" s="188" t="s">
        <v>644</v>
      </c>
      <c r="F173" s="188" t="s">
        <v>645</v>
      </c>
      <c r="G173" s="175"/>
      <c r="H173" s="175"/>
      <c r="I173" s="178"/>
      <c r="J173" s="189">
        <f>BK173</f>
        <v>0</v>
      </c>
      <c r="K173" s="175"/>
      <c r="L173" s="180"/>
      <c r="M173" s="181"/>
      <c r="N173" s="182"/>
      <c r="O173" s="182"/>
      <c r="P173" s="183">
        <f>P174</f>
        <v>0</v>
      </c>
      <c r="Q173" s="182"/>
      <c r="R173" s="183">
        <f>R174</f>
        <v>0</v>
      </c>
      <c r="S173" s="182"/>
      <c r="T173" s="184">
        <f>T174</f>
        <v>0</v>
      </c>
      <c r="AR173" s="185" t="s">
        <v>8</v>
      </c>
      <c r="AT173" s="186" t="s">
        <v>74</v>
      </c>
      <c r="AU173" s="186" t="s">
        <v>8</v>
      </c>
      <c r="AY173" s="185" t="s">
        <v>159</v>
      </c>
      <c r="BK173" s="187">
        <f>BK174</f>
        <v>0</v>
      </c>
    </row>
    <row r="174" spans="1:65" s="2" customFormat="1" ht="21.75" customHeight="1">
      <c r="A174" s="32"/>
      <c r="B174" s="33"/>
      <c r="C174" s="190" t="s">
        <v>331</v>
      </c>
      <c r="D174" s="190" t="s">
        <v>161</v>
      </c>
      <c r="E174" s="191" t="s">
        <v>2079</v>
      </c>
      <c r="F174" s="192" t="s">
        <v>2080</v>
      </c>
      <c r="G174" s="193" t="s">
        <v>194</v>
      </c>
      <c r="H174" s="194">
        <v>60.184</v>
      </c>
      <c r="I174" s="195"/>
      <c r="J174" s="196">
        <f>ROUND(I174*H174,0)</f>
        <v>0</v>
      </c>
      <c r="K174" s="197"/>
      <c r="L174" s="37"/>
      <c r="M174" s="198" t="s">
        <v>1</v>
      </c>
      <c r="N174" s="199" t="s">
        <v>40</v>
      </c>
      <c r="O174" s="69"/>
      <c r="P174" s="200">
        <f>O174*H174</f>
        <v>0</v>
      </c>
      <c r="Q174" s="200">
        <v>0</v>
      </c>
      <c r="R174" s="200">
        <f>Q174*H174</f>
        <v>0</v>
      </c>
      <c r="S174" s="200">
        <v>0</v>
      </c>
      <c r="T174" s="201">
        <f>S174*H174</f>
        <v>0</v>
      </c>
      <c r="U174" s="32"/>
      <c r="V174" s="32"/>
      <c r="W174" s="32"/>
      <c r="X174" s="32"/>
      <c r="Y174" s="32"/>
      <c r="Z174" s="32"/>
      <c r="AA174" s="32"/>
      <c r="AB174" s="32"/>
      <c r="AC174" s="32"/>
      <c r="AD174" s="32"/>
      <c r="AE174" s="32"/>
      <c r="AR174" s="202" t="s">
        <v>165</v>
      </c>
      <c r="AT174" s="202" t="s">
        <v>161</v>
      </c>
      <c r="AU174" s="202" t="s">
        <v>83</v>
      </c>
      <c r="AY174" s="15" t="s">
        <v>159</v>
      </c>
      <c r="BE174" s="203">
        <f>IF(N174="základní",J174,0)</f>
        <v>0</v>
      </c>
      <c r="BF174" s="203">
        <f>IF(N174="snížená",J174,0)</f>
        <v>0</v>
      </c>
      <c r="BG174" s="203">
        <f>IF(N174="zákl. přenesená",J174,0)</f>
        <v>0</v>
      </c>
      <c r="BH174" s="203">
        <f>IF(N174="sníž. přenesená",J174,0)</f>
        <v>0</v>
      </c>
      <c r="BI174" s="203">
        <f>IF(N174="nulová",J174,0)</f>
        <v>0</v>
      </c>
      <c r="BJ174" s="15" t="s">
        <v>8</v>
      </c>
      <c r="BK174" s="203">
        <f>ROUND(I174*H174,0)</f>
        <v>0</v>
      </c>
      <c r="BL174" s="15" t="s">
        <v>165</v>
      </c>
      <c r="BM174" s="202" t="s">
        <v>2081</v>
      </c>
    </row>
    <row r="175" spans="2:63" s="12" customFormat="1" ht="25.9" customHeight="1">
      <c r="B175" s="174"/>
      <c r="C175" s="175"/>
      <c r="D175" s="176" t="s">
        <v>74</v>
      </c>
      <c r="E175" s="177" t="s">
        <v>649</v>
      </c>
      <c r="F175" s="177" t="s">
        <v>650</v>
      </c>
      <c r="G175" s="175"/>
      <c r="H175" s="175"/>
      <c r="I175" s="178"/>
      <c r="J175" s="179">
        <f>BK175</f>
        <v>0</v>
      </c>
      <c r="K175" s="175"/>
      <c r="L175" s="180"/>
      <c r="M175" s="181"/>
      <c r="N175" s="182"/>
      <c r="O175" s="182"/>
      <c r="P175" s="183">
        <f>P176</f>
        <v>0</v>
      </c>
      <c r="Q175" s="182"/>
      <c r="R175" s="183">
        <f>R176</f>
        <v>0.0062854</v>
      </c>
      <c r="S175" s="182"/>
      <c r="T175" s="184">
        <f>T176</f>
        <v>0</v>
      </c>
      <c r="AR175" s="185" t="s">
        <v>83</v>
      </c>
      <c r="AT175" s="186" t="s">
        <v>74</v>
      </c>
      <c r="AU175" s="186" t="s">
        <v>75</v>
      </c>
      <c r="AY175" s="185" t="s">
        <v>159</v>
      </c>
      <c r="BK175" s="187">
        <f>BK176</f>
        <v>0</v>
      </c>
    </row>
    <row r="176" spans="2:63" s="12" customFormat="1" ht="22.9" customHeight="1">
      <c r="B176" s="174"/>
      <c r="C176" s="175"/>
      <c r="D176" s="176" t="s">
        <v>74</v>
      </c>
      <c r="E176" s="188" t="s">
        <v>651</v>
      </c>
      <c r="F176" s="188" t="s">
        <v>652</v>
      </c>
      <c r="G176" s="175"/>
      <c r="H176" s="175"/>
      <c r="I176" s="178"/>
      <c r="J176" s="189">
        <f>BK176</f>
        <v>0</v>
      </c>
      <c r="K176" s="175"/>
      <c r="L176" s="180"/>
      <c r="M176" s="181"/>
      <c r="N176" s="182"/>
      <c r="O176" s="182"/>
      <c r="P176" s="183">
        <f>SUM(P177:P181)</f>
        <v>0</v>
      </c>
      <c r="Q176" s="182"/>
      <c r="R176" s="183">
        <f>SUM(R177:R181)</f>
        <v>0.0062854</v>
      </c>
      <c r="S176" s="182"/>
      <c r="T176" s="184">
        <f>SUM(T177:T181)</f>
        <v>0</v>
      </c>
      <c r="AR176" s="185" t="s">
        <v>83</v>
      </c>
      <c r="AT176" s="186" t="s">
        <v>74</v>
      </c>
      <c r="AU176" s="186" t="s">
        <v>8</v>
      </c>
      <c r="AY176" s="185" t="s">
        <v>159</v>
      </c>
      <c r="BK176" s="187">
        <f>SUM(BK177:BK181)</f>
        <v>0</v>
      </c>
    </row>
    <row r="177" spans="1:65" s="2" customFormat="1" ht="21.75" customHeight="1">
      <c r="A177" s="32"/>
      <c r="B177" s="33"/>
      <c r="C177" s="190" t="s">
        <v>336</v>
      </c>
      <c r="D177" s="190" t="s">
        <v>161</v>
      </c>
      <c r="E177" s="191" t="s">
        <v>2082</v>
      </c>
      <c r="F177" s="192" t="s">
        <v>2083</v>
      </c>
      <c r="G177" s="193" t="s">
        <v>214</v>
      </c>
      <c r="H177" s="194">
        <v>1.13</v>
      </c>
      <c r="I177" s="195"/>
      <c r="J177" s="196">
        <f>ROUND(I177*H177,0)</f>
        <v>0</v>
      </c>
      <c r="K177" s="197"/>
      <c r="L177" s="37"/>
      <c r="M177" s="198" t="s">
        <v>1</v>
      </c>
      <c r="N177" s="199" t="s">
        <v>40</v>
      </c>
      <c r="O177" s="69"/>
      <c r="P177" s="200">
        <f>O177*H177</f>
        <v>0</v>
      </c>
      <c r="Q177" s="200">
        <v>0.0001</v>
      </c>
      <c r="R177" s="200">
        <f>Q177*H177</f>
        <v>0.000113</v>
      </c>
      <c r="S177" s="200">
        <v>0</v>
      </c>
      <c r="T177" s="201">
        <f>S177*H177</f>
        <v>0</v>
      </c>
      <c r="U177" s="32"/>
      <c r="V177" s="32"/>
      <c r="W177" s="32"/>
      <c r="X177" s="32"/>
      <c r="Y177" s="32"/>
      <c r="Z177" s="32"/>
      <c r="AA177" s="32"/>
      <c r="AB177" s="32"/>
      <c r="AC177" s="32"/>
      <c r="AD177" s="32"/>
      <c r="AE177" s="32"/>
      <c r="AR177" s="202" t="s">
        <v>244</v>
      </c>
      <c r="AT177" s="202" t="s">
        <v>161</v>
      </c>
      <c r="AU177" s="202" t="s">
        <v>83</v>
      </c>
      <c r="AY177" s="15" t="s">
        <v>159</v>
      </c>
      <c r="BE177" s="203">
        <f>IF(N177="základní",J177,0)</f>
        <v>0</v>
      </c>
      <c r="BF177" s="203">
        <f>IF(N177="snížená",J177,0)</f>
        <v>0</v>
      </c>
      <c r="BG177" s="203">
        <f>IF(N177="zákl. přenesená",J177,0)</f>
        <v>0</v>
      </c>
      <c r="BH177" s="203">
        <f>IF(N177="sníž. přenesená",J177,0)</f>
        <v>0</v>
      </c>
      <c r="BI177" s="203">
        <f>IF(N177="nulová",J177,0)</f>
        <v>0</v>
      </c>
      <c r="BJ177" s="15" t="s">
        <v>8</v>
      </c>
      <c r="BK177" s="203">
        <f>ROUND(I177*H177,0)</f>
        <v>0</v>
      </c>
      <c r="BL177" s="15" t="s">
        <v>244</v>
      </c>
      <c r="BM177" s="202" t="s">
        <v>2084</v>
      </c>
    </row>
    <row r="178" spans="2:51" s="13" customFormat="1" ht="12">
      <c r="B178" s="204"/>
      <c r="C178" s="205"/>
      <c r="D178" s="206" t="s">
        <v>167</v>
      </c>
      <c r="E178" s="207" t="s">
        <v>1</v>
      </c>
      <c r="F178" s="208" t="s">
        <v>2085</v>
      </c>
      <c r="G178" s="205"/>
      <c r="H178" s="209">
        <v>1.13</v>
      </c>
      <c r="I178" s="210"/>
      <c r="J178" s="205"/>
      <c r="K178" s="205"/>
      <c r="L178" s="211"/>
      <c r="M178" s="212"/>
      <c r="N178" s="213"/>
      <c r="O178" s="213"/>
      <c r="P178" s="213"/>
      <c r="Q178" s="213"/>
      <c r="R178" s="213"/>
      <c r="S178" s="213"/>
      <c r="T178" s="214"/>
      <c r="AT178" s="215" t="s">
        <v>167</v>
      </c>
      <c r="AU178" s="215" t="s">
        <v>83</v>
      </c>
      <c r="AV178" s="13" t="s">
        <v>83</v>
      </c>
      <c r="AW178" s="13" t="s">
        <v>31</v>
      </c>
      <c r="AX178" s="13" t="s">
        <v>75</v>
      </c>
      <c r="AY178" s="215" t="s">
        <v>159</v>
      </c>
    </row>
    <row r="179" spans="1:65" s="2" customFormat="1" ht="16.5" customHeight="1">
      <c r="A179" s="32"/>
      <c r="B179" s="33"/>
      <c r="C179" s="216" t="s">
        <v>343</v>
      </c>
      <c r="D179" s="216" t="s">
        <v>298</v>
      </c>
      <c r="E179" s="217" t="s">
        <v>2086</v>
      </c>
      <c r="F179" s="218" t="s">
        <v>2087</v>
      </c>
      <c r="G179" s="219" t="s">
        <v>214</v>
      </c>
      <c r="H179" s="220">
        <v>1.187</v>
      </c>
      <c r="I179" s="221"/>
      <c r="J179" s="222">
        <f>ROUND(I179*H179,0)</f>
        <v>0</v>
      </c>
      <c r="K179" s="223"/>
      <c r="L179" s="224"/>
      <c r="M179" s="225" t="s">
        <v>1</v>
      </c>
      <c r="N179" s="226" t="s">
        <v>40</v>
      </c>
      <c r="O179" s="69"/>
      <c r="P179" s="200">
        <f>O179*H179</f>
        <v>0</v>
      </c>
      <c r="Q179" s="200">
        <v>0.0052</v>
      </c>
      <c r="R179" s="200">
        <f>Q179*H179</f>
        <v>0.0061724</v>
      </c>
      <c r="S179" s="200">
        <v>0</v>
      </c>
      <c r="T179" s="201">
        <f>S179*H179</f>
        <v>0</v>
      </c>
      <c r="U179" s="32"/>
      <c r="V179" s="32"/>
      <c r="W179" s="32"/>
      <c r="X179" s="32"/>
      <c r="Y179" s="32"/>
      <c r="Z179" s="32"/>
      <c r="AA179" s="32"/>
      <c r="AB179" s="32"/>
      <c r="AC179" s="32"/>
      <c r="AD179" s="32"/>
      <c r="AE179" s="32"/>
      <c r="AR179" s="202" t="s">
        <v>331</v>
      </c>
      <c r="AT179" s="202" t="s">
        <v>298</v>
      </c>
      <c r="AU179" s="202" t="s">
        <v>83</v>
      </c>
      <c r="AY179" s="15" t="s">
        <v>159</v>
      </c>
      <c r="BE179" s="203">
        <f>IF(N179="základní",J179,0)</f>
        <v>0</v>
      </c>
      <c r="BF179" s="203">
        <f>IF(N179="snížená",J179,0)</f>
        <v>0</v>
      </c>
      <c r="BG179" s="203">
        <f>IF(N179="zákl. přenesená",J179,0)</f>
        <v>0</v>
      </c>
      <c r="BH179" s="203">
        <f>IF(N179="sníž. přenesená",J179,0)</f>
        <v>0</v>
      </c>
      <c r="BI179" s="203">
        <f>IF(N179="nulová",J179,0)</f>
        <v>0</v>
      </c>
      <c r="BJ179" s="15" t="s">
        <v>8</v>
      </c>
      <c r="BK179" s="203">
        <f>ROUND(I179*H179,0)</f>
        <v>0</v>
      </c>
      <c r="BL179" s="15" t="s">
        <v>244</v>
      </c>
      <c r="BM179" s="202" t="s">
        <v>2088</v>
      </c>
    </row>
    <row r="180" spans="2:51" s="13" customFormat="1" ht="12">
      <c r="B180" s="204"/>
      <c r="C180" s="205"/>
      <c r="D180" s="206" t="s">
        <v>167</v>
      </c>
      <c r="E180" s="207" t="s">
        <v>1</v>
      </c>
      <c r="F180" s="208" t="s">
        <v>2089</v>
      </c>
      <c r="G180" s="205"/>
      <c r="H180" s="209">
        <v>1.187</v>
      </c>
      <c r="I180" s="210"/>
      <c r="J180" s="205"/>
      <c r="K180" s="205"/>
      <c r="L180" s="211"/>
      <c r="M180" s="212"/>
      <c r="N180" s="213"/>
      <c r="O180" s="213"/>
      <c r="P180" s="213"/>
      <c r="Q180" s="213"/>
      <c r="R180" s="213"/>
      <c r="S180" s="213"/>
      <c r="T180" s="214"/>
      <c r="AT180" s="215" t="s">
        <v>167</v>
      </c>
      <c r="AU180" s="215" t="s">
        <v>83</v>
      </c>
      <c r="AV180" s="13" t="s">
        <v>83</v>
      </c>
      <c r="AW180" s="13" t="s">
        <v>31</v>
      </c>
      <c r="AX180" s="13" t="s">
        <v>75</v>
      </c>
      <c r="AY180" s="215" t="s">
        <v>159</v>
      </c>
    </row>
    <row r="181" spans="1:65" s="2" customFormat="1" ht="21.75" customHeight="1">
      <c r="A181" s="32"/>
      <c r="B181" s="33"/>
      <c r="C181" s="190" t="s">
        <v>347</v>
      </c>
      <c r="D181" s="190" t="s">
        <v>161</v>
      </c>
      <c r="E181" s="191" t="s">
        <v>1322</v>
      </c>
      <c r="F181" s="192" t="s">
        <v>1323</v>
      </c>
      <c r="G181" s="193" t="s">
        <v>194</v>
      </c>
      <c r="H181" s="194">
        <v>0.006</v>
      </c>
      <c r="I181" s="195"/>
      <c r="J181" s="196">
        <f>ROUND(I181*H181,0)</f>
        <v>0</v>
      </c>
      <c r="K181" s="197"/>
      <c r="L181" s="37"/>
      <c r="M181" s="231" t="s">
        <v>1</v>
      </c>
      <c r="N181" s="232" t="s">
        <v>40</v>
      </c>
      <c r="O181" s="233"/>
      <c r="P181" s="234">
        <f>O181*H181</f>
        <v>0</v>
      </c>
      <c r="Q181" s="234">
        <v>0</v>
      </c>
      <c r="R181" s="234">
        <f>Q181*H181</f>
        <v>0</v>
      </c>
      <c r="S181" s="234">
        <v>0</v>
      </c>
      <c r="T181" s="235">
        <f>S181*H181</f>
        <v>0</v>
      </c>
      <c r="U181" s="32"/>
      <c r="V181" s="32"/>
      <c r="W181" s="32"/>
      <c r="X181" s="32"/>
      <c r="Y181" s="32"/>
      <c r="Z181" s="32"/>
      <c r="AA181" s="32"/>
      <c r="AB181" s="32"/>
      <c r="AC181" s="32"/>
      <c r="AD181" s="32"/>
      <c r="AE181" s="32"/>
      <c r="AR181" s="202" t="s">
        <v>244</v>
      </c>
      <c r="AT181" s="202" t="s">
        <v>161</v>
      </c>
      <c r="AU181" s="202" t="s">
        <v>83</v>
      </c>
      <c r="AY181" s="15" t="s">
        <v>159</v>
      </c>
      <c r="BE181" s="203">
        <f>IF(N181="základní",J181,0)</f>
        <v>0</v>
      </c>
      <c r="BF181" s="203">
        <f>IF(N181="snížená",J181,0)</f>
        <v>0</v>
      </c>
      <c r="BG181" s="203">
        <f>IF(N181="zákl. přenesená",J181,0)</f>
        <v>0</v>
      </c>
      <c r="BH181" s="203">
        <f>IF(N181="sníž. přenesená",J181,0)</f>
        <v>0</v>
      </c>
      <c r="BI181" s="203">
        <f>IF(N181="nulová",J181,0)</f>
        <v>0</v>
      </c>
      <c r="BJ181" s="15" t="s">
        <v>8</v>
      </c>
      <c r="BK181" s="203">
        <f>ROUND(I181*H181,0)</f>
        <v>0</v>
      </c>
      <c r="BL181" s="15" t="s">
        <v>244</v>
      </c>
      <c r="BM181" s="202" t="s">
        <v>2090</v>
      </c>
    </row>
    <row r="182" spans="1:31" s="2" customFormat="1" ht="6.95" customHeight="1">
      <c r="A182" s="32"/>
      <c r="B182" s="52"/>
      <c r="C182" s="53"/>
      <c r="D182" s="53"/>
      <c r="E182" s="53"/>
      <c r="F182" s="53"/>
      <c r="G182" s="53"/>
      <c r="H182" s="53"/>
      <c r="I182" s="53"/>
      <c r="J182" s="53"/>
      <c r="K182" s="53"/>
      <c r="L182" s="37"/>
      <c r="M182" s="32"/>
      <c r="O182" s="32"/>
      <c r="P182" s="32"/>
      <c r="Q182" s="32"/>
      <c r="R182" s="32"/>
      <c r="S182" s="32"/>
      <c r="T182" s="32"/>
      <c r="U182" s="32"/>
      <c r="V182" s="32"/>
      <c r="W182" s="32"/>
      <c r="X182" s="32"/>
      <c r="Y182" s="32"/>
      <c r="Z182" s="32"/>
      <c r="AA182" s="32"/>
      <c r="AB182" s="32"/>
      <c r="AC182" s="32"/>
      <c r="AD182" s="32"/>
      <c r="AE182" s="32"/>
    </row>
  </sheetData>
  <sheetProtection algorithmName="SHA-512" hashValue="c/C5Ap990ai5qt5izAhkRTnYD6OyU4sdm01ft18SVqG4QVLCgefVf7kP7cbF9B+HIrf/7kDChPy3TEfGvM3MKw==" saltValue="XKuxJPuzRx2ICkif4ZZcTfef0+cXXCphQkBJrqVVnfKc/w3FW9ae0YmyZSTzjWoVxnr2TOQfHYGXwXpOIw6mEQ==" spinCount="100000" sheet="1" objects="1" scenarios="1" formatColumns="0" formatRows="0" autoFilter="0"/>
  <autoFilter ref="C121:K181"/>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100</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1:31" s="2" customFormat="1" ht="12" customHeight="1">
      <c r="A8" s="32"/>
      <c r="B8" s="37"/>
      <c r="C8" s="32"/>
      <c r="D8" s="117" t="s">
        <v>108</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451" t="s">
        <v>2091</v>
      </c>
      <c r="F9" s="450"/>
      <c r="G9" s="450"/>
      <c r="H9" s="45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19</v>
      </c>
      <c r="E11" s="32"/>
      <c r="F11" s="108" t="s">
        <v>1</v>
      </c>
      <c r="G11" s="32"/>
      <c r="H11" s="32"/>
      <c r="I11" s="117" t="s">
        <v>20</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21</v>
      </c>
      <c r="E12" s="32"/>
      <c r="F12" s="108" t="s">
        <v>112</v>
      </c>
      <c r="G12" s="32"/>
      <c r="H12" s="32"/>
      <c r="I12" s="117" t="s">
        <v>23</v>
      </c>
      <c r="J12" s="118" t="str">
        <f>'Rekapitulace stavby'!AN8</f>
        <v>2. 2. 2021</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25</v>
      </c>
      <c r="E14" s="32"/>
      <c r="F14" s="32"/>
      <c r="G14" s="32"/>
      <c r="H14" s="32"/>
      <c r="I14" s="117" t="s">
        <v>26</v>
      </c>
      <c r="J14" s="108" t="s">
        <v>1</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113</v>
      </c>
      <c r="F15" s="32"/>
      <c r="G15" s="32"/>
      <c r="H15" s="32"/>
      <c r="I15" s="117" t="s">
        <v>27</v>
      </c>
      <c r="J15" s="108"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28</v>
      </c>
      <c r="E17" s="32"/>
      <c r="F17" s="32"/>
      <c r="G17" s="32"/>
      <c r="H17" s="32"/>
      <c r="I17" s="117" t="s">
        <v>26</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452" t="str">
        <f>'Rekapitulace stavby'!E14</f>
        <v>Vyplň údaj</v>
      </c>
      <c r="F18" s="453"/>
      <c r="G18" s="453"/>
      <c r="H18" s="453"/>
      <c r="I18" s="117" t="s">
        <v>27</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30</v>
      </c>
      <c r="E20" s="32"/>
      <c r="F20" s="32"/>
      <c r="G20" s="32"/>
      <c r="H20" s="32"/>
      <c r="I20" s="117" t="s">
        <v>26</v>
      </c>
      <c r="J20" s="108" t="s">
        <v>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114</v>
      </c>
      <c r="F21" s="32"/>
      <c r="G21" s="32"/>
      <c r="H21" s="32"/>
      <c r="I21" s="117" t="s">
        <v>27</v>
      </c>
      <c r="J21" s="108"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32</v>
      </c>
      <c r="E23" s="32"/>
      <c r="F23" s="32"/>
      <c r="G23" s="32"/>
      <c r="H23" s="32"/>
      <c r="I23" s="117" t="s">
        <v>26</v>
      </c>
      <c r="J23" s="108" t="s">
        <v>1</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
        <v>33</v>
      </c>
      <c r="F24" s="32"/>
      <c r="G24" s="32"/>
      <c r="H24" s="32"/>
      <c r="I24" s="117" t="s">
        <v>27</v>
      </c>
      <c r="J24" s="108"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34</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454" t="s">
        <v>1</v>
      </c>
      <c r="F27" s="454"/>
      <c r="G27" s="454"/>
      <c r="H27" s="45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35</v>
      </c>
      <c r="E30" s="32"/>
      <c r="F30" s="32"/>
      <c r="G30" s="32"/>
      <c r="H30" s="32"/>
      <c r="I30" s="32"/>
      <c r="J30" s="124">
        <f>ROUND(J120,0)</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37</v>
      </c>
      <c r="G32" s="32"/>
      <c r="H32" s="32"/>
      <c r="I32" s="125" t="s">
        <v>36</v>
      </c>
      <c r="J32" s="125" t="s">
        <v>38</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39</v>
      </c>
      <c r="E33" s="117" t="s">
        <v>40</v>
      </c>
      <c r="F33" s="127">
        <f>ROUND((SUM(BE120:BE184)),0)</f>
        <v>0</v>
      </c>
      <c r="G33" s="32"/>
      <c r="H33" s="32"/>
      <c r="I33" s="128">
        <v>0.21</v>
      </c>
      <c r="J33" s="127">
        <f>ROUND(((SUM(BE120:BE184))*I33),0)</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41</v>
      </c>
      <c r="F34" s="127">
        <f>ROUND((SUM(BF120:BF184)),0)</f>
        <v>0</v>
      </c>
      <c r="G34" s="32"/>
      <c r="H34" s="32"/>
      <c r="I34" s="128">
        <v>0.15</v>
      </c>
      <c r="J34" s="127">
        <f>ROUND(((SUM(BF120:BF184))*I34),0)</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42</v>
      </c>
      <c r="F35" s="127">
        <f>ROUND((SUM(BG120:BG184)),0)</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43</v>
      </c>
      <c r="F36" s="127">
        <f>ROUND((SUM(BH120:BH184)),0)</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44</v>
      </c>
      <c r="F37" s="127">
        <f>ROUND((SUM(BI120:BI184)),0)</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45</v>
      </c>
      <c r="E39" s="131"/>
      <c r="F39" s="131"/>
      <c r="G39" s="132" t="s">
        <v>46</v>
      </c>
      <c r="H39" s="133" t="s">
        <v>47</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108</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425" t="str">
        <f>E9</f>
        <v>0110 - SO 11  Vodovod</v>
      </c>
      <c r="F87" s="445"/>
      <c r="G87" s="445"/>
      <c r="H87" s="445"/>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21</v>
      </c>
      <c r="D89" s="34"/>
      <c r="E89" s="34"/>
      <c r="F89" s="25" t="str">
        <f>F12</f>
        <v>Horní Slavkov</v>
      </c>
      <c r="G89" s="34"/>
      <c r="H89" s="34"/>
      <c r="I89" s="27" t="s">
        <v>23</v>
      </c>
      <c r="J89" s="64" t="str">
        <f>IF(J12="","",J12)</f>
        <v>2. 2. 2021</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25.7" customHeight="1">
      <c r="A91" s="32"/>
      <c r="B91" s="33"/>
      <c r="C91" s="27" t="s">
        <v>25</v>
      </c>
      <c r="D91" s="34"/>
      <c r="E91" s="34"/>
      <c r="F91" s="25" t="str">
        <f>E15</f>
        <v>Město Horní Slavkov</v>
      </c>
      <c r="G91" s="34"/>
      <c r="H91" s="34"/>
      <c r="I91" s="27" t="s">
        <v>30</v>
      </c>
      <c r="J91" s="30" t="str">
        <f>E21</f>
        <v>TMS PROJEKT Ing. JiříTreybal</v>
      </c>
      <c r="K91" s="34"/>
      <c r="L91" s="49"/>
      <c r="S91" s="32"/>
      <c r="T91" s="32"/>
      <c r="U91" s="32"/>
      <c r="V91" s="32"/>
      <c r="W91" s="32"/>
      <c r="X91" s="32"/>
      <c r="Y91" s="32"/>
      <c r="Z91" s="32"/>
      <c r="AA91" s="32"/>
      <c r="AB91" s="32"/>
      <c r="AC91" s="32"/>
      <c r="AD91" s="32"/>
      <c r="AE91" s="32"/>
    </row>
    <row r="92" spans="1:31" s="2" customFormat="1" ht="15.2" customHeight="1">
      <c r="A92" s="32"/>
      <c r="B92" s="33"/>
      <c r="C92" s="27" t="s">
        <v>28</v>
      </c>
      <c r="D92" s="34"/>
      <c r="E92" s="34"/>
      <c r="F92" s="25" t="str">
        <f>IF(E18="","",E18)</f>
        <v>Vyplň údaj</v>
      </c>
      <c r="G92" s="34"/>
      <c r="H92" s="34"/>
      <c r="I92" s="27" t="s">
        <v>32</v>
      </c>
      <c r="J92" s="30" t="str">
        <f>E24</f>
        <v>Pavel Hrba</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116</v>
      </c>
      <c r="D94" s="148"/>
      <c r="E94" s="148"/>
      <c r="F94" s="148"/>
      <c r="G94" s="148"/>
      <c r="H94" s="148"/>
      <c r="I94" s="148"/>
      <c r="J94" s="149" t="s">
        <v>117</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118</v>
      </c>
      <c r="D96" s="34"/>
      <c r="E96" s="34"/>
      <c r="F96" s="34"/>
      <c r="G96" s="34"/>
      <c r="H96" s="34"/>
      <c r="I96" s="34"/>
      <c r="J96" s="82">
        <f>J120</f>
        <v>0</v>
      </c>
      <c r="K96" s="34"/>
      <c r="L96" s="49"/>
      <c r="S96" s="32"/>
      <c r="T96" s="32"/>
      <c r="U96" s="32"/>
      <c r="V96" s="32"/>
      <c r="W96" s="32"/>
      <c r="X96" s="32"/>
      <c r="Y96" s="32"/>
      <c r="Z96" s="32"/>
      <c r="AA96" s="32"/>
      <c r="AB96" s="32"/>
      <c r="AC96" s="32"/>
      <c r="AD96" s="32"/>
      <c r="AE96" s="32"/>
      <c r="AU96" s="15" t="s">
        <v>119</v>
      </c>
    </row>
    <row r="97" spans="2:12" s="9" customFormat="1" ht="24.95" customHeight="1">
      <c r="B97" s="151"/>
      <c r="C97" s="152"/>
      <c r="D97" s="153" t="s">
        <v>120</v>
      </c>
      <c r="E97" s="154"/>
      <c r="F97" s="154"/>
      <c r="G97" s="154"/>
      <c r="H97" s="154"/>
      <c r="I97" s="154"/>
      <c r="J97" s="155">
        <f>J121</f>
        <v>0</v>
      </c>
      <c r="K97" s="152"/>
      <c r="L97" s="156"/>
    </row>
    <row r="98" spans="2:12" s="10" customFormat="1" ht="19.9" customHeight="1">
      <c r="B98" s="157"/>
      <c r="C98" s="102"/>
      <c r="D98" s="158" t="s">
        <v>121</v>
      </c>
      <c r="E98" s="159"/>
      <c r="F98" s="159"/>
      <c r="G98" s="159"/>
      <c r="H98" s="159"/>
      <c r="I98" s="159"/>
      <c r="J98" s="160">
        <f>J122</f>
        <v>0</v>
      </c>
      <c r="K98" s="102"/>
      <c r="L98" s="161"/>
    </row>
    <row r="99" spans="2:12" s="10" customFormat="1" ht="19.9" customHeight="1">
      <c r="B99" s="157"/>
      <c r="C99" s="102"/>
      <c r="D99" s="158" t="s">
        <v>1983</v>
      </c>
      <c r="E99" s="159"/>
      <c r="F99" s="159"/>
      <c r="G99" s="159"/>
      <c r="H99" s="159"/>
      <c r="I99" s="159"/>
      <c r="J99" s="160">
        <f>J146</f>
        <v>0</v>
      </c>
      <c r="K99" s="102"/>
      <c r="L99" s="161"/>
    </row>
    <row r="100" spans="2:12" s="10" customFormat="1" ht="19.9" customHeight="1">
      <c r="B100" s="157"/>
      <c r="C100" s="102"/>
      <c r="D100" s="158" t="s">
        <v>132</v>
      </c>
      <c r="E100" s="159"/>
      <c r="F100" s="159"/>
      <c r="G100" s="159"/>
      <c r="H100" s="159"/>
      <c r="I100" s="159"/>
      <c r="J100" s="160">
        <f>J183</f>
        <v>0</v>
      </c>
      <c r="K100" s="102"/>
      <c r="L100" s="161"/>
    </row>
    <row r="101" spans="1:31" s="2" customFormat="1" ht="21.75" customHeight="1">
      <c r="A101" s="32"/>
      <c r="B101" s="33"/>
      <c r="C101" s="34"/>
      <c r="D101" s="34"/>
      <c r="E101" s="34"/>
      <c r="F101" s="34"/>
      <c r="G101" s="34"/>
      <c r="H101" s="34"/>
      <c r="I101" s="34"/>
      <c r="J101" s="34"/>
      <c r="K101" s="34"/>
      <c r="L101" s="49"/>
      <c r="S101" s="32"/>
      <c r="T101" s="32"/>
      <c r="U101" s="32"/>
      <c r="V101" s="32"/>
      <c r="W101" s="32"/>
      <c r="X101" s="32"/>
      <c r="Y101" s="32"/>
      <c r="Z101" s="32"/>
      <c r="AA101" s="32"/>
      <c r="AB101" s="32"/>
      <c r="AC101" s="32"/>
      <c r="AD101" s="32"/>
      <c r="AE101" s="32"/>
    </row>
    <row r="102" spans="1:31" s="2" customFormat="1" ht="6.95" customHeight="1">
      <c r="A102" s="32"/>
      <c r="B102" s="52"/>
      <c r="C102" s="53"/>
      <c r="D102" s="53"/>
      <c r="E102" s="53"/>
      <c r="F102" s="53"/>
      <c r="G102" s="53"/>
      <c r="H102" s="53"/>
      <c r="I102" s="53"/>
      <c r="J102" s="53"/>
      <c r="K102" s="53"/>
      <c r="L102" s="49"/>
      <c r="S102" s="32"/>
      <c r="T102" s="32"/>
      <c r="U102" s="32"/>
      <c r="V102" s="32"/>
      <c r="W102" s="32"/>
      <c r="X102" s="32"/>
      <c r="Y102" s="32"/>
      <c r="Z102" s="32"/>
      <c r="AA102" s="32"/>
      <c r="AB102" s="32"/>
      <c r="AC102" s="32"/>
      <c r="AD102" s="32"/>
      <c r="AE102" s="32"/>
    </row>
    <row r="106" spans="1:31" s="2" customFormat="1" ht="6.95" customHeight="1">
      <c r="A106" s="32"/>
      <c r="B106" s="54"/>
      <c r="C106" s="55"/>
      <c r="D106" s="55"/>
      <c r="E106" s="55"/>
      <c r="F106" s="55"/>
      <c r="G106" s="55"/>
      <c r="H106" s="55"/>
      <c r="I106" s="55"/>
      <c r="J106" s="55"/>
      <c r="K106" s="55"/>
      <c r="L106" s="49"/>
      <c r="S106" s="32"/>
      <c r="T106" s="32"/>
      <c r="U106" s="32"/>
      <c r="V106" s="32"/>
      <c r="W106" s="32"/>
      <c r="X106" s="32"/>
      <c r="Y106" s="32"/>
      <c r="Z106" s="32"/>
      <c r="AA106" s="32"/>
      <c r="AB106" s="32"/>
      <c r="AC106" s="32"/>
      <c r="AD106" s="32"/>
      <c r="AE106" s="32"/>
    </row>
    <row r="107" spans="1:31" s="2" customFormat="1" ht="24.95" customHeight="1">
      <c r="A107" s="32"/>
      <c r="B107" s="33"/>
      <c r="C107" s="21" t="s">
        <v>144</v>
      </c>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6.95" customHeight="1">
      <c r="A108" s="32"/>
      <c r="B108" s="33"/>
      <c r="C108" s="34"/>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12" customHeight="1">
      <c r="A109" s="32"/>
      <c r="B109" s="33"/>
      <c r="C109" s="27" t="s">
        <v>17</v>
      </c>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26.25" customHeight="1">
      <c r="A110" s="32"/>
      <c r="B110" s="33"/>
      <c r="C110" s="34"/>
      <c r="D110" s="34"/>
      <c r="E110" s="446" t="str">
        <f>E7</f>
        <v>Revitalizace areálu kostela Sv. Jiří, Horní Slavkov - I. etapa - stavební objekty</v>
      </c>
      <c r="F110" s="447"/>
      <c r="G110" s="447"/>
      <c r="H110" s="447"/>
      <c r="I110" s="34"/>
      <c r="J110" s="34"/>
      <c r="K110" s="34"/>
      <c r="L110" s="49"/>
      <c r="S110" s="32"/>
      <c r="T110" s="32"/>
      <c r="U110" s="32"/>
      <c r="V110" s="32"/>
      <c r="W110" s="32"/>
      <c r="X110" s="32"/>
      <c r="Y110" s="32"/>
      <c r="Z110" s="32"/>
      <c r="AA110" s="32"/>
      <c r="AB110" s="32"/>
      <c r="AC110" s="32"/>
      <c r="AD110" s="32"/>
      <c r="AE110" s="32"/>
    </row>
    <row r="111" spans="1:31" s="2" customFormat="1" ht="12" customHeight="1">
      <c r="A111" s="32"/>
      <c r="B111" s="33"/>
      <c r="C111" s="27" t="s">
        <v>108</v>
      </c>
      <c r="D111" s="34"/>
      <c r="E111" s="34"/>
      <c r="F111" s="34"/>
      <c r="G111" s="34"/>
      <c r="H111" s="34"/>
      <c r="I111" s="34"/>
      <c r="J111" s="34"/>
      <c r="K111" s="34"/>
      <c r="L111" s="49"/>
      <c r="S111" s="32"/>
      <c r="T111" s="32"/>
      <c r="U111" s="32"/>
      <c r="V111" s="32"/>
      <c r="W111" s="32"/>
      <c r="X111" s="32"/>
      <c r="Y111" s="32"/>
      <c r="Z111" s="32"/>
      <c r="AA111" s="32"/>
      <c r="AB111" s="32"/>
      <c r="AC111" s="32"/>
      <c r="AD111" s="32"/>
      <c r="AE111" s="32"/>
    </row>
    <row r="112" spans="1:31" s="2" customFormat="1" ht="16.5" customHeight="1">
      <c r="A112" s="32"/>
      <c r="B112" s="33"/>
      <c r="C112" s="34"/>
      <c r="D112" s="34"/>
      <c r="E112" s="425" t="str">
        <f>E9</f>
        <v>0110 - SO 11  Vodovod</v>
      </c>
      <c r="F112" s="445"/>
      <c r="G112" s="445"/>
      <c r="H112" s="445"/>
      <c r="I112" s="34"/>
      <c r="J112" s="34"/>
      <c r="K112" s="34"/>
      <c r="L112" s="49"/>
      <c r="S112" s="32"/>
      <c r="T112" s="32"/>
      <c r="U112" s="32"/>
      <c r="V112" s="32"/>
      <c r="W112" s="32"/>
      <c r="X112" s="32"/>
      <c r="Y112" s="32"/>
      <c r="Z112" s="32"/>
      <c r="AA112" s="32"/>
      <c r="AB112" s="32"/>
      <c r="AC112" s="32"/>
      <c r="AD112" s="32"/>
      <c r="AE112" s="32"/>
    </row>
    <row r="113" spans="1:31" s="2" customFormat="1" ht="6.95" customHeight="1">
      <c r="A113" s="32"/>
      <c r="B113" s="33"/>
      <c r="C113" s="34"/>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12" customHeight="1">
      <c r="A114" s="32"/>
      <c r="B114" s="33"/>
      <c r="C114" s="27" t="s">
        <v>21</v>
      </c>
      <c r="D114" s="34"/>
      <c r="E114" s="34"/>
      <c r="F114" s="25" t="str">
        <f>F12</f>
        <v>Horní Slavkov</v>
      </c>
      <c r="G114" s="34"/>
      <c r="H114" s="34"/>
      <c r="I114" s="27" t="s">
        <v>23</v>
      </c>
      <c r="J114" s="64" t="str">
        <f>IF(J12="","",J12)</f>
        <v>2. 2. 2021</v>
      </c>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25.7" customHeight="1">
      <c r="A116" s="32"/>
      <c r="B116" s="33"/>
      <c r="C116" s="27" t="s">
        <v>25</v>
      </c>
      <c r="D116" s="34"/>
      <c r="E116" s="34"/>
      <c r="F116" s="25" t="str">
        <f>E15</f>
        <v>Město Horní Slavkov</v>
      </c>
      <c r="G116" s="34"/>
      <c r="H116" s="34"/>
      <c r="I116" s="27" t="s">
        <v>30</v>
      </c>
      <c r="J116" s="30" t="str">
        <f>E21</f>
        <v>TMS PROJEKT Ing. JiříTreybal</v>
      </c>
      <c r="K116" s="34"/>
      <c r="L116" s="49"/>
      <c r="S116" s="32"/>
      <c r="T116" s="32"/>
      <c r="U116" s="32"/>
      <c r="V116" s="32"/>
      <c r="W116" s="32"/>
      <c r="X116" s="32"/>
      <c r="Y116" s="32"/>
      <c r="Z116" s="32"/>
      <c r="AA116" s="32"/>
      <c r="AB116" s="32"/>
      <c r="AC116" s="32"/>
      <c r="AD116" s="32"/>
      <c r="AE116" s="32"/>
    </row>
    <row r="117" spans="1:31" s="2" customFormat="1" ht="15.2" customHeight="1">
      <c r="A117" s="32"/>
      <c r="B117" s="33"/>
      <c r="C117" s="27" t="s">
        <v>28</v>
      </c>
      <c r="D117" s="34"/>
      <c r="E117" s="34"/>
      <c r="F117" s="25" t="str">
        <f>IF(E18="","",E18)</f>
        <v>Vyplň údaj</v>
      </c>
      <c r="G117" s="34"/>
      <c r="H117" s="34"/>
      <c r="I117" s="27" t="s">
        <v>32</v>
      </c>
      <c r="J117" s="30" t="str">
        <f>E24</f>
        <v>Pavel Hrba</v>
      </c>
      <c r="K117" s="34"/>
      <c r="L117" s="49"/>
      <c r="S117" s="32"/>
      <c r="T117" s="32"/>
      <c r="U117" s="32"/>
      <c r="V117" s="32"/>
      <c r="W117" s="32"/>
      <c r="X117" s="32"/>
      <c r="Y117" s="32"/>
      <c r="Z117" s="32"/>
      <c r="AA117" s="32"/>
      <c r="AB117" s="32"/>
      <c r="AC117" s="32"/>
      <c r="AD117" s="32"/>
      <c r="AE117" s="32"/>
    </row>
    <row r="118" spans="1:31" s="2" customFormat="1" ht="10.35" customHeight="1">
      <c r="A118" s="32"/>
      <c r="B118" s="33"/>
      <c r="C118" s="34"/>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11" customFormat="1" ht="29.25" customHeight="1">
      <c r="A119" s="162"/>
      <c r="B119" s="163"/>
      <c r="C119" s="164" t="s">
        <v>145</v>
      </c>
      <c r="D119" s="165" t="s">
        <v>60</v>
      </c>
      <c r="E119" s="165" t="s">
        <v>56</v>
      </c>
      <c r="F119" s="165" t="s">
        <v>57</v>
      </c>
      <c r="G119" s="165" t="s">
        <v>146</v>
      </c>
      <c r="H119" s="165" t="s">
        <v>147</v>
      </c>
      <c r="I119" s="165" t="s">
        <v>148</v>
      </c>
      <c r="J119" s="166" t="s">
        <v>117</v>
      </c>
      <c r="K119" s="167" t="s">
        <v>149</v>
      </c>
      <c r="L119" s="168"/>
      <c r="M119" s="73" t="s">
        <v>1</v>
      </c>
      <c r="N119" s="74" t="s">
        <v>39</v>
      </c>
      <c r="O119" s="74" t="s">
        <v>150</v>
      </c>
      <c r="P119" s="74" t="s">
        <v>151</v>
      </c>
      <c r="Q119" s="74" t="s">
        <v>152</v>
      </c>
      <c r="R119" s="74" t="s">
        <v>153</v>
      </c>
      <c r="S119" s="74" t="s">
        <v>154</v>
      </c>
      <c r="T119" s="75" t="s">
        <v>155</v>
      </c>
      <c r="U119" s="162"/>
      <c r="V119" s="162"/>
      <c r="W119" s="162"/>
      <c r="X119" s="162"/>
      <c r="Y119" s="162"/>
      <c r="Z119" s="162"/>
      <c r="AA119" s="162"/>
      <c r="AB119" s="162"/>
      <c r="AC119" s="162"/>
      <c r="AD119" s="162"/>
      <c r="AE119" s="162"/>
    </row>
    <row r="120" spans="1:63" s="2" customFormat="1" ht="22.9" customHeight="1">
      <c r="A120" s="32"/>
      <c r="B120" s="33"/>
      <c r="C120" s="80" t="s">
        <v>156</v>
      </c>
      <c r="D120" s="34"/>
      <c r="E120" s="34"/>
      <c r="F120" s="34"/>
      <c r="G120" s="34"/>
      <c r="H120" s="34"/>
      <c r="I120" s="34"/>
      <c r="J120" s="169">
        <f>BK120</f>
        <v>0</v>
      </c>
      <c r="K120" s="34"/>
      <c r="L120" s="37"/>
      <c r="M120" s="76"/>
      <c r="N120" s="170"/>
      <c r="O120" s="77"/>
      <c r="P120" s="171">
        <f>P121</f>
        <v>0</v>
      </c>
      <c r="Q120" s="77"/>
      <c r="R120" s="171">
        <f>R121</f>
        <v>54.999404</v>
      </c>
      <c r="S120" s="77"/>
      <c r="T120" s="172">
        <f>T121</f>
        <v>0</v>
      </c>
      <c r="U120" s="32"/>
      <c r="V120" s="32"/>
      <c r="W120" s="32"/>
      <c r="X120" s="32"/>
      <c r="Y120" s="32"/>
      <c r="Z120" s="32"/>
      <c r="AA120" s="32"/>
      <c r="AB120" s="32"/>
      <c r="AC120" s="32"/>
      <c r="AD120" s="32"/>
      <c r="AE120" s="32"/>
      <c r="AT120" s="15" t="s">
        <v>74</v>
      </c>
      <c r="AU120" s="15" t="s">
        <v>119</v>
      </c>
      <c r="BK120" s="173">
        <f>BK121</f>
        <v>0</v>
      </c>
    </row>
    <row r="121" spans="2:63" s="12" customFormat="1" ht="25.9" customHeight="1">
      <c r="B121" s="174"/>
      <c r="C121" s="175"/>
      <c r="D121" s="176" t="s">
        <v>74</v>
      </c>
      <c r="E121" s="177" t="s">
        <v>157</v>
      </c>
      <c r="F121" s="177" t="s">
        <v>158</v>
      </c>
      <c r="G121" s="175"/>
      <c r="H121" s="175"/>
      <c r="I121" s="178"/>
      <c r="J121" s="179">
        <f>BK121</f>
        <v>0</v>
      </c>
      <c r="K121" s="175"/>
      <c r="L121" s="180"/>
      <c r="M121" s="181"/>
      <c r="N121" s="182"/>
      <c r="O121" s="182"/>
      <c r="P121" s="183">
        <f>P122+P146+P183</f>
        <v>0</v>
      </c>
      <c r="Q121" s="182"/>
      <c r="R121" s="183">
        <f>R122+R146+R183</f>
        <v>54.999404</v>
      </c>
      <c r="S121" s="182"/>
      <c r="T121" s="184">
        <f>T122+T146+T183</f>
        <v>0</v>
      </c>
      <c r="AR121" s="185" t="s">
        <v>8</v>
      </c>
      <c r="AT121" s="186" t="s">
        <v>74</v>
      </c>
      <c r="AU121" s="186" t="s">
        <v>75</v>
      </c>
      <c r="AY121" s="185" t="s">
        <v>159</v>
      </c>
      <c r="BK121" s="187">
        <f>BK122+BK146+BK183</f>
        <v>0</v>
      </c>
    </row>
    <row r="122" spans="2:63" s="12" customFormat="1" ht="22.9" customHeight="1">
      <c r="B122" s="174"/>
      <c r="C122" s="175"/>
      <c r="D122" s="176" t="s">
        <v>74</v>
      </c>
      <c r="E122" s="188" t="s">
        <v>8</v>
      </c>
      <c r="F122" s="188" t="s">
        <v>160</v>
      </c>
      <c r="G122" s="175"/>
      <c r="H122" s="175"/>
      <c r="I122" s="178"/>
      <c r="J122" s="189">
        <f>BK122</f>
        <v>0</v>
      </c>
      <c r="K122" s="175"/>
      <c r="L122" s="180"/>
      <c r="M122" s="181"/>
      <c r="N122" s="182"/>
      <c r="O122" s="182"/>
      <c r="P122" s="183">
        <f>SUM(P123:P145)</f>
        <v>0</v>
      </c>
      <c r="Q122" s="182"/>
      <c r="R122" s="183">
        <f>SUM(R123:R145)</f>
        <v>53.784</v>
      </c>
      <c r="S122" s="182"/>
      <c r="T122" s="184">
        <f>SUM(T123:T145)</f>
        <v>0</v>
      </c>
      <c r="AR122" s="185" t="s">
        <v>8</v>
      </c>
      <c r="AT122" s="186" t="s">
        <v>74</v>
      </c>
      <c r="AU122" s="186" t="s">
        <v>8</v>
      </c>
      <c r="AY122" s="185" t="s">
        <v>159</v>
      </c>
      <c r="BK122" s="187">
        <f>SUM(BK123:BK145)</f>
        <v>0</v>
      </c>
    </row>
    <row r="123" spans="1:65" s="2" customFormat="1" ht="21.75" customHeight="1">
      <c r="A123" s="32"/>
      <c r="B123" s="33"/>
      <c r="C123" s="190" t="s">
        <v>8</v>
      </c>
      <c r="D123" s="190" t="s">
        <v>161</v>
      </c>
      <c r="E123" s="191" t="s">
        <v>162</v>
      </c>
      <c r="F123" s="192" t="s">
        <v>163</v>
      </c>
      <c r="G123" s="193" t="s">
        <v>164</v>
      </c>
      <c r="H123" s="194">
        <v>47.52</v>
      </c>
      <c r="I123" s="195"/>
      <c r="J123" s="196">
        <f>ROUND(I123*H123,0)</f>
        <v>0</v>
      </c>
      <c r="K123" s="197"/>
      <c r="L123" s="37"/>
      <c r="M123" s="198" t="s">
        <v>1</v>
      </c>
      <c r="N123" s="199" t="s">
        <v>40</v>
      </c>
      <c r="O123" s="69"/>
      <c r="P123" s="200">
        <f>O123*H123</f>
        <v>0</v>
      </c>
      <c r="Q123" s="200">
        <v>0</v>
      </c>
      <c r="R123" s="200">
        <f>Q123*H123</f>
        <v>0</v>
      </c>
      <c r="S123" s="200">
        <v>0</v>
      </c>
      <c r="T123" s="201">
        <f>S123*H123</f>
        <v>0</v>
      </c>
      <c r="U123" s="32"/>
      <c r="V123" s="32"/>
      <c r="W123" s="32"/>
      <c r="X123" s="32"/>
      <c r="Y123" s="32"/>
      <c r="Z123" s="32"/>
      <c r="AA123" s="32"/>
      <c r="AB123" s="32"/>
      <c r="AC123" s="32"/>
      <c r="AD123" s="32"/>
      <c r="AE123" s="32"/>
      <c r="AR123" s="202" t="s">
        <v>165</v>
      </c>
      <c r="AT123" s="202" t="s">
        <v>161</v>
      </c>
      <c r="AU123" s="202" t="s">
        <v>83</v>
      </c>
      <c r="AY123" s="15" t="s">
        <v>159</v>
      </c>
      <c r="BE123" s="203">
        <f>IF(N123="základní",J123,0)</f>
        <v>0</v>
      </c>
      <c r="BF123" s="203">
        <f>IF(N123="snížená",J123,0)</f>
        <v>0</v>
      </c>
      <c r="BG123" s="203">
        <f>IF(N123="zákl. přenesená",J123,0)</f>
        <v>0</v>
      </c>
      <c r="BH123" s="203">
        <f>IF(N123="sníž. přenesená",J123,0)</f>
        <v>0</v>
      </c>
      <c r="BI123" s="203">
        <f>IF(N123="nulová",J123,0)</f>
        <v>0</v>
      </c>
      <c r="BJ123" s="15" t="s">
        <v>8</v>
      </c>
      <c r="BK123" s="203">
        <f>ROUND(I123*H123,0)</f>
        <v>0</v>
      </c>
      <c r="BL123" s="15" t="s">
        <v>165</v>
      </c>
      <c r="BM123" s="202" t="s">
        <v>2092</v>
      </c>
    </row>
    <row r="124" spans="2:51" s="13" customFormat="1" ht="12">
      <c r="B124" s="204"/>
      <c r="C124" s="205"/>
      <c r="D124" s="206" t="s">
        <v>167</v>
      </c>
      <c r="E124" s="207" t="s">
        <v>1</v>
      </c>
      <c r="F124" s="208" t="s">
        <v>2093</v>
      </c>
      <c r="G124" s="205"/>
      <c r="H124" s="209">
        <v>47.52</v>
      </c>
      <c r="I124" s="210"/>
      <c r="J124" s="205"/>
      <c r="K124" s="205"/>
      <c r="L124" s="211"/>
      <c r="M124" s="212"/>
      <c r="N124" s="213"/>
      <c r="O124" s="213"/>
      <c r="P124" s="213"/>
      <c r="Q124" s="213"/>
      <c r="R124" s="213"/>
      <c r="S124" s="213"/>
      <c r="T124" s="214"/>
      <c r="AT124" s="215" t="s">
        <v>167</v>
      </c>
      <c r="AU124" s="215" t="s">
        <v>83</v>
      </c>
      <c r="AV124" s="13" t="s">
        <v>83</v>
      </c>
      <c r="AW124" s="13" t="s">
        <v>31</v>
      </c>
      <c r="AX124" s="13" t="s">
        <v>75</v>
      </c>
      <c r="AY124" s="215" t="s">
        <v>159</v>
      </c>
    </row>
    <row r="125" spans="1:65" s="2" customFormat="1" ht="33" customHeight="1">
      <c r="A125" s="32"/>
      <c r="B125" s="33"/>
      <c r="C125" s="190" t="s">
        <v>83</v>
      </c>
      <c r="D125" s="190" t="s">
        <v>161</v>
      </c>
      <c r="E125" s="191" t="s">
        <v>1990</v>
      </c>
      <c r="F125" s="192" t="s">
        <v>1991</v>
      </c>
      <c r="G125" s="193" t="s">
        <v>164</v>
      </c>
      <c r="H125" s="194">
        <v>139.44</v>
      </c>
      <c r="I125" s="195"/>
      <c r="J125" s="196">
        <f>ROUND(I125*H125,0)</f>
        <v>0</v>
      </c>
      <c r="K125" s="197"/>
      <c r="L125" s="37"/>
      <c r="M125" s="198" t="s">
        <v>1</v>
      </c>
      <c r="N125" s="199" t="s">
        <v>40</v>
      </c>
      <c r="O125" s="69"/>
      <c r="P125" s="200">
        <f>O125*H125</f>
        <v>0</v>
      </c>
      <c r="Q125" s="200">
        <v>0</v>
      </c>
      <c r="R125" s="200">
        <f>Q125*H125</f>
        <v>0</v>
      </c>
      <c r="S125" s="200">
        <v>0</v>
      </c>
      <c r="T125" s="201">
        <f>S125*H125</f>
        <v>0</v>
      </c>
      <c r="U125" s="32"/>
      <c r="V125" s="32"/>
      <c r="W125" s="32"/>
      <c r="X125" s="32"/>
      <c r="Y125" s="32"/>
      <c r="Z125" s="32"/>
      <c r="AA125" s="32"/>
      <c r="AB125" s="32"/>
      <c r="AC125" s="32"/>
      <c r="AD125" s="32"/>
      <c r="AE125" s="32"/>
      <c r="AR125" s="202" t="s">
        <v>165</v>
      </c>
      <c r="AT125" s="202" t="s">
        <v>161</v>
      </c>
      <c r="AU125" s="202" t="s">
        <v>83</v>
      </c>
      <c r="AY125" s="15" t="s">
        <v>159</v>
      </c>
      <c r="BE125" s="203">
        <f>IF(N125="základní",J125,0)</f>
        <v>0</v>
      </c>
      <c r="BF125" s="203">
        <f>IF(N125="snížená",J125,0)</f>
        <v>0</v>
      </c>
      <c r="BG125" s="203">
        <f>IF(N125="zákl. přenesená",J125,0)</f>
        <v>0</v>
      </c>
      <c r="BH125" s="203">
        <f>IF(N125="sníž. přenesená",J125,0)</f>
        <v>0</v>
      </c>
      <c r="BI125" s="203">
        <f>IF(N125="nulová",J125,0)</f>
        <v>0</v>
      </c>
      <c r="BJ125" s="15" t="s">
        <v>8</v>
      </c>
      <c r="BK125" s="203">
        <f>ROUND(I125*H125,0)</f>
        <v>0</v>
      </c>
      <c r="BL125" s="15" t="s">
        <v>165</v>
      </c>
      <c r="BM125" s="202" t="s">
        <v>2094</v>
      </c>
    </row>
    <row r="126" spans="2:51" s="13" customFormat="1" ht="12">
      <c r="B126" s="204"/>
      <c r="C126" s="205"/>
      <c r="D126" s="206" t="s">
        <v>167</v>
      </c>
      <c r="E126" s="207" t="s">
        <v>1</v>
      </c>
      <c r="F126" s="208" t="s">
        <v>2095</v>
      </c>
      <c r="G126" s="205"/>
      <c r="H126" s="209">
        <v>139.44</v>
      </c>
      <c r="I126" s="210"/>
      <c r="J126" s="205"/>
      <c r="K126" s="205"/>
      <c r="L126" s="211"/>
      <c r="M126" s="212"/>
      <c r="N126" s="213"/>
      <c r="O126" s="213"/>
      <c r="P126" s="213"/>
      <c r="Q126" s="213"/>
      <c r="R126" s="213"/>
      <c r="S126" s="213"/>
      <c r="T126" s="214"/>
      <c r="AT126" s="215" t="s">
        <v>167</v>
      </c>
      <c r="AU126" s="215" t="s">
        <v>83</v>
      </c>
      <c r="AV126" s="13" t="s">
        <v>83</v>
      </c>
      <c r="AW126" s="13" t="s">
        <v>31</v>
      </c>
      <c r="AX126" s="13" t="s">
        <v>75</v>
      </c>
      <c r="AY126" s="215" t="s">
        <v>159</v>
      </c>
    </row>
    <row r="127" spans="1:65" s="2" customFormat="1" ht="21.75" customHeight="1">
      <c r="A127" s="32"/>
      <c r="B127" s="33"/>
      <c r="C127" s="190" t="s">
        <v>173</v>
      </c>
      <c r="D127" s="190" t="s">
        <v>161</v>
      </c>
      <c r="E127" s="191" t="s">
        <v>2096</v>
      </c>
      <c r="F127" s="192" t="s">
        <v>2097</v>
      </c>
      <c r="G127" s="193" t="s">
        <v>164</v>
      </c>
      <c r="H127" s="194">
        <v>3.12</v>
      </c>
      <c r="I127" s="195"/>
      <c r="J127" s="196">
        <f>ROUND(I127*H127,0)</f>
        <v>0</v>
      </c>
      <c r="K127" s="197"/>
      <c r="L127" s="37"/>
      <c r="M127" s="198" t="s">
        <v>1</v>
      </c>
      <c r="N127" s="199" t="s">
        <v>40</v>
      </c>
      <c r="O127" s="69"/>
      <c r="P127" s="200">
        <f>O127*H127</f>
        <v>0</v>
      </c>
      <c r="Q127" s="200">
        <v>0</v>
      </c>
      <c r="R127" s="200">
        <f>Q127*H127</f>
        <v>0</v>
      </c>
      <c r="S127" s="200">
        <v>0</v>
      </c>
      <c r="T127" s="201">
        <f>S127*H127</f>
        <v>0</v>
      </c>
      <c r="U127" s="32"/>
      <c r="V127" s="32"/>
      <c r="W127" s="32"/>
      <c r="X127" s="32"/>
      <c r="Y127" s="32"/>
      <c r="Z127" s="32"/>
      <c r="AA127" s="32"/>
      <c r="AB127" s="32"/>
      <c r="AC127" s="32"/>
      <c r="AD127" s="32"/>
      <c r="AE127" s="32"/>
      <c r="AR127" s="202" t="s">
        <v>165</v>
      </c>
      <c r="AT127" s="202" t="s">
        <v>161</v>
      </c>
      <c r="AU127" s="202" t="s">
        <v>83</v>
      </c>
      <c r="AY127" s="15" t="s">
        <v>159</v>
      </c>
      <c r="BE127" s="203">
        <f>IF(N127="základní",J127,0)</f>
        <v>0</v>
      </c>
      <c r="BF127" s="203">
        <f>IF(N127="snížená",J127,0)</f>
        <v>0</v>
      </c>
      <c r="BG127" s="203">
        <f>IF(N127="zákl. přenesená",J127,0)</f>
        <v>0</v>
      </c>
      <c r="BH127" s="203">
        <f>IF(N127="sníž. přenesená",J127,0)</f>
        <v>0</v>
      </c>
      <c r="BI127" s="203">
        <f>IF(N127="nulová",J127,0)</f>
        <v>0</v>
      </c>
      <c r="BJ127" s="15" t="s">
        <v>8</v>
      </c>
      <c r="BK127" s="203">
        <f>ROUND(I127*H127,0)</f>
        <v>0</v>
      </c>
      <c r="BL127" s="15" t="s">
        <v>165</v>
      </c>
      <c r="BM127" s="202" t="s">
        <v>2098</v>
      </c>
    </row>
    <row r="128" spans="2:51" s="13" customFormat="1" ht="12">
      <c r="B128" s="204"/>
      <c r="C128" s="205"/>
      <c r="D128" s="206" t="s">
        <v>167</v>
      </c>
      <c r="E128" s="207" t="s">
        <v>1</v>
      </c>
      <c r="F128" s="208" t="s">
        <v>2099</v>
      </c>
      <c r="G128" s="205"/>
      <c r="H128" s="209">
        <v>3.12</v>
      </c>
      <c r="I128" s="210"/>
      <c r="J128" s="205"/>
      <c r="K128" s="205"/>
      <c r="L128" s="211"/>
      <c r="M128" s="212"/>
      <c r="N128" s="213"/>
      <c r="O128" s="213"/>
      <c r="P128" s="213"/>
      <c r="Q128" s="213"/>
      <c r="R128" s="213"/>
      <c r="S128" s="213"/>
      <c r="T128" s="214"/>
      <c r="AT128" s="215" t="s">
        <v>167</v>
      </c>
      <c r="AU128" s="215" t="s">
        <v>83</v>
      </c>
      <c r="AV128" s="13" t="s">
        <v>83</v>
      </c>
      <c r="AW128" s="13" t="s">
        <v>31</v>
      </c>
      <c r="AX128" s="13" t="s">
        <v>75</v>
      </c>
      <c r="AY128" s="215" t="s">
        <v>159</v>
      </c>
    </row>
    <row r="129" spans="1:65" s="2" customFormat="1" ht="33" customHeight="1">
      <c r="A129" s="32"/>
      <c r="B129" s="33"/>
      <c r="C129" s="190" t="s">
        <v>165</v>
      </c>
      <c r="D129" s="190" t="s">
        <v>161</v>
      </c>
      <c r="E129" s="191" t="s">
        <v>178</v>
      </c>
      <c r="F129" s="192" t="s">
        <v>179</v>
      </c>
      <c r="G129" s="193" t="s">
        <v>164</v>
      </c>
      <c r="H129" s="194">
        <v>46.392</v>
      </c>
      <c r="I129" s="195"/>
      <c r="J129" s="196">
        <f>ROUND(I129*H129,0)</f>
        <v>0</v>
      </c>
      <c r="K129" s="197"/>
      <c r="L129" s="37"/>
      <c r="M129" s="198" t="s">
        <v>1</v>
      </c>
      <c r="N129" s="199" t="s">
        <v>40</v>
      </c>
      <c r="O129" s="69"/>
      <c r="P129" s="200">
        <f>O129*H129</f>
        <v>0</v>
      </c>
      <c r="Q129" s="200">
        <v>0</v>
      </c>
      <c r="R129" s="200">
        <f>Q129*H129</f>
        <v>0</v>
      </c>
      <c r="S129" s="200">
        <v>0</v>
      </c>
      <c r="T129" s="201">
        <f>S129*H129</f>
        <v>0</v>
      </c>
      <c r="U129" s="32"/>
      <c r="V129" s="32"/>
      <c r="W129" s="32"/>
      <c r="X129" s="32"/>
      <c r="Y129" s="32"/>
      <c r="Z129" s="32"/>
      <c r="AA129" s="32"/>
      <c r="AB129" s="32"/>
      <c r="AC129" s="32"/>
      <c r="AD129" s="32"/>
      <c r="AE129" s="32"/>
      <c r="AR129" s="202" t="s">
        <v>165</v>
      </c>
      <c r="AT129" s="202" t="s">
        <v>161</v>
      </c>
      <c r="AU129" s="202" t="s">
        <v>83</v>
      </c>
      <c r="AY129" s="15" t="s">
        <v>159</v>
      </c>
      <c r="BE129" s="203">
        <f>IF(N129="základní",J129,0)</f>
        <v>0</v>
      </c>
      <c r="BF129" s="203">
        <f>IF(N129="snížená",J129,0)</f>
        <v>0</v>
      </c>
      <c r="BG129" s="203">
        <f>IF(N129="zákl. přenesená",J129,0)</f>
        <v>0</v>
      </c>
      <c r="BH129" s="203">
        <f>IF(N129="sníž. přenesená",J129,0)</f>
        <v>0</v>
      </c>
      <c r="BI129" s="203">
        <f>IF(N129="nulová",J129,0)</f>
        <v>0</v>
      </c>
      <c r="BJ129" s="15" t="s">
        <v>8</v>
      </c>
      <c r="BK129" s="203">
        <f>ROUND(I129*H129,0)</f>
        <v>0</v>
      </c>
      <c r="BL129" s="15" t="s">
        <v>165</v>
      </c>
      <c r="BM129" s="202" t="s">
        <v>2100</v>
      </c>
    </row>
    <row r="130" spans="2:51" s="13" customFormat="1" ht="12">
      <c r="B130" s="204"/>
      <c r="C130" s="205"/>
      <c r="D130" s="206" t="s">
        <v>167</v>
      </c>
      <c r="E130" s="207" t="s">
        <v>1</v>
      </c>
      <c r="F130" s="208" t="s">
        <v>2101</v>
      </c>
      <c r="G130" s="205"/>
      <c r="H130" s="209">
        <v>46.392</v>
      </c>
      <c r="I130" s="210"/>
      <c r="J130" s="205"/>
      <c r="K130" s="205"/>
      <c r="L130" s="211"/>
      <c r="M130" s="212"/>
      <c r="N130" s="213"/>
      <c r="O130" s="213"/>
      <c r="P130" s="213"/>
      <c r="Q130" s="213"/>
      <c r="R130" s="213"/>
      <c r="S130" s="213"/>
      <c r="T130" s="214"/>
      <c r="AT130" s="215" t="s">
        <v>167</v>
      </c>
      <c r="AU130" s="215" t="s">
        <v>83</v>
      </c>
      <c r="AV130" s="13" t="s">
        <v>83</v>
      </c>
      <c r="AW130" s="13" t="s">
        <v>31</v>
      </c>
      <c r="AX130" s="13" t="s">
        <v>75</v>
      </c>
      <c r="AY130" s="215" t="s">
        <v>159</v>
      </c>
    </row>
    <row r="131" spans="1:65" s="2" customFormat="1" ht="33" customHeight="1">
      <c r="A131" s="32"/>
      <c r="B131" s="33"/>
      <c r="C131" s="190" t="s">
        <v>182</v>
      </c>
      <c r="D131" s="190" t="s">
        <v>161</v>
      </c>
      <c r="E131" s="191" t="s">
        <v>183</v>
      </c>
      <c r="F131" s="192" t="s">
        <v>184</v>
      </c>
      <c r="G131" s="193" t="s">
        <v>164</v>
      </c>
      <c r="H131" s="194">
        <v>556.704</v>
      </c>
      <c r="I131" s="195"/>
      <c r="J131" s="196">
        <f>ROUND(I131*H131,0)</f>
        <v>0</v>
      </c>
      <c r="K131" s="197"/>
      <c r="L131" s="37"/>
      <c r="M131" s="198" t="s">
        <v>1</v>
      </c>
      <c r="N131" s="199" t="s">
        <v>40</v>
      </c>
      <c r="O131" s="69"/>
      <c r="P131" s="200">
        <f>O131*H131</f>
        <v>0</v>
      </c>
      <c r="Q131" s="200">
        <v>0</v>
      </c>
      <c r="R131" s="200">
        <f>Q131*H131</f>
        <v>0</v>
      </c>
      <c r="S131" s="200">
        <v>0</v>
      </c>
      <c r="T131" s="201">
        <f>S131*H131</f>
        <v>0</v>
      </c>
      <c r="U131" s="32"/>
      <c r="V131" s="32"/>
      <c r="W131" s="32"/>
      <c r="X131" s="32"/>
      <c r="Y131" s="32"/>
      <c r="Z131" s="32"/>
      <c r="AA131" s="32"/>
      <c r="AB131" s="32"/>
      <c r="AC131" s="32"/>
      <c r="AD131" s="32"/>
      <c r="AE131" s="32"/>
      <c r="AR131" s="202" t="s">
        <v>165</v>
      </c>
      <c r="AT131" s="202" t="s">
        <v>161</v>
      </c>
      <c r="AU131" s="202" t="s">
        <v>83</v>
      </c>
      <c r="AY131" s="15" t="s">
        <v>159</v>
      </c>
      <c r="BE131" s="203">
        <f>IF(N131="základní",J131,0)</f>
        <v>0</v>
      </c>
      <c r="BF131" s="203">
        <f>IF(N131="snížená",J131,0)</f>
        <v>0</v>
      </c>
      <c r="BG131" s="203">
        <f>IF(N131="zákl. přenesená",J131,0)</f>
        <v>0</v>
      </c>
      <c r="BH131" s="203">
        <f>IF(N131="sníž. přenesená",J131,0)</f>
        <v>0</v>
      </c>
      <c r="BI131" s="203">
        <f>IF(N131="nulová",J131,0)</f>
        <v>0</v>
      </c>
      <c r="BJ131" s="15" t="s">
        <v>8</v>
      </c>
      <c r="BK131" s="203">
        <f>ROUND(I131*H131,0)</f>
        <v>0</v>
      </c>
      <c r="BL131" s="15" t="s">
        <v>165</v>
      </c>
      <c r="BM131" s="202" t="s">
        <v>2102</v>
      </c>
    </row>
    <row r="132" spans="2:51" s="13" customFormat="1" ht="12">
      <c r="B132" s="204"/>
      <c r="C132" s="205"/>
      <c r="D132" s="206" t="s">
        <v>167</v>
      </c>
      <c r="E132" s="207" t="s">
        <v>1</v>
      </c>
      <c r="F132" s="208" t="s">
        <v>2103</v>
      </c>
      <c r="G132" s="205"/>
      <c r="H132" s="209">
        <v>556.704</v>
      </c>
      <c r="I132" s="210"/>
      <c r="J132" s="205"/>
      <c r="K132" s="205"/>
      <c r="L132" s="211"/>
      <c r="M132" s="212"/>
      <c r="N132" s="213"/>
      <c r="O132" s="213"/>
      <c r="P132" s="213"/>
      <c r="Q132" s="213"/>
      <c r="R132" s="213"/>
      <c r="S132" s="213"/>
      <c r="T132" s="214"/>
      <c r="AT132" s="215" t="s">
        <v>167</v>
      </c>
      <c r="AU132" s="215" t="s">
        <v>83</v>
      </c>
      <c r="AV132" s="13" t="s">
        <v>83</v>
      </c>
      <c r="AW132" s="13" t="s">
        <v>31</v>
      </c>
      <c r="AX132" s="13" t="s">
        <v>75</v>
      </c>
      <c r="AY132" s="215" t="s">
        <v>159</v>
      </c>
    </row>
    <row r="133" spans="1:65" s="2" customFormat="1" ht="16.5" customHeight="1">
      <c r="A133" s="32"/>
      <c r="B133" s="33"/>
      <c r="C133" s="190" t="s">
        <v>187</v>
      </c>
      <c r="D133" s="190" t="s">
        <v>161</v>
      </c>
      <c r="E133" s="191" t="s">
        <v>2104</v>
      </c>
      <c r="F133" s="192" t="s">
        <v>189</v>
      </c>
      <c r="G133" s="193" t="s">
        <v>164</v>
      </c>
      <c r="H133" s="194">
        <v>46.392</v>
      </c>
      <c r="I133" s="195"/>
      <c r="J133" s="196">
        <f>ROUND(I133*H133,0)</f>
        <v>0</v>
      </c>
      <c r="K133" s="197"/>
      <c r="L133" s="37"/>
      <c r="M133" s="198" t="s">
        <v>1</v>
      </c>
      <c r="N133" s="199" t="s">
        <v>40</v>
      </c>
      <c r="O133" s="69"/>
      <c r="P133" s="200">
        <f>O133*H133</f>
        <v>0</v>
      </c>
      <c r="Q133" s="200">
        <v>0</v>
      </c>
      <c r="R133" s="200">
        <f>Q133*H133</f>
        <v>0</v>
      </c>
      <c r="S133" s="200">
        <v>0</v>
      </c>
      <c r="T133" s="201">
        <f>S133*H133</f>
        <v>0</v>
      </c>
      <c r="U133" s="32"/>
      <c r="V133" s="32"/>
      <c r="W133" s="32"/>
      <c r="X133" s="32"/>
      <c r="Y133" s="32"/>
      <c r="Z133" s="32"/>
      <c r="AA133" s="32"/>
      <c r="AB133" s="32"/>
      <c r="AC133" s="32"/>
      <c r="AD133" s="32"/>
      <c r="AE133" s="32"/>
      <c r="AR133" s="202" t="s">
        <v>165</v>
      </c>
      <c r="AT133" s="202" t="s">
        <v>161</v>
      </c>
      <c r="AU133" s="202" t="s">
        <v>83</v>
      </c>
      <c r="AY133" s="15" t="s">
        <v>159</v>
      </c>
      <c r="BE133" s="203">
        <f>IF(N133="základní",J133,0)</f>
        <v>0</v>
      </c>
      <c r="BF133" s="203">
        <f>IF(N133="snížená",J133,0)</f>
        <v>0</v>
      </c>
      <c r="BG133" s="203">
        <f>IF(N133="zákl. přenesená",J133,0)</f>
        <v>0</v>
      </c>
      <c r="BH133" s="203">
        <f>IF(N133="sníž. přenesená",J133,0)</f>
        <v>0</v>
      </c>
      <c r="BI133" s="203">
        <f>IF(N133="nulová",J133,0)</f>
        <v>0</v>
      </c>
      <c r="BJ133" s="15" t="s">
        <v>8</v>
      </c>
      <c r="BK133" s="203">
        <f>ROUND(I133*H133,0)</f>
        <v>0</v>
      </c>
      <c r="BL133" s="15" t="s">
        <v>165</v>
      </c>
      <c r="BM133" s="202" t="s">
        <v>2105</v>
      </c>
    </row>
    <row r="134" spans="1:65" s="2" customFormat="1" ht="33" customHeight="1">
      <c r="A134" s="32"/>
      <c r="B134" s="33"/>
      <c r="C134" s="190" t="s">
        <v>191</v>
      </c>
      <c r="D134" s="190" t="s">
        <v>161</v>
      </c>
      <c r="E134" s="191" t="s">
        <v>192</v>
      </c>
      <c r="F134" s="192" t="s">
        <v>193</v>
      </c>
      <c r="G134" s="193" t="s">
        <v>194</v>
      </c>
      <c r="H134" s="194">
        <v>78.866</v>
      </c>
      <c r="I134" s="195"/>
      <c r="J134" s="196">
        <f>ROUND(I134*H134,0)</f>
        <v>0</v>
      </c>
      <c r="K134" s="197"/>
      <c r="L134" s="37"/>
      <c r="M134" s="198" t="s">
        <v>1</v>
      </c>
      <c r="N134" s="199" t="s">
        <v>40</v>
      </c>
      <c r="O134" s="69"/>
      <c r="P134" s="200">
        <f>O134*H134</f>
        <v>0</v>
      </c>
      <c r="Q134" s="200">
        <v>0</v>
      </c>
      <c r="R134" s="200">
        <f>Q134*H134</f>
        <v>0</v>
      </c>
      <c r="S134" s="200">
        <v>0</v>
      </c>
      <c r="T134" s="201">
        <f>S134*H134</f>
        <v>0</v>
      </c>
      <c r="U134" s="32"/>
      <c r="V134" s="32"/>
      <c r="W134" s="32"/>
      <c r="X134" s="32"/>
      <c r="Y134" s="32"/>
      <c r="Z134" s="32"/>
      <c r="AA134" s="32"/>
      <c r="AB134" s="32"/>
      <c r="AC134" s="32"/>
      <c r="AD134" s="32"/>
      <c r="AE134" s="32"/>
      <c r="AR134" s="202" t="s">
        <v>165</v>
      </c>
      <c r="AT134" s="202" t="s">
        <v>161</v>
      </c>
      <c r="AU134" s="202" t="s">
        <v>83</v>
      </c>
      <c r="AY134" s="15" t="s">
        <v>159</v>
      </c>
      <c r="BE134" s="203">
        <f>IF(N134="základní",J134,0)</f>
        <v>0</v>
      </c>
      <c r="BF134" s="203">
        <f>IF(N134="snížená",J134,0)</f>
        <v>0</v>
      </c>
      <c r="BG134" s="203">
        <f>IF(N134="zákl. přenesená",J134,0)</f>
        <v>0</v>
      </c>
      <c r="BH134" s="203">
        <f>IF(N134="sníž. přenesená",J134,0)</f>
        <v>0</v>
      </c>
      <c r="BI134" s="203">
        <f>IF(N134="nulová",J134,0)</f>
        <v>0</v>
      </c>
      <c r="BJ134" s="15" t="s">
        <v>8</v>
      </c>
      <c r="BK134" s="203">
        <f>ROUND(I134*H134,0)</f>
        <v>0</v>
      </c>
      <c r="BL134" s="15" t="s">
        <v>165</v>
      </c>
      <c r="BM134" s="202" t="s">
        <v>2106</v>
      </c>
    </row>
    <row r="135" spans="2:51" s="13" customFormat="1" ht="12">
      <c r="B135" s="204"/>
      <c r="C135" s="205"/>
      <c r="D135" s="206" t="s">
        <v>167</v>
      </c>
      <c r="E135" s="207" t="s">
        <v>1</v>
      </c>
      <c r="F135" s="208" t="s">
        <v>2107</v>
      </c>
      <c r="G135" s="205"/>
      <c r="H135" s="209">
        <v>78.866</v>
      </c>
      <c r="I135" s="210"/>
      <c r="J135" s="205"/>
      <c r="K135" s="205"/>
      <c r="L135" s="211"/>
      <c r="M135" s="212"/>
      <c r="N135" s="213"/>
      <c r="O135" s="213"/>
      <c r="P135" s="213"/>
      <c r="Q135" s="213"/>
      <c r="R135" s="213"/>
      <c r="S135" s="213"/>
      <c r="T135" s="214"/>
      <c r="AT135" s="215" t="s">
        <v>167</v>
      </c>
      <c r="AU135" s="215" t="s">
        <v>83</v>
      </c>
      <c r="AV135" s="13" t="s">
        <v>83</v>
      </c>
      <c r="AW135" s="13" t="s">
        <v>31</v>
      </c>
      <c r="AX135" s="13" t="s">
        <v>75</v>
      </c>
      <c r="AY135" s="215" t="s">
        <v>159</v>
      </c>
    </row>
    <row r="136" spans="1:65" s="2" customFormat="1" ht="21.75" customHeight="1">
      <c r="A136" s="32"/>
      <c r="B136" s="33"/>
      <c r="C136" s="190" t="s">
        <v>197</v>
      </c>
      <c r="D136" s="190" t="s">
        <v>161</v>
      </c>
      <c r="E136" s="191" t="s">
        <v>198</v>
      </c>
      <c r="F136" s="192" t="s">
        <v>199</v>
      </c>
      <c r="G136" s="193" t="s">
        <v>164</v>
      </c>
      <c r="H136" s="194">
        <v>64.68</v>
      </c>
      <c r="I136" s="195"/>
      <c r="J136" s="196">
        <f>ROUND(I136*H136,0)</f>
        <v>0</v>
      </c>
      <c r="K136" s="197"/>
      <c r="L136" s="37"/>
      <c r="M136" s="198" t="s">
        <v>1</v>
      </c>
      <c r="N136" s="199" t="s">
        <v>40</v>
      </c>
      <c r="O136" s="69"/>
      <c r="P136" s="200">
        <f>O136*H136</f>
        <v>0</v>
      </c>
      <c r="Q136" s="200">
        <v>0</v>
      </c>
      <c r="R136" s="200">
        <f>Q136*H136</f>
        <v>0</v>
      </c>
      <c r="S136" s="200">
        <v>0</v>
      </c>
      <c r="T136" s="201">
        <f>S136*H136</f>
        <v>0</v>
      </c>
      <c r="U136" s="32"/>
      <c r="V136" s="32"/>
      <c r="W136" s="32"/>
      <c r="X136" s="32"/>
      <c r="Y136" s="32"/>
      <c r="Z136" s="32"/>
      <c r="AA136" s="32"/>
      <c r="AB136" s="32"/>
      <c r="AC136" s="32"/>
      <c r="AD136" s="32"/>
      <c r="AE136" s="32"/>
      <c r="AR136" s="202" t="s">
        <v>165</v>
      </c>
      <c r="AT136" s="202" t="s">
        <v>161</v>
      </c>
      <c r="AU136" s="202" t="s">
        <v>83</v>
      </c>
      <c r="AY136" s="15" t="s">
        <v>159</v>
      </c>
      <c r="BE136" s="203">
        <f>IF(N136="základní",J136,0)</f>
        <v>0</v>
      </c>
      <c r="BF136" s="203">
        <f>IF(N136="snížená",J136,0)</f>
        <v>0</v>
      </c>
      <c r="BG136" s="203">
        <f>IF(N136="zákl. přenesená",J136,0)</f>
        <v>0</v>
      </c>
      <c r="BH136" s="203">
        <f>IF(N136="sníž. přenesená",J136,0)</f>
        <v>0</v>
      </c>
      <c r="BI136" s="203">
        <f>IF(N136="nulová",J136,0)</f>
        <v>0</v>
      </c>
      <c r="BJ136" s="15" t="s">
        <v>8</v>
      </c>
      <c r="BK136" s="203">
        <f>ROUND(I136*H136,0)</f>
        <v>0</v>
      </c>
      <c r="BL136" s="15" t="s">
        <v>165</v>
      </c>
      <c r="BM136" s="202" t="s">
        <v>2108</v>
      </c>
    </row>
    <row r="137" spans="2:51" s="13" customFormat="1" ht="12">
      <c r="B137" s="204"/>
      <c r="C137" s="205"/>
      <c r="D137" s="206" t="s">
        <v>167</v>
      </c>
      <c r="E137" s="207" t="s">
        <v>1</v>
      </c>
      <c r="F137" s="208" t="s">
        <v>2109</v>
      </c>
      <c r="G137" s="205"/>
      <c r="H137" s="209">
        <v>64.68</v>
      </c>
      <c r="I137" s="210"/>
      <c r="J137" s="205"/>
      <c r="K137" s="205"/>
      <c r="L137" s="211"/>
      <c r="M137" s="212"/>
      <c r="N137" s="213"/>
      <c r="O137" s="213"/>
      <c r="P137" s="213"/>
      <c r="Q137" s="213"/>
      <c r="R137" s="213"/>
      <c r="S137" s="213"/>
      <c r="T137" s="214"/>
      <c r="AT137" s="215" t="s">
        <v>167</v>
      </c>
      <c r="AU137" s="215" t="s">
        <v>83</v>
      </c>
      <c r="AV137" s="13" t="s">
        <v>83</v>
      </c>
      <c r="AW137" s="13" t="s">
        <v>31</v>
      </c>
      <c r="AX137" s="13" t="s">
        <v>75</v>
      </c>
      <c r="AY137" s="215" t="s">
        <v>159</v>
      </c>
    </row>
    <row r="138" spans="1:65" s="2" customFormat="1" ht="33" customHeight="1">
      <c r="A138" s="32"/>
      <c r="B138" s="33"/>
      <c r="C138" s="190" t="s">
        <v>202</v>
      </c>
      <c r="D138" s="190" t="s">
        <v>161</v>
      </c>
      <c r="E138" s="191" t="s">
        <v>1004</v>
      </c>
      <c r="F138" s="192" t="s">
        <v>1005</v>
      </c>
      <c r="G138" s="193" t="s">
        <v>164</v>
      </c>
      <c r="H138" s="194">
        <v>1.608</v>
      </c>
      <c r="I138" s="195"/>
      <c r="J138" s="196">
        <f>ROUND(I138*H138,0)</f>
        <v>0</v>
      </c>
      <c r="K138" s="197"/>
      <c r="L138" s="37"/>
      <c r="M138" s="198" t="s">
        <v>1</v>
      </c>
      <c r="N138" s="199" t="s">
        <v>40</v>
      </c>
      <c r="O138" s="69"/>
      <c r="P138" s="200">
        <f>O138*H138</f>
        <v>0</v>
      </c>
      <c r="Q138" s="200">
        <v>0</v>
      </c>
      <c r="R138" s="200">
        <f>Q138*H138</f>
        <v>0</v>
      </c>
      <c r="S138" s="200">
        <v>0</v>
      </c>
      <c r="T138" s="201">
        <f>S138*H138</f>
        <v>0</v>
      </c>
      <c r="U138" s="32"/>
      <c r="V138" s="32"/>
      <c r="W138" s="32"/>
      <c r="X138" s="32"/>
      <c r="Y138" s="32"/>
      <c r="Z138" s="32"/>
      <c r="AA138" s="32"/>
      <c r="AB138" s="32"/>
      <c r="AC138" s="32"/>
      <c r="AD138" s="32"/>
      <c r="AE138" s="32"/>
      <c r="AR138" s="202" t="s">
        <v>165</v>
      </c>
      <c r="AT138" s="202" t="s">
        <v>161</v>
      </c>
      <c r="AU138" s="202" t="s">
        <v>83</v>
      </c>
      <c r="AY138" s="15" t="s">
        <v>159</v>
      </c>
      <c r="BE138" s="203">
        <f>IF(N138="základní",J138,0)</f>
        <v>0</v>
      </c>
      <c r="BF138" s="203">
        <f>IF(N138="snížená",J138,0)</f>
        <v>0</v>
      </c>
      <c r="BG138" s="203">
        <f>IF(N138="zákl. přenesená",J138,0)</f>
        <v>0</v>
      </c>
      <c r="BH138" s="203">
        <f>IF(N138="sníž. přenesená",J138,0)</f>
        <v>0</v>
      </c>
      <c r="BI138" s="203">
        <f>IF(N138="nulová",J138,0)</f>
        <v>0</v>
      </c>
      <c r="BJ138" s="15" t="s">
        <v>8</v>
      </c>
      <c r="BK138" s="203">
        <f>ROUND(I138*H138,0)</f>
        <v>0</v>
      </c>
      <c r="BL138" s="15" t="s">
        <v>165</v>
      </c>
      <c r="BM138" s="202" t="s">
        <v>2110</v>
      </c>
    </row>
    <row r="139" spans="2:51" s="13" customFormat="1" ht="12">
      <c r="B139" s="204"/>
      <c r="C139" s="205"/>
      <c r="D139" s="206" t="s">
        <v>167</v>
      </c>
      <c r="E139" s="207" t="s">
        <v>1</v>
      </c>
      <c r="F139" s="208" t="s">
        <v>2111</v>
      </c>
      <c r="G139" s="205"/>
      <c r="H139" s="209">
        <v>1.608</v>
      </c>
      <c r="I139" s="210"/>
      <c r="J139" s="205"/>
      <c r="K139" s="205"/>
      <c r="L139" s="211"/>
      <c r="M139" s="212"/>
      <c r="N139" s="213"/>
      <c r="O139" s="213"/>
      <c r="P139" s="213"/>
      <c r="Q139" s="213"/>
      <c r="R139" s="213"/>
      <c r="S139" s="213"/>
      <c r="T139" s="214"/>
      <c r="AT139" s="215" t="s">
        <v>167</v>
      </c>
      <c r="AU139" s="215" t="s">
        <v>83</v>
      </c>
      <c r="AV139" s="13" t="s">
        <v>83</v>
      </c>
      <c r="AW139" s="13" t="s">
        <v>31</v>
      </c>
      <c r="AX139" s="13" t="s">
        <v>75</v>
      </c>
      <c r="AY139" s="215" t="s">
        <v>159</v>
      </c>
    </row>
    <row r="140" spans="1:65" s="2" customFormat="1" ht="21.75" customHeight="1">
      <c r="A140" s="32"/>
      <c r="B140" s="33"/>
      <c r="C140" s="190" t="s">
        <v>207</v>
      </c>
      <c r="D140" s="190" t="s">
        <v>161</v>
      </c>
      <c r="E140" s="191" t="s">
        <v>1010</v>
      </c>
      <c r="F140" s="192" t="s">
        <v>1011</v>
      </c>
      <c r="G140" s="193" t="s">
        <v>164</v>
      </c>
      <c r="H140" s="194">
        <v>1.608</v>
      </c>
      <c r="I140" s="195"/>
      <c r="J140" s="196">
        <f>ROUND(I140*H140,0)</f>
        <v>0</v>
      </c>
      <c r="K140" s="197"/>
      <c r="L140" s="37"/>
      <c r="M140" s="198" t="s">
        <v>1</v>
      </c>
      <c r="N140" s="199" t="s">
        <v>40</v>
      </c>
      <c r="O140" s="69"/>
      <c r="P140" s="200">
        <f>O140*H140</f>
        <v>0</v>
      </c>
      <c r="Q140" s="200">
        <v>0</v>
      </c>
      <c r="R140" s="200">
        <f>Q140*H140</f>
        <v>0</v>
      </c>
      <c r="S140" s="200">
        <v>0</v>
      </c>
      <c r="T140" s="201">
        <f>S140*H140</f>
        <v>0</v>
      </c>
      <c r="U140" s="32"/>
      <c r="V140" s="32"/>
      <c r="W140" s="32"/>
      <c r="X140" s="32"/>
      <c r="Y140" s="32"/>
      <c r="Z140" s="32"/>
      <c r="AA140" s="32"/>
      <c r="AB140" s="32"/>
      <c r="AC140" s="32"/>
      <c r="AD140" s="32"/>
      <c r="AE140" s="32"/>
      <c r="AR140" s="202" t="s">
        <v>165</v>
      </c>
      <c r="AT140" s="202" t="s">
        <v>161</v>
      </c>
      <c r="AU140" s="202" t="s">
        <v>83</v>
      </c>
      <c r="AY140" s="15" t="s">
        <v>159</v>
      </c>
      <c r="BE140" s="203">
        <f>IF(N140="základní",J140,0)</f>
        <v>0</v>
      </c>
      <c r="BF140" s="203">
        <f>IF(N140="snížená",J140,0)</f>
        <v>0</v>
      </c>
      <c r="BG140" s="203">
        <f>IF(N140="zákl. přenesená",J140,0)</f>
        <v>0</v>
      </c>
      <c r="BH140" s="203">
        <f>IF(N140="sníž. přenesená",J140,0)</f>
        <v>0</v>
      </c>
      <c r="BI140" s="203">
        <f>IF(N140="nulová",J140,0)</f>
        <v>0</v>
      </c>
      <c r="BJ140" s="15" t="s">
        <v>8</v>
      </c>
      <c r="BK140" s="203">
        <f>ROUND(I140*H140,0)</f>
        <v>0</v>
      </c>
      <c r="BL140" s="15" t="s">
        <v>165</v>
      </c>
      <c r="BM140" s="202" t="s">
        <v>2112</v>
      </c>
    </row>
    <row r="141" spans="1:65" s="2" customFormat="1" ht="21.75" customHeight="1">
      <c r="A141" s="32"/>
      <c r="B141" s="33"/>
      <c r="C141" s="190" t="s">
        <v>211</v>
      </c>
      <c r="D141" s="190" t="s">
        <v>161</v>
      </c>
      <c r="E141" s="191" t="s">
        <v>2003</v>
      </c>
      <c r="F141" s="192" t="s">
        <v>2004</v>
      </c>
      <c r="G141" s="193" t="s">
        <v>164</v>
      </c>
      <c r="H141" s="194">
        <v>59.76</v>
      </c>
      <c r="I141" s="195"/>
      <c r="J141" s="196">
        <f>ROUND(I141*H141,0)</f>
        <v>0</v>
      </c>
      <c r="K141" s="197"/>
      <c r="L141" s="37"/>
      <c r="M141" s="198" t="s">
        <v>1</v>
      </c>
      <c r="N141" s="199" t="s">
        <v>40</v>
      </c>
      <c r="O141" s="69"/>
      <c r="P141" s="200">
        <f>O141*H141</f>
        <v>0</v>
      </c>
      <c r="Q141" s="200">
        <v>0</v>
      </c>
      <c r="R141" s="200">
        <f>Q141*H141</f>
        <v>0</v>
      </c>
      <c r="S141" s="200">
        <v>0</v>
      </c>
      <c r="T141" s="201">
        <f>S141*H141</f>
        <v>0</v>
      </c>
      <c r="U141" s="32"/>
      <c r="V141" s="32"/>
      <c r="W141" s="32"/>
      <c r="X141" s="32"/>
      <c r="Y141" s="32"/>
      <c r="Z141" s="32"/>
      <c r="AA141" s="32"/>
      <c r="AB141" s="32"/>
      <c r="AC141" s="32"/>
      <c r="AD141" s="32"/>
      <c r="AE141" s="32"/>
      <c r="AR141" s="202" t="s">
        <v>165</v>
      </c>
      <c r="AT141" s="202" t="s">
        <v>161</v>
      </c>
      <c r="AU141" s="202" t="s">
        <v>83</v>
      </c>
      <c r="AY141" s="15" t="s">
        <v>159</v>
      </c>
      <c r="BE141" s="203">
        <f>IF(N141="základní",J141,0)</f>
        <v>0</v>
      </c>
      <c r="BF141" s="203">
        <f>IF(N141="snížená",J141,0)</f>
        <v>0</v>
      </c>
      <c r="BG141" s="203">
        <f>IF(N141="zákl. přenesená",J141,0)</f>
        <v>0</v>
      </c>
      <c r="BH141" s="203">
        <f>IF(N141="sníž. přenesená",J141,0)</f>
        <v>0</v>
      </c>
      <c r="BI141" s="203">
        <f>IF(N141="nulová",J141,0)</f>
        <v>0</v>
      </c>
      <c r="BJ141" s="15" t="s">
        <v>8</v>
      </c>
      <c r="BK141" s="203">
        <f>ROUND(I141*H141,0)</f>
        <v>0</v>
      </c>
      <c r="BL141" s="15" t="s">
        <v>165</v>
      </c>
      <c r="BM141" s="202" t="s">
        <v>2113</v>
      </c>
    </row>
    <row r="142" spans="2:51" s="13" customFormat="1" ht="12">
      <c r="B142" s="204"/>
      <c r="C142" s="205"/>
      <c r="D142" s="206" t="s">
        <v>167</v>
      </c>
      <c r="E142" s="207" t="s">
        <v>1</v>
      </c>
      <c r="F142" s="208" t="s">
        <v>2114</v>
      </c>
      <c r="G142" s="205"/>
      <c r="H142" s="209">
        <v>29.88</v>
      </c>
      <c r="I142" s="210"/>
      <c r="J142" s="205"/>
      <c r="K142" s="205"/>
      <c r="L142" s="211"/>
      <c r="M142" s="212"/>
      <c r="N142" s="213"/>
      <c r="O142" s="213"/>
      <c r="P142" s="213"/>
      <c r="Q142" s="213"/>
      <c r="R142" s="213"/>
      <c r="S142" s="213"/>
      <c r="T142" s="214"/>
      <c r="AT142" s="215" t="s">
        <v>167</v>
      </c>
      <c r="AU142" s="215" t="s">
        <v>83</v>
      </c>
      <c r="AV142" s="13" t="s">
        <v>83</v>
      </c>
      <c r="AW142" s="13" t="s">
        <v>31</v>
      </c>
      <c r="AX142" s="13" t="s">
        <v>75</v>
      </c>
      <c r="AY142" s="215" t="s">
        <v>159</v>
      </c>
    </row>
    <row r="143" spans="2:51" s="13" customFormat="1" ht="12">
      <c r="B143" s="204"/>
      <c r="C143" s="205"/>
      <c r="D143" s="206" t="s">
        <v>167</v>
      </c>
      <c r="E143" s="207" t="s">
        <v>1</v>
      </c>
      <c r="F143" s="208" t="s">
        <v>2115</v>
      </c>
      <c r="G143" s="205"/>
      <c r="H143" s="209">
        <v>29.88</v>
      </c>
      <c r="I143" s="210"/>
      <c r="J143" s="205"/>
      <c r="K143" s="205"/>
      <c r="L143" s="211"/>
      <c r="M143" s="212"/>
      <c r="N143" s="213"/>
      <c r="O143" s="213"/>
      <c r="P143" s="213"/>
      <c r="Q143" s="213"/>
      <c r="R143" s="213"/>
      <c r="S143" s="213"/>
      <c r="T143" s="214"/>
      <c r="AT143" s="215" t="s">
        <v>167</v>
      </c>
      <c r="AU143" s="215" t="s">
        <v>83</v>
      </c>
      <c r="AV143" s="13" t="s">
        <v>83</v>
      </c>
      <c r="AW143" s="13" t="s">
        <v>31</v>
      </c>
      <c r="AX143" s="13" t="s">
        <v>75</v>
      </c>
      <c r="AY143" s="215" t="s">
        <v>159</v>
      </c>
    </row>
    <row r="144" spans="1:65" s="2" customFormat="1" ht="16.5" customHeight="1">
      <c r="A144" s="32"/>
      <c r="B144" s="33"/>
      <c r="C144" s="216" t="s">
        <v>222</v>
      </c>
      <c r="D144" s="216" t="s">
        <v>298</v>
      </c>
      <c r="E144" s="217" t="s">
        <v>2007</v>
      </c>
      <c r="F144" s="218" t="s">
        <v>2008</v>
      </c>
      <c r="G144" s="219" t="s">
        <v>194</v>
      </c>
      <c r="H144" s="220">
        <v>53.784</v>
      </c>
      <c r="I144" s="221"/>
      <c r="J144" s="222">
        <f>ROUND(I144*H144,0)</f>
        <v>0</v>
      </c>
      <c r="K144" s="223"/>
      <c r="L144" s="224"/>
      <c r="M144" s="225" t="s">
        <v>1</v>
      </c>
      <c r="N144" s="226" t="s">
        <v>40</v>
      </c>
      <c r="O144" s="69"/>
      <c r="P144" s="200">
        <f>O144*H144</f>
        <v>0</v>
      </c>
      <c r="Q144" s="200">
        <v>1</v>
      </c>
      <c r="R144" s="200">
        <f>Q144*H144</f>
        <v>53.784</v>
      </c>
      <c r="S144" s="200">
        <v>0</v>
      </c>
      <c r="T144" s="201">
        <f>S144*H144</f>
        <v>0</v>
      </c>
      <c r="U144" s="32"/>
      <c r="V144" s="32"/>
      <c r="W144" s="32"/>
      <c r="X144" s="32"/>
      <c r="Y144" s="32"/>
      <c r="Z144" s="32"/>
      <c r="AA144" s="32"/>
      <c r="AB144" s="32"/>
      <c r="AC144" s="32"/>
      <c r="AD144" s="32"/>
      <c r="AE144" s="32"/>
      <c r="AR144" s="202" t="s">
        <v>197</v>
      </c>
      <c r="AT144" s="202" t="s">
        <v>298</v>
      </c>
      <c r="AU144" s="202" t="s">
        <v>83</v>
      </c>
      <c r="AY144" s="15" t="s">
        <v>159</v>
      </c>
      <c r="BE144" s="203">
        <f>IF(N144="základní",J144,0)</f>
        <v>0</v>
      </c>
      <c r="BF144" s="203">
        <f>IF(N144="snížená",J144,0)</f>
        <v>0</v>
      </c>
      <c r="BG144" s="203">
        <f>IF(N144="zákl. přenesená",J144,0)</f>
        <v>0</v>
      </c>
      <c r="BH144" s="203">
        <f>IF(N144="sníž. přenesená",J144,0)</f>
        <v>0</v>
      </c>
      <c r="BI144" s="203">
        <f>IF(N144="nulová",J144,0)</f>
        <v>0</v>
      </c>
      <c r="BJ144" s="15" t="s">
        <v>8</v>
      </c>
      <c r="BK144" s="203">
        <f>ROUND(I144*H144,0)</f>
        <v>0</v>
      </c>
      <c r="BL144" s="15" t="s">
        <v>165</v>
      </c>
      <c r="BM144" s="202" t="s">
        <v>2116</v>
      </c>
    </row>
    <row r="145" spans="2:51" s="13" customFormat="1" ht="12">
      <c r="B145" s="204"/>
      <c r="C145" s="205"/>
      <c r="D145" s="206" t="s">
        <v>167</v>
      </c>
      <c r="E145" s="207" t="s">
        <v>1</v>
      </c>
      <c r="F145" s="208" t="s">
        <v>2117</v>
      </c>
      <c r="G145" s="205"/>
      <c r="H145" s="209">
        <v>53.784</v>
      </c>
      <c r="I145" s="210"/>
      <c r="J145" s="205"/>
      <c r="K145" s="205"/>
      <c r="L145" s="211"/>
      <c r="M145" s="212"/>
      <c r="N145" s="213"/>
      <c r="O145" s="213"/>
      <c r="P145" s="213"/>
      <c r="Q145" s="213"/>
      <c r="R145" s="213"/>
      <c r="S145" s="213"/>
      <c r="T145" s="214"/>
      <c r="AT145" s="215" t="s">
        <v>167</v>
      </c>
      <c r="AU145" s="215" t="s">
        <v>83</v>
      </c>
      <c r="AV145" s="13" t="s">
        <v>83</v>
      </c>
      <c r="AW145" s="13" t="s">
        <v>31</v>
      </c>
      <c r="AX145" s="13" t="s">
        <v>75</v>
      </c>
      <c r="AY145" s="215" t="s">
        <v>159</v>
      </c>
    </row>
    <row r="146" spans="2:63" s="12" customFormat="1" ht="22.9" customHeight="1">
      <c r="B146" s="174"/>
      <c r="C146" s="175"/>
      <c r="D146" s="176" t="s">
        <v>74</v>
      </c>
      <c r="E146" s="188" t="s">
        <v>197</v>
      </c>
      <c r="F146" s="188" t="s">
        <v>2021</v>
      </c>
      <c r="G146" s="175"/>
      <c r="H146" s="175"/>
      <c r="I146" s="178"/>
      <c r="J146" s="189">
        <f>BK146</f>
        <v>0</v>
      </c>
      <c r="K146" s="175"/>
      <c r="L146" s="180"/>
      <c r="M146" s="181"/>
      <c r="N146" s="182"/>
      <c r="O146" s="182"/>
      <c r="P146" s="183">
        <f>SUM(P147:P182)</f>
        <v>0</v>
      </c>
      <c r="Q146" s="182"/>
      <c r="R146" s="183">
        <f>SUM(R147:R182)</f>
        <v>1.2154040000000002</v>
      </c>
      <c r="S146" s="182"/>
      <c r="T146" s="184">
        <f>SUM(T147:T182)</f>
        <v>0</v>
      </c>
      <c r="AR146" s="185" t="s">
        <v>8</v>
      </c>
      <c r="AT146" s="186" t="s">
        <v>74</v>
      </c>
      <c r="AU146" s="186" t="s">
        <v>8</v>
      </c>
      <c r="AY146" s="185" t="s">
        <v>159</v>
      </c>
      <c r="BK146" s="187">
        <f>SUM(BK147:BK182)</f>
        <v>0</v>
      </c>
    </row>
    <row r="147" spans="1:65" s="2" customFormat="1" ht="21.75" customHeight="1">
      <c r="A147" s="32"/>
      <c r="B147" s="33"/>
      <c r="C147" s="190" t="s">
        <v>228</v>
      </c>
      <c r="D147" s="190" t="s">
        <v>161</v>
      </c>
      <c r="E147" s="191" t="s">
        <v>305</v>
      </c>
      <c r="F147" s="192" t="s">
        <v>306</v>
      </c>
      <c r="G147" s="193" t="s">
        <v>164</v>
      </c>
      <c r="H147" s="194">
        <v>9.96</v>
      </c>
      <c r="I147" s="195"/>
      <c r="J147" s="196">
        <f>ROUND(I147*H147,0)</f>
        <v>0</v>
      </c>
      <c r="K147" s="197"/>
      <c r="L147" s="37"/>
      <c r="M147" s="198" t="s">
        <v>1</v>
      </c>
      <c r="N147" s="199" t="s">
        <v>40</v>
      </c>
      <c r="O147" s="69"/>
      <c r="P147" s="200">
        <f>O147*H147</f>
        <v>0</v>
      </c>
      <c r="Q147" s="200">
        <v>0</v>
      </c>
      <c r="R147" s="200">
        <f>Q147*H147</f>
        <v>0</v>
      </c>
      <c r="S147" s="200">
        <v>0</v>
      </c>
      <c r="T147" s="201">
        <f>S147*H147</f>
        <v>0</v>
      </c>
      <c r="U147" s="32"/>
      <c r="V147" s="32"/>
      <c r="W147" s="32"/>
      <c r="X147" s="32"/>
      <c r="Y147" s="32"/>
      <c r="Z147" s="32"/>
      <c r="AA147" s="32"/>
      <c r="AB147" s="32"/>
      <c r="AC147" s="32"/>
      <c r="AD147" s="32"/>
      <c r="AE147" s="32"/>
      <c r="AR147" s="202" t="s">
        <v>165</v>
      </c>
      <c r="AT147" s="202" t="s">
        <v>161</v>
      </c>
      <c r="AU147" s="202" t="s">
        <v>83</v>
      </c>
      <c r="AY147" s="15" t="s">
        <v>159</v>
      </c>
      <c r="BE147" s="203">
        <f>IF(N147="základní",J147,0)</f>
        <v>0</v>
      </c>
      <c r="BF147" s="203">
        <f>IF(N147="snížená",J147,0)</f>
        <v>0</v>
      </c>
      <c r="BG147" s="203">
        <f>IF(N147="zákl. přenesená",J147,0)</f>
        <v>0</v>
      </c>
      <c r="BH147" s="203">
        <f>IF(N147="sníž. přenesená",J147,0)</f>
        <v>0</v>
      </c>
      <c r="BI147" s="203">
        <f>IF(N147="nulová",J147,0)</f>
        <v>0</v>
      </c>
      <c r="BJ147" s="15" t="s">
        <v>8</v>
      </c>
      <c r="BK147" s="203">
        <f>ROUND(I147*H147,0)</f>
        <v>0</v>
      </c>
      <c r="BL147" s="15" t="s">
        <v>165</v>
      </c>
      <c r="BM147" s="202" t="s">
        <v>2118</v>
      </c>
    </row>
    <row r="148" spans="2:51" s="13" customFormat="1" ht="12">
      <c r="B148" s="204"/>
      <c r="C148" s="205"/>
      <c r="D148" s="206" t="s">
        <v>167</v>
      </c>
      <c r="E148" s="207" t="s">
        <v>1</v>
      </c>
      <c r="F148" s="208" t="s">
        <v>2119</v>
      </c>
      <c r="G148" s="205"/>
      <c r="H148" s="209">
        <v>9.96</v>
      </c>
      <c r="I148" s="210"/>
      <c r="J148" s="205"/>
      <c r="K148" s="205"/>
      <c r="L148" s="211"/>
      <c r="M148" s="212"/>
      <c r="N148" s="213"/>
      <c r="O148" s="213"/>
      <c r="P148" s="213"/>
      <c r="Q148" s="213"/>
      <c r="R148" s="213"/>
      <c r="S148" s="213"/>
      <c r="T148" s="214"/>
      <c r="AT148" s="215" t="s">
        <v>167</v>
      </c>
      <c r="AU148" s="215" t="s">
        <v>83</v>
      </c>
      <c r="AV148" s="13" t="s">
        <v>83</v>
      </c>
      <c r="AW148" s="13" t="s">
        <v>31</v>
      </c>
      <c r="AX148" s="13" t="s">
        <v>75</v>
      </c>
      <c r="AY148" s="215" t="s">
        <v>159</v>
      </c>
    </row>
    <row r="149" spans="1:65" s="2" customFormat="1" ht="21.75" customHeight="1">
      <c r="A149" s="32"/>
      <c r="B149" s="33"/>
      <c r="C149" s="190" t="s">
        <v>233</v>
      </c>
      <c r="D149" s="190" t="s">
        <v>161</v>
      </c>
      <c r="E149" s="191" t="s">
        <v>2120</v>
      </c>
      <c r="F149" s="192" t="s">
        <v>2121</v>
      </c>
      <c r="G149" s="193" t="s">
        <v>294</v>
      </c>
      <c r="H149" s="194">
        <v>118</v>
      </c>
      <c r="I149" s="195"/>
      <c r="J149" s="196">
        <f>ROUND(I149*H149,0)</f>
        <v>0</v>
      </c>
      <c r="K149" s="197"/>
      <c r="L149" s="37"/>
      <c r="M149" s="198" t="s">
        <v>1</v>
      </c>
      <c r="N149" s="199" t="s">
        <v>40</v>
      </c>
      <c r="O149" s="69"/>
      <c r="P149" s="200">
        <f>O149*H149</f>
        <v>0</v>
      </c>
      <c r="Q149" s="200">
        <v>0</v>
      </c>
      <c r="R149" s="200">
        <f>Q149*H149</f>
        <v>0</v>
      </c>
      <c r="S149" s="200">
        <v>0</v>
      </c>
      <c r="T149" s="201">
        <f>S149*H149</f>
        <v>0</v>
      </c>
      <c r="U149" s="32"/>
      <c r="V149" s="32"/>
      <c r="W149" s="32"/>
      <c r="X149" s="32"/>
      <c r="Y149" s="32"/>
      <c r="Z149" s="32"/>
      <c r="AA149" s="32"/>
      <c r="AB149" s="32"/>
      <c r="AC149" s="32"/>
      <c r="AD149" s="32"/>
      <c r="AE149" s="32"/>
      <c r="AR149" s="202" t="s">
        <v>165</v>
      </c>
      <c r="AT149" s="202" t="s">
        <v>161</v>
      </c>
      <c r="AU149" s="202" t="s">
        <v>83</v>
      </c>
      <c r="AY149" s="15" t="s">
        <v>159</v>
      </c>
      <c r="BE149" s="203">
        <f>IF(N149="základní",J149,0)</f>
        <v>0</v>
      </c>
      <c r="BF149" s="203">
        <f>IF(N149="snížená",J149,0)</f>
        <v>0</v>
      </c>
      <c r="BG149" s="203">
        <f>IF(N149="zákl. přenesená",J149,0)</f>
        <v>0</v>
      </c>
      <c r="BH149" s="203">
        <f>IF(N149="sníž. přenesená",J149,0)</f>
        <v>0</v>
      </c>
      <c r="BI149" s="203">
        <f>IF(N149="nulová",J149,0)</f>
        <v>0</v>
      </c>
      <c r="BJ149" s="15" t="s">
        <v>8</v>
      </c>
      <c r="BK149" s="203">
        <f>ROUND(I149*H149,0)</f>
        <v>0</v>
      </c>
      <c r="BL149" s="15" t="s">
        <v>165</v>
      </c>
      <c r="BM149" s="202" t="s">
        <v>2122</v>
      </c>
    </row>
    <row r="150" spans="1:65" s="2" customFormat="1" ht="21.75" customHeight="1">
      <c r="A150" s="32"/>
      <c r="B150" s="33"/>
      <c r="C150" s="216" t="s">
        <v>9</v>
      </c>
      <c r="D150" s="216" t="s">
        <v>298</v>
      </c>
      <c r="E150" s="217" t="s">
        <v>2123</v>
      </c>
      <c r="F150" s="218" t="s">
        <v>2124</v>
      </c>
      <c r="G150" s="219" t="s">
        <v>294</v>
      </c>
      <c r="H150" s="220">
        <v>129.8</v>
      </c>
      <c r="I150" s="221"/>
      <c r="J150" s="222">
        <f>ROUND(I150*H150,0)</f>
        <v>0</v>
      </c>
      <c r="K150" s="223"/>
      <c r="L150" s="224"/>
      <c r="M150" s="225" t="s">
        <v>1</v>
      </c>
      <c r="N150" s="226" t="s">
        <v>40</v>
      </c>
      <c r="O150" s="69"/>
      <c r="P150" s="200">
        <f>O150*H150</f>
        <v>0</v>
      </c>
      <c r="Q150" s="200">
        <v>0.00027</v>
      </c>
      <c r="R150" s="200">
        <f>Q150*H150</f>
        <v>0.035046</v>
      </c>
      <c r="S150" s="200">
        <v>0</v>
      </c>
      <c r="T150" s="201">
        <f>S150*H150</f>
        <v>0</v>
      </c>
      <c r="U150" s="32"/>
      <c r="V150" s="32"/>
      <c r="W150" s="32"/>
      <c r="X150" s="32"/>
      <c r="Y150" s="32"/>
      <c r="Z150" s="32"/>
      <c r="AA150" s="32"/>
      <c r="AB150" s="32"/>
      <c r="AC150" s="32"/>
      <c r="AD150" s="32"/>
      <c r="AE150" s="32"/>
      <c r="AR150" s="202" t="s">
        <v>197</v>
      </c>
      <c r="AT150" s="202" t="s">
        <v>298</v>
      </c>
      <c r="AU150" s="202" t="s">
        <v>83</v>
      </c>
      <c r="AY150" s="15" t="s">
        <v>159</v>
      </c>
      <c r="BE150" s="203">
        <f>IF(N150="základní",J150,0)</f>
        <v>0</v>
      </c>
      <c r="BF150" s="203">
        <f>IF(N150="snížená",J150,0)</f>
        <v>0</v>
      </c>
      <c r="BG150" s="203">
        <f>IF(N150="zákl. přenesená",J150,0)</f>
        <v>0</v>
      </c>
      <c r="BH150" s="203">
        <f>IF(N150="sníž. přenesená",J150,0)</f>
        <v>0</v>
      </c>
      <c r="BI150" s="203">
        <f>IF(N150="nulová",J150,0)</f>
        <v>0</v>
      </c>
      <c r="BJ150" s="15" t="s">
        <v>8</v>
      </c>
      <c r="BK150" s="203">
        <f>ROUND(I150*H150,0)</f>
        <v>0</v>
      </c>
      <c r="BL150" s="15" t="s">
        <v>165</v>
      </c>
      <c r="BM150" s="202" t="s">
        <v>2125</v>
      </c>
    </row>
    <row r="151" spans="2:51" s="13" customFormat="1" ht="12">
      <c r="B151" s="204"/>
      <c r="C151" s="205"/>
      <c r="D151" s="206" t="s">
        <v>167</v>
      </c>
      <c r="E151" s="207" t="s">
        <v>1</v>
      </c>
      <c r="F151" s="208" t="s">
        <v>2126</v>
      </c>
      <c r="G151" s="205"/>
      <c r="H151" s="209">
        <v>129.8</v>
      </c>
      <c r="I151" s="210"/>
      <c r="J151" s="205"/>
      <c r="K151" s="205"/>
      <c r="L151" s="211"/>
      <c r="M151" s="212"/>
      <c r="N151" s="213"/>
      <c r="O151" s="213"/>
      <c r="P151" s="213"/>
      <c r="Q151" s="213"/>
      <c r="R151" s="213"/>
      <c r="S151" s="213"/>
      <c r="T151" s="214"/>
      <c r="AT151" s="215" t="s">
        <v>167</v>
      </c>
      <c r="AU151" s="215" t="s">
        <v>83</v>
      </c>
      <c r="AV151" s="13" t="s">
        <v>83</v>
      </c>
      <c r="AW151" s="13" t="s">
        <v>31</v>
      </c>
      <c r="AX151" s="13" t="s">
        <v>75</v>
      </c>
      <c r="AY151" s="215" t="s">
        <v>159</v>
      </c>
    </row>
    <row r="152" spans="1:65" s="2" customFormat="1" ht="21.75" customHeight="1">
      <c r="A152" s="32"/>
      <c r="B152" s="33"/>
      <c r="C152" s="190" t="s">
        <v>244</v>
      </c>
      <c r="D152" s="190" t="s">
        <v>161</v>
      </c>
      <c r="E152" s="191" t="s">
        <v>2127</v>
      </c>
      <c r="F152" s="192" t="s">
        <v>2128</v>
      </c>
      <c r="G152" s="193" t="s">
        <v>294</v>
      </c>
      <c r="H152" s="194">
        <v>12</v>
      </c>
      <c r="I152" s="195"/>
      <c r="J152" s="196">
        <f>ROUND(I152*H152,0)</f>
        <v>0</v>
      </c>
      <c r="K152" s="197"/>
      <c r="L152" s="37"/>
      <c r="M152" s="198" t="s">
        <v>1</v>
      </c>
      <c r="N152" s="199" t="s">
        <v>40</v>
      </c>
      <c r="O152" s="69"/>
      <c r="P152" s="200">
        <f>O152*H152</f>
        <v>0</v>
      </c>
      <c r="Q152" s="200">
        <v>0</v>
      </c>
      <c r="R152" s="200">
        <f>Q152*H152</f>
        <v>0</v>
      </c>
      <c r="S152" s="200">
        <v>0</v>
      </c>
      <c r="T152" s="201">
        <f>S152*H152</f>
        <v>0</v>
      </c>
      <c r="U152" s="32"/>
      <c r="V152" s="32"/>
      <c r="W152" s="32"/>
      <c r="X152" s="32"/>
      <c r="Y152" s="32"/>
      <c r="Z152" s="32"/>
      <c r="AA152" s="32"/>
      <c r="AB152" s="32"/>
      <c r="AC152" s="32"/>
      <c r="AD152" s="32"/>
      <c r="AE152" s="32"/>
      <c r="AR152" s="202" t="s">
        <v>165</v>
      </c>
      <c r="AT152" s="202" t="s">
        <v>161</v>
      </c>
      <c r="AU152" s="202" t="s">
        <v>83</v>
      </c>
      <c r="AY152" s="15" t="s">
        <v>159</v>
      </c>
      <c r="BE152" s="203">
        <f>IF(N152="základní",J152,0)</f>
        <v>0</v>
      </c>
      <c r="BF152" s="203">
        <f>IF(N152="snížená",J152,0)</f>
        <v>0</v>
      </c>
      <c r="BG152" s="203">
        <f>IF(N152="zákl. přenesená",J152,0)</f>
        <v>0</v>
      </c>
      <c r="BH152" s="203">
        <f>IF(N152="sníž. přenesená",J152,0)</f>
        <v>0</v>
      </c>
      <c r="BI152" s="203">
        <f>IF(N152="nulová",J152,0)</f>
        <v>0</v>
      </c>
      <c r="BJ152" s="15" t="s">
        <v>8</v>
      </c>
      <c r="BK152" s="203">
        <f>ROUND(I152*H152,0)</f>
        <v>0</v>
      </c>
      <c r="BL152" s="15" t="s">
        <v>165</v>
      </c>
      <c r="BM152" s="202" t="s">
        <v>2129</v>
      </c>
    </row>
    <row r="153" spans="1:65" s="2" customFormat="1" ht="21.75" customHeight="1">
      <c r="A153" s="32"/>
      <c r="B153" s="33"/>
      <c r="C153" s="216" t="s">
        <v>249</v>
      </c>
      <c r="D153" s="216" t="s">
        <v>298</v>
      </c>
      <c r="E153" s="217" t="s">
        <v>2130</v>
      </c>
      <c r="F153" s="218" t="s">
        <v>2131</v>
      </c>
      <c r="G153" s="219" t="s">
        <v>294</v>
      </c>
      <c r="H153" s="220">
        <v>13.2</v>
      </c>
      <c r="I153" s="221"/>
      <c r="J153" s="222">
        <f>ROUND(I153*H153,0)</f>
        <v>0</v>
      </c>
      <c r="K153" s="223"/>
      <c r="L153" s="224"/>
      <c r="M153" s="225" t="s">
        <v>1</v>
      </c>
      <c r="N153" s="226" t="s">
        <v>40</v>
      </c>
      <c r="O153" s="69"/>
      <c r="P153" s="200">
        <f>O153*H153</f>
        <v>0</v>
      </c>
      <c r="Q153" s="200">
        <v>0.00106</v>
      </c>
      <c r="R153" s="200">
        <f>Q153*H153</f>
        <v>0.013992</v>
      </c>
      <c r="S153" s="200">
        <v>0</v>
      </c>
      <c r="T153" s="201">
        <f>S153*H153</f>
        <v>0</v>
      </c>
      <c r="U153" s="32"/>
      <c r="V153" s="32"/>
      <c r="W153" s="32"/>
      <c r="X153" s="32"/>
      <c r="Y153" s="32"/>
      <c r="Z153" s="32"/>
      <c r="AA153" s="32"/>
      <c r="AB153" s="32"/>
      <c r="AC153" s="32"/>
      <c r="AD153" s="32"/>
      <c r="AE153" s="32"/>
      <c r="AR153" s="202" t="s">
        <v>197</v>
      </c>
      <c r="AT153" s="202" t="s">
        <v>298</v>
      </c>
      <c r="AU153" s="202" t="s">
        <v>83</v>
      </c>
      <c r="AY153" s="15" t="s">
        <v>159</v>
      </c>
      <c r="BE153" s="203">
        <f>IF(N153="základní",J153,0)</f>
        <v>0</v>
      </c>
      <c r="BF153" s="203">
        <f>IF(N153="snížená",J153,0)</f>
        <v>0</v>
      </c>
      <c r="BG153" s="203">
        <f>IF(N153="zákl. přenesená",J153,0)</f>
        <v>0</v>
      </c>
      <c r="BH153" s="203">
        <f>IF(N153="sníž. přenesená",J153,0)</f>
        <v>0</v>
      </c>
      <c r="BI153" s="203">
        <f>IF(N153="nulová",J153,0)</f>
        <v>0</v>
      </c>
      <c r="BJ153" s="15" t="s">
        <v>8</v>
      </c>
      <c r="BK153" s="203">
        <f>ROUND(I153*H153,0)</f>
        <v>0</v>
      </c>
      <c r="BL153" s="15" t="s">
        <v>165</v>
      </c>
      <c r="BM153" s="202" t="s">
        <v>2132</v>
      </c>
    </row>
    <row r="154" spans="2:51" s="13" customFormat="1" ht="12">
      <c r="B154" s="204"/>
      <c r="C154" s="205"/>
      <c r="D154" s="206" t="s">
        <v>167</v>
      </c>
      <c r="E154" s="207" t="s">
        <v>1</v>
      </c>
      <c r="F154" s="208" t="s">
        <v>2133</v>
      </c>
      <c r="G154" s="205"/>
      <c r="H154" s="209">
        <v>13.2</v>
      </c>
      <c r="I154" s="210"/>
      <c r="J154" s="205"/>
      <c r="K154" s="205"/>
      <c r="L154" s="211"/>
      <c r="M154" s="212"/>
      <c r="N154" s="213"/>
      <c r="O154" s="213"/>
      <c r="P154" s="213"/>
      <c r="Q154" s="213"/>
      <c r="R154" s="213"/>
      <c r="S154" s="213"/>
      <c r="T154" s="214"/>
      <c r="AT154" s="215" t="s">
        <v>167</v>
      </c>
      <c r="AU154" s="215" t="s">
        <v>83</v>
      </c>
      <c r="AV154" s="13" t="s">
        <v>83</v>
      </c>
      <c r="AW154" s="13" t="s">
        <v>31</v>
      </c>
      <c r="AX154" s="13" t="s">
        <v>75</v>
      </c>
      <c r="AY154" s="215" t="s">
        <v>159</v>
      </c>
    </row>
    <row r="155" spans="1:65" s="2" customFormat="1" ht="21.75" customHeight="1">
      <c r="A155" s="32"/>
      <c r="B155" s="33"/>
      <c r="C155" s="190" t="s">
        <v>254</v>
      </c>
      <c r="D155" s="190" t="s">
        <v>161</v>
      </c>
      <c r="E155" s="191" t="s">
        <v>2134</v>
      </c>
      <c r="F155" s="192" t="s">
        <v>2135</v>
      </c>
      <c r="G155" s="193" t="s">
        <v>294</v>
      </c>
      <c r="H155" s="194">
        <v>36</v>
      </c>
      <c r="I155" s="195"/>
      <c r="J155" s="196">
        <f>ROUND(I155*H155,0)</f>
        <v>0</v>
      </c>
      <c r="K155" s="197"/>
      <c r="L155" s="37"/>
      <c r="M155" s="198" t="s">
        <v>1</v>
      </c>
      <c r="N155" s="199" t="s">
        <v>40</v>
      </c>
      <c r="O155" s="69"/>
      <c r="P155" s="200">
        <f>O155*H155</f>
        <v>0</v>
      </c>
      <c r="Q155" s="200">
        <v>0</v>
      </c>
      <c r="R155" s="200">
        <f>Q155*H155</f>
        <v>0</v>
      </c>
      <c r="S155" s="200">
        <v>0</v>
      </c>
      <c r="T155" s="201">
        <f>S155*H155</f>
        <v>0</v>
      </c>
      <c r="U155" s="32"/>
      <c r="V155" s="32"/>
      <c r="W155" s="32"/>
      <c r="X155" s="32"/>
      <c r="Y155" s="32"/>
      <c r="Z155" s="32"/>
      <c r="AA155" s="32"/>
      <c r="AB155" s="32"/>
      <c r="AC155" s="32"/>
      <c r="AD155" s="32"/>
      <c r="AE155" s="32"/>
      <c r="AR155" s="202" t="s">
        <v>165</v>
      </c>
      <c r="AT155" s="202" t="s">
        <v>161</v>
      </c>
      <c r="AU155" s="202" t="s">
        <v>83</v>
      </c>
      <c r="AY155" s="15" t="s">
        <v>159</v>
      </c>
      <c r="BE155" s="203">
        <f>IF(N155="základní",J155,0)</f>
        <v>0</v>
      </c>
      <c r="BF155" s="203">
        <f>IF(N155="snížená",J155,0)</f>
        <v>0</v>
      </c>
      <c r="BG155" s="203">
        <f>IF(N155="zákl. přenesená",J155,0)</f>
        <v>0</v>
      </c>
      <c r="BH155" s="203">
        <f>IF(N155="sníž. přenesená",J155,0)</f>
        <v>0</v>
      </c>
      <c r="BI155" s="203">
        <f>IF(N155="nulová",J155,0)</f>
        <v>0</v>
      </c>
      <c r="BJ155" s="15" t="s">
        <v>8</v>
      </c>
      <c r="BK155" s="203">
        <f>ROUND(I155*H155,0)</f>
        <v>0</v>
      </c>
      <c r="BL155" s="15" t="s">
        <v>165</v>
      </c>
      <c r="BM155" s="202" t="s">
        <v>2136</v>
      </c>
    </row>
    <row r="156" spans="1:65" s="2" customFormat="1" ht="21.75" customHeight="1">
      <c r="A156" s="32"/>
      <c r="B156" s="33"/>
      <c r="C156" s="216" t="s">
        <v>260</v>
      </c>
      <c r="D156" s="216" t="s">
        <v>298</v>
      </c>
      <c r="E156" s="217" t="s">
        <v>2137</v>
      </c>
      <c r="F156" s="218" t="s">
        <v>2138</v>
      </c>
      <c r="G156" s="219" t="s">
        <v>294</v>
      </c>
      <c r="H156" s="220">
        <v>39.6</v>
      </c>
      <c r="I156" s="221"/>
      <c r="J156" s="222">
        <f>ROUND(I156*H156,0)</f>
        <v>0</v>
      </c>
      <c r="K156" s="223"/>
      <c r="L156" s="224"/>
      <c r="M156" s="225" t="s">
        <v>1</v>
      </c>
      <c r="N156" s="226" t="s">
        <v>40</v>
      </c>
      <c r="O156" s="69"/>
      <c r="P156" s="200">
        <f>O156*H156</f>
        <v>0</v>
      </c>
      <c r="Q156" s="200">
        <v>0.00216</v>
      </c>
      <c r="R156" s="200">
        <f>Q156*H156</f>
        <v>0.085536</v>
      </c>
      <c r="S156" s="200">
        <v>0</v>
      </c>
      <c r="T156" s="201">
        <f>S156*H156</f>
        <v>0</v>
      </c>
      <c r="U156" s="32"/>
      <c r="V156" s="32"/>
      <c r="W156" s="32"/>
      <c r="X156" s="32"/>
      <c r="Y156" s="32"/>
      <c r="Z156" s="32"/>
      <c r="AA156" s="32"/>
      <c r="AB156" s="32"/>
      <c r="AC156" s="32"/>
      <c r="AD156" s="32"/>
      <c r="AE156" s="32"/>
      <c r="AR156" s="202" t="s">
        <v>197</v>
      </c>
      <c r="AT156" s="202" t="s">
        <v>298</v>
      </c>
      <c r="AU156" s="202" t="s">
        <v>83</v>
      </c>
      <c r="AY156" s="15" t="s">
        <v>159</v>
      </c>
      <c r="BE156" s="203">
        <f>IF(N156="základní",J156,0)</f>
        <v>0</v>
      </c>
      <c r="BF156" s="203">
        <f>IF(N156="snížená",J156,0)</f>
        <v>0</v>
      </c>
      <c r="BG156" s="203">
        <f>IF(N156="zákl. přenesená",J156,0)</f>
        <v>0</v>
      </c>
      <c r="BH156" s="203">
        <f>IF(N156="sníž. přenesená",J156,0)</f>
        <v>0</v>
      </c>
      <c r="BI156" s="203">
        <f>IF(N156="nulová",J156,0)</f>
        <v>0</v>
      </c>
      <c r="BJ156" s="15" t="s">
        <v>8</v>
      </c>
      <c r="BK156" s="203">
        <f>ROUND(I156*H156,0)</f>
        <v>0</v>
      </c>
      <c r="BL156" s="15" t="s">
        <v>165</v>
      </c>
      <c r="BM156" s="202" t="s">
        <v>2139</v>
      </c>
    </row>
    <row r="157" spans="2:51" s="13" customFormat="1" ht="12">
      <c r="B157" s="204"/>
      <c r="C157" s="205"/>
      <c r="D157" s="206" t="s">
        <v>167</v>
      </c>
      <c r="E157" s="207" t="s">
        <v>1</v>
      </c>
      <c r="F157" s="208" t="s">
        <v>2140</v>
      </c>
      <c r="G157" s="205"/>
      <c r="H157" s="209">
        <v>39.6</v>
      </c>
      <c r="I157" s="210"/>
      <c r="J157" s="205"/>
      <c r="K157" s="205"/>
      <c r="L157" s="211"/>
      <c r="M157" s="212"/>
      <c r="N157" s="213"/>
      <c r="O157" s="213"/>
      <c r="P157" s="213"/>
      <c r="Q157" s="213"/>
      <c r="R157" s="213"/>
      <c r="S157" s="213"/>
      <c r="T157" s="214"/>
      <c r="AT157" s="215" t="s">
        <v>167</v>
      </c>
      <c r="AU157" s="215" t="s">
        <v>83</v>
      </c>
      <c r="AV157" s="13" t="s">
        <v>83</v>
      </c>
      <c r="AW157" s="13" t="s">
        <v>31</v>
      </c>
      <c r="AX157" s="13" t="s">
        <v>75</v>
      </c>
      <c r="AY157" s="215" t="s">
        <v>159</v>
      </c>
    </row>
    <row r="158" spans="1:65" s="2" customFormat="1" ht="21.75" customHeight="1">
      <c r="A158" s="32"/>
      <c r="B158" s="33"/>
      <c r="C158" s="190" t="s">
        <v>266</v>
      </c>
      <c r="D158" s="190" t="s">
        <v>161</v>
      </c>
      <c r="E158" s="191" t="s">
        <v>2141</v>
      </c>
      <c r="F158" s="192" t="s">
        <v>2142</v>
      </c>
      <c r="G158" s="193" t="s">
        <v>301</v>
      </c>
      <c r="H158" s="194">
        <v>1</v>
      </c>
      <c r="I158" s="195"/>
      <c r="J158" s="196">
        <f aca="true" t="shared" si="0" ref="J158:J166">ROUND(I158*H158,0)</f>
        <v>0</v>
      </c>
      <c r="K158" s="197"/>
      <c r="L158" s="37"/>
      <c r="M158" s="198" t="s">
        <v>1</v>
      </c>
      <c r="N158" s="199" t="s">
        <v>40</v>
      </c>
      <c r="O158" s="69"/>
      <c r="P158" s="200">
        <f aca="true" t="shared" si="1" ref="P158:P166">O158*H158</f>
        <v>0</v>
      </c>
      <c r="Q158" s="200">
        <v>0</v>
      </c>
      <c r="R158" s="200">
        <f aca="true" t="shared" si="2" ref="R158:R166">Q158*H158</f>
        <v>0</v>
      </c>
      <c r="S158" s="200">
        <v>0</v>
      </c>
      <c r="T158" s="201">
        <f aca="true" t="shared" si="3" ref="T158:T166">S158*H158</f>
        <v>0</v>
      </c>
      <c r="U158" s="32"/>
      <c r="V158" s="32"/>
      <c r="W158" s="32"/>
      <c r="X158" s="32"/>
      <c r="Y158" s="32"/>
      <c r="Z158" s="32"/>
      <c r="AA158" s="32"/>
      <c r="AB158" s="32"/>
      <c r="AC158" s="32"/>
      <c r="AD158" s="32"/>
      <c r="AE158" s="32"/>
      <c r="AR158" s="202" t="s">
        <v>165</v>
      </c>
      <c r="AT158" s="202" t="s">
        <v>161</v>
      </c>
      <c r="AU158" s="202" t="s">
        <v>83</v>
      </c>
      <c r="AY158" s="15" t="s">
        <v>159</v>
      </c>
      <c r="BE158" s="203">
        <f aca="true" t="shared" si="4" ref="BE158:BE166">IF(N158="základní",J158,0)</f>
        <v>0</v>
      </c>
      <c r="BF158" s="203">
        <f aca="true" t="shared" si="5" ref="BF158:BF166">IF(N158="snížená",J158,0)</f>
        <v>0</v>
      </c>
      <c r="BG158" s="203">
        <f aca="true" t="shared" si="6" ref="BG158:BG166">IF(N158="zákl. přenesená",J158,0)</f>
        <v>0</v>
      </c>
      <c r="BH158" s="203">
        <f aca="true" t="shared" si="7" ref="BH158:BH166">IF(N158="sníž. přenesená",J158,0)</f>
        <v>0</v>
      </c>
      <c r="BI158" s="203">
        <f aca="true" t="shared" si="8" ref="BI158:BI166">IF(N158="nulová",J158,0)</f>
        <v>0</v>
      </c>
      <c r="BJ158" s="15" t="s">
        <v>8</v>
      </c>
      <c r="BK158" s="203">
        <f aca="true" t="shared" si="9" ref="BK158:BK166">ROUND(I158*H158,0)</f>
        <v>0</v>
      </c>
      <c r="BL158" s="15" t="s">
        <v>165</v>
      </c>
      <c r="BM158" s="202" t="s">
        <v>2143</v>
      </c>
    </row>
    <row r="159" spans="1:65" s="2" customFormat="1" ht="21.75" customHeight="1">
      <c r="A159" s="32"/>
      <c r="B159" s="33"/>
      <c r="C159" s="216" t="s">
        <v>7</v>
      </c>
      <c r="D159" s="216" t="s">
        <v>298</v>
      </c>
      <c r="E159" s="217" t="s">
        <v>2144</v>
      </c>
      <c r="F159" s="218" t="s">
        <v>2145</v>
      </c>
      <c r="G159" s="219" t="s">
        <v>301</v>
      </c>
      <c r="H159" s="220">
        <v>1</v>
      </c>
      <c r="I159" s="221"/>
      <c r="J159" s="222">
        <f t="shared" si="0"/>
        <v>0</v>
      </c>
      <c r="K159" s="223"/>
      <c r="L159" s="224"/>
      <c r="M159" s="225" t="s">
        <v>1</v>
      </c>
      <c r="N159" s="226" t="s">
        <v>40</v>
      </c>
      <c r="O159" s="69"/>
      <c r="P159" s="200">
        <f t="shared" si="1"/>
        <v>0</v>
      </c>
      <c r="Q159" s="200">
        <v>0.00223</v>
      </c>
      <c r="R159" s="200">
        <f t="shared" si="2"/>
        <v>0.00223</v>
      </c>
      <c r="S159" s="200">
        <v>0</v>
      </c>
      <c r="T159" s="201">
        <f t="shared" si="3"/>
        <v>0</v>
      </c>
      <c r="U159" s="32"/>
      <c r="V159" s="32"/>
      <c r="W159" s="32"/>
      <c r="X159" s="32"/>
      <c r="Y159" s="32"/>
      <c r="Z159" s="32"/>
      <c r="AA159" s="32"/>
      <c r="AB159" s="32"/>
      <c r="AC159" s="32"/>
      <c r="AD159" s="32"/>
      <c r="AE159" s="32"/>
      <c r="AR159" s="202" t="s">
        <v>197</v>
      </c>
      <c r="AT159" s="202" t="s">
        <v>298</v>
      </c>
      <c r="AU159" s="202" t="s">
        <v>83</v>
      </c>
      <c r="AY159" s="15" t="s">
        <v>159</v>
      </c>
      <c r="BE159" s="203">
        <f t="shared" si="4"/>
        <v>0</v>
      </c>
      <c r="BF159" s="203">
        <f t="shared" si="5"/>
        <v>0</v>
      </c>
      <c r="BG159" s="203">
        <f t="shared" si="6"/>
        <v>0</v>
      </c>
      <c r="BH159" s="203">
        <f t="shared" si="7"/>
        <v>0</v>
      </c>
      <c r="BI159" s="203">
        <f t="shared" si="8"/>
        <v>0</v>
      </c>
      <c r="BJ159" s="15" t="s">
        <v>8</v>
      </c>
      <c r="BK159" s="203">
        <f t="shared" si="9"/>
        <v>0</v>
      </c>
      <c r="BL159" s="15" t="s">
        <v>165</v>
      </c>
      <c r="BM159" s="202" t="s">
        <v>2146</v>
      </c>
    </row>
    <row r="160" spans="1:65" s="2" customFormat="1" ht="16.5" customHeight="1">
      <c r="A160" s="32"/>
      <c r="B160" s="33"/>
      <c r="C160" s="190" t="s">
        <v>276</v>
      </c>
      <c r="D160" s="190" t="s">
        <v>161</v>
      </c>
      <c r="E160" s="191" t="s">
        <v>2147</v>
      </c>
      <c r="F160" s="192" t="s">
        <v>2148</v>
      </c>
      <c r="G160" s="193" t="s">
        <v>301</v>
      </c>
      <c r="H160" s="194">
        <v>1</v>
      </c>
      <c r="I160" s="195"/>
      <c r="J160" s="196">
        <f t="shared" si="0"/>
        <v>0</v>
      </c>
      <c r="K160" s="197"/>
      <c r="L160" s="37"/>
      <c r="M160" s="198" t="s">
        <v>1</v>
      </c>
      <c r="N160" s="199" t="s">
        <v>40</v>
      </c>
      <c r="O160" s="69"/>
      <c r="P160" s="200">
        <f t="shared" si="1"/>
        <v>0</v>
      </c>
      <c r="Q160" s="200">
        <v>0.00034</v>
      </c>
      <c r="R160" s="200">
        <f t="shared" si="2"/>
        <v>0.00034</v>
      </c>
      <c r="S160" s="200">
        <v>0</v>
      </c>
      <c r="T160" s="201">
        <f t="shared" si="3"/>
        <v>0</v>
      </c>
      <c r="U160" s="32"/>
      <c r="V160" s="32"/>
      <c r="W160" s="32"/>
      <c r="X160" s="32"/>
      <c r="Y160" s="32"/>
      <c r="Z160" s="32"/>
      <c r="AA160" s="32"/>
      <c r="AB160" s="32"/>
      <c r="AC160" s="32"/>
      <c r="AD160" s="32"/>
      <c r="AE160" s="32"/>
      <c r="AR160" s="202" t="s">
        <v>165</v>
      </c>
      <c r="AT160" s="202" t="s">
        <v>161</v>
      </c>
      <c r="AU160" s="202" t="s">
        <v>83</v>
      </c>
      <c r="AY160" s="15" t="s">
        <v>159</v>
      </c>
      <c r="BE160" s="203">
        <f t="shared" si="4"/>
        <v>0</v>
      </c>
      <c r="BF160" s="203">
        <f t="shared" si="5"/>
        <v>0</v>
      </c>
      <c r="BG160" s="203">
        <f t="shared" si="6"/>
        <v>0</v>
      </c>
      <c r="BH160" s="203">
        <f t="shared" si="7"/>
        <v>0</v>
      </c>
      <c r="BI160" s="203">
        <f t="shared" si="8"/>
        <v>0</v>
      </c>
      <c r="BJ160" s="15" t="s">
        <v>8</v>
      </c>
      <c r="BK160" s="203">
        <f t="shared" si="9"/>
        <v>0</v>
      </c>
      <c r="BL160" s="15" t="s">
        <v>165</v>
      </c>
      <c r="BM160" s="202" t="s">
        <v>2149</v>
      </c>
    </row>
    <row r="161" spans="1:65" s="2" customFormat="1" ht="16.5" customHeight="1">
      <c r="A161" s="32"/>
      <c r="B161" s="33"/>
      <c r="C161" s="216" t="s">
        <v>280</v>
      </c>
      <c r="D161" s="216" t="s">
        <v>298</v>
      </c>
      <c r="E161" s="217" t="s">
        <v>2150</v>
      </c>
      <c r="F161" s="218" t="s">
        <v>2151</v>
      </c>
      <c r="G161" s="219" t="s">
        <v>301</v>
      </c>
      <c r="H161" s="220">
        <v>1</v>
      </c>
      <c r="I161" s="221"/>
      <c r="J161" s="222">
        <f t="shared" si="0"/>
        <v>0</v>
      </c>
      <c r="K161" s="223"/>
      <c r="L161" s="224"/>
      <c r="M161" s="225" t="s">
        <v>1</v>
      </c>
      <c r="N161" s="226" t="s">
        <v>40</v>
      </c>
      <c r="O161" s="69"/>
      <c r="P161" s="200">
        <f t="shared" si="1"/>
        <v>0</v>
      </c>
      <c r="Q161" s="200">
        <v>0.027</v>
      </c>
      <c r="R161" s="200">
        <f t="shared" si="2"/>
        <v>0.027</v>
      </c>
      <c r="S161" s="200">
        <v>0</v>
      </c>
      <c r="T161" s="201">
        <f t="shared" si="3"/>
        <v>0</v>
      </c>
      <c r="U161" s="32"/>
      <c r="V161" s="32"/>
      <c r="W161" s="32"/>
      <c r="X161" s="32"/>
      <c r="Y161" s="32"/>
      <c r="Z161" s="32"/>
      <c r="AA161" s="32"/>
      <c r="AB161" s="32"/>
      <c r="AC161" s="32"/>
      <c r="AD161" s="32"/>
      <c r="AE161" s="32"/>
      <c r="AR161" s="202" t="s">
        <v>197</v>
      </c>
      <c r="AT161" s="202" t="s">
        <v>298</v>
      </c>
      <c r="AU161" s="202" t="s">
        <v>83</v>
      </c>
      <c r="AY161" s="15" t="s">
        <v>159</v>
      </c>
      <c r="BE161" s="203">
        <f t="shared" si="4"/>
        <v>0</v>
      </c>
      <c r="BF161" s="203">
        <f t="shared" si="5"/>
        <v>0</v>
      </c>
      <c r="BG161" s="203">
        <f t="shared" si="6"/>
        <v>0</v>
      </c>
      <c r="BH161" s="203">
        <f t="shared" si="7"/>
        <v>0</v>
      </c>
      <c r="BI161" s="203">
        <f t="shared" si="8"/>
        <v>0</v>
      </c>
      <c r="BJ161" s="15" t="s">
        <v>8</v>
      </c>
      <c r="BK161" s="203">
        <f t="shared" si="9"/>
        <v>0</v>
      </c>
      <c r="BL161" s="15" t="s">
        <v>165</v>
      </c>
      <c r="BM161" s="202" t="s">
        <v>2152</v>
      </c>
    </row>
    <row r="162" spans="1:65" s="2" customFormat="1" ht="21.75" customHeight="1">
      <c r="A162" s="32"/>
      <c r="B162" s="33"/>
      <c r="C162" s="190" t="s">
        <v>286</v>
      </c>
      <c r="D162" s="190" t="s">
        <v>161</v>
      </c>
      <c r="E162" s="191" t="s">
        <v>2153</v>
      </c>
      <c r="F162" s="192" t="s">
        <v>2154</v>
      </c>
      <c r="G162" s="193" t="s">
        <v>301</v>
      </c>
      <c r="H162" s="194">
        <v>1</v>
      </c>
      <c r="I162" s="195"/>
      <c r="J162" s="196">
        <f t="shared" si="0"/>
        <v>0</v>
      </c>
      <c r="K162" s="197"/>
      <c r="L162" s="37"/>
      <c r="M162" s="198" t="s">
        <v>1</v>
      </c>
      <c r="N162" s="199" t="s">
        <v>40</v>
      </c>
      <c r="O162" s="69"/>
      <c r="P162" s="200">
        <f t="shared" si="1"/>
        <v>0</v>
      </c>
      <c r="Q162" s="200">
        <v>0.00165</v>
      </c>
      <c r="R162" s="200">
        <f t="shared" si="2"/>
        <v>0.00165</v>
      </c>
      <c r="S162" s="200">
        <v>0</v>
      </c>
      <c r="T162" s="201">
        <f t="shared" si="3"/>
        <v>0</v>
      </c>
      <c r="U162" s="32"/>
      <c r="V162" s="32"/>
      <c r="W162" s="32"/>
      <c r="X162" s="32"/>
      <c r="Y162" s="32"/>
      <c r="Z162" s="32"/>
      <c r="AA162" s="32"/>
      <c r="AB162" s="32"/>
      <c r="AC162" s="32"/>
      <c r="AD162" s="32"/>
      <c r="AE162" s="32"/>
      <c r="AR162" s="202" t="s">
        <v>165</v>
      </c>
      <c r="AT162" s="202" t="s">
        <v>161</v>
      </c>
      <c r="AU162" s="202" t="s">
        <v>83</v>
      </c>
      <c r="AY162" s="15" t="s">
        <v>159</v>
      </c>
      <c r="BE162" s="203">
        <f t="shared" si="4"/>
        <v>0</v>
      </c>
      <c r="BF162" s="203">
        <f t="shared" si="5"/>
        <v>0</v>
      </c>
      <c r="BG162" s="203">
        <f t="shared" si="6"/>
        <v>0</v>
      </c>
      <c r="BH162" s="203">
        <f t="shared" si="7"/>
        <v>0</v>
      </c>
      <c r="BI162" s="203">
        <f t="shared" si="8"/>
        <v>0</v>
      </c>
      <c r="BJ162" s="15" t="s">
        <v>8</v>
      </c>
      <c r="BK162" s="203">
        <f t="shared" si="9"/>
        <v>0</v>
      </c>
      <c r="BL162" s="15" t="s">
        <v>165</v>
      </c>
      <c r="BM162" s="202" t="s">
        <v>2155</v>
      </c>
    </row>
    <row r="163" spans="1:65" s="2" customFormat="1" ht="16.5" customHeight="1">
      <c r="A163" s="32"/>
      <c r="B163" s="33"/>
      <c r="C163" s="216" t="s">
        <v>291</v>
      </c>
      <c r="D163" s="216" t="s">
        <v>298</v>
      </c>
      <c r="E163" s="217" t="s">
        <v>2156</v>
      </c>
      <c r="F163" s="218" t="s">
        <v>2157</v>
      </c>
      <c r="G163" s="219" t="s">
        <v>301</v>
      </c>
      <c r="H163" s="220">
        <v>1</v>
      </c>
      <c r="I163" s="221"/>
      <c r="J163" s="222">
        <f t="shared" si="0"/>
        <v>0</v>
      </c>
      <c r="K163" s="223"/>
      <c r="L163" s="224"/>
      <c r="M163" s="225" t="s">
        <v>1</v>
      </c>
      <c r="N163" s="226" t="s">
        <v>40</v>
      </c>
      <c r="O163" s="69"/>
      <c r="P163" s="200">
        <f t="shared" si="1"/>
        <v>0</v>
      </c>
      <c r="Q163" s="200">
        <v>0.0245</v>
      </c>
      <c r="R163" s="200">
        <f t="shared" si="2"/>
        <v>0.0245</v>
      </c>
      <c r="S163" s="200">
        <v>0</v>
      </c>
      <c r="T163" s="201">
        <f t="shared" si="3"/>
        <v>0</v>
      </c>
      <c r="U163" s="32"/>
      <c r="V163" s="32"/>
      <c r="W163" s="32"/>
      <c r="X163" s="32"/>
      <c r="Y163" s="32"/>
      <c r="Z163" s="32"/>
      <c r="AA163" s="32"/>
      <c r="AB163" s="32"/>
      <c r="AC163" s="32"/>
      <c r="AD163" s="32"/>
      <c r="AE163" s="32"/>
      <c r="AR163" s="202" t="s">
        <v>197</v>
      </c>
      <c r="AT163" s="202" t="s">
        <v>298</v>
      </c>
      <c r="AU163" s="202" t="s">
        <v>83</v>
      </c>
      <c r="AY163" s="15" t="s">
        <v>159</v>
      </c>
      <c r="BE163" s="203">
        <f t="shared" si="4"/>
        <v>0</v>
      </c>
      <c r="BF163" s="203">
        <f t="shared" si="5"/>
        <v>0</v>
      </c>
      <c r="BG163" s="203">
        <f t="shared" si="6"/>
        <v>0</v>
      </c>
      <c r="BH163" s="203">
        <f t="shared" si="7"/>
        <v>0</v>
      </c>
      <c r="BI163" s="203">
        <f t="shared" si="8"/>
        <v>0</v>
      </c>
      <c r="BJ163" s="15" t="s">
        <v>8</v>
      </c>
      <c r="BK163" s="203">
        <f t="shared" si="9"/>
        <v>0</v>
      </c>
      <c r="BL163" s="15" t="s">
        <v>165</v>
      </c>
      <c r="BM163" s="202" t="s">
        <v>2158</v>
      </c>
    </row>
    <row r="164" spans="1:65" s="2" customFormat="1" ht="21.75" customHeight="1">
      <c r="A164" s="32"/>
      <c r="B164" s="33"/>
      <c r="C164" s="190" t="s">
        <v>297</v>
      </c>
      <c r="D164" s="190" t="s">
        <v>161</v>
      </c>
      <c r="E164" s="191" t="s">
        <v>2159</v>
      </c>
      <c r="F164" s="192" t="s">
        <v>2160</v>
      </c>
      <c r="G164" s="193" t="s">
        <v>301</v>
      </c>
      <c r="H164" s="194">
        <v>1</v>
      </c>
      <c r="I164" s="195"/>
      <c r="J164" s="196">
        <f t="shared" si="0"/>
        <v>0</v>
      </c>
      <c r="K164" s="197"/>
      <c r="L164" s="37"/>
      <c r="M164" s="198" t="s">
        <v>1</v>
      </c>
      <c r="N164" s="199" t="s">
        <v>40</v>
      </c>
      <c r="O164" s="69"/>
      <c r="P164" s="200">
        <f t="shared" si="1"/>
        <v>0</v>
      </c>
      <c r="Q164" s="200">
        <v>0</v>
      </c>
      <c r="R164" s="200">
        <f t="shared" si="2"/>
        <v>0</v>
      </c>
      <c r="S164" s="200">
        <v>0</v>
      </c>
      <c r="T164" s="201">
        <f t="shared" si="3"/>
        <v>0</v>
      </c>
      <c r="U164" s="32"/>
      <c r="V164" s="32"/>
      <c r="W164" s="32"/>
      <c r="X164" s="32"/>
      <c r="Y164" s="32"/>
      <c r="Z164" s="32"/>
      <c r="AA164" s="32"/>
      <c r="AB164" s="32"/>
      <c r="AC164" s="32"/>
      <c r="AD164" s="32"/>
      <c r="AE164" s="32"/>
      <c r="AR164" s="202" t="s">
        <v>165</v>
      </c>
      <c r="AT164" s="202" t="s">
        <v>161</v>
      </c>
      <c r="AU164" s="202" t="s">
        <v>83</v>
      </c>
      <c r="AY164" s="15" t="s">
        <v>159</v>
      </c>
      <c r="BE164" s="203">
        <f t="shared" si="4"/>
        <v>0</v>
      </c>
      <c r="BF164" s="203">
        <f t="shared" si="5"/>
        <v>0</v>
      </c>
      <c r="BG164" s="203">
        <f t="shared" si="6"/>
        <v>0</v>
      </c>
      <c r="BH164" s="203">
        <f t="shared" si="7"/>
        <v>0</v>
      </c>
      <c r="BI164" s="203">
        <f t="shared" si="8"/>
        <v>0</v>
      </c>
      <c r="BJ164" s="15" t="s">
        <v>8</v>
      </c>
      <c r="BK164" s="203">
        <f t="shared" si="9"/>
        <v>0</v>
      </c>
      <c r="BL164" s="15" t="s">
        <v>165</v>
      </c>
      <c r="BM164" s="202" t="s">
        <v>2161</v>
      </c>
    </row>
    <row r="165" spans="1:65" s="2" customFormat="1" ht="21.75" customHeight="1">
      <c r="A165" s="32"/>
      <c r="B165" s="33"/>
      <c r="C165" s="216" t="s">
        <v>304</v>
      </c>
      <c r="D165" s="216" t="s">
        <v>298</v>
      </c>
      <c r="E165" s="217" t="s">
        <v>2162</v>
      </c>
      <c r="F165" s="218" t="s">
        <v>2163</v>
      </c>
      <c r="G165" s="219" t="s">
        <v>301</v>
      </c>
      <c r="H165" s="220">
        <v>1</v>
      </c>
      <c r="I165" s="221"/>
      <c r="J165" s="222">
        <f t="shared" si="0"/>
        <v>0</v>
      </c>
      <c r="K165" s="223"/>
      <c r="L165" s="224"/>
      <c r="M165" s="225" t="s">
        <v>1</v>
      </c>
      <c r="N165" s="226" t="s">
        <v>40</v>
      </c>
      <c r="O165" s="69"/>
      <c r="P165" s="200">
        <f t="shared" si="1"/>
        <v>0</v>
      </c>
      <c r="Q165" s="200">
        <v>0.0038</v>
      </c>
      <c r="R165" s="200">
        <f t="shared" si="2"/>
        <v>0.0038</v>
      </c>
      <c r="S165" s="200">
        <v>0</v>
      </c>
      <c r="T165" s="201">
        <f t="shared" si="3"/>
        <v>0</v>
      </c>
      <c r="U165" s="32"/>
      <c r="V165" s="32"/>
      <c r="W165" s="32"/>
      <c r="X165" s="32"/>
      <c r="Y165" s="32"/>
      <c r="Z165" s="32"/>
      <c r="AA165" s="32"/>
      <c r="AB165" s="32"/>
      <c r="AC165" s="32"/>
      <c r="AD165" s="32"/>
      <c r="AE165" s="32"/>
      <c r="AR165" s="202" t="s">
        <v>197</v>
      </c>
      <c r="AT165" s="202" t="s">
        <v>298</v>
      </c>
      <c r="AU165" s="202" t="s">
        <v>83</v>
      </c>
      <c r="AY165" s="15" t="s">
        <v>159</v>
      </c>
      <c r="BE165" s="203">
        <f t="shared" si="4"/>
        <v>0</v>
      </c>
      <c r="BF165" s="203">
        <f t="shared" si="5"/>
        <v>0</v>
      </c>
      <c r="BG165" s="203">
        <f t="shared" si="6"/>
        <v>0</v>
      </c>
      <c r="BH165" s="203">
        <f t="shared" si="7"/>
        <v>0</v>
      </c>
      <c r="BI165" s="203">
        <f t="shared" si="8"/>
        <v>0</v>
      </c>
      <c r="BJ165" s="15" t="s">
        <v>8</v>
      </c>
      <c r="BK165" s="203">
        <f t="shared" si="9"/>
        <v>0</v>
      </c>
      <c r="BL165" s="15" t="s">
        <v>165</v>
      </c>
      <c r="BM165" s="202" t="s">
        <v>2164</v>
      </c>
    </row>
    <row r="166" spans="1:65" s="2" customFormat="1" ht="21.75" customHeight="1">
      <c r="A166" s="32"/>
      <c r="B166" s="33"/>
      <c r="C166" s="190" t="s">
        <v>311</v>
      </c>
      <c r="D166" s="190" t="s">
        <v>161</v>
      </c>
      <c r="E166" s="191" t="s">
        <v>2165</v>
      </c>
      <c r="F166" s="192" t="s">
        <v>2166</v>
      </c>
      <c r="G166" s="193" t="s">
        <v>294</v>
      </c>
      <c r="H166" s="194">
        <v>130</v>
      </c>
      <c r="I166" s="195"/>
      <c r="J166" s="196">
        <f t="shared" si="0"/>
        <v>0</v>
      </c>
      <c r="K166" s="197"/>
      <c r="L166" s="37"/>
      <c r="M166" s="198" t="s">
        <v>1</v>
      </c>
      <c r="N166" s="199" t="s">
        <v>40</v>
      </c>
      <c r="O166" s="69"/>
      <c r="P166" s="200">
        <f t="shared" si="1"/>
        <v>0</v>
      </c>
      <c r="Q166" s="200">
        <v>0</v>
      </c>
      <c r="R166" s="200">
        <f t="shared" si="2"/>
        <v>0</v>
      </c>
      <c r="S166" s="200">
        <v>0</v>
      </c>
      <c r="T166" s="201">
        <f t="shared" si="3"/>
        <v>0</v>
      </c>
      <c r="U166" s="32"/>
      <c r="V166" s="32"/>
      <c r="W166" s="32"/>
      <c r="X166" s="32"/>
      <c r="Y166" s="32"/>
      <c r="Z166" s="32"/>
      <c r="AA166" s="32"/>
      <c r="AB166" s="32"/>
      <c r="AC166" s="32"/>
      <c r="AD166" s="32"/>
      <c r="AE166" s="32"/>
      <c r="AR166" s="202" t="s">
        <v>165</v>
      </c>
      <c r="AT166" s="202" t="s">
        <v>161</v>
      </c>
      <c r="AU166" s="202" t="s">
        <v>83</v>
      </c>
      <c r="AY166" s="15" t="s">
        <v>159</v>
      </c>
      <c r="BE166" s="203">
        <f t="shared" si="4"/>
        <v>0</v>
      </c>
      <c r="BF166" s="203">
        <f t="shared" si="5"/>
        <v>0</v>
      </c>
      <c r="BG166" s="203">
        <f t="shared" si="6"/>
        <v>0</v>
      </c>
      <c r="BH166" s="203">
        <f t="shared" si="7"/>
        <v>0</v>
      </c>
      <c r="BI166" s="203">
        <f t="shared" si="8"/>
        <v>0</v>
      </c>
      <c r="BJ166" s="15" t="s">
        <v>8</v>
      </c>
      <c r="BK166" s="203">
        <f t="shared" si="9"/>
        <v>0</v>
      </c>
      <c r="BL166" s="15" t="s">
        <v>165</v>
      </c>
      <c r="BM166" s="202" t="s">
        <v>2167</v>
      </c>
    </row>
    <row r="167" spans="2:51" s="13" customFormat="1" ht="12">
      <c r="B167" s="204"/>
      <c r="C167" s="205"/>
      <c r="D167" s="206" t="s">
        <v>167</v>
      </c>
      <c r="E167" s="207" t="s">
        <v>1</v>
      </c>
      <c r="F167" s="208" t="s">
        <v>2168</v>
      </c>
      <c r="G167" s="205"/>
      <c r="H167" s="209">
        <v>130</v>
      </c>
      <c r="I167" s="210"/>
      <c r="J167" s="205"/>
      <c r="K167" s="205"/>
      <c r="L167" s="211"/>
      <c r="M167" s="212"/>
      <c r="N167" s="213"/>
      <c r="O167" s="213"/>
      <c r="P167" s="213"/>
      <c r="Q167" s="213"/>
      <c r="R167" s="213"/>
      <c r="S167" s="213"/>
      <c r="T167" s="214"/>
      <c r="AT167" s="215" t="s">
        <v>167</v>
      </c>
      <c r="AU167" s="215" t="s">
        <v>83</v>
      </c>
      <c r="AV167" s="13" t="s">
        <v>83</v>
      </c>
      <c r="AW167" s="13" t="s">
        <v>31</v>
      </c>
      <c r="AX167" s="13" t="s">
        <v>75</v>
      </c>
      <c r="AY167" s="215" t="s">
        <v>159</v>
      </c>
    </row>
    <row r="168" spans="1:65" s="2" customFormat="1" ht="16.5" customHeight="1">
      <c r="A168" s="32"/>
      <c r="B168" s="33"/>
      <c r="C168" s="190" t="s">
        <v>317</v>
      </c>
      <c r="D168" s="190" t="s">
        <v>161</v>
      </c>
      <c r="E168" s="191" t="s">
        <v>2169</v>
      </c>
      <c r="F168" s="192" t="s">
        <v>2170</v>
      </c>
      <c r="G168" s="193" t="s">
        <v>294</v>
      </c>
      <c r="H168" s="194">
        <v>130</v>
      </c>
      <c r="I168" s="195"/>
      <c r="J168" s="196">
        <f aca="true" t="shared" si="10" ref="J168:J177">ROUND(I168*H168,0)</f>
        <v>0</v>
      </c>
      <c r="K168" s="197"/>
      <c r="L168" s="37"/>
      <c r="M168" s="198" t="s">
        <v>1</v>
      </c>
      <c r="N168" s="199" t="s">
        <v>40</v>
      </c>
      <c r="O168" s="69"/>
      <c r="P168" s="200">
        <f aca="true" t="shared" si="11" ref="P168:P177">O168*H168</f>
        <v>0</v>
      </c>
      <c r="Q168" s="200">
        <v>0</v>
      </c>
      <c r="R168" s="200">
        <f aca="true" t="shared" si="12" ref="R168:R177">Q168*H168</f>
        <v>0</v>
      </c>
      <c r="S168" s="200">
        <v>0</v>
      </c>
      <c r="T168" s="201">
        <f aca="true" t="shared" si="13" ref="T168:T177">S168*H168</f>
        <v>0</v>
      </c>
      <c r="U168" s="32"/>
      <c r="V168" s="32"/>
      <c r="W168" s="32"/>
      <c r="X168" s="32"/>
      <c r="Y168" s="32"/>
      <c r="Z168" s="32"/>
      <c r="AA168" s="32"/>
      <c r="AB168" s="32"/>
      <c r="AC168" s="32"/>
      <c r="AD168" s="32"/>
      <c r="AE168" s="32"/>
      <c r="AR168" s="202" t="s">
        <v>165</v>
      </c>
      <c r="AT168" s="202" t="s">
        <v>161</v>
      </c>
      <c r="AU168" s="202" t="s">
        <v>83</v>
      </c>
      <c r="AY168" s="15" t="s">
        <v>159</v>
      </c>
      <c r="BE168" s="203">
        <f aca="true" t="shared" si="14" ref="BE168:BE177">IF(N168="základní",J168,0)</f>
        <v>0</v>
      </c>
      <c r="BF168" s="203">
        <f aca="true" t="shared" si="15" ref="BF168:BF177">IF(N168="snížená",J168,0)</f>
        <v>0</v>
      </c>
      <c r="BG168" s="203">
        <f aca="true" t="shared" si="16" ref="BG168:BG177">IF(N168="zákl. přenesená",J168,0)</f>
        <v>0</v>
      </c>
      <c r="BH168" s="203">
        <f aca="true" t="shared" si="17" ref="BH168:BH177">IF(N168="sníž. přenesená",J168,0)</f>
        <v>0</v>
      </c>
      <c r="BI168" s="203">
        <f aca="true" t="shared" si="18" ref="BI168:BI177">IF(N168="nulová",J168,0)</f>
        <v>0</v>
      </c>
      <c r="BJ168" s="15" t="s">
        <v>8</v>
      </c>
      <c r="BK168" s="203">
        <f aca="true" t="shared" si="19" ref="BK168:BK177">ROUND(I168*H168,0)</f>
        <v>0</v>
      </c>
      <c r="BL168" s="15" t="s">
        <v>165</v>
      </c>
      <c r="BM168" s="202" t="s">
        <v>2171</v>
      </c>
    </row>
    <row r="169" spans="1:65" s="2" customFormat="1" ht="21.75" customHeight="1">
      <c r="A169" s="32"/>
      <c r="B169" s="33"/>
      <c r="C169" s="190" t="s">
        <v>323</v>
      </c>
      <c r="D169" s="190" t="s">
        <v>161</v>
      </c>
      <c r="E169" s="191" t="s">
        <v>2172</v>
      </c>
      <c r="F169" s="192" t="s">
        <v>2173</v>
      </c>
      <c r="G169" s="193" t="s">
        <v>294</v>
      </c>
      <c r="H169" s="194">
        <v>36</v>
      </c>
      <c r="I169" s="195"/>
      <c r="J169" s="196">
        <f t="shared" si="10"/>
        <v>0</v>
      </c>
      <c r="K169" s="197"/>
      <c r="L169" s="37"/>
      <c r="M169" s="198" t="s">
        <v>1</v>
      </c>
      <c r="N169" s="199" t="s">
        <v>40</v>
      </c>
      <c r="O169" s="69"/>
      <c r="P169" s="200">
        <f t="shared" si="11"/>
        <v>0</v>
      </c>
      <c r="Q169" s="200">
        <v>0</v>
      </c>
      <c r="R169" s="200">
        <f t="shared" si="12"/>
        <v>0</v>
      </c>
      <c r="S169" s="200">
        <v>0</v>
      </c>
      <c r="T169" s="201">
        <f t="shared" si="13"/>
        <v>0</v>
      </c>
      <c r="U169" s="32"/>
      <c r="V169" s="32"/>
      <c r="W169" s="32"/>
      <c r="X169" s="32"/>
      <c r="Y169" s="32"/>
      <c r="Z169" s="32"/>
      <c r="AA169" s="32"/>
      <c r="AB169" s="32"/>
      <c r="AC169" s="32"/>
      <c r="AD169" s="32"/>
      <c r="AE169" s="32"/>
      <c r="AR169" s="202" t="s">
        <v>165</v>
      </c>
      <c r="AT169" s="202" t="s">
        <v>161</v>
      </c>
      <c r="AU169" s="202" t="s">
        <v>83</v>
      </c>
      <c r="AY169" s="15" t="s">
        <v>159</v>
      </c>
      <c r="BE169" s="203">
        <f t="shared" si="14"/>
        <v>0</v>
      </c>
      <c r="BF169" s="203">
        <f t="shared" si="15"/>
        <v>0</v>
      </c>
      <c r="BG169" s="203">
        <f t="shared" si="16"/>
        <v>0</v>
      </c>
      <c r="BH169" s="203">
        <f t="shared" si="17"/>
        <v>0</v>
      </c>
      <c r="BI169" s="203">
        <f t="shared" si="18"/>
        <v>0</v>
      </c>
      <c r="BJ169" s="15" t="s">
        <v>8</v>
      </c>
      <c r="BK169" s="203">
        <f t="shared" si="19"/>
        <v>0</v>
      </c>
      <c r="BL169" s="15" t="s">
        <v>165</v>
      </c>
      <c r="BM169" s="202" t="s">
        <v>2174</v>
      </c>
    </row>
    <row r="170" spans="1:65" s="2" customFormat="1" ht="21.75" customHeight="1">
      <c r="A170" s="32"/>
      <c r="B170" s="33"/>
      <c r="C170" s="190" t="s">
        <v>327</v>
      </c>
      <c r="D170" s="190" t="s">
        <v>161</v>
      </c>
      <c r="E170" s="191" t="s">
        <v>2175</v>
      </c>
      <c r="F170" s="192" t="s">
        <v>2176</v>
      </c>
      <c r="G170" s="193" t="s">
        <v>294</v>
      </c>
      <c r="H170" s="194">
        <v>36</v>
      </c>
      <c r="I170" s="195"/>
      <c r="J170" s="196">
        <f t="shared" si="10"/>
        <v>0</v>
      </c>
      <c r="K170" s="197"/>
      <c r="L170" s="37"/>
      <c r="M170" s="198" t="s">
        <v>1</v>
      </c>
      <c r="N170" s="199" t="s">
        <v>40</v>
      </c>
      <c r="O170" s="69"/>
      <c r="P170" s="200">
        <f t="shared" si="11"/>
        <v>0</v>
      </c>
      <c r="Q170" s="200">
        <v>0</v>
      </c>
      <c r="R170" s="200">
        <f t="shared" si="12"/>
        <v>0</v>
      </c>
      <c r="S170" s="200">
        <v>0</v>
      </c>
      <c r="T170" s="201">
        <f t="shared" si="13"/>
        <v>0</v>
      </c>
      <c r="U170" s="32"/>
      <c r="V170" s="32"/>
      <c r="W170" s="32"/>
      <c r="X170" s="32"/>
      <c r="Y170" s="32"/>
      <c r="Z170" s="32"/>
      <c r="AA170" s="32"/>
      <c r="AB170" s="32"/>
      <c r="AC170" s="32"/>
      <c r="AD170" s="32"/>
      <c r="AE170" s="32"/>
      <c r="AR170" s="202" t="s">
        <v>165</v>
      </c>
      <c r="AT170" s="202" t="s">
        <v>161</v>
      </c>
      <c r="AU170" s="202" t="s">
        <v>83</v>
      </c>
      <c r="AY170" s="15" t="s">
        <v>159</v>
      </c>
      <c r="BE170" s="203">
        <f t="shared" si="14"/>
        <v>0</v>
      </c>
      <c r="BF170" s="203">
        <f t="shared" si="15"/>
        <v>0</v>
      </c>
      <c r="BG170" s="203">
        <f t="shared" si="16"/>
        <v>0</v>
      </c>
      <c r="BH170" s="203">
        <f t="shared" si="17"/>
        <v>0</v>
      </c>
      <c r="BI170" s="203">
        <f t="shared" si="18"/>
        <v>0</v>
      </c>
      <c r="BJ170" s="15" t="s">
        <v>8</v>
      </c>
      <c r="BK170" s="203">
        <f t="shared" si="19"/>
        <v>0</v>
      </c>
      <c r="BL170" s="15" t="s">
        <v>165</v>
      </c>
      <c r="BM170" s="202" t="s">
        <v>2177</v>
      </c>
    </row>
    <row r="171" spans="1:65" s="2" customFormat="1" ht="33" customHeight="1">
      <c r="A171" s="32"/>
      <c r="B171" s="33"/>
      <c r="C171" s="190" t="s">
        <v>331</v>
      </c>
      <c r="D171" s="190" t="s">
        <v>161</v>
      </c>
      <c r="E171" s="191" t="s">
        <v>2178</v>
      </c>
      <c r="F171" s="192" t="s">
        <v>2179</v>
      </c>
      <c r="G171" s="193" t="s">
        <v>301</v>
      </c>
      <c r="H171" s="194">
        <v>1</v>
      </c>
      <c r="I171" s="195"/>
      <c r="J171" s="196">
        <f t="shared" si="10"/>
        <v>0</v>
      </c>
      <c r="K171" s="197"/>
      <c r="L171" s="37"/>
      <c r="M171" s="198" t="s">
        <v>1</v>
      </c>
      <c r="N171" s="199" t="s">
        <v>40</v>
      </c>
      <c r="O171" s="69"/>
      <c r="P171" s="200">
        <f t="shared" si="11"/>
        <v>0</v>
      </c>
      <c r="Q171" s="200">
        <v>0.36191</v>
      </c>
      <c r="R171" s="200">
        <f t="shared" si="12"/>
        <v>0.36191</v>
      </c>
      <c r="S171" s="200">
        <v>0</v>
      </c>
      <c r="T171" s="201">
        <f t="shared" si="13"/>
        <v>0</v>
      </c>
      <c r="U171" s="32"/>
      <c r="V171" s="32"/>
      <c r="W171" s="32"/>
      <c r="X171" s="32"/>
      <c r="Y171" s="32"/>
      <c r="Z171" s="32"/>
      <c r="AA171" s="32"/>
      <c r="AB171" s="32"/>
      <c r="AC171" s="32"/>
      <c r="AD171" s="32"/>
      <c r="AE171" s="32"/>
      <c r="AR171" s="202" t="s">
        <v>165</v>
      </c>
      <c r="AT171" s="202" t="s">
        <v>161</v>
      </c>
      <c r="AU171" s="202" t="s">
        <v>83</v>
      </c>
      <c r="AY171" s="15" t="s">
        <v>159</v>
      </c>
      <c r="BE171" s="203">
        <f t="shared" si="14"/>
        <v>0</v>
      </c>
      <c r="BF171" s="203">
        <f t="shared" si="15"/>
        <v>0</v>
      </c>
      <c r="BG171" s="203">
        <f t="shared" si="16"/>
        <v>0</v>
      </c>
      <c r="BH171" s="203">
        <f t="shared" si="17"/>
        <v>0</v>
      </c>
      <c r="BI171" s="203">
        <f t="shared" si="18"/>
        <v>0</v>
      </c>
      <c r="BJ171" s="15" t="s">
        <v>8</v>
      </c>
      <c r="BK171" s="203">
        <f t="shared" si="19"/>
        <v>0</v>
      </c>
      <c r="BL171" s="15" t="s">
        <v>165</v>
      </c>
      <c r="BM171" s="202" t="s">
        <v>2180</v>
      </c>
    </row>
    <row r="172" spans="1:65" s="2" customFormat="1" ht="21.75" customHeight="1">
      <c r="A172" s="32"/>
      <c r="B172" s="33"/>
      <c r="C172" s="216" t="s">
        <v>336</v>
      </c>
      <c r="D172" s="216" t="s">
        <v>298</v>
      </c>
      <c r="E172" s="217" t="s">
        <v>2181</v>
      </c>
      <c r="F172" s="218" t="s">
        <v>2182</v>
      </c>
      <c r="G172" s="219" t="s">
        <v>301</v>
      </c>
      <c r="H172" s="220">
        <v>1</v>
      </c>
      <c r="I172" s="221"/>
      <c r="J172" s="222">
        <f t="shared" si="10"/>
        <v>0</v>
      </c>
      <c r="K172" s="223"/>
      <c r="L172" s="224"/>
      <c r="M172" s="225" t="s">
        <v>1</v>
      </c>
      <c r="N172" s="226" t="s">
        <v>40</v>
      </c>
      <c r="O172" s="69"/>
      <c r="P172" s="200">
        <f t="shared" si="11"/>
        <v>0</v>
      </c>
      <c r="Q172" s="200">
        <v>0.115</v>
      </c>
      <c r="R172" s="200">
        <f t="shared" si="12"/>
        <v>0.115</v>
      </c>
      <c r="S172" s="200">
        <v>0</v>
      </c>
      <c r="T172" s="201">
        <f t="shared" si="13"/>
        <v>0</v>
      </c>
      <c r="U172" s="32"/>
      <c r="V172" s="32"/>
      <c r="W172" s="32"/>
      <c r="X172" s="32"/>
      <c r="Y172" s="32"/>
      <c r="Z172" s="32"/>
      <c r="AA172" s="32"/>
      <c r="AB172" s="32"/>
      <c r="AC172" s="32"/>
      <c r="AD172" s="32"/>
      <c r="AE172" s="32"/>
      <c r="AR172" s="202" t="s">
        <v>197</v>
      </c>
      <c r="AT172" s="202" t="s">
        <v>298</v>
      </c>
      <c r="AU172" s="202" t="s">
        <v>83</v>
      </c>
      <c r="AY172" s="15" t="s">
        <v>159</v>
      </c>
      <c r="BE172" s="203">
        <f t="shared" si="14"/>
        <v>0</v>
      </c>
      <c r="BF172" s="203">
        <f t="shared" si="15"/>
        <v>0</v>
      </c>
      <c r="BG172" s="203">
        <f t="shared" si="16"/>
        <v>0</v>
      </c>
      <c r="BH172" s="203">
        <f t="shared" si="17"/>
        <v>0</v>
      </c>
      <c r="BI172" s="203">
        <f t="shared" si="18"/>
        <v>0</v>
      </c>
      <c r="BJ172" s="15" t="s">
        <v>8</v>
      </c>
      <c r="BK172" s="203">
        <f t="shared" si="19"/>
        <v>0</v>
      </c>
      <c r="BL172" s="15" t="s">
        <v>165</v>
      </c>
      <c r="BM172" s="202" t="s">
        <v>2183</v>
      </c>
    </row>
    <row r="173" spans="1:65" s="2" customFormat="1" ht="16.5" customHeight="1">
      <c r="A173" s="32"/>
      <c r="B173" s="33"/>
      <c r="C173" s="190" t="s">
        <v>343</v>
      </c>
      <c r="D173" s="190" t="s">
        <v>161</v>
      </c>
      <c r="E173" s="191" t="s">
        <v>2184</v>
      </c>
      <c r="F173" s="192" t="s">
        <v>2185</v>
      </c>
      <c r="G173" s="193" t="s">
        <v>301</v>
      </c>
      <c r="H173" s="194">
        <v>1</v>
      </c>
      <c r="I173" s="195"/>
      <c r="J173" s="196">
        <f t="shared" si="10"/>
        <v>0</v>
      </c>
      <c r="K173" s="197"/>
      <c r="L173" s="37"/>
      <c r="M173" s="198" t="s">
        <v>1</v>
      </c>
      <c r="N173" s="199" t="s">
        <v>40</v>
      </c>
      <c r="O173" s="69"/>
      <c r="P173" s="200">
        <f t="shared" si="11"/>
        <v>0</v>
      </c>
      <c r="Q173" s="200">
        <v>0.12303</v>
      </c>
      <c r="R173" s="200">
        <f t="shared" si="12"/>
        <v>0.12303</v>
      </c>
      <c r="S173" s="200">
        <v>0</v>
      </c>
      <c r="T173" s="201">
        <f t="shared" si="13"/>
        <v>0</v>
      </c>
      <c r="U173" s="32"/>
      <c r="V173" s="32"/>
      <c r="W173" s="32"/>
      <c r="X173" s="32"/>
      <c r="Y173" s="32"/>
      <c r="Z173" s="32"/>
      <c r="AA173" s="32"/>
      <c r="AB173" s="32"/>
      <c r="AC173" s="32"/>
      <c r="AD173" s="32"/>
      <c r="AE173" s="32"/>
      <c r="AR173" s="202" t="s">
        <v>165</v>
      </c>
      <c r="AT173" s="202" t="s">
        <v>161</v>
      </c>
      <c r="AU173" s="202" t="s">
        <v>83</v>
      </c>
      <c r="AY173" s="15" t="s">
        <v>159</v>
      </c>
      <c r="BE173" s="203">
        <f t="shared" si="14"/>
        <v>0</v>
      </c>
      <c r="BF173" s="203">
        <f t="shared" si="15"/>
        <v>0</v>
      </c>
      <c r="BG173" s="203">
        <f t="shared" si="16"/>
        <v>0</v>
      </c>
      <c r="BH173" s="203">
        <f t="shared" si="17"/>
        <v>0</v>
      </c>
      <c r="BI173" s="203">
        <f t="shared" si="18"/>
        <v>0</v>
      </c>
      <c r="BJ173" s="15" t="s">
        <v>8</v>
      </c>
      <c r="BK173" s="203">
        <f t="shared" si="19"/>
        <v>0</v>
      </c>
      <c r="BL173" s="15" t="s">
        <v>165</v>
      </c>
      <c r="BM173" s="202" t="s">
        <v>2186</v>
      </c>
    </row>
    <row r="174" spans="1:65" s="2" customFormat="1" ht="21.75" customHeight="1">
      <c r="A174" s="32"/>
      <c r="B174" s="33"/>
      <c r="C174" s="216" t="s">
        <v>347</v>
      </c>
      <c r="D174" s="216" t="s">
        <v>298</v>
      </c>
      <c r="E174" s="217" t="s">
        <v>2187</v>
      </c>
      <c r="F174" s="218" t="s">
        <v>2188</v>
      </c>
      <c r="G174" s="219" t="s">
        <v>301</v>
      </c>
      <c r="H174" s="220">
        <v>1</v>
      </c>
      <c r="I174" s="221"/>
      <c r="J174" s="222">
        <f t="shared" si="10"/>
        <v>0</v>
      </c>
      <c r="K174" s="223"/>
      <c r="L174" s="224"/>
      <c r="M174" s="225" t="s">
        <v>1</v>
      </c>
      <c r="N174" s="226" t="s">
        <v>40</v>
      </c>
      <c r="O174" s="69"/>
      <c r="P174" s="200">
        <f t="shared" si="11"/>
        <v>0</v>
      </c>
      <c r="Q174" s="200">
        <v>0.0133</v>
      </c>
      <c r="R174" s="200">
        <f t="shared" si="12"/>
        <v>0.0133</v>
      </c>
      <c r="S174" s="200">
        <v>0</v>
      </c>
      <c r="T174" s="201">
        <f t="shared" si="13"/>
        <v>0</v>
      </c>
      <c r="U174" s="32"/>
      <c r="V174" s="32"/>
      <c r="W174" s="32"/>
      <c r="X174" s="32"/>
      <c r="Y174" s="32"/>
      <c r="Z174" s="32"/>
      <c r="AA174" s="32"/>
      <c r="AB174" s="32"/>
      <c r="AC174" s="32"/>
      <c r="AD174" s="32"/>
      <c r="AE174" s="32"/>
      <c r="AR174" s="202" t="s">
        <v>197</v>
      </c>
      <c r="AT174" s="202" t="s">
        <v>298</v>
      </c>
      <c r="AU174" s="202" t="s">
        <v>83</v>
      </c>
      <c r="AY174" s="15" t="s">
        <v>159</v>
      </c>
      <c r="BE174" s="203">
        <f t="shared" si="14"/>
        <v>0</v>
      </c>
      <c r="BF174" s="203">
        <f t="shared" si="15"/>
        <v>0</v>
      </c>
      <c r="BG174" s="203">
        <f t="shared" si="16"/>
        <v>0</v>
      </c>
      <c r="BH174" s="203">
        <f t="shared" si="17"/>
        <v>0</v>
      </c>
      <c r="BI174" s="203">
        <f t="shared" si="18"/>
        <v>0</v>
      </c>
      <c r="BJ174" s="15" t="s">
        <v>8</v>
      </c>
      <c r="BK174" s="203">
        <f t="shared" si="19"/>
        <v>0</v>
      </c>
      <c r="BL174" s="15" t="s">
        <v>165</v>
      </c>
      <c r="BM174" s="202" t="s">
        <v>2189</v>
      </c>
    </row>
    <row r="175" spans="1:65" s="2" customFormat="1" ht="16.5" customHeight="1">
      <c r="A175" s="32"/>
      <c r="B175" s="33"/>
      <c r="C175" s="190" t="s">
        <v>352</v>
      </c>
      <c r="D175" s="190" t="s">
        <v>161</v>
      </c>
      <c r="E175" s="191" t="s">
        <v>2190</v>
      </c>
      <c r="F175" s="192" t="s">
        <v>2191</v>
      </c>
      <c r="G175" s="193" t="s">
        <v>301</v>
      </c>
      <c r="H175" s="194">
        <v>1</v>
      </c>
      <c r="I175" s="195"/>
      <c r="J175" s="196">
        <f t="shared" si="10"/>
        <v>0</v>
      </c>
      <c r="K175" s="197"/>
      <c r="L175" s="37"/>
      <c r="M175" s="198" t="s">
        <v>1</v>
      </c>
      <c r="N175" s="199" t="s">
        <v>40</v>
      </c>
      <c r="O175" s="69"/>
      <c r="P175" s="200">
        <f t="shared" si="11"/>
        <v>0</v>
      </c>
      <c r="Q175" s="200">
        <v>0.32906</v>
      </c>
      <c r="R175" s="200">
        <f t="shared" si="12"/>
        <v>0.32906</v>
      </c>
      <c r="S175" s="200">
        <v>0</v>
      </c>
      <c r="T175" s="201">
        <f t="shared" si="13"/>
        <v>0</v>
      </c>
      <c r="U175" s="32"/>
      <c r="V175" s="32"/>
      <c r="W175" s="32"/>
      <c r="X175" s="32"/>
      <c r="Y175" s="32"/>
      <c r="Z175" s="32"/>
      <c r="AA175" s="32"/>
      <c r="AB175" s="32"/>
      <c r="AC175" s="32"/>
      <c r="AD175" s="32"/>
      <c r="AE175" s="32"/>
      <c r="AR175" s="202" t="s">
        <v>165</v>
      </c>
      <c r="AT175" s="202" t="s">
        <v>161</v>
      </c>
      <c r="AU175" s="202" t="s">
        <v>83</v>
      </c>
      <c r="AY175" s="15" t="s">
        <v>159</v>
      </c>
      <c r="BE175" s="203">
        <f t="shared" si="14"/>
        <v>0</v>
      </c>
      <c r="BF175" s="203">
        <f t="shared" si="15"/>
        <v>0</v>
      </c>
      <c r="BG175" s="203">
        <f t="shared" si="16"/>
        <v>0</v>
      </c>
      <c r="BH175" s="203">
        <f t="shared" si="17"/>
        <v>0</v>
      </c>
      <c r="BI175" s="203">
        <f t="shared" si="18"/>
        <v>0</v>
      </c>
      <c r="BJ175" s="15" t="s">
        <v>8</v>
      </c>
      <c r="BK175" s="203">
        <f t="shared" si="19"/>
        <v>0</v>
      </c>
      <c r="BL175" s="15" t="s">
        <v>165</v>
      </c>
      <c r="BM175" s="202" t="s">
        <v>2192</v>
      </c>
    </row>
    <row r="176" spans="1:65" s="2" customFormat="1" ht="16.5" customHeight="1">
      <c r="A176" s="32"/>
      <c r="B176" s="33"/>
      <c r="C176" s="216" t="s">
        <v>356</v>
      </c>
      <c r="D176" s="216" t="s">
        <v>298</v>
      </c>
      <c r="E176" s="217" t="s">
        <v>2193</v>
      </c>
      <c r="F176" s="218" t="s">
        <v>2194</v>
      </c>
      <c r="G176" s="219" t="s">
        <v>301</v>
      </c>
      <c r="H176" s="220">
        <v>1</v>
      </c>
      <c r="I176" s="221"/>
      <c r="J176" s="222">
        <f t="shared" si="10"/>
        <v>0</v>
      </c>
      <c r="K176" s="223"/>
      <c r="L176" s="224"/>
      <c r="M176" s="225" t="s">
        <v>1</v>
      </c>
      <c r="N176" s="226" t="s">
        <v>40</v>
      </c>
      <c r="O176" s="69"/>
      <c r="P176" s="200">
        <f t="shared" si="11"/>
        <v>0</v>
      </c>
      <c r="Q176" s="200">
        <v>0.0295</v>
      </c>
      <c r="R176" s="200">
        <f t="shared" si="12"/>
        <v>0.0295</v>
      </c>
      <c r="S176" s="200">
        <v>0</v>
      </c>
      <c r="T176" s="201">
        <f t="shared" si="13"/>
        <v>0</v>
      </c>
      <c r="U176" s="32"/>
      <c r="V176" s="32"/>
      <c r="W176" s="32"/>
      <c r="X176" s="32"/>
      <c r="Y176" s="32"/>
      <c r="Z176" s="32"/>
      <c r="AA176" s="32"/>
      <c r="AB176" s="32"/>
      <c r="AC176" s="32"/>
      <c r="AD176" s="32"/>
      <c r="AE176" s="32"/>
      <c r="AR176" s="202" t="s">
        <v>197</v>
      </c>
      <c r="AT176" s="202" t="s">
        <v>298</v>
      </c>
      <c r="AU176" s="202" t="s">
        <v>83</v>
      </c>
      <c r="AY176" s="15" t="s">
        <v>159</v>
      </c>
      <c r="BE176" s="203">
        <f t="shared" si="14"/>
        <v>0</v>
      </c>
      <c r="BF176" s="203">
        <f t="shared" si="15"/>
        <v>0</v>
      </c>
      <c r="BG176" s="203">
        <f t="shared" si="16"/>
        <v>0</v>
      </c>
      <c r="BH176" s="203">
        <f t="shared" si="17"/>
        <v>0</v>
      </c>
      <c r="BI176" s="203">
        <f t="shared" si="18"/>
        <v>0</v>
      </c>
      <c r="BJ176" s="15" t="s">
        <v>8</v>
      </c>
      <c r="BK176" s="203">
        <f t="shared" si="19"/>
        <v>0</v>
      </c>
      <c r="BL176" s="15" t="s">
        <v>165</v>
      </c>
      <c r="BM176" s="202" t="s">
        <v>2195</v>
      </c>
    </row>
    <row r="177" spans="1:65" s="2" customFormat="1" ht="16.5" customHeight="1">
      <c r="A177" s="32"/>
      <c r="B177" s="33"/>
      <c r="C177" s="190" t="s">
        <v>362</v>
      </c>
      <c r="D177" s="190" t="s">
        <v>161</v>
      </c>
      <c r="E177" s="191" t="s">
        <v>2196</v>
      </c>
      <c r="F177" s="192" t="s">
        <v>2197</v>
      </c>
      <c r="G177" s="193" t="s">
        <v>294</v>
      </c>
      <c r="H177" s="194">
        <v>166</v>
      </c>
      <c r="I177" s="195"/>
      <c r="J177" s="196">
        <f t="shared" si="10"/>
        <v>0</v>
      </c>
      <c r="K177" s="197"/>
      <c r="L177" s="37"/>
      <c r="M177" s="198" t="s">
        <v>1</v>
      </c>
      <c r="N177" s="199" t="s">
        <v>40</v>
      </c>
      <c r="O177" s="69"/>
      <c r="P177" s="200">
        <f t="shared" si="11"/>
        <v>0</v>
      </c>
      <c r="Q177" s="200">
        <v>0.00019</v>
      </c>
      <c r="R177" s="200">
        <f t="shared" si="12"/>
        <v>0.03154</v>
      </c>
      <c r="S177" s="200">
        <v>0</v>
      </c>
      <c r="T177" s="201">
        <f t="shared" si="13"/>
        <v>0</v>
      </c>
      <c r="U177" s="32"/>
      <c r="V177" s="32"/>
      <c r="W177" s="32"/>
      <c r="X177" s="32"/>
      <c r="Y177" s="32"/>
      <c r="Z177" s="32"/>
      <c r="AA177" s="32"/>
      <c r="AB177" s="32"/>
      <c r="AC177" s="32"/>
      <c r="AD177" s="32"/>
      <c r="AE177" s="32"/>
      <c r="AR177" s="202" t="s">
        <v>165</v>
      </c>
      <c r="AT177" s="202" t="s">
        <v>161</v>
      </c>
      <c r="AU177" s="202" t="s">
        <v>83</v>
      </c>
      <c r="AY177" s="15" t="s">
        <v>159</v>
      </c>
      <c r="BE177" s="203">
        <f t="shared" si="14"/>
        <v>0</v>
      </c>
      <c r="BF177" s="203">
        <f t="shared" si="15"/>
        <v>0</v>
      </c>
      <c r="BG177" s="203">
        <f t="shared" si="16"/>
        <v>0</v>
      </c>
      <c r="BH177" s="203">
        <f t="shared" si="17"/>
        <v>0</v>
      </c>
      <c r="BI177" s="203">
        <f t="shared" si="18"/>
        <v>0</v>
      </c>
      <c r="BJ177" s="15" t="s">
        <v>8</v>
      </c>
      <c r="BK177" s="203">
        <f t="shared" si="19"/>
        <v>0</v>
      </c>
      <c r="BL177" s="15" t="s">
        <v>165</v>
      </c>
      <c r="BM177" s="202" t="s">
        <v>2198</v>
      </c>
    </row>
    <row r="178" spans="2:51" s="13" customFormat="1" ht="12">
      <c r="B178" s="204"/>
      <c r="C178" s="205"/>
      <c r="D178" s="206" t="s">
        <v>167</v>
      </c>
      <c r="E178" s="207" t="s">
        <v>1</v>
      </c>
      <c r="F178" s="208" t="s">
        <v>2199</v>
      </c>
      <c r="G178" s="205"/>
      <c r="H178" s="209">
        <v>166</v>
      </c>
      <c r="I178" s="210"/>
      <c r="J178" s="205"/>
      <c r="K178" s="205"/>
      <c r="L178" s="211"/>
      <c r="M178" s="212"/>
      <c r="N178" s="213"/>
      <c r="O178" s="213"/>
      <c r="P178" s="213"/>
      <c r="Q178" s="213"/>
      <c r="R178" s="213"/>
      <c r="S178" s="213"/>
      <c r="T178" s="214"/>
      <c r="AT178" s="215" t="s">
        <v>167</v>
      </c>
      <c r="AU178" s="215" t="s">
        <v>83</v>
      </c>
      <c r="AV178" s="13" t="s">
        <v>83</v>
      </c>
      <c r="AW178" s="13" t="s">
        <v>31</v>
      </c>
      <c r="AX178" s="13" t="s">
        <v>75</v>
      </c>
      <c r="AY178" s="215" t="s">
        <v>159</v>
      </c>
    </row>
    <row r="179" spans="1:65" s="2" customFormat="1" ht="21.75" customHeight="1">
      <c r="A179" s="32"/>
      <c r="B179" s="33"/>
      <c r="C179" s="190" t="s">
        <v>367</v>
      </c>
      <c r="D179" s="190" t="s">
        <v>161</v>
      </c>
      <c r="E179" s="191" t="s">
        <v>2200</v>
      </c>
      <c r="F179" s="192" t="s">
        <v>2201</v>
      </c>
      <c r="G179" s="193" t="s">
        <v>294</v>
      </c>
      <c r="H179" s="194">
        <v>166</v>
      </c>
      <c r="I179" s="195"/>
      <c r="J179" s="196">
        <f>ROUND(I179*H179,0)</f>
        <v>0</v>
      </c>
      <c r="K179" s="197"/>
      <c r="L179" s="37"/>
      <c r="M179" s="198" t="s">
        <v>1</v>
      </c>
      <c r="N179" s="199" t="s">
        <v>40</v>
      </c>
      <c r="O179" s="69"/>
      <c r="P179" s="200">
        <f>O179*H179</f>
        <v>0</v>
      </c>
      <c r="Q179" s="200">
        <v>6E-05</v>
      </c>
      <c r="R179" s="200">
        <f>Q179*H179</f>
        <v>0.00996</v>
      </c>
      <c r="S179" s="200">
        <v>0</v>
      </c>
      <c r="T179" s="201">
        <f>S179*H179</f>
        <v>0</v>
      </c>
      <c r="U179" s="32"/>
      <c r="V179" s="32"/>
      <c r="W179" s="32"/>
      <c r="X179" s="32"/>
      <c r="Y179" s="32"/>
      <c r="Z179" s="32"/>
      <c r="AA179" s="32"/>
      <c r="AB179" s="32"/>
      <c r="AC179" s="32"/>
      <c r="AD179" s="32"/>
      <c r="AE179" s="32"/>
      <c r="AR179" s="202" t="s">
        <v>165</v>
      </c>
      <c r="AT179" s="202" t="s">
        <v>161</v>
      </c>
      <c r="AU179" s="202" t="s">
        <v>83</v>
      </c>
      <c r="AY179" s="15" t="s">
        <v>159</v>
      </c>
      <c r="BE179" s="203">
        <f>IF(N179="základní",J179,0)</f>
        <v>0</v>
      </c>
      <c r="BF179" s="203">
        <f>IF(N179="snížená",J179,0)</f>
        <v>0</v>
      </c>
      <c r="BG179" s="203">
        <f>IF(N179="zákl. přenesená",J179,0)</f>
        <v>0</v>
      </c>
      <c r="BH179" s="203">
        <f>IF(N179="sníž. přenesená",J179,0)</f>
        <v>0</v>
      </c>
      <c r="BI179" s="203">
        <f>IF(N179="nulová",J179,0)</f>
        <v>0</v>
      </c>
      <c r="BJ179" s="15" t="s">
        <v>8</v>
      </c>
      <c r="BK179" s="203">
        <f>ROUND(I179*H179,0)</f>
        <v>0</v>
      </c>
      <c r="BL179" s="15" t="s">
        <v>165</v>
      </c>
      <c r="BM179" s="202" t="s">
        <v>2202</v>
      </c>
    </row>
    <row r="180" spans="2:51" s="13" customFormat="1" ht="12">
      <c r="B180" s="204"/>
      <c r="C180" s="205"/>
      <c r="D180" s="206" t="s">
        <v>167</v>
      </c>
      <c r="E180" s="207" t="s">
        <v>1</v>
      </c>
      <c r="F180" s="208" t="s">
        <v>2199</v>
      </c>
      <c r="G180" s="205"/>
      <c r="H180" s="209">
        <v>166</v>
      </c>
      <c r="I180" s="210"/>
      <c r="J180" s="205"/>
      <c r="K180" s="205"/>
      <c r="L180" s="211"/>
      <c r="M180" s="212"/>
      <c r="N180" s="213"/>
      <c r="O180" s="213"/>
      <c r="P180" s="213"/>
      <c r="Q180" s="213"/>
      <c r="R180" s="213"/>
      <c r="S180" s="213"/>
      <c r="T180" s="214"/>
      <c r="AT180" s="215" t="s">
        <v>167</v>
      </c>
      <c r="AU180" s="215" t="s">
        <v>83</v>
      </c>
      <c r="AV180" s="13" t="s">
        <v>83</v>
      </c>
      <c r="AW180" s="13" t="s">
        <v>31</v>
      </c>
      <c r="AX180" s="13" t="s">
        <v>75</v>
      </c>
      <c r="AY180" s="215" t="s">
        <v>159</v>
      </c>
    </row>
    <row r="181" spans="1:65" s="2" customFormat="1" ht="16.5" customHeight="1">
      <c r="A181" s="32"/>
      <c r="B181" s="33"/>
      <c r="C181" s="190" t="s">
        <v>374</v>
      </c>
      <c r="D181" s="190" t="s">
        <v>161</v>
      </c>
      <c r="E181" s="191" t="s">
        <v>2203</v>
      </c>
      <c r="F181" s="192" t="s">
        <v>2204</v>
      </c>
      <c r="G181" s="193" t="s">
        <v>2205</v>
      </c>
      <c r="H181" s="194">
        <v>1</v>
      </c>
      <c r="I181" s="195"/>
      <c r="J181" s="196">
        <f>ROUND(I181*H181,0)</f>
        <v>0</v>
      </c>
      <c r="K181" s="197"/>
      <c r="L181" s="37"/>
      <c r="M181" s="198" t="s">
        <v>1</v>
      </c>
      <c r="N181" s="199" t="s">
        <v>40</v>
      </c>
      <c r="O181" s="69"/>
      <c r="P181" s="200">
        <f>O181*H181</f>
        <v>0</v>
      </c>
      <c r="Q181" s="200">
        <v>0.00801</v>
      </c>
      <c r="R181" s="200">
        <f>Q181*H181</f>
        <v>0.00801</v>
      </c>
      <c r="S181" s="200">
        <v>0</v>
      </c>
      <c r="T181" s="201">
        <f>S181*H181</f>
        <v>0</v>
      </c>
      <c r="U181" s="32"/>
      <c r="V181" s="32"/>
      <c r="W181" s="32"/>
      <c r="X181" s="32"/>
      <c r="Y181" s="32"/>
      <c r="Z181" s="32"/>
      <c r="AA181" s="32"/>
      <c r="AB181" s="32"/>
      <c r="AC181" s="32"/>
      <c r="AD181" s="32"/>
      <c r="AE181" s="32"/>
      <c r="AR181" s="202" t="s">
        <v>244</v>
      </c>
      <c r="AT181" s="202" t="s">
        <v>161</v>
      </c>
      <c r="AU181" s="202" t="s">
        <v>83</v>
      </c>
      <c r="AY181" s="15" t="s">
        <v>159</v>
      </c>
      <c r="BE181" s="203">
        <f>IF(N181="základní",J181,0)</f>
        <v>0</v>
      </c>
      <c r="BF181" s="203">
        <f>IF(N181="snížená",J181,0)</f>
        <v>0</v>
      </c>
      <c r="BG181" s="203">
        <f>IF(N181="zákl. přenesená",J181,0)</f>
        <v>0</v>
      </c>
      <c r="BH181" s="203">
        <f>IF(N181="sníž. přenesená",J181,0)</f>
        <v>0</v>
      </c>
      <c r="BI181" s="203">
        <f>IF(N181="nulová",J181,0)</f>
        <v>0</v>
      </c>
      <c r="BJ181" s="15" t="s">
        <v>8</v>
      </c>
      <c r="BK181" s="203">
        <f>ROUND(I181*H181,0)</f>
        <v>0</v>
      </c>
      <c r="BL181" s="15" t="s">
        <v>244</v>
      </c>
      <c r="BM181" s="202" t="s">
        <v>2206</v>
      </c>
    </row>
    <row r="182" spans="1:65" s="2" customFormat="1" ht="21.75" customHeight="1">
      <c r="A182" s="32"/>
      <c r="B182" s="33"/>
      <c r="C182" s="190" t="s">
        <v>380</v>
      </c>
      <c r="D182" s="190" t="s">
        <v>161</v>
      </c>
      <c r="E182" s="191" t="s">
        <v>2207</v>
      </c>
      <c r="F182" s="192" t="s">
        <v>2208</v>
      </c>
      <c r="G182" s="193" t="s">
        <v>825</v>
      </c>
      <c r="H182" s="227"/>
      <c r="I182" s="195"/>
      <c r="J182" s="196">
        <f>ROUND(I182*H182,0)</f>
        <v>0</v>
      </c>
      <c r="K182" s="197"/>
      <c r="L182" s="37"/>
      <c r="M182" s="198" t="s">
        <v>1</v>
      </c>
      <c r="N182" s="199" t="s">
        <v>40</v>
      </c>
      <c r="O182" s="69"/>
      <c r="P182" s="200">
        <f>O182*H182</f>
        <v>0</v>
      </c>
      <c r="Q182" s="200">
        <v>0</v>
      </c>
      <c r="R182" s="200">
        <f>Q182*H182</f>
        <v>0</v>
      </c>
      <c r="S182" s="200">
        <v>0</v>
      </c>
      <c r="T182" s="201">
        <f>S182*H182</f>
        <v>0</v>
      </c>
      <c r="U182" s="32"/>
      <c r="V182" s="32"/>
      <c r="W182" s="32"/>
      <c r="X182" s="32"/>
      <c r="Y182" s="32"/>
      <c r="Z182" s="32"/>
      <c r="AA182" s="32"/>
      <c r="AB182" s="32"/>
      <c r="AC182" s="32"/>
      <c r="AD182" s="32"/>
      <c r="AE182" s="32"/>
      <c r="AR182" s="202" t="s">
        <v>244</v>
      </c>
      <c r="AT182" s="202" t="s">
        <v>161</v>
      </c>
      <c r="AU182" s="202" t="s">
        <v>83</v>
      </c>
      <c r="AY182" s="15" t="s">
        <v>159</v>
      </c>
      <c r="BE182" s="203">
        <f>IF(N182="základní",J182,0)</f>
        <v>0</v>
      </c>
      <c r="BF182" s="203">
        <f>IF(N182="snížená",J182,0)</f>
        <v>0</v>
      </c>
      <c r="BG182" s="203">
        <f>IF(N182="zákl. přenesená",J182,0)</f>
        <v>0</v>
      </c>
      <c r="BH182" s="203">
        <f>IF(N182="sníž. přenesená",J182,0)</f>
        <v>0</v>
      </c>
      <c r="BI182" s="203">
        <f>IF(N182="nulová",J182,0)</f>
        <v>0</v>
      </c>
      <c r="BJ182" s="15" t="s">
        <v>8</v>
      </c>
      <c r="BK182" s="203">
        <f>ROUND(I182*H182,0)</f>
        <v>0</v>
      </c>
      <c r="BL182" s="15" t="s">
        <v>244</v>
      </c>
      <c r="BM182" s="202" t="s">
        <v>2209</v>
      </c>
    </row>
    <row r="183" spans="2:63" s="12" customFormat="1" ht="22.9" customHeight="1">
      <c r="B183" s="174"/>
      <c r="C183" s="175"/>
      <c r="D183" s="176" t="s">
        <v>74</v>
      </c>
      <c r="E183" s="188" t="s">
        <v>644</v>
      </c>
      <c r="F183" s="188" t="s">
        <v>645</v>
      </c>
      <c r="G183" s="175"/>
      <c r="H183" s="175"/>
      <c r="I183" s="178"/>
      <c r="J183" s="189">
        <f>BK183</f>
        <v>0</v>
      </c>
      <c r="K183" s="175"/>
      <c r="L183" s="180"/>
      <c r="M183" s="181"/>
      <c r="N183" s="182"/>
      <c r="O183" s="182"/>
      <c r="P183" s="183">
        <f>P184</f>
        <v>0</v>
      </c>
      <c r="Q183" s="182"/>
      <c r="R183" s="183">
        <f>R184</f>
        <v>0</v>
      </c>
      <c r="S183" s="182"/>
      <c r="T183" s="184">
        <f>T184</f>
        <v>0</v>
      </c>
      <c r="AR183" s="185" t="s">
        <v>8</v>
      </c>
      <c r="AT183" s="186" t="s">
        <v>74</v>
      </c>
      <c r="AU183" s="186" t="s">
        <v>8</v>
      </c>
      <c r="AY183" s="185" t="s">
        <v>159</v>
      </c>
      <c r="BK183" s="187">
        <f>BK184</f>
        <v>0</v>
      </c>
    </row>
    <row r="184" spans="1:65" s="2" customFormat="1" ht="21.75" customHeight="1">
      <c r="A184" s="32"/>
      <c r="B184" s="33"/>
      <c r="C184" s="190" t="s">
        <v>387</v>
      </c>
      <c r="D184" s="190" t="s">
        <v>161</v>
      </c>
      <c r="E184" s="191" t="s">
        <v>2079</v>
      </c>
      <c r="F184" s="192" t="s">
        <v>2080</v>
      </c>
      <c r="G184" s="193" t="s">
        <v>194</v>
      </c>
      <c r="H184" s="194">
        <v>54.991</v>
      </c>
      <c r="I184" s="195"/>
      <c r="J184" s="196">
        <f>ROUND(I184*H184,0)</f>
        <v>0</v>
      </c>
      <c r="K184" s="197"/>
      <c r="L184" s="37"/>
      <c r="M184" s="231" t="s">
        <v>1</v>
      </c>
      <c r="N184" s="232" t="s">
        <v>40</v>
      </c>
      <c r="O184" s="233"/>
      <c r="P184" s="234">
        <f>O184*H184</f>
        <v>0</v>
      </c>
      <c r="Q184" s="234">
        <v>0</v>
      </c>
      <c r="R184" s="234">
        <f>Q184*H184</f>
        <v>0</v>
      </c>
      <c r="S184" s="234">
        <v>0</v>
      </c>
      <c r="T184" s="235">
        <f>S184*H184</f>
        <v>0</v>
      </c>
      <c r="U184" s="32"/>
      <c r="V184" s="32"/>
      <c r="W184" s="32"/>
      <c r="X184" s="32"/>
      <c r="Y184" s="32"/>
      <c r="Z184" s="32"/>
      <c r="AA184" s="32"/>
      <c r="AB184" s="32"/>
      <c r="AC184" s="32"/>
      <c r="AD184" s="32"/>
      <c r="AE184" s="32"/>
      <c r="AR184" s="202" t="s">
        <v>165</v>
      </c>
      <c r="AT184" s="202" t="s">
        <v>161</v>
      </c>
      <c r="AU184" s="202" t="s">
        <v>83</v>
      </c>
      <c r="AY184" s="15" t="s">
        <v>159</v>
      </c>
      <c r="BE184" s="203">
        <f>IF(N184="základní",J184,0)</f>
        <v>0</v>
      </c>
      <c r="BF184" s="203">
        <f>IF(N184="snížená",J184,0)</f>
        <v>0</v>
      </c>
      <c r="BG184" s="203">
        <f>IF(N184="zákl. přenesená",J184,0)</f>
        <v>0</v>
      </c>
      <c r="BH184" s="203">
        <f>IF(N184="sníž. přenesená",J184,0)</f>
        <v>0</v>
      </c>
      <c r="BI184" s="203">
        <f>IF(N184="nulová",J184,0)</f>
        <v>0</v>
      </c>
      <c r="BJ184" s="15" t="s">
        <v>8</v>
      </c>
      <c r="BK184" s="203">
        <f>ROUND(I184*H184,0)</f>
        <v>0</v>
      </c>
      <c r="BL184" s="15" t="s">
        <v>165</v>
      </c>
      <c r="BM184" s="202" t="s">
        <v>2210</v>
      </c>
    </row>
    <row r="185" spans="1:31" s="2" customFormat="1" ht="6.95" customHeight="1">
      <c r="A185" s="32"/>
      <c r="B185" s="52"/>
      <c r="C185" s="53"/>
      <c r="D185" s="53"/>
      <c r="E185" s="53"/>
      <c r="F185" s="53"/>
      <c r="G185" s="53"/>
      <c r="H185" s="53"/>
      <c r="I185" s="53"/>
      <c r="J185" s="53"/>
      <c r="K185" s="53"/>
      <c r="L185" s="37"/>
      <c r="M185" s="32"/>
      <c r="O185" s="32"/>
      <c r="P185" s="32"/>
      <c r="Q185" s="32"/>
      <c r="R185" s="32"/>
      <c r="S185" s="32"/>
      <c r="T185" s="32"/>
      <c r="U185" s="32"/>
      <c r="V185" s="32"/>
      <c r="W185" s="32"/>
      <c r="X185" s="32"/>
      <c r="Y185" s="32"/>
      <c r="Z185" s="32"/>
      <c r="AA185" s="32"/>
      <c r="AB185" s="32"/>
      <c r="AC185" s="32"/>
      <c r="AD185" s="32"/>
      <c r="AE185" s="32"/>
    </row>
  </sheetData>
  <sheetProtection algorithmName="SHA-512" hashValue="d/7or3nnFLsfrMujCaGOpoQEBPqiXEN6ENmZKlXAeKfSO/RM9H/nV12htGksG10vlW4qFihCkEFDIGDv46TXVQ==" saltValue="btZXpDbdXOF7ht/PjnyH1ozi/1h9IY8TnokdK30j66w4xyl3uuzZY/4POW7i0sNSY/ficWwbAx74Lrcc066JEA==" spinCount="100000" sheet="1" objects="1" scenarios="1" formatColumns="0" formatRows="0" autoFilter="0"/>
  <autoFilter ref="C119:K18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98">
      <selection activeCell="H132" sqref="H13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31"/>
      <c r="M2" s="431"/>
      <c r="N2" s="431"/>
      <c r="O2" s="431"/>
      <c r="P2" s="431"/>
      <c r="Q2" s="431"/>
      <c r="R2" s="431"/>
      <c r="S2" s="431"/>
      <c r="T2" s="431"/>
      <c r="U2" s="431"/>
      <c r="V2" s="431"/>
      <c r="AT2" s="15" t="s">
        <v>103</v>
      </c>
    </row>
    <row r="3" spans="2:46" s="1" customFormat="1" ht="6.95" customHeight="1">
      <c r="B3" s="113"/>
      <c r="C3" s="114"/>
      <c r="D3" s="114"/>
      <c r="E3" s="114"/>
      <c r="F3" s="114"/>
      <c r="G3" s="114"/>
      <c r="H3" s="114"/>
      <c r="I3" s="114"/>
      <c r="J3" s="114"/>
      <c r="K3" s="114"/>
      <c r="L3" s="18"/>
      <c r="AT3" s="15" t="s">
        <v>83</v>
      </c>
    </row>
    <row r="4" spans="2:46" s="1" customFormat="1" ht="24.95" customHeight="1">
      <c r="B4" s="18"/>
      <c r="D4" s="115" t="s">
        <v>107</v>
      </c>
      <c r="L4" s="18"/>
      <c r="M4" s="116" t="s">
        <v>11</v>
      </c>
      <c r="AT4" s="15" t="s">
        <v>4</v>
      </c>
    </row>
    <row r="5" spans="2:12" s="1" customFormat="1" ht="6.95" customHeight="1">
      <c r="B5" s="18"/>
      <c r="L5" s="18"/>
    </row>
    <row r="6" spans="2:12" s="1" customFormat="1" ht="12" customHeight="1">
      <c r="B6" s="18"/>
      <c r="D6" s="117" t="s">
        <v>17</v>
      </c>
      <c r="L6" s="18"/>
    </row>
    <row r="7" spans="2:12" s="1" customFormat="1" ht="26.25" customHeight="1">
      <c r="B7" s="18"/>
      <c r="E7" s="448" t="str">
        <f>'Rekapitulace stavby'!K6</f>
        <v>Revitalizace areálu kostela Sv. Jiří, Horní Slavkov - I. etapa - stavební objekty</v>
      </c>
      <c r="F7" s="449"/>
      <c r="G7" s="449"/>
      <c r="H7" s="449"/>
      <c r="L7" s="18"/>
    </row>
    <row r="8" spans="1:31" s="2" customFormat="1" ht="12" customHeight="1">
      <c r="A8" s="32"/>
      <c r="B8" s="37"/>
      <c r="C8" s="32"/>
      <c r="D8" s="117" t="s">
        <v>108</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451" t="s">
        <v>2211</v>
      </c>
      <c r="F9" s="450"/>
      <c r="G9" s="450"/>
      <c r="H9" s="45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7" t="s">
        <v>19</v>
      </c>
      <c r="E11" s="32"/>
      <c r="F11" s="108" t="s">
        <v>1</v>
      </c>
      <c r="G11" s="32"/>
      <c r="H11" s="32"/>
      <c r="I11" s="117" t="s">
        <v>20</v>
      </c>
      <c r="J11" s="108"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7" t="s">
        <v>21</v>
      </c>
      <c r="E12" s="32"/>
      <c r="F12" s="108" t="s">
        <v>112</v>
      </c>
      <c r="G12" s="32"/>
      <c r="H12" s="32"/>
      <c r="I12" s="117" t="s">
        <v>23</v>
      </c>
      <c r="J12" s="118" t="str">
        <f>'Rekapitulace stavby'!AN8</f>
        <v>2. 2. 2021</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7" t="s">
        <v>25</v>
      </c>
      <c r="E14" s="32"/>
      <c r="F14" s="32"/>
      <c r="G14" s="32"/>
      <c r="H14" s="32"/>
      <c r="I14" s="117" t="s">
        <v>26</v>
      </c>
      <c r="J14" s="108" t="s">
        <v>1</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08" t="s">
        <v>113</v>
      </c>
      <c r="F15" s="32"/>
      <c r="G15" s="32"/>
      <c r="H15" s="32"/>
      <c r="I15" s="117" t="s">
        <v>27</v>
      </c>
      <c r="J15" s="108"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7" t="s">
        <v>28</v>
      </c>
      <c r="E17" s="32"/>
      <c r="F17" s="32"/>
      <c r="G17" s="32"/>
      <c r="H17" s="32"/>
      <c r="I17" s="117" t="s">
        <v>26</v>
      </c>
      <c r="J17" s="28" t="str">
        <f>'Rekapitulace stavby'!AN13</f>
        <v>Vyplň údaj</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452" t="str">
        <f>'Rekapitulace stavby'!E14</f>
        <v>Vyplň údaj</v>
      </c>
      <c r="F18" s="453"/>
      <c r="G18" s="453"/>
      <c r="H18" s="453"/>
      <c r="I18" s="117" t="s">
        <v>27</v>
      </c>
      <c r="J18" s="28" t="str">
        <f>'Rekapitulace stavby'!AN14</f>
        <v>Vyplň údaj</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7" t="s">
        <v>30</v>
      </c>
      <c r="E20" s="32"/>
      <c r="F20" s="32"/>
      <c r="G20" s="32"/>
      <c r="H20" s="32"/>
      <c r="I20" s="117" t="s">
        <v>26</v>
      </c>
      <c r="J20" s="108" t="s">
        <v>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08" t="s">
        <v>114</v>
      </c>
      <c r="F21" s="32"/>
      <c r="G21" s="32"/>
      <c r="H21" s="32"/>
      <c r="I21" s="117" t="s">
        <v>27</v>
      </c>
      <c r="J21" s="108"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7" t="s">
        <v>32</v>
      </c>
      <c r="E23" s="32"/>
      <c r="F23" s="32"/>
      <c r="G23" s="32"/>
      <c r="H23" s="32"/>
      <c r="I23" s="117" t="s">
        <v>26</v>
      </c>
      <c r="J23" s="108" t="s">
        <v>1</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08" t="s">
        <v>33</v>
      </c>
      <c r="F24" s="32"/>
      <c r="G24" s="32"/>
      <c r="H24" s="32"/>
      <c r="I24" s="117" t="s">
        <v>27</v>
      </c>
      <c r="J24" s="108"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7" t="s">
        <v>34</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9"/>
      <c r="B27" s="120"/>
      <c r="C27" s="119"/>
      <c r="D27" s="119"/>
      <c r="E27" s="454" t="s">
        <v>1</v>
      </c>
      <c r="F27" s="454"/>
      <c r="G27" s="454"/>
      <c r="H27" s="454"/>
      <c r="I27" s="119"/>
      <c r="J27" s="119"/>
      <c r="K27" s="119"/>
      <c r="L27" s="121"/>
      <c r="S27" s="119"/>
      <c r="T27" s="119"/>
      <c r="U27" s="119"/>
      <c r="V27" s="119"/>
      <c r="W27" s="119"/>
      <c r="X27" s="119"/>
      <c r="Y27" s="119"/>
      <c r="Z27" s="119"/>
      <c r="AA27" s="119"/>
      <c r="AB27" s="119"/>
      <c r="AC27" s="119"/>
      <c r="AD27" s="119"/>
      <c r="AE27" s="119"/>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22"/>
      <c r="E29" s="122"/>
      <c r="F29" s="122"/>
      <c r="G29" s="122"/>
      <c r="H29" s="122"/>
      <c r="I29" s="122"/>
      <c r="J29" s="122"/>
      <c r="K29" s="122"/>
      <c r="L29" s="49"/>
      <c r="S29" s="32"/>
      <c r="T29" s="32"/>
      <c r="U29" s="32"/>
      <c r="V29" s="32"/>
      <c r="W29" s="32"/>
      <c r="X29" s="32"/>
      <c r="Y29" s="32"/>
      <c r="Z29" s="32"/>
      <c r="AA29" s="32"/>
      <c r="AB29" s="32"/>
      <c r="AC29" s="32"/>
      <c r="AD29" s="32"/>
      <c r="AE29" s="32"/>
    </row>
    <row r="30" spans="1:31" s="2" customFormat="1" ht="25.35" customHeight="1">
      <c r="A30" s="32"/>
      <c r="B30" s="37"/>
      <c r="C30" s="32"/>
      <c r="D30" s="123" t="s">
        <v>35</v>
      </c>
      <c r="E30" s="32"/>
      <c r="F30" s="32"/>
      <c r="G30" s="32"/>
      <c r="H30" s="32"/>
      <c r="I30" s="32"/>
      <c r="J30" s="124">
        <f>ROUND(J118,0)</f>
        <v>0</v>
      </c>
      <c r="K30" s="32"/>
      <c r="L30" s="49"/>
      <c r="S30" s="32"/>
      <c r="T30" s="32"/>
      <c r="U30" s="32"/>
      <c r="V30" s="32"/>
      <c r="W30" s="32"/>
      <c r="X30" s="32"/>
      <c r="Y30" s="32"/>
      <c r="Z30" s="32"/>
      <c r="AA30" s="32"/>
      <c r="AB30" s="32"/>
      <c r="AC30" s="32"/>
      <c r="AD30" s="32"/>
      <c r="AE30" s="32"/>
    </row>
    <row r="31" spans="1:31" s="2" customFormat="1" ht="6.95" customHeight="1">
      <c r="A31" s="32"/>
      <c r="B31" s="37"/>
      <c r="C31" s="32"/>
      <c r="D31" s="122"/>
      <c r="E31" s="122"/>
      <c r="F31" s="122"/>
      <c r="G31" s="122"/>
      <c r="H31" s="122"/>
      <c r="I31" s="122"/>
      <c r="J31" s="122"/>
      <c r="K31" s="122"/>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25" t="s">
        <v>37</v>
      </c>
      <c r="G32" s="32"/>
      <c r="H32" s="32"/>
      <c r="I32" s="125" t="s">
        <v>36</v>
      </c>
      <c r="J32" s="125" t="s">
        <v>38</v>
      </c>
      <c r="K32" s="32"/>
      <c r="L32" s="49"/>
      <c r="S32" s="32"/>
      <c r="T32" s="32"/>
      <c r="U32" s="32"/>
      <c r="V32" s="32"/>
      <c r="W32" s="32"/>
      <c r="X32" s="32"/>
      <c r="Y32" s="32"/>
      <c r="Z32" s="32"/>
      <c r="AA32" s="32"/>
      <c r="AB32" s="32"/>
      <c r="AC32" s="32"/>
      <c r="AD32" s="32"/>
      <c r="AE32" s="32"/>
    </row>
    <row r="33" spans="1:31" s="2" customFormat="1" ht="14.45" customHeight="1">
      <c r="A33" s="32"/>
      <c r="B33" s="37"/>
      <c r="C33" s="32"/>
      <c r="D33" s="126" t="s">
        <v>39</v>
      </c>
      <c r="E33" s="117" t="s">
        <v>40</v>
      </c>
      <c r="F33" s="127">
        <f>ROUND((SUM(BE118:BE121)),0)</f>
        <v>0</v>
      </c>
      <c r="G33" s="32"/>
      <c r="H33" s="32"/>
      <c r="I33" s="128">
        <v>0.21</v>
      </c>
      <c r="J33" s="127">
        <f>ROUND(((SUM(BE118:BE121))*I33),0)</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7" t="s">
        <v>41</v>
      </c>
      <c r="F34" s="127">
        <f>ROUND((SUM(BF118:BF121)),0)</f>
        <v>0</v>
      </c>
      <c r="G34" s="32"/>
      <c r="H34" s="32"/>
      <c r="I34" s="128">
        <v>0.15</v>
      </c>
      <c r="J34" s="127">
        <f>ROUND(((SUM(BF118:BF121))*I34),0)</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7" t="s">
        <v>42</v>
      </c>
      <c r="F35" s="127">
        <f>ROUND((SUM(BG118:BG121)),0)</f>
        <v>0</v>
      </c>
      <c r="G35" s="32"/>
      <c r="H35" s="32"/>
      <c r="I35" s="128">
        <v>0.21</v>
      </c>
      <c r="J35" s="127">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7" t="s">
        <v>43</v>
      </c>
      <c r="F36" s="127">
        <f>ROUND((SUM(BH118:BH121)),0)</f>
        <v>0</v>
      </c>
      <c r="G36" s="32"/>
      <c r="H36" s="32"/>
      <c r="I36" s="128">
        <v>0.15</v>
      </c>
      <c r="J36" s="127">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7" t="s">
        <v>44</v>
      </c>
      <c r="F37" s="127">
        <f>ROUND((SUM(BI118:BI121)),0)</f>
        <v>0</v>
      </c>
      <c r="G37" s="32"/>
      <c r="H37" s="32"/>
      <c r="I37" s="128">
        <v>0</v>
      </c>
      <c r="J37" s="127">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9"/>
      <c r="D39" s="130" t="s">
        <v>45</v>
      </c>
      <c r="E39" s="131"/>
      <c r="F39" s="131"/>
      <c r="G39" s="132" t="s">
        <v>46</v>
      </c>
      <c r="H39" s="133" t="s">
        <v>47</v>
      </c>
      <c r="I39" s="131"/>
      <c r="J39" s="134">
        <f>SUM(J30:J37)</f>
        <v>0</v>
      </c>
      <c r="K39" s="135"/>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9"/>
      <c r="D50" s="136" t="s">
        <v>48</v>
      </c>
      <c r="E50" s="137"/>
      <c r="F50" s="137"/>
      <c r="G50" s="136" t="s">
        <v>49</v>
      </c>
      <c r="H50" s="137"/>
      <c r="I50" s="137"/>
      <c r="J50" s="137"/>
      <c r="K50" s="137"/>
      <c r="L50" s="49"/>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75">
      <c r="A61" s="32"/>
      <c r="B61" s="37"/>
      <c r="C61" s="32"/>
      <c r="D61" s="138" t="s">
        <v>50</v>
      </c>
      <c r="E61" s="139"/>
      <c r="F61" s="140" t="s">
        <v>51</v>
      </c>
      <c r="G61" s="138" t="s">
        <v>50</v>
      </c>
      <c r="H61" s="139"/>
      <c r="I61" s="139"/>
      <c r="J61" s="141" t="s">
        <v>51</v>
      </c>
      <c r="K61" s="139"/>
      <c r="L61" s="49"/>
      <c r="S61" s="32"/>
      <c r="T61" s="32"/>
      <c r="U61" s="32"/>
      <c r="V61" s="32"/>
      <c r="W61" s="32"/>
      <c r="X61" s="32"/>
      <c r="Y61" s="32"/>
      <c r="Z61" s="32"/>
      <c r="AA61" s="32"/>
      <c r="AB61" s="32"/>
      <c r="AC61" s="32"/>
      <c r="AD61" s="32"/>
      <c r="AE61" s="32"/>
    </row>
    <row r="62" spans="2:12" ht="12">
      <c r="B62" s="18"/>
      <c r="L62" s="18"/>
    </row>
    <row r="63" spans="2:12" ht="12">
      <c r="B63" s="18"/>
      <c r="L63" s="18"/>
    </row>
    <row r="64" spans="2:12" ht="12">
      <c r="B64" s="18"/>
      <c r="L64" s="18"/>
    </row>
    <row r="65" spans="1:31" s="2" customFormat="1" ht="12.75">
      <c r="A65" s="32"/>
      <c r="B65" s="37"/>
      <c r="C65" s="32"/>
      <c r="D65" s="136" t="s">
        <v>52</v>
      </c>
      <c r="E65" s="142"/>
      <c r="F65" s="142"/>
      <c r="G65" s="136" t="s">
        <v>53</v>
      </c>
      <c r="H65" s="142"/>
      <c r="I65" s="142"/>
      <c r="J65" s="142"/>
      <c r="K65" s="142"/>
      <c r="L65" s="49"/>
      <c r="S65" s="32"/>
      <c r="T65" s="32"/>
      <c r="U65" s="32"/>
      <c r="V65" s="32"/>
      <c r="W65" s="32"/>
      <c r="X65" s="32"/>
      <c r="Y65" s="32"/>
      <c r="Z65" s="32"/>
      <c r="AA65" s="32"/>
      <c r="AB65" s="32"/>
      <c r="AC65" s="32"/>
      <c r="AD65" s="32"/>
      <c r="AE65" s="32"/>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75">
      <c r="A76" s="32"/>
      <c r="B76" s="37"/>
      <c r="C76" s="32"/>
      <c r="D76" s="138" t="s">
        <v>50</v>
      </c>
      <c r="E76" s="139"/>
      <c r="F76" s="140" t="s">
        <v>51</v>
      </c>
      <c r="G76" s="138" t="s">
        <v>50</v>
      </c>
      <c r="H76" s="139"/>
      <c r="I76" s="139"/>
      <c r="J76" s="141" t="s">
        <v>51</v>
      </c>
      <c r="K76" s="139"/>
      <c r="L76" s="49"/>
      <c r="S76" s="32"/>
      <c r="T76" s="32"/>
      <c r="U76" s="32"/>
      <c r="V76" s="32"/>
      <c r="W76" s="32"/>
      <c r="X76" s="32"/>
      <c r="Y76" s="32"/>
      <c r="Z76" s="32"/>
      <c r="AA76" s="32"/>
      <c r="AB76" s="32"/>
      <c r="AC76" s="32"/>
      <c r="AD76" s="32"/>
      <c r="AE76" s="32"/>
    </row>
    <row r="77" spans="1:31" s="2" customFormat="1" ht="14.45" customHeight="1">
      <c r="A77" s="32"/>
      <c r="B77" s="143"/>
      <c r="C77" s="144"/>
      <c r="D77" s="144"/>
      <c r="E77" s="144"/>
      <c r="F77" s="144"/>
      <c r="G77" s="144"/>
      <c r="H77" s="144"/>
      <c r="I77" s="144"/>
      <c r="J77" s="144"/>
      <c r="K77" s="144"/>
      <c r="L77" s="49"/>
      <c r="S77" s="32"/>
      <c r="T77" s="32"/>
      <c r="U77" s="32"/>
      <c r="V77" s="32"/>
      <c r="W77" s="32"/>
      <c r="X77" s="32"/>
      <c r="Y77" s="32"/>
      <c r="Z77" s="32"/>
      <c r="AA77" s="32"/>
      <c r="AB77" s="32"/>
      <c r="AC77" s="32"/>
      <c r="AD77" s="32"/>
      <c r="AE77" s="32"/>
    </row>
    <row r="81" spans="1:31" s="2" customFormat="1" ht="6.95" customHeight="1">
      <c r="A81" s="32"/>
      <c r="B81" s="145"/>
      <c r="C81" s="146"/>
      <c r="D81" s="146"/>
      <c r="E81" s="146"/>
      <c r="F81" s="146"/>
      <c r="G81" s="146"/>
      <c r="H81" s="146"/>
      <c r="I81" s="146"/>
      <c r="J81" s="146"/>
      <c r="K81" s="146"/>
      <c r="L81" s="49"/>
      <c r="S81" s="32"/>
      <c r="T81" s="32"/>
      <c r="U81" s="32"/>
      <c r="V81" s="32"/>
      <c r="W81" s="32"/>
      <c r="X81" s="32"/>
      <c r="Y81" s="32"/>
      <c r="Z81" s="32"/>
      <c r="AA81" s="32"/>
      <c r="AB81" s="32"/>
      <c r="AC81" s="32"/>
      <c r="AD81" s="32"/>
      <c r="AE81" s="32"/>
    </row>
    <row r="82" spans="1:31" s="2" customFormat="1" ht="24.95" customHeight="1">
      <c r="A82" s="32"/>
      <c r="B82" s="33"/>
      <c r="C82" s="21" t="s">
        <v>115</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7" t="s">
        <v>17</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26.25" customHeight="1">
      <c r="A85" s="32"/>
      <c r="B85" s="33"/>
      <c r="C85" s="34"/>
      <c r="D85" s="34"/>
      <c r="E85" s="446" t="str">
        <f>E7</f>
        <v>Revitalizace areálu kostela Sv. Jiří, Horní Slavkov - I. etapa - stavební objekty</v>
      </c>
      <c r="F85" s="447"/>
      <c r="G85" s="447"/>
      <c r="H85" s="447"/>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7" t="s">
        <v>108</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425" t="str">
        <f>E9</f>
        <v>0209 - SO 29  Areálové osvětlení</v>
      </c>
      <c r="F87" s="445"/>
      <c r="G87" s="445"/>
      <c r="H87" s="445"/>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7" t="s">
        <v>21</v>
      </c>
      <c r="D89" s="34"/>
      <c r="E89" s="34"/>
      <c r="F89" s="25" t="str">
        <f>F12</f>
        <v>Horní Slavkov</v>
      </c>
      <c r="G89" s="34"/>
      <c r="H89" s="34"/>
      <c r="I89" s="27" t="s">
        <v>23</v>
      </c>
      <c r="J89" s="64" t="str">
        <f>IF(J12="","",J12)</f>
        <v>2. 2. 2021</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25.7" customHeight="1">
      <c r="A91" s="32"/>
      <c r="B91" s="33"/>
      <c r="C91" s="27" t="s">
        <v>25</v>
      </c>
      <c r="D91" s="34"/>
      <c r="E91" s="34"/>
      <c r="F91" s="25" t="str">
        <f>E15</f>
        <v>Město Horní Slavkov</v>
      </c>
      <c r="G91" s="34"/>
      <c r="H91" s="34"/>
      <c r="I91" s="27" t="s">
        <v>30</v>
      </c>
      <c r="J91" s="30" t="str">
        <f>E21</f>
        <v>TMS PROJEKT Ing. JiříTreybal</v>
      </c>
      <c r="K91" s="34"/>
      <c r="L91" s="49"/>
      <c r="S91" s="32"/>
      <c r="T91" s="32"/>
      <c r="U91" s="32"/>
      <c r="V91" s="32"/>
      <c r="W91" s="32"/>
      <c r="X91" s="32"/>
      <c r="Y91" s="32"/>
      <c r="Z91" s="32"/>
      <c r="AA91" s="32"/>
      <c r="AB91" s="32"/>
      <c r="AC91" s="32"/>
      <c r="AD91" s="32"/>
      <c r="AE91" s="32"/>
    </row>
    <row r="92" spans="1:31" s="2" customFormat="1" ht="15.2" customHeight="1">
      <c r="A92" s="32"/>
      <c r="B92" s="33"/>
      <c r="C92" s="27" t="s">
        <v>28</v>
      </c>
      <c r="D92" s="34"/>
      <c r="E92" s="34"/>
      <c r="F92" s="25" t="str">
        <f>IF(E18="","",E18)</f>
        <v>Vyplň údaj</v>
      </c>
      <c r="G92" s="34"/>
      <c r="H92" s="34"/>
      <c r="I92" s="27" t="s">
        <v>32</v>
      </c>
      <c r="J92" s="30" t="str">
        <f>E24</f>
        <v>Pavel Hrba</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7" t="s">
        <v>116</v>
      </c>
      <c r="D94" s="148"/>
      <c r="E94" s="148"/>
      <c r="F94" s="148"/>
      <c r="G94" s="148"/>
      <c r="H94" s="148"/>
      <c r="I94" s="148"/>
      <c r="J94" s="149" t="s">
        <v>117</v>
      </c>
      <c r="K94" s="148"/>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50" t="s">
        <v>118</v>
      </c>
      <c r="D96" s="34"/>
      <c r="E96" s="34"/>
      <c r="F96" s="34"/>
      <c r="G96" s="34"/>
      <c r="H96" s="34"/>
      <c r="I96" s="34"/>
      <c r="J96" s="82">
        <f>J118</f>
        <v>0</v>
      </c>
      <c r="K96" s="34"/>
      <c r="L96" s="49"/>
      <c r="S96" s="32"/>
      <c r="T96" s="32"/>
      <c r="U96" s="32"/>
      <c r="V96" s="32"/>
      <c r="W96" s="32"/>
      <c r="X96" s="32"/>
      <c r="Y96" s="32"/>
      <c r="Z96" s="32"/>
      <c r="AA96" s="32"/>
      <c r="AB96" s="32"/>
      <c r="AC96" s="32"/>
      <c r="AD96" s="32"/>
      <c r="AE96" s="32"/>
      <c r="AU96" s="15" t="s">
        <v>119</v>
      </c>
    </row>
    <row r="97" spans="2:12" s="9" customFormat="1" ht="24.95" customHeight="1">
      <c r="B97" s="151"/>
      <c r="C97" s="152"/>
      <c r="D97" s="153" t="s">
        <v>2212</v>
      </c>
      <c r="E97" s="154"/>
      <c r="F97" s="154"/>
      <c r="G97" s="154"/>
      <c r="H97" s="154"/>
      <c r="I97" s="154"/>
      <c r="J97" s="155">
        <f>J119</f>
        <v>0</v>
      </c>
      <c r="K97" s="152"/>
      <c r="L97" s="156"/>
    </row>
    <row r="98" spans="2:12" s="10" customFormat="1" ht="19.9" customHeight="1">
      <c r="B98" s="157"/>
      <c r="C98" s="102"/>
      <c r="D98" s="158" t="s">
        <v>2213</v>
      </c>
      <c r="E98" s="159"/>
      <c r="F98" s="159"/>
      <c r="G98" s="159"/>
      <c r="H98" s="159"/>
      <c r="I98" s="159"/>
      <c r="J98" s="160">
        <f>J120</f>
        <v>0</v>
      </c>
      <c r="K98" s="102"/>
      <c r="L98" s="161"/>
    </row>
    <row r="99" spans="1:31" s="2" customFormat="1" ht="21.75" customHeight="1">
      <c r="A99" s="32"/>
      <c r="B99" s="33"/>
      <c r="C99" s="34"/>
      <c r="D99" s="34"/>
      <c r="E99" s="34"/>
      <c r="F99" s="34"/>
      <c r="G99" s="34"/>
      <c r="H99" s="34"/>
      <c r="I99" s="34"/>
      <c r="J99" s="34"/>
      <c r="K99" s="34"/>
      <c r="L99" s="49"/>
      <c r="S99" s="32"/>
      <c r="T99" s="32"/>
      <c r="U99" s="32"/>
      <c r="V99" s="32"/>
      <c r="W99" s="32"/>
      <c r="X99" s="32"/>
      <c r="Y99" s="32"/>
      <c r="Z99" s="32"/>
      <c r="AA99" s="32"/>
      <c r="AB99" s="32"/>
      <c r="AC99" s="32"/>
      <c r="AD99" s="32"/>
      <c r="AE99" s="32"/>
    </row>
    <row r="100" spans="1:31" s="2" customFormat="1" ht="6.95" customHeight="1">
      <c r="A100" s="32"/>
      <c r="B100" s="52"/>
      <c r="C100" s="53"/>
      <c r="D100" s="53"/>
      <c r="E100" s="53"/>
      <c r="F100" s="53"/>
      <c r="G100" s="53"/>
      <c r="H100" s="53"/>
      <c r="I100" s="53"/>
      <c r="J100" s="53"/>
      <c r="K100" s="53"/>
      <c r="L100" s="49"/>
      <c r="S100" s="32"/>
      <c r="T100" s="32"/>
      <c r="U100" s="32"/>
      <c r="V100" s="32"/>
      <c r="W100" s="32"/>
      <c r="X100" s="32"/>
      <c r="Y100" s="32"/>
      <c r="Z100" s="32"/>
      <c r="AA100" s="32"/>
      <c r="AB100" s="32"/>
      <c r="AC100" s="32"/>
      <c r="AD100" s="32"/>
      <c r="AE100" s="32"/>
    </row>
    <row r="104" spans="1:31" s="2" customFormat="1" ht="6.95" customHeight="1">
      <c r="A104" s="32"/>
      <c r="B104" s="54"/>
      <c r="C104" s="55"/>
      <c r="D104" s="55"/>
      <c r="E104" s="55"/>
      <c r="F104" s="55"/>
      <c r="G104" s="55"/>
      <c r="H104" s="55"/>
      <c r="I104" s="55"/>
      <c r="J104" s="55"/>
      <c r="K104" s="55"/>
      <c r="L104" s="49"/>
      <c r="S104" s="32"/>
      <c r="T104" s="32"/>
      <c r="U104" s="32"/>
      <c r="V104" s="32"/>
      <c r="W104" s="32"/>
      <c r="X104" s="32"/>
      <c r="Y104" s="32"/>
      <c r="Z104" s="32"/>
      <c r="AA104" s="32"/>
      <c r="AB104" s="32"/>
      <c r="AC104" s="32"/>
      <c r="AD104" s="32"/>
      <c r="AE104" s="32"/>
    </row>
    <row r="105" spans="1:31" s="2" customFormat="1" ht="24.95" customHeight="1">
      <c r="A105" s="32"/>
      <c r="B105" s="33"/>
      <c r="C105" s="21" t="s">
        <v>144</v>
      </c>
      <c r="D105" s="34"/>
      <c r="E105" s="34"/>
      <c r="F105" s="34"/>
      <c r="G105" s="34"/>
      <c r="H105" s="34"/>
      <c r="I105" s="34"/>
      <c r="J105" s="34"/>
      <c r="K105" s="34"/>
      <c r="L105" s="49"/>
      <c r="S105" s="32"/>
      <c r="T105" s="32"/>
      <c r="U105" s="32"/>
      <c r="V105" s="32"/>
      <c r="W105" s="32"/>
      <c r="X105" s="32"/>
      <c r="Y105" s="32"/>
      <c r="Z105" s="32"/>
      <c r="AA105" s="32"/>
      <c r="AB105" s="32"/>
      <c r="AC105" s="32"/>
      <c r="AD105" s="32"/>
      <c r="AE105" s="32"/>
    </row>
    <row r="106" spans="1:31" s="2" customFormat="1" ht="6.95" customHeight="1">
      <c r="A106" s="32"/>
      <c r="B106" s="33"/>
      <c r="C106" s="34"/>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12" customHeight="1">
      <c r="A107" s="32"/>
      <c r="B107" s="33"/>
      <c r="C107" s="27" t="s">
        <v>17</v>
      </c>
      <c r="D107" s="34"/>
      <c r="E107" s="34"/>
      <c r="F107" s="34"/>
      <c r="G107" s="34"/>
      <c r="H107" s="34"/>
      <c r="I107" s="34"/>
      <c r="J107" s="34"/>
      <c r="K107" s="34"/>
      <c r="L107" s="49"/>
      <c r="S107" s="32"/>
      <c r="T107" s="32"/>
      <c r="U107" s="32"/>
      <c r="V107" s="32"/>
      <c r="W107" s="32"/>
      <c r="X107" s="32"/>
      <c r="Y107" s="32"/>
      <c r="Z107" s="32"/>
      <c r="AA107" s="32"/>
      <c r="AB107" s="32"/>
      <c r="AC107" s="32"/>
      <c r="AD107" s="32"/>
      <c r="AE107" s="32"/>
    </row>
    <row r="108" spans="1:31" s="2" customFormat="1" ht="26.25" customHeight="1">
      <c r="A108" s="32"/>
      <c r="B108" s="33"/>
      <c r="C108" s="34"/>
      <c r="D108" s="34"/>
      <c r="E108" s="446" t="str">
        <f>E7</f>
        <v>Revitalizace areálu kostela Sv. Jiří, Horní Slavkov - I. etapa - stavební objekty</v>
      </c>
      <c r="F108" s="447"/>
      <c r="G108" s="447"/>
      <c r="H108" s="447"/>
      <c r="I108" s="34"/>
      <c r="J108" s="34"/>
      <c r="K108" s="34"/>
      <c r="L108" s="49"/>
      <c r="S108" s="32"/>
      <c r="T108" s="32"/>
      <c r="U108" s="32"/>
      <c r="V108" s="32"/>
      <c r="W108" s="32"/>
      <c r="X108" s="32"/>
      <c r="Y108" s="32"/>
      <c r="Z108" s="32"/>
      <c r="AA108" s="32"/>
      <c r="AB108" s="32"/>
      <c r="AC108" s="32"/>
      <c r="AD108" s="32"/>
      <c r="AE108" s="32"/>
    </row>
    <row r="109" spans="1:31" s="2" customFormat="1" ht="12" customHeight="1">
      <c r="A109" s="32"/>
      <c r="B109" s="33"/>
      <c r="C109" s="27" t="s">
        <v>108</v>
      </c>
      <c r="D109" s="34"/>
      <c r="E109" s="34"/>
      <c r="F109" s="34"/>
      <c r="G109" s="34"/>
      <c r="H109" s="34"/>
      <c r="I109" s="34"/>
      <c r="J109" s="34"/>
      <c r="K109" s="34"/>
      <c r="L109" s="49"/>
      <c r="S109" s="32"/>
      <c r="T109" s="32"/>
      <c r="U109" s="32"/>
      <c r="V109" s="32"/>
      <c r="W109" s="32"/>
      <c r="X109" s="32"/>
      <c r="Y109" s="32"/>
      <c r="Z109" s="32"/>
      <c r="AA109" s="32"/>
      <c r="AB109" s="32"/>
      <c r="AC109" s="32"/>
      <c r="AD109" s="32"/>
      <c r="AE109" s="32"/>
    </row>
    <row r="110" spans="1:31" s="2" customFormat="1" ht="16.5" customHeight="1">
      <c r="A110" s="32"/>
      <c r="B110" s="33"/>
      <c r="C110" s="34"/>
      <c r="D110" s="34"/>
      <c r="E110" s="425" t="str">
        <f>E9</f>
        <v>0209 - SO 29  Areálové osvětlení</v>
      </c>
      <c r="F110" s="445"/>
      <c r="G110" s="445"/>
      <c r="H110" s="445"/>
      <c r="I110" s="34"/>
      <c r="J110" s="34"/>
      <c r="K110" s="34"/>
      <c r="L110" s="49"/>
      <c r="S110" s="32"/>
      <c r="T110" s="32"/>
      <c r="U110" s="32"/>
      <c r="V110" s="32"/>
      <c r="W110" s="32"/>
      <c r="X110" s="32"/>
      <c r="Y110" s="32"/>
      <c r="Z110" s="32"/>
      <c r="AA110" s="32"/>
      <c r="AB110" s="32"/>
      <c r="AC110" s="32"/>
      <c r="AD110" s="32"/>
      <c r="AE110" s="32"/>
    </row>
    <row r="111" spans="1:31" s="2" customFormat="1" ht="6.95" customHeight="1">
      <c r="A111" s="32"/>
      <c r="B111" s="33"/>
      <c r="C111" s="34"/>
      <c r="D111" s="34"/>
      <c r="E111" s="34"/>
      <c r="F111" s="34"/>
      <c r="G111" s="34"/>
      <c r="H111" s="34"/>
      <c r="I111" s="34"/>
      <c r="J111" s="34"/>
      <c r="K111" s="34"/>
      <c r="L111" s="49"/>
      <c r="S111" s="32"/>
      <c r="T111" s="32"/>
      <c r="U111" s="32"/>
      <c r="V111" s="32"/>
      <c r="W111" s="32"/>
      <c r="X111" s="32"/>
      <c r="Y111" s="32"/>
      <c r="Z111" s="32"/>
      <c r="AA111" s="32"/>
      <c r="AB111" s="32"/>
      <c r="AC111" s="32"/>
      <c r="AD111" s="32"/>
      <c r="AE111" s="32"/>
    </row>
    <row r="112" spans="1:31" s="2" customFormat="1" ht="12" customHeight="1">
      <c r="A112" s="32"/>
      <c r="B112" s="33"/>
      <c r="C112" s="27" t="s">
        <v>21</v>
      </c>
      <c r="D112" s="34"/>
      <c r="E112" s="34"/>
      <c r="F112" s="25" t="str">
        <f>F12</f>
        <v>Horní Slavkov</v>
      </c>
      <c r="G112" s="34"/>
      <c r="H112" s="34"/>
      <c r="I112" s="27" t="s">
        <v>23</v>
      </c>
      <c r="J112" s="64" t="str">
        <f>IF(J12="","",J12)</f>
        <v>2. 2. 2021</v>
      </c>
      <c r="K112" s="34"/>
      <c r="L112" s="49"/>
      <c r="S112" s="32"/>
      <c r="T112" s="32"/>
      <c r="U112" s="32"/>
      <c r="V112" s="32"/>
      <c r="W112" s="32"/>
      <c r="X112" s="32"/>
      <c r="Y112" s="32"/>
      <c r="Z112" s="32"/>
      <c r="AA112" s="32"/>
      <c r="AB112" s="32"/>
      <c r="AC112" s="32"/>
      <c r="AD112" s="32"/>
      <c r="AE112" s="32"/>
    </row>
    <row r="113" spans="1:31" s="2" customFormat="1" ht="6.95" customHeight="1">
      <c r="A113" s="32"/>
      <c r="B113" s="33"/>
      <c r="C113" s="34"/>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25.7" customHeight="1">
      <c r="A114" s="32"/>
      <c r="B114" s="33"/>
      <c r="C114" s="27" t="s">
        <v>25</v>
      </c>
      <c r="D114" s="34"/>
      <c r="E114" s="34"/>
      <c r="F114" s="25" t="str">
        <f>E15</f>
        <v>Město Horní Slavkov</v>
      </c>
      <c r="G114" s="34"/>
      <c r="H114" s="34"/>
      <c r="I114" s="27" t="s">
        <v>30</v>
      </c>
      <c r="J114" s="30" t="str">
        <f>E21</f>
        <v>TMS PROJEKT Ing. JiříTreybal</v>
      </c>
      <c r="K114" s="34"/>
      <c r="L114" s="49"/>
      <c r="S114" s="32"/>
      <c r="T114" s="32"/>
      <c r="U114" s="32"/>
      <c r="V114" s="32"/>
      <c r="W114" s="32"/>
      <c r="X114" s="32"/>
      <c r="Y114" s="32"/>
      <c r="Z114" s="32"/>
      <c r="AA114" s="32"/>
      <c r="AB114" s="32"/>
      <c r="AC114" s="32"/>
      <c r="AD114" s="32"/>
      <c r="AE114" s="32"/>
    </row>
    <row r="115" spans="1:31" s="2" customFormat="1" ht="15.2" customHeight="1">
      <c r="A115" s="32"/>
      <c r="B115" s="33"/>
      <c r="C115" s="27" t="s">
        <v>28</v>
      </c>
      <c r="D115" s="34"/>
      <c r="E115" s="34"/>
      <c r="F115" s="25" t="str">
        <f>IF(E18="","",E18)</f>
        <v>Vyplň údaj</v>
      </c>
      <c r="G115" s="34"/>
      <c r="H115" s="34"/>
      <c r="I115" s="27" t="s">
        <v>32</v>
      </c>
      <c r="J115" s="30" t="str">
        <f>E24</f>
        <v>Pavel Hrba</v>
      </c>
      <c r="K115" s="34"/>
      <c r="L115" s="49"/>
      <c r="S115" s="32"/>
      <c r="T115" s="32"/>
      <c r="U115" s="32"/>
      <c r="V115" s="32"/>
      <c r="W115" s="32"/>
      <c r="X115" s="32"/>
      <c r="Y115" s="32"/>
      <c r="Z115" s="32"/>
      <c r="AA115" s="32"/>
      <c r="AB115" s="32"/>
      <c r="AC115" s="32"/>
      <c r="AD115" s="32"/>
      <c r="AE115" s="32"/>
    </row>
    <row r="116" spans="1:31" s="2" customFormat="1" ht="10.35" customHeight="1">
      <c r="A116" s="32"/>
      <c r="B116" s="33"/>
      <c r="C116" s="34"/>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11" customFormat="1" ht="29.25" customHeight="1">
      <c r="A117" s="162"/>
      <c r="B117" s="163"/>
      <c r="C117" s="164" t="s">
        <v>145</v>
      </c>
      <c r="D117" s="165" t="s">
        <v>60</v>
      </c>
      <c r="E117" s="165" t="s">
        <v>56</v>
      </c>
      <c r="F117" s="165" t="s">
        <v>57</v>
      </c>
      <c r="G117" s="165" t="s">
        <v>146</v>
      </c>
      <c r="H117" s="165" t="s">
        <v>147</v>
      </c>
      <c r="I117" s="165" t="s">
        <v>148</v>
      </c>
      <c r="J117" s="166" t="s">
        <v>117</v>
      </c>
      <c r="K117" s="167" t="s">
        <v>149</v>
      </c>
      <c r="L117" s="168"/>
      <c r="M117" s="73" t="s">
        <v>1</v>
      </c>
      <c r="N117" s="74" t="s">
        <v>39</v>
      </c>
      <c r="O117" s="74" t="s">
        <v>150</v>
      </c>
      <c r="P117" s="74" t="s">
        <v>151</v>
      </c>
      <c r="Q117" s="74" t="s">
        <v>152</v>
      </c>
      <c r="R117" s="74" t="s">
        <v>153</v>
      </c>
      <c r="S117" s="74" t="s">
        <v>154</v>
      </c>
      <c r="T117" s="75" t="s">
        <v>155</v>
      </c>
      <c r="U117" s="162"/>
      <c r="V117" s="162"/>
      <c r="W117" s="162"/>
      <c r="X117" s="162"/>
      <c r="Y117" s="162"/>
      <c r="Z117" s="162"/>
      <c r="AA117" s="162"/>
      <c r="AB117" s="162"/>
      <c r="AC117" s="162"/>
      <c r="AD117" s="162"/>
      <c r="AE117" s="162"/>
    </row>
    <row r="118" spans="1:63" s="2" customFormat="1" ht="22.9" customHeight="1">
      <c r="A118" s="32"/>
      <c r="B118" s="33"/>
      <c r="C118" s="80" t="s">
        <v>156</v>
      </c>
      <c r="D118" s="34"/>
      <c r="E118" s="34"/>
      <c r="F118" s="34"/>
      <c r="G118" s="34"/>
      <c r="H118" s="34"/>
      <c r="I118" s="34"/>
      <c r="J118" s="169">
        <f>BK118</f>
        <v>0</v>
      </c>
      <c r="K118" s="34"/>
      <c r="L118" s="37"/>
      <c r="M118" s="76"/>
      <c r="N118" s="170"/>
      <c r="O118" s="77"/>
      <c r="P118" s="171">
        <f>P119</f>
        <v>0</v>
      </c>
      <c r="Q118" s="77"/>
      <c r="R118" s="171">
        <f>R119</f>
        <v>0</v>
      </c>
      <c r="S118" s="77"/>
      <c r="T118" s="172">
        <f>T119</f>
        <v>0</v>
      </c>
      <c r="U118" s="32"/>
      <c r="V118" s="32"/>
      <c r="W118" s="32"/>
      <c r="X118" s="32"/>
      <c r="Y118" s="32"/>
      <c r="Z118" s="32"/>
      <c r="AA118" s="32"/>
      <c r="AB118" s="32"/>
      <c r="AC118" s="32"/>
      <c r="AD118" s="32"/>
      <c r="AE118" s="32"/>
      <c r="AT118" s="15" t="s">
        <v>74</v>
      </c>
      <c r="AU118" s="15" t="s">
        <v>119</v>
      </c>
      <c r="BK118" s="173">
        <f>BK119</f>
        <v>0</v>
      </c>
    </row>
    <row r="119" spans="2:63" s="12" customFormat="1" ht="25.9" customHeight="1">
      <c r="B119" s="174"/>
      <c r="C119" s="175"/>
      <c r="D119" s="176" t="s">
        <v>74</v>
      </c>
      <c r="E119" s="177" t="s">
        <v>298</v>
      </c>
      <c r="F119" s="177" t="s">
        <v>2214</v>
      </c>
      <c r="G119" s="175"/>
      <c r="H119" s="175"/>
      <c r="I119" s="178"/>
      <c r="J119" s="179">
        <f>BK119</f>
        <v>0</v>
      </c>
      <c r="K119" s="175"/>
      <c r="L119" s="180"/>
      <c r="M119" s="181"/>
      <c r="N119" s="182"/>
      <c r="O119" s="182"/>
      <c r="P119" s="183">
        <f>P120</f>
        <v>0</v>
      </c>
      <c r="Q119" s="182"/>
      <c r="R119" s="183">
        <f>R120</f>
        <v>0</v>
      </c>
      <c r="S119" s="182"/>
      <c r="T119" s="184">
        <f>T120</f>
        <v>0</v>
      </c>
      <c r="AR119" s="185" t="s">
        <v>173</v>
      </c>
      <c r="AT119" s="186" t="s">
        <v>74</v>
      </c>
      <c r="AU119" s="186" t="s">
        <v>75</v>
      </c>
      <c r="AY119" s="185" t="s">
        <v>159</v>
      </c>
      <c r="BK119" s="187">
        <f>BK120</f>
        <v>0</v>
      </c>
    </row>
    <row r="120" spans="2:63" s="12" customFormat="1" ht="22.9" customHeight="1">
      <c r="B120" s="174"/>
      <c r="C120" s="175"/>
      <c r="D120" s="176" t="s">
        <v>74</v>
      </c>
      <c r="E120" s="188" t="s">
        <v>2215</v>
      </c>
      <c r="F120" s="188" t="s">
        <v>729</v>
      </c>
      <c r="G120" s="175"/>
      <c r="H120" s="175"/>
      <c r="I120" s="178"/>
      <c r="J120" s="189">
        <f>BK120</f>
        <v>0</v>
      </c>
      <c r="K120" s="175"/>
      <c r="L120" s="180"/>
      <c r="M120" s="181"/>
      <c r="N120" s="182"/>
      <c r="O120" s="182"/>
      <c r="P120" s="183">
        <f>P121</f>
        <v>0</v>
      </c>
      <c r="Q120" s="182"/>
      <c r="R120" s="183">
        <f>R121</f>
        <v>0</v>
      </c>
      <c r="S120" s="182"/>
      <c r="T120" s="184">
        <f>T121</f>
        <v>0</v>
      </c>
      <c r="AR120" s="185" t="s">
        <v>173</v>
      </c>
      <c r="AT120" s="186" t="s">
        <v>74</v>
      </c>
      <c r="AU120" s="186" t="s">
        <v>8</v>
      </c>
      <c r="AY120" s="185" t="s">
        <v>159</v>
      </c>
      <c r="BK120" s="187">
        <f>BK121</f>
        <v>0</v>
      </c>
    </row>
    <row r="121" spans="1:65" s="2" customFormat="1" ht="16.5" customHeight="1">
      <c r="A121" s="32"/>
      <c r="B121" s="33"/>
      <c r="C121" s="190" t="s">
        <v>8</v>
      </c>
      <c r="D121" s="190" t="s">
        <v>161</v>
      </c>
      <c r="E121" s="191" t="s">
        <v>2216</v>
      </c>
      <c r="F121" s="192" t="s">
        <v>2217</v>
      </c>
      <c r="G121" s="193" t="s">
        <v>733</v>
      </c>
      <c r="H121" s="194">
        <v>1</v>
      </c>
      <c r="I121" s="195">
        <f>'Příloha AO'!F61</f>
        <v>0</v>
      </c>
      <c r="J121" s="196">
        <f>ROUND(I121*H121,0)</f>
        <v>0</v>
      </c>
      <c r="K121" s="197"/>
      <c r="L121" s="37"/>
      <c r="M121" s="231" t="s">
        <v>1</v>
      </c>
      <c r="N121" s="232" t="s">
        <v>40</v>
      </c>
      <c r="O121" s="233"/>
      <c r="P121" s="234">
        <f>O121*H121</f>
        <v>0</v>
      </c>
      <c r="Q121" s="234">
        <v>0</v>
      </c>
      <c r="R121" s="234">
        <f>Q121*H121</f>
        <v>0</v>
      </c>
      <c r="S121" s="234">
        <v>0</v>
      </c>
      <c r="T121" s="235">
        <f>S121*H121</f>
        <v>0</v>
      </c>
      <c r="U121" s="32"/>
      <c r="V121" s="32"/>
      <c r="W121" s="32"/>
      <c r="X121" s="32"/>
      <c r="Y121" s="32"/>
      <c r="Z121" s="32"/>
      <c r="AA121" s="32"/>
      <c r="AB121" s="32"/>
      <c r="AC121" s="32"/>
      <c r="AD121" s="32"/>
      <c r="AE121" s="32"/>
      <c r="AR121" s="202" t="s">
        <v>309</v>
      </c>
      <c r="AT121" s="202" t="s">
        <v>161</v>
      </c>
      <c r="AU121" s="202" t="s">
        <v>83</v>
      </c>
      <c r="AY121" s="15" t="s">
        <v>159</v>
      </c>
      <c r="BE121" s="203">
        <f>IF(N121="základní",J121,0)</f>
        <v>0</v>
      </c>
      <c r="BF121" s="203">
        <f>IF(N121="snížená",J121,0)</f>
        <v>0</v>
      </c>
      <c r="BG121" s="203">
        <f>IF(N121="zákl. přenesená",J121,0)</f>
        <v>0</v>
      </c>
      <c r="BH121" s="203">
        <f>IF(N121="sníž. přenesená",J121,0)</f>
        <v>0</v>
      </c>
      <c r="BI121" s="203">
        <f>IF(N121="nulová",J121,0)</f>
        <v>0</v>
      </c>
      <c r="BJ121" s="15" t="s">
        <v>8</v>
      </c>
      <c r="BK121" s="203">
        <f>ROUND(I121*H121,0)</f>
        <v>0</v>
      </c>
      <c r="BL121" s="15" t="s">
        <v>309</v>
      </c>
      <c r="BM121" s="202" t="s">
        <v>2218</v>
      </c>
    </row>
    <row r="122" spans="1:31" s="2" customFormat="1" ht="6.95" customHeight="1">
      <c r="A122" s="32"/>
      <c r="B122" s="52"/>
      <c r="C122" s="53"/>
      <c r="D122" s="53"/>
      <c r="E122" s="53"/>
      <c r="F122" s="53"/>
      <c r="G122" s="53"/>
      <c r="H122" s="53"/>
      <c r="I122" s="53"/>
      <c r="J122" s="53"/>
      <c r="K122" s="53"/>
      <c r="L122" s="37"/>
      <c r="M122" s="32"/>
      <c r="O122" s="32"/>
      <c r="P122" s="32"/>
      <c r="Q122" s="32"/>
      <c r="R122" s="32"/>
      <c r="S122" s="32"/>
      <c r="T122" s="32"/>
      <c r="U122" s="32"/>
      <c r="V122" s="32"/>
      <c r="W122" s="32"/>
      <c r="X122" s="32"/>
      <c r="Y122" s="32"/>
      <c r="Z122" s="32"/>
      <c r="AA122" s="32"/>
      <c r="AB122" s="32"/>
      <c r="AC122" s="32"/>
      <c r="AD122" s="32"/>
      <c r="AE122" s="32"/>
    </row>
  </sheetData>
  <sheetProtection algorithmName="SHA-512" hashValue="JnjdHgk8at81rxJCcKSwgzWyoCkXMCaSBSnkNJhHRqDt8DCyao3UAfjaeMrMfw2sMV7KXJQjrewtkcWp245OSg==" saltValue="eXRrKn4O944sorTHXxieV/EjeNJ8oEXzZ2yITlbcCCGF2ejwfMxpT3q34IyAXhb6fApnd/BYOh7WzYhTV3m0MA==" spinCount="100000" sheet="1" objects="1" scenarios="1" formatColumns="0" formatRows="0" autoFilter="0"/>
  <autoFilter ref="C117:K12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60"/>
  <sheetViews>
    <sheetView workbookViewId="0" topLeftCell="A1">
      <selection activeCell="E15" sqref="E15"/>
    </sheetView>
  </sheetViews>
  <sheetFormatPr defaultColWidth="12.28125" defaultRowHeight="12"/>
  <cols>
    <col min="1" max="1" width="10.140625" style="303" customWidth="1"/>
    <col min="2" max="2" width="124.28125" style="242" bestFit="1" customWidth="1"/>
    <col min="3" max="3" width="14.140625" style="244" customWidth="1"/>
    <col min="4" max="4" width="10.140625" style="264" customWidth="1"/>
    <col min="5" max="5" width="15.00390625" style="240" customWidth="1"/>
    <col min="6" max="6" width="15.28125" style="241" bestFit="1" customWidth="1"/>
    <col min="7" max="256" width="12.28125" style="242" customWidth="1"/>
    <col min="257" max="257" width="10.140625" style="242" customWidth="1"/>
    <col min="258" max="258" width="124.28125" style="242" bestFit="1" customWidth="1"/>
    <col min="259" max="259" width="14.140625" style="242" customWidth="1"/>
    <col min="260" max="260" width="10.140625" style="242" customWidth="1"/>
    <col min="261" max="261" width="15.00390625" style="242" customWidth="1"/>
    <col min="262" max="262" width="15.28125" style="242" bestFit="1" customWidth="1"/>
    <col min="263" max="512" width="12.28125" style="242" customWidth="1"/>
    <col min="513" max="513" width="10.140625" style="242" customWidth="1"/>
    <col min="514" max="514" width="124.28125" style="242" bestFit="1" customWidth="1"/>
    <col min="515" max="515" width="14.140625" style="242" customWidth="1"/>
    <col min="516" max="516" width="10.140625" style="242" customWidth="1"/>
    <col min="517" max="517" width="15.00390625" style="242" customWidth="1"/>
    <col min="518" max="518" width="15.28125" style="242" bestFit="1" customWidth="1"/>
    <col min="519" max="768" width="12.28125" style="242" customWidth="1"/>
    <col min="769" max="769" width="10.140625" style="242" customWidth="1"/>
    <col min="770" max="770" width="124.28125" style="242" bestFit="1" customWidth="1"/>
    <col min="771" max="771" width="14.140625" style="242" customWidth="1"/>
    <col min="772" max="772" width="10.140625" style="242" customWidth="1"/>
    <col min="773" max="773" width="15.00390625" style="242" customWidth="1"/>
    <col min="774" max="774" width="15.28125" style="242" bestFit="1" customWidth="1"/>
    <col min="775" max="1024" width="12.28125" style="242" customWidth="1"/>
    <col min="1025" max="1025" width="10.140625" style="242" customWidth="1"/>
    <col min="1026" max="1026" width="124.28125" style="242" bestFit="1" customWidth="1"/>
    <col min="1027" max="1027" width="14.140625" style="242" customWidth="1"/>
    <col min="1028" max="1028" width="10.140625" style="242" customWidth="1"/>
    <col min="1029" max="1029" width="15.00390625" style="242" customWidth="1"/>
    <col min="1030" max="1030" width="15.28125" style="242" bestFit="1" customWidth="1"/>
    <col min="1031" max="1280" width="12.28125" style="242" customWidth="1"/>
    <col min="1281" max="1281" width="10.140625" style="242" customWidth="1"/>
    <col min="1282" max="1282" width="124.28125" style="242" bestFit="1" customWidth="1"/>
    <col min="1283" max="1283" width="14.140625" style="242" customWidth="1"/>
    <col min="1284" max="1284" width="10.140625" style="242" customWidth="1"/>
    <col min="1285" max="1285" width="15.00390625" style="242" customWidth="1"/>
    <col min="1286" max="1286" width="15.28125" style="242" bestFit="1" customWidth="1"/>
    <col min="1287" max="1536" width="12.28125" style="242" customWidth="1"/>
    <col min="1537" max="1537" width="10.140625" style="242" customWidth="1"/>
    <col min="1538" max="1538" width="124.28125" style="242" bestFit="1" customWidth="1"/>
    <col min="1539" max="1539" width="14.140625" style="242" customWidth="1"/>
    <col min="1540" max="1540" width="10.140625" style="242" customWidth="1"/>
    <col min="1541" max="1541" width="15.00390625" style="242" customWidth="1"/>
    <col min="1542" max="1542" width="15.28125" style="242" bestFit="1" customWidth="1"/>
    <col min="1543" max="1792" width="12.28125" style="242" customWidth="1"/>
    <col min="1793" max="1793" width="10.140625" style="242" customWidth="1"/>
    <col min="1794" max="1794" width="124.28125" style="242" bestFit="1" customWidth="1"/>
    <col min="1795" max="1795" width="14.140625" style="242" customWidth="1"/>
    <col min="1796" max="1796" width="10.140625" style="242" customWidth="1"/>
    <col min="1797" max="1797" width="15.00390625" style="242" customWidth="1"/>
    <col min="1798" max="1798" width="15.28125" style="242" bestFit="1" customWidth="1"/>
    <col min="1799" max="2048" width="12.28125" style="242" customWidth="1"/>
    <col min="2049" max="2049" width="10.140625" style="242" customWidth="1"/>
    <col min="2050" max="2050" width="124.28125" style="242" bestFit="1" customWidth="1"/>
    <col min="2051" max="2051" width="14.140625" style="242" customWidth="1"/>
    <col min="2052" max="2052" width="10.140625" style="242" customWidth="1"/>
    <col min="2053" max="2053" width="15.00390625" style="242" customWidth="1"/>
    <col min="2054" max="2054" width="15.28125" style="242" bestFit="1" customWidth="1"/>
    <col min="2055" max="2304" width="12.28125" style="242" customWidth="1"/>
    <col min="2305" max="2305" width="10.140625" style="242" customWidth="1"/>
    <col min="2306" max="2306" width="124.28125" style="242" bestFit="1" customWidth="1"/>
    <col min="2307" max="2307" width="14.140625" style="242" customWidth="1"/>
    <col min="2308" max="2308" width="10.140625" style="242" customWidth="1"/>
    <col min="2309" max="2309" width="15.00390625" style="242" customWidth="1"/>
    <col min="2310" max="2310" width="15.28125" style="242" bestFit="1" customWidth="1"/>
    <col min="2311" max="2560" width="12.28125" style="242" customWidth="1"/>
    <col min="2561" max="2561" width="10.140625" style="242" customWidth="1"/>
    <col min="2562" max="2562" width="124.28125" style="242" bestFit="1" customWidth="1"/>
    <col min="2563" max="2563" width="14.140625" style="242" customWidth="1"/>
    <col min="2564" max="2564" width="10.140625" style="242" customWidth="1"/>
    <col min="2565" max="2565" width="15.00390625" style="242" customWidth="1"/>
    <col min="2566" max="2566" width="15.28125" style="242" bestFit="1" customWidth="1"/>
    <col min="2567" max="2816" width="12.28125" style="242" customWidth="1"/>
    <col min="2817" max="2817" width="10.140625" style="242" customWidth="1"/>
    <col min="2818" max="2818" width="124.28125" style="242" bestFit="1" customWidth="1"/>
    <col min="2819" max="2819" width="14.140625" style="242" customWidth="1"/>
    <col min="2820" max="2820" width="10.140625" style="242" customWidth="1"/>
    <col min="2821" max="2821" width="15.00390625" style="242" customWidth="1"/>
    <col min="2822" max="2822" width="15.28125" style="242" bestFit="1" customWidth="1"/>
    <col min="2823" max="3072" width="12.28125" style="242" customWidth="1"/>
    <col min="3073" max="3073" width="10.140625" style="242" customWidth="1"/>
    <col min="3074" max="3074" width="124.28125" style="242" bestFit="1" customWidth="1"/>
    <col min="3075" max="3075" width="14.140625" style="242" customWidth="1"/>
    <col min="3076" max="3076" width="10.140625" style="242" customWidth="1"/>
    <col min="3077" max="3077" width="15.00390625" style="242" customWidth="1"/>
    <col min="3078" max="3078" width="15.28125" style="242" bestFit="1" customWidth="1"/>
    <col min="3079" max="3328" width="12.28125" style="242" customWidth="1"/>
    <col min="3329" max="3329" width="10.140625" style="242" customWidth="1"/>
    <col min="3330" max="3330" width="124.28125" style="242" bestFit="1" customWidth="1"/>
    <col min="3331" max="3331" width="14.140625" style="242" customWidth="1"/>
    <col min="3332" max="3332" width="10.140625" style="242" customWidth="1"/>
    <col min="3333" max="3333" width="15.00390625" style="242" customWidth="1"/>
    <col min="3334" max="3334" width="15.28125" style="242" bestFit="1" customWidth="1"/>
    <col min="3335" max="3584" width="12.28125" style="242" customWidth="1"/>
    <col min="3585" max="3585" width="10.140625" style="242" customWidth="1"/>
    <col min="3586" max="3586" width="124.28125" style="242" bestFit="1" customWidth="1"/>
    <col min="3587" max="3587" width="14.140625" style="242" customWidth="1"/>
    <col min="3588" max="3588" width="10.140625" style="242" customWidth="1"/>
    <col min="3589" max="3589" width="15.00390625" style="242" customWidth="1"/>
    <col min="3590" max="3590" width="15.28125" style="242" bestFit="1" customWidth="1"/>
    <col min="3591" max="3840" width="12.28125" style="242" customWidth="1"/>
    <col min="3841" max="3841" width="10.140625" style="242" customWidth="1"/>
    <col min="3842" max="3842" width="124.28125" style="242" bestFit="1" customWidth="1"/>
    <col min="3843" max="3843" width="14.140625" style="242" customWidth="1"/>
    <col min="3844" max="3844" width="10.140625" style="242" customWidth="1"/>
    <col min="3845" max="3845" width="15.00390625" style="242" customWidth="1"/>
    <col min="3846" max="3846" width="15.28125" style="242" bestFit="1" customWidth="1"/>
    <col min="3847" max="4096" width="12.28125" style="242" customWidth="1"/>
    <col min="4097" max="4097" width="10.140625" style="242" customWidth="1"/>
    <col min="4098" max="4098" width="124.28125" style="242" bestFit="1" customWidth="1"/>
    <col min="4099" max="4099" width="14.140625" style="242" customWidth="1"/>
    <col min="4100" max="4100" width="10.140625" style="242" customWidth="1"/>
    <col min="4101" max="4101" width="15.00390625" style="242" customWidth="1"/>
    <col min="4102" max="4102" width="15.28125" style="242" bestFit="1" customWidth="1"/>
    <col min="4103" max="4352" width="12.28125" style="242" customWidth="1"/>
    <col min="4353" max="4353" width="10.140625" style="242" customWidth="1"/>
    <col min="4354" max="4354" width="124.28125" style="242" bestFit="1" customWidth="1"/>
    <col min="4355" max="4355" width="14.140625" style="242" customWidth="1"/>
    <col min="4356" max="4356" width="10.140625" style="242" customWidth="1"/>
    <col min="4357" max="4357" width="15.00390625" style="242" customWidth="1"/>
    <col min="4358" max="4358" width="15.28125" style="242" bestFit="1" customWidth="1"/>
    <col min="4359" max="4608" width="12.28125" style="242" customWidth="1"/>
    <col min="4609" max="4609" width="10.140625" style="242" customWidth="1"/>
    <col min="4610" max="4610" width="124.28125" style="242" bestFit="1" customWidth="1"/>
    <col min="4611" max="4611" width="14.140625" style="242" customWidth="1"/>
    <col min="4612" max="4612" width="10.140625" style="242" customWidth="1"/>
    <col min="4613" max="4613" width="15.00390625" style="242" customWidth="1"/>
    <col min="4614" max="4614" width="15.28125" style="242" bestFit="1" customWidth="1"/>
    <col min="4615" max="4864" width="12.28125" style="242" customWidth="1"/>
    <col min="4865" max="4865" width="10.140625" style="242" customWidth="1"/>
    <col min="4866" max="4866" width="124.28125" style="242" bestFit="1" customWidth="1"/>
    <col min="4867" max="4867" width="14.140625" style="242" customWidth="1"/>
    <col min="4868" max="4868" width="10.140625" style="242" customWidth="1"/>
    <col min="4869" max="4869" width="15.00390625" style="242" customWidth="1"/>
    <col min="4870" max="4870" width="15.28125" style="242" bestFit="1" customWidth="1"/>
    <col min="4871" max="5120" width="12.28125" style="242" customWidth="1"/>
    <col min="5121" max="5121" width="10.140625" style="242" customWidth="1"/>
    <col min="5122" max="5122" width="124.28125" style="242" bestFit="1" customWidth="1"/>
    <col min="5123" max="5123" width="14.140625" style="242" customWidth="1"/>
    <col min="5124" max="5124" width="10.140625" style="242" customWidth="1"/>
    <col min="5125" max="5125" width="15.00390625" style="242" customWidth="1"/>
    <col min="5126" max="5126" width="15.28125" style="242" bestFit="1" customWidth="1"/>
    <col min="5127" max="5376" width="12.28125" style="242" customWidth="1"/>
    <col min="5377" max="5377" width="10.140625" style="242" customWidth="1"/>
    <col min="5378" max="5378" width="124.28125" style="242" bestFit="1" customWidth="1"/>
    <col min="5379" max="5379" width="14.140625" style="242" customWidth="1"/>
    <col min="5380" max="5380" width="10.140625" style="242" customWidth="1"/>
    <col min="5381" max="5381" width="15.00390625" style="242" customWidth="1"/>
    <col min="5382" max="5382" width="15.28125" style="242" bestFit="1" customWidth="1"/>
    <col min="5383" max="5632" width="12.28125" style="242" customWidth="1"/>
    <col min="5633" max="5633" width="10.140625" style="242" customWidth="1"/>
    <col min="5634" max="5634" width="124.28125" style="242" bestFit="1" customWidth="1"/>
    <col min="5635" max="5635" width="14.140625" style="242" customWidth="1"/>
    <col min="5636" max="5636" width="10.140625" style="242" customWidth="1"/>
    <col min="5637" max="5637" width="15.00390625" style="242" customWidth="1"/>
    <col min="5638" max="5638" width="15.28125" style="242" bestFit="1" customWidth="1"/>
    <col min="5639" max="5888" width="12.28125" style="242" customWidth="1"/>
    <col min="5889" max="5889" width="10.140625" style="242" customWidth="1"/>
    <col min="5890" max="5890" width="124.28125" style="242" bestFit="1" customWidth="1"/>
    <col min="5891" max="5891" width="14.140625" style="242" customWidth="1"/>
    <col min="5892" max="5892" width="10.140625" style="242" customWidth="1"/>
    <col min="5893" max="5893" width="15.00390625" style="242" customWidth="1"/>
    <col min="5894" max="5894" width="15.28125" style="242" bestFit="1" customWidth="1"/>
    <col min="5895" max="6144" width="12.28125" style="242" customWidth="1"/>
    <col min="6145" max="6145" width="10.140625" style="242" customWidth="1"/>
    <col min="6146" max="6146" width="124.28125" style="242" bestFit="1" customWidth="1"/>
    <col min="6147" max="6147" width="14.140625" style="242" customWidth="1"/>
    <col min="6148" max="6148" width="10.140625" style="242" customWidth="1"/>
    <col min="6149" max="6149" width="15.00390625" style="242" customWidth="1"/>
    <col min="6150" max="6150" width="15.28125" style="242" bestFit="1" customWidth="1"/>
    <col min="6151" max="6400" width="12.28125" style="242" customWidth="1"/>
    <col min="6401" max="6401" width="10.140625" style="242" customWidth="1"/>
    <col min="6402" max="6402" width="124.28125" style="242" bestFit="1" customWidth="1"/>
    <col min="6403" max="6403" width="14.140625" style="242" customWidth="1"/>
    <col min="6404" max="6404" width="10.140625" style="242" customWidth="1"/>
    <col min="6405" max="6405" width="15.00390625" style="242" customWidth="1"/>
    <col min="6406" max="6406" width="15.28125" style="242" bestFit="1" customWidth="1"/>
    <col min="6407" max="6656" width="12.28125" style="242" customWidth="1"/>
    <col min="6657" max="6657" width="10.140625" style="242" customWidth="1"/>
    <col min="6658" max="6658" width="124.28125" style="242" bestFit="1" customWidth="1"/>
    <col min="6659" max="6659" width="14.140625" style="242" customWidth="1"/>
    <col min="6660" max="6660" width="10.140625" style="242" customWidth="1"/>
    <col min="6661" max="6661" width="15.00390625" style="242" customWidth="1"/>
    <col min="6662" max="6662" width="15.28125" style="242" bestFit="1" customWidth="1"/>
    <col min="6663" max="6912" width="12.28125" style="242" customWidth="1"/>
    <col min="6913" max="6913" width="10.140625" style="242" customWidth="1"/>
    <col min="6914" max="6914" width="124.28125" style="242" bestFit="1" customWidth="1"/>
    <col min="6915" max="6915" width="14.140625" style="242" customWidth="1"/>
    <col min="6916" max="6916" width="10.140625" style="242" customWidth="1"/>
    <col min="6917" max="6917" width="15.00390625" style="242" customWidth="1"/>
    <col min="6918" max="6918" width="15.28125" style="242" bestFit="1" customWidth="1"/>
    <col min="6919" max="7168" width="12.28125" style="242" customWidth="1"/>
    <col min="7169" max="7169" width="10.140625" style="242" customWidth="1"/>
    <col min="7170" max="7170" width="124.28125" style="242" bestFit="1" customWidth="1"/>
    <col min="7171" max="7171" width="14.140625" style="242" customWidth="1"/>
    <col min="7172" max="7172" width="10.140625" style="242" customWidth="1"/>
    <col min="7173" max="7173" width="15.00390625" style="242" customWidth="1"/>
    <col min="7174" max="7174" width="15.28125" style="242" bestFit="1" customWidth="1"/>
    <col min="7175" max="7424" width="12.28125" style="242" customWidth="1"/>
    <col min="7425" max="7425" width="10.140625" style="242" customWidth="1"/>
    <col min="7426" max="7426" width="124.28125" style="242" bestFit="1" customWidth="1"/>
    <col min="7427" max="7427" width="14.140625" style="242" customWidth="1"/>
    <col min="7428" max="7428" width="10.140625" style="242" customWidth="1"/>
    <col min="7429" max="7429" width="15.00390625" style="242" customWidth="1"/>
    <col min="7430" max="7430" width="15.28125" style="242" bestFit="1" customWidth="1"/>
    <col min="7431" max="7680" width="12.28125" style="242" customWidth="1"/>
    <col min="7681" max="7681" width="10.140625" style="242" customWidth="1"/>
    <col min="7682" max="7682" width="124.28125" style="242" bestFit="1" customWidth="1"/>
    <col min="7683" max="7683" width="14.140625" style="242" customWidth="1"/>
    <col min="7684" max="7684" width="10.140625" style="242" customWidth="1"/>
    <col min="7685" max="7685" width="15.00390625" style="242" customWidth="1"/>
    <col min="7686" max="7686" width="15.28125" style="242" bestFit="1" customWidth="1"/>
    <col min="7687" max="7936" width="12.28125" style="242" customWidth="1"/>
    <col min="7937" max="7937" width="10.140625" style="242" customWidth="1"/>
    <col min="7938" max="7938" width="124.28125" style="242" bestFit="1" customWidth="1"/>
    <col min="7939" max="7939" width="14.140625" style="242" customWidth="1"/>
    <col min="7940" max="7940" width="10.140625" style="242" customWidth="1"/>
    <col min="7941" max="7941" width="15.00390625" style="242" customWidth="1"/>
    <col min="7942" max="7942" width="15.28125" style="242" bestFit="1" customWidth="1"/>
    <col min="7943" max="8192" width="12.28125" style="242" customWidth="1"/>
    <col min="8193" max="8193" width="10.140625" style="242" customWidth="1"/>
    <col min="8194" max="8194" width="124.28125" style="242" bestFit="1" customWidth="1"/>
    <col min="8195" max="8195" width="14.140625" style="242" customWidth="1"/>
    <col min="8196" max="8196" width="10.140625" style="242" customWidth="1"/>
    <col min="8197" max="8197" width="15.00390625" style="242" customWidth="1"/>
    <col min="8198" max="8198" width="15.28125" style="242" bestFit="1" customWidth="1"/>
    <col min="8199" max="8448" width="12.28125" style="242" customWidth="1"/>
    <col min="8449" max="8449" width="10.140625" style="242" customWidth="1"/>
    <col min="8450" max="8450" width="124.28125" style="242" bestFit="1" customWidth="1"/>
    <col min="8451" max="8451" width="14.140625" style="242" customWidth="1"/>
    <col min="8452" max="8452" width="10.140625" style="242" customWidth="1"/>
    <col min="8453" max="8453" width="15.00390625" style="242" customWidth="1"/>
    <col min="8454" max="8454" width="15.28125" style="242" bestFit="1" customWidth="1"/>
    <col min="8455" max="8704" width="12.28125" style="242" customWidth="1"/>
    <col min="8705" max="8705" width="10.140625" style="242" customWidth="1"/>
    <col min="8706" max="8706" width="124.28125" style="242" bestFit="1" customWidth="1"/>
    <col min="8707" max="8707" width="14.140625" style="242" customWidth="1"/>
    <col min="8708" max="8708" width="10.140625" style="242" customWidth="1"/>
    <col min="8709" max="8709" width="15.00390625" style="242" customWidth="1"/>
    <col min="8710" max="8710" width="15.28125" style="242" bestFit="1" customWidth="1"/>
    <col min="8711" max="8960" width="12.28125" style="242" customWidth="1"/>
    <col min="8961" max="8961" width="10.140625" style="242" customWidth="1"/>
    <col min="8962" max="8962" width="124.28125" style="242" bestFit="1" customWidth="1"/>
    <col min="8963" max="8963" width="14.140625" style="242" customWidth="1"/>
    <col min="8964" max="8964" width="10.140625" style="242" customWidth="1"/>
    <col min="8965" max="8965" width="15.00390625" style="242" customWidth="1"/>
    <col min="8966" max="8966" width="15.28125" style="242" bestFit="1" customWidth="1"/>
    <col min="8967" max="9216" width="12.28125" style="242" customWidth="1"/>
    <col min="9217" max="9217" width="10.140625" style="242" customWidth="1"/>
    <col min="9218" max="9218" width="124.28125" style="242" bestFit="1" customWidth="1"/>
    <col min="9219" max="9219" width="14.140625" style="242" customWidth="1"/>
    <col min="9220" max="9220" width="10.140625" style="242" customWidth="1"/>
    <col min="9221" max="9221" width="15.00390625" style="242" customWidth="1"/>
    <col min="9222" max="9222" width="15.28125" style="242" bestFit="1" customWidth="1"/>
    <col min="9223" max="9472" width="12.28125" style="242" customWidth="1"/>
    <col min="9473" max="9473" width="10.140625" style="242" customWidth="1"/>
    <col min="9474" max="9474" width="124.28125" style="242" bestFit="1" customWidth="1"/>
    <col min="9475" max="9475" width="14.140625" style="242" customWidth="1"/>
    <col min="9476" max="9476" width="10.140625" style="242" customWidth="1"/>
    <col min="9477" max="9477" width="15.00390625" style="242" customWidth="1"/>
    <col min="9478" max="9478" width="15.28125" style="242" bestFit="1" customWidth="1"/>
    <col min="9479" max="9728" width="12.28125" style="242" customWidth="1"/>
    <col min="9729" max="9729" width="10.140625" style="242" customWidth="1"/>
    <col min="9730" max="9730" width="124.28125" style="242" bestFit="1" customWidth="1"/>
    <col min="9731" max="9731" width="14.140625" style="242" customWidth="1"/>
    <col min="9732" max="9732" width="10.140625" style="242" customWidth="1"/>
    <col min="9733" max="9733" width="15.00390625" style="242" customWidth="1"/>
    <col min="9734" max="9734" width="15.28125" style="242" bestFit="1" customWidth="1"/>
    <col min="9735" max="9984" width="12.28125" style="242" customWidth="1"/>
    <col min="9985" max="9985" width="10.140625" style="242" customWidth="1"/>
    <col min="9986" max="9986" width="124.28125" style="242" bestFit="1" customWidth="1"/>
    <col min="9987" max="9987" width="14.140625" style="242" customWidth="1"/>
    <col min="9988" max="9988" width="10.140625" style="242" customWidth="1"/>
    <col min="9989" max="9989" width="15.00390625" style="242" customWidth="1"/>
    <col min="9990" max="9990" width="15.28125" style="242" bestFit="1" customWidth="1"/>
    <col min="9991" max="10240" width="12.28125" style="242" customWidth="1"/>
    <col min="10241" max="10241" width="10.140625" style="242" customWidth="1"/>
    <col min="10242" max="10242" width="124.28125" style="242" bestFit="1" customWidth="1"/>
    <col min="10243" max="10243" width="14.140625" style="242" customWidth="1"/>
    <col min="10244" max="10244" width="10.140625" style="242" customWidth="1"/>
    <col min="10245" max="10245" width="15.00390625" style="242" customWidth="1"/>
    <col min="10246" max="10246" width="15.28125" style="242" bestFit="1" customWidth="1"/>
    <col min="10247" max="10496" width="12.28125" style="242" customWidth="1"/>
    <col min="10497" max="10497" width="10.140625" style="242" customWidth="1"/>
    <col min="10498" max="10498" width="124.28125" style="242" bestFit="1" customWidth="1"/>
    <col min="10499" max="10499" width="14.140625" style="242" customWidth="1"/>
    <col min="10500" max="10500" width="10.140625" style="242" customWidth="1"/>
    <col min="10501" max="10501" width="15.00390625" style="242" customWidth="1"/>
    <col min="10502" max="10502" width="15.28125" style="242" bestFit="1" customWidth="1"/>
    <col min="10503" max="10752" width="12.28125" style="242" customWidth="1"/>
    <col min="10753" max="10753" width="10.140625" style="242" customWidth="1"/>
    <col min="10754" max="10754" width="124.28125" style="242" bestFit="1" customWidth="1"/>
    <col min="10755" max="10755" width="14.140625" style="242" customWidth="1"/>
    <col min="10756" max="10756" width="10.140625" style="242" customWidth="1"/>
    <col min="10757" max="10757" width="15.00390625" style="242" customWidth="1"/>
    <col min="10758" max="10758" width="15.28125" style="242" bestFit="1" customWidth="1"/>
    <col min="10759" max="11008" width="12.28125" style="242" customWidth="1"/>
    <col min="11009" max="11009" width="10.140625" style="242" customWidth="1"/>
    <col min="11010" max="11010" width="124.28125" style="242" bestFit="1" customWidth="1"/>
    <col min="11011" max="11011" width="14.140625" style="242" customWidth="1"/>
    <col min="11012" max="11012" width="10.140625" style="242" customWidth="1"/>
    <col min="11013" max="11013" width="15.00390625" style="242" customWidth="1"/>
    <col min="11014" max="11014" width="15.28125" style="242" bestFit="1" customWidth="1"/>
    <col min="11015" max="11264" width="12.28125" style="242" customWidth="1"/>
    <col min="11265" max="11265" width="10.140625" style="242" customWidth="1"/>
    <col min="11266" max="11266" width="124.28125" style="242" bestFit="1" customWidth="1"/>
    <col min="11267" max="11267" width="14.140625" style="242" customWidth="1"/>
    <col min="11268" max="11268" width="10.140625" style="242" customWidth="1"/>
    <col min="11269" max="11269" width="15.00390625" style="242" customWidth="1"/>
    <col min="11270" max="11270" width="15.28125" style="242" bestFit="1" customWidth="1"/>
    <col min="11271" max="11520" width="12.28125" style="242" customWidth="1"/>
    <col min="11521" max="11521" width="10.140625" style="242" customWidth="1"/>
    <col min="11522" max="11522" width="124.28125" style="242" bestFit="1" customWidth="1"/>
    <col min="11523" max="11523" width="14.140625" style="242" customWidth="1"/>
    <col min="11524" max="11524" width="10.140625" style="242" customWidth="1"/>
    <col min="11525" max="11525" width="15.00390625" style="242" customWidth="1"/>
    <col min="11526" max="11526" width="15.28125" style="242" bestFit="1" customWidth="1"/>
    <col min="11527" max="11776" width="12.28125" style="242" customWidth="1"/>
    <col min="11777" max="11777" width="10.140625" style="242" customWidth="1"/>
    <col min="11778" max="11778" width="124.28125" style="242" bestFit="1" customWidth="1"/>
    <col min="11779" max="11779" width="14.140625" style="242" customWidth="1"/>
    <col min="11780" max="11780" width="10.140625" style="242" customWidth="1"/>
    <col min="11781" max="11781" width="15.00390625" style="242" customWidth="1"/>
    <col min="11782" max="11782" width="15.28125" style="242" bestFit="1" customWidth="1"/>
    <col min="11783" max="12032" width="12.28125" style="242" customWidth="1"/>
    <col min="12033" max="12033" width="10.140625" style="242" customWidth="1"/>
    <col min="12034" max="12034" width="124.28125" style="242" bestFit="1" customWidth="1"/>
    <col min="12035" max="12035" width="14.140625" style="242" customWidth="1"/>
    <col min="12036" max="12036" width="10.140625" style="242" customWidth="1"/>
    <col min="12037" max="12037" width="15.00390625" style="242" customWidth="1"/>
    <col min="12038" max="12038" width="15.28125" style="242" bestFit="1" customWidth="1"/>
    <col min="12039" max="12288" width="12.28125" style="242" customWidth="1"/>
    <col min="12289" max="12289" width="10.140625" style="242" customWidth="1"/>
    <col min="12290" max="12290" width="124.28125" style="242" bestFit="1" customWidth="1"/>
    <col min="12291" max="12291" width="14.140625" style="242" customWidth="1"/>
    <col min="12292" max="12292" width="10.140625" style="242" customWidth="1"/>
    <col min="12293" max="12293" width="15.00390625" style="242" customWidth="1"/>
    <col min="12294" max="12294" width="15.28125" style="242" bestFit="1" customWidth="1"/>
    <col min="12295" max="12544" width="12.28125" style="242" customWidth="1"/>
    <col min="12545" max="12545" width="10.140625" style="242" customWidth="1"/>
    <col min="12546" max="12546" width="124.28125" style="242" bestFit="1" customWidth="1"/>
    <col min="12547" max="12547" width="14.140625" style="242" customWidth="1"/>
    <col min="12548" max="12548" width="10.140625" style="242" customWidth="1"/>
    <col min="12549" max="12549" width="15.00390625" style="242" customWidth="1"/>
    <col min="12550" max="12550" width="15.28125" style="242" bestFit="1" customWidth="1"/>
    <col min="12551" max="12800" width="12.28125" style="242" customWidth="1"/>
    <col min="12801" max="12801" width="10.140625" style="242" customWidth="1"/>
    <col min="12802" max="12802" width="124.28125" style="242" bestFit="1" customWidth="1"/>
    <col min="12803" max="12803" width="14.140625" style="242" customWidth="1"/>
    <col min="12804" max="12804" width="10.140625" style="242" customWidth="1"/>
    <col min="12805" max="12805" width="15.00390625" style="242" customWidth="1"/>
    <col min="12806" max="12806" width="15.28125" style="242" bestFit="1" customWidth="1"/>
    <col min="12807" max="13056" width="12.28125" style="242" customWidth="1"/>
    <col min="13057" max="13057" width="10.140625" style="242" customWidth="1"/>
    <col min="13058" max="13058" width="124.28125" style="242" bestFit="1" customWidth="1"/>
    <col min="13059" max="13059" width="14.140625" style="242" customWidth="1"/>
    <col min="13060" max="13060" width="10.140625" style="242" customWidth="1"/>
    <col min="13061" max="13061" width="15.00390625" style="242" customWidth="1"/>
    <col min="13062" max="13062" width="15.28125" style="242" bestFit="1" customWidth="1"/>
    <col min="13063" max="13312" width="12.28125" style="242" customWidth="1"/>
    <col min="13313" max="13313" width="10.140625" style="242" customWidth="1"/>
    <col min="13314" max="13314" width="124.28125" style="242" bestFit="1" customWidth="1"/>
    <col min="13315" max="13315" width="14.140625" style="242" customWidth="1"/>
    <col min="13316" max="13316" width="10.140625" style="242" customWidth="1"/>
    <col min="13317" max="13317" width="15.00390625" style="242" customWidth="1"/>
    <col min="13318" max="13318" width="15.28125" style="242" bestFit="1" customWidth="1"/>
    <col min="13319" max="13568" width="12.28125" style="242" customWidth="1"/>
    <col min="13569" max="13569" width="10.140625" style="242" customWidth="1"/>
    <col min="13570" max="13570" width="124.28125" style="242" bestFit="1" customWidth="1"/>
    <col min="13571" max="13571" width="14.140625" style="242" customWidth="1"/>
    <col min="13572" max="13572" width="10.140625" style="242" customWidth="1"/>
    <col min="13573" max="13573" width="15.00390625" style="242" customWidth="1"/>
    <col min="13574" max="13574" width="15.28125" style="242" bestFit="1" customWidth="1"/>
    <col min="13575" max="13824" width="12.28125" style="242" customWidth="1"/>
    <col min="13825" max="13825" width="10.140625" style="242" customWidth="1"/>
    <col min="13826" max="13826" width="124.28125" style="242" bestFit="1" customWidth="1"/>
    <col min="13827" max="13827" width="14.140625" style="242" customWidth="1"/>
    <col min="13828" max="13828" width="10.140625" style="242" customWidth="1"/>
    <col min="13829" max="13829" width="15.00390625" style="242" customWidth="1"/>
    <col min="13830" max="13830" width="15.28125" style="242" bestFit="1" customWidth="1"/>
    <col min="13831" max="14080" width="12.28125" style="242" customWidth="1"/>
    <col min="14081" max="14081" width="10.140625" style="242" customWidth="1"/>
    <col min="14082" max="14082" width="124.28125" style="242" bestFit="1" customWidth="1"/>
    <col min="14083" max="14083" width="14.140625" style="242" customWidth="1"/>
    <col min="14084" max="14084" width="10.140625" style="242" customWidth="1"/>
    <col min="14085" max="14085" width="15.00390625" style="242" customWidth="1"/>
    <col min="14086" max="14086" width="15.28125" style="242" bestFit="1" customWidth="1"/>
    <col min="14087" max="14336" width="12.28125" style="242" customWidth="1"/>
    <col min="14337" max="14337" width="10.140625" style="242" customWidth="1"/>
    <col min="14338" max="14338" width="124.28125" style="242" bestFit="1" customWidth="1"/>
    <col min="14339" max="14339" width="14.140625" style="242" customWidth="1"/>
    <col min="14340" max="14340" width="10.140625" style="242" customWidth="1"/>
    <col min="14341" max="14341" width="15.00390625" style="242" customWidth="1"/>
    <col min="14342" max="14342" width="15.28125" style="242" bestFit="1" customWidth="1"/>
    <col min="14343" max="14592" width="12.28125" style="242" customWidth="1"/>
    <col min="14593" max="14593" width="10.140625" style="242" customWidth="1"/>
    <col min="14594" max="14594" width="124.28125" style="242" bestFit="1" customWidth="1"/>
    <col min="14595" max="14595" width="14.140625" style="242" customWidth="1"/>
    <col min="14596" max="14596" width="10.140625" style="242" customWidth="1"/>
    <col min="14597" max="14597" width="15.00390625" style="242" customWidth="1"/>
    <col min="14598" max="14598" width="15.28125" style="242" bestFit="1" customWidth="1"/>
    <col min="14599" max="14848" width="12.28125" style="242" customWidth="1"/>
    <col min="14849" max="14849" width="10.140625" style="242" customWidth="1"/>
    <col min="14850" max="14850" width="124.28125" style="242" bestFit="1" customWidth="1"/>
    <col min="14851" max="14851" width="14.140625" style="242" customWidth="1"/>
    <col min="14852" max="14852" width="10.140625" style="242" customWidth="1"/>
    <col min="14853" max="14853" width="15.00390625" style="242" customWidth="1"/>
    <col min="14854" max="14854" width="15.28125" style="242" bestFit="1" customWidth="1"/>
    <col min="14855" max="15104" width="12.28125" style="242" customWidth="1"/>
    <col min="15105" max="15105" width="10.140625" style="242" customWidth="1"/>
    <col min="15106" max="15106" width="124.28125" style="242" bestFit="1" customWidth="1"/>
    <col min="15107" max="15107" width="14.140625" style="242" customWidth="1"/>
    <col min="15108" max="15108" width="10.140625" style="242" customWidth="1"/>
    <col min="15109" max="15109" width="15.00390625" style="242" customWidth="1"/>
    <col min="15110" max="15110" width="15.28125" style="242" bestFit="1" customWidth="1"/>
    <col min="15111" max="15360" width="12.28125" style="242" customWidth="1"/>
    <col min="15361" max="15361" width="10.140625" style="242" customWidth="1"/>
    <col min="15362" max="15362" width="124.28125" style="242" bestFit="1" customWidth="1"/>
    <col min="15363" max="15363" width="14.140625" style="242" customWidth="1"/>
    <col min="15364" max="15364" width="10.140625" style="242" customWidth="1"/>
    <col min="15365" max="15365" width="15.00390625" style="242" customWidth="1"/>
    <col min="15366" max="15366" width="15.28125" style="242" bestFit="1" customWidth="1"/>
    <col min="15367" max="15616" width="12.28125" style="242" customWidth="1"/>
    <col min="15617" max="15617" width="10.140625" style="242" customWidth="1"/>
    <col min="15618" max="15618" width="124.28125" style="242" bestFit="1" customWidth="1"/>
    <col min="15619" max="15619" width="14.140625" style="242" customWidth="1"/>
    <col min="15620" max="15620" width="10.140625" style="242" customWidth="1"/>
    <col min="15621" max="15621" width="15.00390625" style="242" customWidth="1"/>
    <col min="15622" max="15622" width="15.28125" style="242" bestFit="1" customWidth="1"/>
    <col min="15623" max="15872" width="12.28125" style="242" customWidth="1"/>
    <col min="15873" max="15873" width="10.140625" style="242" customWidth="1"/>
    <col min="15874" max="15874" width="124.28125" style="242" bestFit="1" customWidth="1"/>
    <col min="15875" max="15875" width="14.140625" style="242" customWidth="1"/>
    <col min="15876" max="15876" width="10.140625" style="242" customWidth="1"/>
    <col min="15877" max="15877" width="15.00390625" style="242" customWidth="1"/>
    <col min="15878" max="15878" width="15.28125" style="242" bestFit="1" customWidth="1"/>
    <col min="15879" max="16128" width="12.28125" style="242" customWidth="1"/>
    <col min="16129" max="16129" width="10.140625" style="242" customWidth="1"/>
    <col min="16130" max="16130" width="124.28125" style="242" bestFit="1" customWidth="1"/>
    <col min="16131" max="16131" width="14.140625" style="242" customWidth="1"/>
    <col min="16132" max="16132" width="10.140625" style="242" customWidth="1"/>
    <col min="16133" max="16133" width="15.00390625" style="242" customWidth="1"/>
    <col min="16134" max="16134" width="15.28125" style="242" bestFit="1" customWidth="1"/>
    <col min="16135" max="16384" width="12.28125" style="242" customWidth="1"/>
  </cols>
  <sheetData>
    <row r="2" spans="1:4" ht="12">
      <c r="A2" s="236" t="s">
        <v>17</v>
      </c>
      <c r="B2" s="237" t="s">
        <v>2279</v>
      </c>
      <c r="C2" s="238" t="s">
        <v>32</v>
      </c>
      <c r="D2" s="239"/>
    </row>
    <row r="3" spans="1:4" ht="12">
      <c r="A3" s="236" t="s">
        <v>2280</v>
      </c>
      <c r="B3" s="243" t="s">
        <v>2281</v>
      </c>
      <c r="D3" s="239"/>
    </row>
    <row r="4" spans="1:4" ht="12">
      <c r="A4" s="245" t="s">
        <v>2282</v>
      </c>
      <c r="B4" s="246"/>
      <c r="D4" s="247"/>
    </row>
    <row r="5" spans="1:9" s="249" customFormat="1" ht="12">
      <c r="A5" s="248"/>
      <c r="C5" s="250"/>
      <c r="D5" s="248"/>
      <c r="E5" s="251"/>
      <c r="F5" s="252"/>
      <c r="I5" s="253"/>
    </row>
    <row r="6" spans="1:6" ht="12">
      <c r="A6" s="455" t="s">
        <v>2283</v>
      </c>
      <c r="B6" s="455"/>
      <c r="C6" s="254"/>
      <c r="D6" s="255"/>
      <c r="E6" s="256"/>
      <c r="F6" s="257"/>
    </row>
    <row r="7" spans="1:6" s="264" customFormat="1" ht="13.5" thickBot="1">
      <c r="A7" s="258" t="s">
        <v>2284</v>
      </c>
      <c r="B7" s="259" t="s">
        <v>2285</v>
      </c>
      <c r="C7" s="260" t="s">
        <v>2286</v>
      </c>
      <c r="D7" s="261" t="s">
        <v>2287</v>
      </c>
      <c r="E7" s="262" t="s">
        <v>2288</v>
      </c>
      <c r="F7" s="263" t="s">
        <v>2289</v>
      </c>
    </row>
    <row r="8" spans="1:9" s="249" customFormat="1" ht="14.25" thickBot="1" thickTop="1">
      <c r="A8" s="248"/>
      <c r="C8" s="250"/>
      <c r="D8" s="248"/>
      <c r="E8" s="251"/>
      <c r="F8" s="252"/>
      <c r="I8" s="253"/>
    </row>
    <row r="9" spans="1:6" s="265" customFormat="1" ht="24.75" customHeight="1" thickTop="1">
      <c r="A9" s="458"/>
      <c r="B9" s="458"/>
      <c r="C9" s="458"/>
      <c r="D9" s="458"/>
      <c r="E9" s="458"/>
      <c r="F9" s="458"/>
    </row>
    <row r="10" spans="1:4" s="269" customFormat="1" ht="12">
      <c r="A10" s="266">
        <v>1</v>
      </c>
      <c r="B10" s="267" t="s">
        <v>2290</v>
      </c>
      <c r="C10" s="268"/>
      <c r="D10" s="268"/>
    </row>
    <row r="11" spans="1:8" s="275" customFormat="1" ht="19.5" customHeight="1">
      <c r="A11" s="270" t="s">
        <v>2291</v>
      </c>
      <c r="B11" s="271" t="s">
        <v>2720</v>
      </c>
      <c r="C11" s="272">
        <v>14</v>
      </c>
      <c r="D11" s="273" t="s">
        <v>314</v>
      </c>
      <c r="E11" s="272"/>
      <c r="F11" s="274">
        <f>SUM(C11*E11)</f>
        <v>0</v>
      </c>
      <c r="H11" s="276"/>
    </row>
    <row r="12" spans="1:8" s="275" customFormat="1" ht="25.5">
      <c r="A12" s="270" t="s">
        <v>2292</v>
      </c>
      <c r="B12" s="277" t="s">
        <v>2721</v>
      </c>
      <c r="C12" s="272">
        <v>14</v>
      </c>
      <c r="D12" s="273" t="s">
        <v>314</v>
      </c>
      <c r="E12" s="272"/>
      <c r="F12" s="274">
        <f aca="true" t="shared" si="0" ref="F12:F59">SUM(C12*E12)</f>
        <v>0</v>
      </c>
      <c r="H12" s="276"/>
    </row>
    <row r="13" spans="1:8" s="275" customFormat="1" ht="29.25" customHeight="1">
      <c r="A13" s="270" t="s">
        <v>2293</v>
      </c>
      <c r="B13" s="277" t="s">
        <v>2716</v>
      </c>
      <c r="C13" s="272">
        <v>14</v>
      </c>
      <c r="D13" s="273" t="s">
        <v>314</v>
      </c>
      <c r="E13" s="272"/>
      <c r="F13" s="274">
        <f t="shared" si="0"/>
        <v>0</v>
      </c>
      <c r="H13" s="276"/>
    </row>
    <row r="14" spans="1:8" s="275" customFormat="1" ht="12">
      <c r="A14" s="270" t="s">
        <v>2294</v>
      </c>
      <c r="B14" s="277" t="s">
        <v>2295</v>
      </c>
      <c r="C14" s="272">
        <v>14</v>
      </c>
      <c r="D14" s="273" t="s">
        <v>314</v>
      </c>
      <c r="E14" s="272"/>
      <c r="F14" s="274">
        <f t="shared" si="0"/>
        <v>0</v>
      </c>
      <c r="H14" s="276"/>
    </row>
    <row r="15" spans="1:6" s="269" customFormat="1" ht="12">
      <c r="A15" s="270" t="s">
        <v>2296</v>
      </c>
      <c r="B15" s="269" t="s">
        <v>2297</v>
      </c>
      <c r="C15" s="268">
        <v>1</v>
      </c>
      <c r="D15" s="268" t="s">
        <v>733</v>
      </c>
      <c r="E15" s="272"/>
      <c r="F15" s="274">
        <f t="shared" si="0"/>
        <v>0</v>
      </c>
    </row>
    <row r="16" spans="1:6" s="269" customFormat="1" ht="12">
      <c r="A16" s="266"/>
      <c r="B16" s="267"/>
      <c r="C16" s="268"/>
      <c r="D16" s="268"/>
      <c r="F16" s="274">
        <f t="shared" si="0"/>
        <v>0</v>
      </c>
    </row>
    <row r="17" spans="1:8" s="275" customFormat="1" ht="12">
      <c r="A17" s="278" t="s">
        <v>83</v>
      </c>
      <c r="B17" s="279" t="s">
        <v>2298</v>
      </c>
      <c r="C17" s="280"/>
      <c r="D17" s="273"/>
      <c r="E17" s="272"/>
      <c r="F17" s="274">
        <f t="shared" si="0"/>
        <v>0</v>
      </c>
      <c r="H17" s="276"/>
    </row>
    <row r="18" spans="1:8" s="275" customFormat="1" ht="12">
      <c r="A18" s="278" t="s">
        <v>2299</v>
      </c>
      <c r="B18" s="271" t="s">
        <v>2300</v>
      </c>
      <c r="C18" s="272">
        <v>390</v>
      </c>
      <c r="D18" s="273" t="s">
        <v>294</v>
      </c>
      <c r="E18" s="272"/>
      <c r="F18" s="274">
        <f t="shared" si="0"/>
        <v>0</v>
      </c>
      <c r="H18" s="276"/>
    </row>
    <row r="19" spans="1:12" s="286" customFormat="1" ht="12">
      <c r="A19" s="281" t="s">
        <v>2301</v>
      </c>
      <c r="B19" s="282" t="s">
        <v>2302</v>
      </c>
      <c r="C19" s="283">
        <v>75</v>
      </c>
      <c r="D19" s="284" t="s">
        <v>294</v>
      </c>
      <c r="E19" s="285"/>
      <c r="F19" s="274">
        <f t="shared" si="0"/>
        <v>0</v>
      </c>
      <c r="J19" s="283"/>
      <c r="K19" s="285"/>
      <c r="L19" s="285"/>
    </row>
    <row r="20" spans="1:8" s="275" customFormat="1" ht="12">
      <c r="A20" s="278" t="s">
        <v>2303</v>
      </c>
      <c r="B20" s="271" t="s">
        <v>2304</v>
      </c>
      <c r="C20" s="272">
        <v>380</v>
      </c>
      <c r="D20" s="273" t="s">
        <v>294</v>
      </c>
      <c r="E20" s="272"/>
      <c r="F20" s="274">
        <f t="shared" si="0"/>
        <v>0</v>
      </c>
      <c r="H20" s="276"/>
    </row>
    <row r="21" spans="1:8" s="275" customFormat="1" ht="12">
      <c r="A21" s="278" t="s">
        <v>2305</v>
      </c>
      <c r="B21" s="271" t="s">
        <v>2306</v>
      </c>
      <c r="C21" s="272">
        <v>30</v>
      </c>
      <c r="D21" s="273" t="s">
        <v>294</v>
      </c>
      <c r="E21" s="272"/>
      <c r="F21" s="274">
        <f t="shared" si="0"/>
        <v>0</v>
      </c>
      <c r="H21" s="276"/>
    </row>
    <row r="22" spans="1:8" s="275" customFormat="1" ht="12">
      <c r="A22" s="278"/>
      <c r="B22" s="271"/>
      <c r="C22" s="272"/>
      <c r="D22" s="273"/>
      <c r="E22" s="272"/>
      <c r="F22" s="274">
        <f t="shared" si="0"/>
        <v>0</v>
      </c>
      <c r="H22" s="276"/>
    </row>
    <row r="23" spans="1:8" s="275" customFormat="1" ht="12">
      <c r="A23" s="278" t="s">
        <v>173</v>
      </c>
      <c r="B23" s="279" t="s">
        <v>2307</v>
      </c>
      <c r="C23" s="272"/>
      <c r="D23" s="273"/>
      <c r="E23" s="272"/>
      <c r="F23" s="274">
        <f t="shared" si="0"/>
        <v>0</v>
      </c>
      <c r="H23" s="276"/>
    </row>
    <row r="24" spans="1:8" s="275" customFormat="1" ht="12">
      <c r="A24" s="278" t="s">
        <v>1630</v>
      </c>
      <c r="B24" s="277" t="s">
        <v>2717</v>
      </c>
      <c r="C24" s="272">
        <v>280</v>
      </c>
      <c r="D24" s="273" t="s">
        <v>294</v>
      </c>
      <c r="E24" s="272"/>
      <c r="F24" s="274">
        <f t="shared" si="0"/>
        <v>0</v>
      </c>
      <c r="H24" s="276"/>
    </row>
    <row r="25" spans="1:8" s="275" customFormat="1" ht="12">
      <c r="A25" s="278" t="s">
        <v>1642</v>
      </c>
      <c r="B25" s="277" t="s">
        <v>2718</v>
      </c>
      <c r="C25" s="272">
        <v>35</v>
      </c>
      <c r="D25" s="273" t="s">
        <v>294</v>
      </c>
      <c r="E25" s="272"/>
      <c r="F25" s="274">
        <f t="shared" si="0"/>
        <v>0</v>
      </c>
      <c r="H25" s="276"/>
    </row>
    <row r="26" spans="1:8" s="275" customFormat="1" ht="12">
      <c r="A26" s="278"/>
      <c r="B26" s="271"/>
      <c r="C26" s="272"/>
      <c r="D26" s="273"/>
      <c r="E26" s="272"/>
      <c r="F26" s="274">
        <f t="shared" si="0"/>
        <v>0</v>
      </c>
      <c r="H26" s="276"/>
    </row>
    <row r="27" spans="1:8" s="275" customFormat="1" ht="12">
      <c r="A27" s="278" t="s">
        <v>165</v>
      </c>
      <c r="B27" s="279" t="s">
        <v>2308</v>
      </c>
      <c r="C27" s="272"/>
      <c r="D27" s="273"/>
      <c r="E27" s="272"/>
      <c r="F27" s="274">
        <f t="shared" si="0"/>
        <v>0</v>
      </c>
      <c r="H27" s="276"/>
    </row>
    <row r="28" spans="1:8" s="275" customFormat="1" ht="12">
      <c r="A28" s="278" t="s">
        <v>2309</v>
      </c>
      <c r="B28" s="287" t="s">
        <v>2719</v>
      </c>
      <c r="C28" s="272">
        <v>25</v>
      </c>
      <c r="D28" s="273" t="s">
        <v>214</v>
      </c>
      <c r="E28" s="272"/>
      <c r="F28" s="274">
        <f t="shared" si="0"/>
        <v>0</v>
      </c>
      <c r="H28" s="276"/>
    </row>
    <row r="29" spans="1:8" s="275" customFormat="1" ht="12">
      <c r="A29" s="278" t="s">
        <v>2310</v>
      </c>
      <c r="B29" s="287" t="s">
        <v>2311</v>
      </c>
      <c r="C29" s="272">
        <v>14</v>
      </c>
      <c r="D29" s="273" t="s">
        <v>314</v>
      </c>
      <c r="E29" s="272"/>
      <c r="F29" s="274">
        <f t="shared" si="0"/>
        <v>0</v>
      </c>
      <c r="H29" s="276"/>
    </row>
    <row r="30" spans="1:8" s="275" customFormat="1" ht="12">
      <c r="A30" s="278"/>
      <c r="B30" s="287"/>
      <c r="C30" s="272"/>
      <c r="D30" s="273"/>
      <c r="E30" s="272"/>
      <c r="F30" s="274">
        <f t="shared" si="0"/>
        <v>0</v>
      </c>
      <c r="H30" s="276"/>
    </row>
    <row r="31" spans="1:8" s="275" customFormat="1" ht="12">
      <c r="A31" s="278" t="s">
        <v>182</v>
      </c>
      <c r="B31" s="279" t="s">
        <v>2312</v>
      </c>
      <c r="C31" s="272"/>
      <c r="D31" s="273"/>
      <c r="E31" s="272"/>
      <c r="F31" s="274">
        <f t="shared" si="0"/>
        <v>0</v>
      </c>
      <c r="H31" s="276"/>
    </row>
    <row r="32" spans="1:6" s="289" customFormat="1" ht="12">
      <c r="A32" s="288" t="s">
        <v>2313</v>
      </c>
      <c r="B32" s="289" t="s">
        <v>2314</v>
      </c>
      <c r="C32" s="274">
        <v>14</v>
      </c>
      <c r="D32" s="290" t="s">
        <v>314</v>
      </c>
      <c r="E32" s="274"/>
      <c r="F32" s="274">
        <f t="shared" si="0"/>
        <v>0</v>
      </c>
    </row>
    <row r="33" spans="1:6" s="289" customFormat="1" ht="12">
      <c r="A33" s="288"/>
      <c r="C33" s="274"/>
      <c r="D33" s="290"/>
      <c r="E33" s="274"/>
      <c r="F33" s="274">
        <f t="shared" si="0"/>
        <v>0</v>
      </c>
    </row>
    <row r="34" spans="1:6" s="289" customFormat="1" ht="12">
      <c r="A34" s="288" t="s">
        <v>187</v>
      </c>
      <c r="B34" s="279" t="s">
        <v>2315</v>
      </c>
      <c r="C34" s="274"/>
      <c r="D34" s="290"/>
      <c r="E34" s="274"/>
      <c r="F34" s="274">
        <f t="shared" si="0"/>
        <v>0</v>
      </c>
    </row>
    <row r="35" spans="1:6" s="289" customFormat="1" ht="12">
      <c r="A35" s="288" t="s">
        <v>1329</v>
      </c>
      <c r="B35" s="289" t="s">
        <v>2316</v>
      </c>
      <c r="C35" s="274">
        <v>125</v>
      </c>
      <c r="D35" s="290" t="s">
        <v>164</v>
      </c>
      <c r="E35" s="274"/>
      <c r="F35" s="274">
        <f t="shared" si="0"/>
        <v>0</v>
      </c>
    </row>
    <row r="36" spans="1:6" s="289" customFormat="1" ht="12">
      <c r="A36" s="288" t="s">
        <v>1332</v>
      </c>
      <c r="B36" s="289" t="s">
        <v>2317</v>
      </c>
      <c r="C36" s="274">
        <v>3</v>
      </c>
      <c r="D36" s="290" t="s">
        <v>164</v>
      </c>
      <c r="E36" s="274"/>
      <c r="F36" s="274">
        <f t="shared" si="0"/>
        <v>0</v>
      </c>
    </row>
    <row r="37" spans="1:6" s="289" customFormat="1" ht="12">
      <c r="A37" s="288" t="s">
        <v>1335</v>
      </c>
      <c r="B37" s="289" t="s">
        <v>2318</v>
      </c>
      <c r="C37" s="274">
        <v>330</v>
      </c>
      <c r="D37" s="290" t="s">
        <v>294</v>
      </c>
      <c r="E37" s="274"/>
      <c r="F37" s="274">
        <f t="shared" si="0"/>
        <v>0</v>
      </c>
    </row>
    <row r="38" spans="1:6" s="289" customFormat="1" ht="12">
      <c r="A38" s="288" t="s">
        <v>1338</v>
      </c>
      <c r="B38" s="289" t="s">
        <v>2319</v>
      </c>
      <c r="C38" s="274">
        <v>102</v>
      </c>
      <c r="D38" s="290" t="s">
        <v>164</v>
      </c>
      <c r="E38" s="274"/>
      <c r="F38" s="274">
        <f t="shared" si="0"/>
        <v>0</v>
      </c>
    </row>
    <row r="39" spans="1:6" s="289" customFormat="1" ht="12">
      <c r="A39" s="288" t="s">
        <v>1341</v>
      </c>
      <c r="B39" s="289" t="s">
        <v>2320</v>
      </c>
      <c r="C39" s="274">
        <v>25</v>
      </c>
      <c r="D39" s="290" t="s">
        <v>164</v>
      </c>
      <c r="E39" s="274"/>
      <c r="F39" s="274">
        <f t="shared" si="0"/>
        <v>0</v>
      </c>
    </row>
    <row r="40" spans="1:6" s="289" customFormat="1" ht="12">
      <c r="A40" s="288" t="s">
        <v>1344</v>
      </c>
      <c r="B40" s="289" t="s">
        <v>2321</v>
      </c>
      <c r="C40" s="274">
        <v>25</v>
      </c>
      <c r="D40" s="290" t="s">
        <v>164</v>
      </c>
      <c r="E40" s="274"/>
      <c r="F40" s="274">
        <f t="shared" si="0"/>
        <v>0</v>
      </c>
    </row>
    <row r="41" spans="1:6" s="289" customFormat="1" ht="12">
      <c r="A41" s="288" t="s">
        <v>2322</v>
      </c>
      <c r="B41" s="289" t="s">
        <v>2323</v>
      </c>
      <c r="C41" s="274">
        <v>25</v>
      </c>
      <c r="D41" s="290" t="s">
        <v>2324</v>
      </c>
      <c r="E41" s="274"/>
      <c r="F41" s="274">
        <f t="shared" si="0"/>
        <v>0</v>
      </c>
    </row>
    <row r="42" spans="1:6" s="289" customFormat="1" ht="12">
      <c r="A42" s="288" t="s">
        <v>2325</v>
      </c>
      <c r="B42" s="289" t="s">
        <v>2326</v>
      </c>
      <c r="C42" s="274">
        <v>25</v>
      </c>
      <c r="D42" s="290" t="s">
        <v>164</v>
      </c>
      <c r="E42" s="274"/>
      <c r="F42" s="274">
        <f t="shared" si="0"/>
        <v>0</v>
      </c>
    </row>
    <row r="43" spans="1:6" s="289" customFormat="1" ht="12">
      <c r="A43" s="288" t="s">
        <v>2327</v>
      </c>
      <c r="B43" s="289" t="s">
        <v>2328</v>
      </c>
      <c r="C43" s="274">
        <v>25</v>
      </c>
      <c r="D43" s="290" t="s">
        <v>164</v>
      </c>
      <c r="E43" s="274"/>
      <c r="F43" s="274">
        <f t="shared" si="0"/>
        <v>0</v>
      </c>
    </row>
    <row r="44" spans="1:8" s="293" customFormat="1" ht="12">
      <c r="A44" s="288" t="s">
        <v>2329</v>
      </c>
      <c r="B44" s="289" t="s">
        <v>2330</v>
      </c>
      <c r="C44" s="291">
        <v>1</v>
      </c>
      <c r="D44" s="288" t="s">
        <v>733</v>
      </c>
      <c r="E44" s="292"/>
      <c r="F44" s="274">
        <f t="shared" si="0"/>
        <v>0</v>
      </c>
      <c r="H44" s="294"/>
    </row>
    <row r="45" spans="1:8" s="293" customFormat="1" ht="12">
      <c r="A45" s="288"/>
      <c r="B45" s="289"/>
      <c r="C45" s="291"/>
      <c r="D45" s="288"/>
      <c r="E45" s="292"/>
      <c r="F45" s="274">
        <f t="shared" si="0"/>
        <v>0</v>
      </c>
      <c r="H45" s="294"/>
    </row>
    <row r="46" spans="1:8" s="293" customFormat="1" ht="12">
      <c r="A46" s="288" t="s">
        <v>191</v>
      </c>
      <c r="B46" s="279" t="s">
        <v>2331</v>
      </c>
      <c r="C46" s="291"/>
      <c r="D46" s="288"/>
      <c r="E46" s="292"/>
      <c r="F46" s="274">
        <f t="shared" si="0"/>
        <v>0</v>
      </c>
      <c r="H46" s="294"/>
    </row>
    <row r="47" spans="1:6" s="269" customFormat="1" ht="12">
      <c r="A47" s="266" t="s">
        <v>1352</v>
      </c>
      <c r="B47" s="269" t="s">
        <v>2332</v>
      </c>
      <c r="C47" s="268">
        <v>14</v>
      </c>
      <c r="D47" s="268" t="s">
        <v>314</v>
      </c>
      <c r="E47" s="268"/>
      <c r="F47" s="274">
        <f t="shared" si="0"/>
        <v>0</v>
      </c>
    </row>
    <row r="48" spans="1:8" s="293" customFormat="1" ht="12">
      <c r="A48" s="266" t="s">
        <v>1355</v>
      </c>
      <c r="B48" s="293" t="s">
        <v>2333</v>
      </c>
      <c r="C48" s="295">
        <v>315</v>
      </c>
      <c r="D48" s="284" t="s">
        <v>294</v>
      </c>
      <c r="E48" s="268"/>
      <c r="F48" s="274">
        <f t="shared" si="0"/>
        <v>0</v>
      </c>
      <c r="H48" s="294"/>
    </row>
    <row r="49" spans="1:8" s="293" customFormat="1" ht="12">
      <c r="A49" s="266" t="s">
        <v>1358</v>
      </c>
      <c r="B49" s="293" t="s">
        <v>2334</v>
      </c>
      <c r="C49" s="295">
        <v>465</v>
      </c>
      <c r="D49" s="284" t="s">
        <v>294</v>
      </c>
      <c r="E49" s="268"/>
      <c r="F49" s="274">
        <f t="shared" si="0"/>
        <v>0</v>
      </c>
      <c r="H49" s="294"/>
    </row>
    <row r="50" spans="1:8" s="293" customFormat="1" ht="12">
      <c r="A50" s="266" t="s">
        <v>1362</v>
      </c>
      <c r="B50" s="293" t="s">
        <v>2335</v>
      </c>
      <c r="C50" s="295">
        <v>380</v>
      </c>
      <c r="D50" s="284" t="s">
        <v>294</v>
      </c>
      <c r="E50" s="268"/>
      <c r="F50" s="274">
        <f t="shared" si="0"/>
        <v>0</v>
      </c>
      <c r="H50" s="294"/>
    </row>
    <row r="51" spans="1:8" s="293" customFormat="1" ht="12">
      <c r="A51" s="266" t="s">
        <v>1365</v>
      </c>
      <c r="B51" s="293" t="s">
        <v>2336</v>
      </c>
      <c r="C51" s="295">
        <v>30</v>
      </c>
      <c r="D51" s="284" t="s">
        <v>294</v>
      </c>
      <c r="E51" s="268"/>
      <c r="F51" s="274">
        <f t="shared" si="0"/>
        <v>0</v>
      </c>
      <c r="H51" s="294"/>
    </row>
    <row r="52" spans="1:8" s="293" customFormat="1" ht="12">
      <c r="A52" s="266" t="s">
        <v>1368</v>
      </c>
      <c r="B52" s="293" t="s">
        <v>2337</v>
      </c>
      <c r="C52" s="295">
        <v>50</v>
      </c>
      <c r="D52" s="284" t="s">
        <v>482</v>
      </c>
      <c r="E52" s="268"/>
      <c r="F52" s="274">
        <f t="shared" si="0"/>
        <v>0</v>
      </c>
      <c r="H52" s="294"/>
    </row>
    <row r="53" spans="1:8" s="293" customFormat="1" ht="12">
      <c r="A53" s="266" t="s">
        <v>1371</v>
      </c>
      <c r="B53" s="293" t="s">
        <v>2338</v>
      </c>
      <c r="C53" s="295">
        <v>32</v>
      </c>
      <c r="D53" s="284" t="s">
        <v>482</v>
      </c>
      <c r="E53" s="268"/>
      <c r="F53" s="274">
        <f t="shared" si="0"/>
        <v>0</v>
      </c>
      <c r="H53" s="294"/>
    </row>
    <row r="54" spans="1:8" s="293" customFormat="1" ht="12">
      <c r="A54" s="266" t="s">
        <v>1618</v>
      </c>
      <c r="B54" s="293" t="s">
        <v>2339</v>
      </c>
      <c r="C54" s="295">
        <v>12</v>
      </c>
      <c r="D54" s="284" t="s">
        <v>482</v>
      </c>
      <c r="E54" s="268"/>
      <c r="F54" s="274">
        <f t="shared" si="0"/>
        <v>0</v>
      </c>
      <c r="H54" s="294"/>
    </row>
    <row r="55" spans="1:6" s="269" customFormat="1" ht="12">
      <c r="A55" s="266" t="s">
        <v>1622</v>
      </c>
      <c r="B55" s="269" t="s">
        <v>2340</v>
      </c>
      <c r="C55" s="268">
        <v>1</v>
      </c>
      <c r="D55" s="268" t="s">
        <v>733</v>
      </c>
      <c r="E55" s="268"/>
      <c r="F55" s="274">
        <f t="shared" si="0"/>
        <v>0</v>
      </c>
    </row>
    <row r="56" spans="1:6" s="269" customFormat="1" ht="12">
      <c r="A56" s="266" t="s">
        <v>1487</v>
      </c>
      <c r="B56" s="269" t="s">
        <v>2341</v>
      </c>
      <c r="C56" s="268">
        <v>1</v>
      </c>
      <c r="D56" s="268" t="s">
        <v>733</v>
      </c>
      <c r="E56" s="268"/>
      <c r="F56" s="274">
        <f t="shared" si="0"/>
        <v>0</v>
      </c>
    </row>
    <row r="57" spans="1:6" s="269" customFormat="1" ht="12">
      <c r="A57" s="266" t="s">
        <v>1490</v>
      </c>
      <c r="B57" s="269" t="s">
        <v>2342</v>
      </c>
      <c r="C57" s="268">
        <v>5</v>
      </c>
      <c r="D57" s="268" t="s">
        <v>482</v>
      </c>
      <c r="E57" s="268"/>
      <c r="F57" s="274">
        <f t="shared" si="0"/>
        <v>0</v>
      </c>
    </row>
    <row r="58" spans="1:6" s="269" customFormat="1" ht="12">
      <c r="A58" s="266" t="s">
        <v>1494</v>
      </c>
      <c r="B58" s="269" t="s">
        <v>2343</v>
      </c>
      <c r="C58" s="268">
        <v>5</v>
      </c>
      <c r="D58" s="268" t="s">
        <v>482</v>
      </c>
      <c r="E58" s="268"/>
      <c r="F58" s="274">
        <f t="shared" si="0"/>
        <v>0</v>
      </c>
    </row>
    <row r="59" spans="1:6" s="269" customFormat="1" ht="12">
      <c r="A59" s="266" t="s">
        <v>1498</v>
      </c>
      <c r="B59" s="269" t="s">
        <v>2344</v>
      </c>
      <c r="C59" s="268">
        <v>1</v>
      </c>
      <c r="D59" s="268" t="s">
        <v>733</v>
      </c>
      <c r="E59" s="268"/>
      <c r="F59" s="274">
        <f t="shared" si="0"/>
        <v>0</v>
      </c>
    </row>
    <row r="60" spans="1:6" ht="12">
      <c r="A60" s="296"/>
      <c r="B60" s="297"/>
      <c r="C60" s="298"/>
      <c r="D60" s="299"/>
      <c r="E60" s="300"/>
      <c r="F60" s="301"/>
    </row>
    <row r="61" spans="1:9" s="249" customFormat="1" ht="12">
      <c r="A61" s="248"/>
      <c r="B61" s="314" t="s">
        <v>2345</v>
      </c>
      <c r="C61" s="250"/>
      <c r="D61" s="248"/>
      <c r="E61" s="251"/>
      <c r="F61" s="312">
        <f>SUM(F11:F60)</f>
        <v>0</v>
      </c>
      <c r="I61" s="253"/>
    </row>
    <row r="62" spans="1:6" ht="12">
      <c r="A62" s="296"/>
      <c r="B62" s="297"/>
      <c r="C62" s="298"/>
      <c r="D62" s="299"/>
      <c r="E62" s="300"/>
      <c r="F62" s="301"/>
    </row>
    <row r="63" spans="1:6" ht="12">
      <c r="A63" s="296"/>
      <c r="B63" s="302"/>
      <c r="C63" s="298"/>
      <c r="D63" s="299"/>
      <c r="E63" s="300"/>
      <c r="F63" s="301"/>
    </row>
    <row r="64" spans="2:4" ht="12">
      <c r="B64" s="304"/>
      <c r="C64" s="298"/>
      <c r="D64" s="299"/>
    </row>
    <row r="66" spans="2:4" ht="12">
      <c r="B66" s="302"/>
      <c r="C66" s="298"/>
      <c r="D66" s="299"/>
    </row>
    <row r="67" spans="2:4" ht="12">
      <c r="B67" s="302"/>
      <c r="C67" s="298"/>
      <c r="D67" s="299"/>
    </row>
    <row r="68" spans="3:4" ht="12">
      <c r="C68" s="298"/>
      <c r="D68" s="299"/>
    </row>
    <row r="69" spans="3:4" ht="12">
      <c r="C69" s="298"/>
      <c r="D69" s="305"/>
    </row>
    <row r="70" ht="12">
      <c r="B70" s="302"/>
    </row>
    <row r="71" spans="2:4" ht="12">
      <c r="B71" s="302"/>
      <c r="C71" s="298"/>
      <c r="D71" s="299"/>
    </row>
    <row r="72" spans="2:4" ht="12">
      <c r="B72" s="302"/>
      <c r="C72" s="298"/>
      <c r="D72" s="299"/>
    </row>
    <row r="73" spans="2:4" ht="12">
      <c r="B73" s="302"/>
      <c r="C73" s="298"/>
      <c r="D73" s="299"/>
    </row>
    <row r="74" spans="2:4" ht="12">
      <c r="B74" s="302"/>
      <c r="C74" s="298"/>
      <c r="D74" s="299"/>
    </row>
    <row r="75" spans="2:4" ht="12">
      <c r="B75" s="302"/>
      <c r="C75" s="298"/>
      <c r="D75" s="299"/>
    </row>
    <row r="76" spans="2:4" ht="12">
      <c r="B76" s="302"/>
      <c r="C76" s="298"/>
      <c r="D76" s="299"/>
    </row>
    <row r="77" spans="2:4" ht="12">
      <c r="B77" s="302"/>
      <c r="C77" s="298"/>
      <c r="D77" s="299"/>
    </row>
    <row r="78" spans="2:4" ht="12">
      <c r="B78" s="306"/>
      <c r="C78" s="298"/>
      <c r="D78" s="299"/>
    </row>
    <row r="79" spans="2:4" ht="12">
      <c r="B79" s="302"/>
      <c r="C79" s="298"/>
      <c r="D79" s="299"/>
    </row>
    <row r="80" spans="2:4" ht="12">
      <c r="B80" s="307"/>
      <c r="C80" s="298"/>
      <c r="D80" s="299"/>
    </row>
    <row r="81" spans="2:4" ht="12">
      <c r="B81" s="302"/>
      <c r="C81" s="298"/>
      <c r="D81" s="299"/>
    </row>
    <row r="82" spans="2:4" ht="12">
      <c r="B82" s="302"/>
      <c r="C82" s="298"/>
      <c r="D82" s="299"/>
    </row>
    <row r="83" spans="2:4" ht="12">
      <c r="B83" s="302"/>
      <c r="C83" s="298"/>
      <c r="D83" s="299"/>
    </row>
    <row r="84" spans="2:4" ht="12">
      <c r="B84" s="302"/>
      <c r="C84" s="298"/>
      <c r="D84" s="299"/>
    </row>
    <row r="85" spans="2:4" ht="12">
      <c r="B85" s="302"/>
      <c r="C85" s="298"/>
      <c r="D85" s="299"/>
    </row>
    <row r="86" spans="2:4" ht="12">
      <c r="B86" s="302"/>
      <c r="C86" s="298"/>
      <c r="D86" s="299"/>
    </row>
    <row r="87" spans="2:4" ht="12">
      <c r="B87" s="302"/>
      <c r="C87" s="298"/>
      <c r="D87" s="299"/>
    </row>
    <row r="88" spans="2:4" ht="12">
      <c r="B88" s="302"/>
      <c r="C88" s="298"/>
      <c r="D88" s="299"/>
    </row>
    <row r="89" spans="2:4" ht="12">
      <c r="B89" s="302"/>
      <c r="C89" s="298"/>
      <c r="D89" s="299"/>
    </row>
    <row r="90" spans="2:4" ht="12">
      <c r="B90" s="302"/>
      <c r="C90" s="298"/>
      <c r="D90" s="299"/>
    </row>
    <row r="91" spans="2:4" ht="12">
      <c r="B91" s="302"/>
      <c r="C91" s="298"/>
      <c r="D91" s="299"/>
    </row>
    <row r="92" spans="2:4" ht="12">
      <c r="B92" s="302"/>
      <c r="C92" s="298"/>
      <c r="D92" s="299"/>
    </row>
    <row r="93" spans="2:4" ht="12">
      <c r="B93" s="302"/>
      <c r="C93" s="298"/>
      <c r="D93" s="299"/>
    </row>
    <row r="94" spans="2:4" ht="12">
      <c r="B94" s="302"/>
      <c r="C94" s="298"/>
      <c r="D94" s="299"/>
    </row>
    <row r="95" spans="2:4" ht="12">
      <c r="B95" s="302"/>
      <c r="C95" s="298"/>
      <c r="D95" s="299"/>
    </row>
    <row r="96" spans="2:4" ht="12">
      <c r="B96" s="302"/>
      <c r="C96" s="298"/>
      <c r="D96" s="305"/>
    </row>
    <row r="97" ht="12">
      <c r="B97" s="302"/>
    </row>
    <row r="98" spans="2:4" ht="12">
      <c r="B98" s="302"/>
      <c r="C98" s="298"/>
      <c r="D98" s="299"/>
    </row>
    <row r="99" spans="2:4" ht="12">
      <c r="B99" s="302"/>
      <c r="C99" s="298"/>
      <c r="D99" s="299"/>
    </row>
    <row r="100" spans="2:4" ht="12">
      <c r="B100" s="302"/>
      <c r="C100" s="298"/>
      <c r="D100" s="299"/>
    </row>
    <row r="101" spans="2:4" ht="12">
      <c r="B101" s="302"/>
      <c r="C101" s="298"/>
      <c r="D101" s="299"/>
    </row>
    <row r="102" spans="2:4" ht="12">
      <c r="B102" s="302"/>
      <c r="C102" s="298"/>
      <c r="D102" s="299"/>
    </row>
    <row r="103" spans="2:4" ht="12">
      <c r="B103" s="302"/>
      <c r="C103" s="298"/>
      <c r="D103" s="299"/>
    </row>
    <row r="104" spans="2:4" ht="12">
      <c r="B104" s="302"/>
      <c r="C104" s="298"/>
      <c r="D104" s="299"/>
    </row>
    <row r="105" spans="2:4" ht="12">
      <c r="B105" s="306"/>
      <c r="C105" s="298"/>
      <c r="D105" s="299"/>
    </row>
    <row r="106" spans="2:4" ht="12">
      <c r="B106" s="302"/>
      <c r="C106" s="298"/>
      <c r="D106" s="299"/>
    </row>
    <row r="107" spans="2:4" ht="12">
      <c r="B107" s="307"/>
      <c r="C107" s="298"/>
      <c r="D107" s="299"/>
    </row>
    <row r="108" spans="2:4" ht="12">
      <c r="B108" s="307"/>
      <c r="C108" s="298"/>
      <c r="D108" s="299"/>
    </row>
    <row r="109" spans="2:4" ht="12">
      <c r="B109" s="302"/>
      <c r="C109" s="298"/>
      <c r="D109" s="299"/>
    </row>
    <row r="110" spans="2:4" ht="12">
      <c r="B110" s="302"/>
      <c r="C110" s="298"/>
      <c r="D110" s="299"/>
    </row>
    <row r="111" spans="2:4" ht="12">
      <c r="B111" s="302"/>
      <c r="C111" s="298"/>
      <c r="D111" s="299"/>
    </row>
    <row r="112" spans="2:4" ht="12">
      <c r="B112" s="302"/>
      <c r="C112" s="298"/>
      <c r="D112" s="299"/>
    </row>
    <row r="113" spans="2:4" ht="12">
      <c r="B113" s="302"/>
      <c r="C113" s="298"/>
      <c r="D113" s="299"/>
    </row>
    <row r="114" spans="2:4" ht="12">
      <c r="B114" s="302"/>
      <c r="C114" s="298"/>
      <c r="D114" s="299"/>
    </row>
    <row r="115" spans="2:4" ht="12">
      <c r="B115" s="302"/>
      <c r="C115" s="298"/>
      <c r="D115" s="299"/>
    </row>
    <row r="116" spans="2:4" ht="12">
      <c r="B116" s="302"/>
      <c r="C116" s="298"/>
      <c r="D116" s="299"/>
    </row>
    <row r="117" spans="2:4" ht="12">
      <c r="B117" s="302"/>
      <c r="C117" s="298"/>
      <c r="D117" s="299"/>
    </row>
    <row r="118" spans="2:4" ht="12">
      <c r="B118" s="302"/>
      <c r="C118" s="298"/>
      <c r="D118" s="299"/>
    </row>
    <row r="119" spans="2:4" ht="12">
      <c r="B119" s="302"/>
      <c r="C119" s="298"/>
      <c r="D119" s="299"/>
    </row>
    <row r="120" spans="2:4" ht="12">
      <c r="B120" s="302"/>
      <c r="C120" s="298"/>
      <c r="D120" s="299"/>
    </row>
    <row r="121" spans="2:4" ht="12">
      <c r="B121" s="302"/>
      <c r="C121" s="298"/>
      <c r="D121" s="305"/>
    </row>
    <row r="122" ht="12">
      <c r="B122" s="302"/>
    </row>
    <row r="123" spans="2:4" ht="12">
      <c r="B123" s="302"/>
      <c r="C123" s="298"/>
      <c r="D123" s="299"/>
    </row>
    <row r="124" spans="2:4" ht="12">
      <c r="B124" s="302"/>
      <c r="C124" s="298"/>
      <c r="D124" s="299"/>
    </row>
    <row r="125" spans="2:4" ht="12">
      <c r="B125" s="302"/>
      <c r="C125" s="298"/>
      <c r="D125" s="299"/>
    </row>
    <row r="126" spans="2:4" ht="12">
      <c r="B126" s="302"/>
      <c r="C126" s="298"/>
      <c r="D126" s="299"/>
    </row>
    <row r="127" spans="2:4" ht="12">
      <c r="B127" s="302"/>
      <c r="C127" s="298"/>
      <c r="D127" s="299"/>
    </row>
    <row r="128" spans="2:4" ht="12">
      <c r="B128" s="302"/>
      <c r="C128" s="298"/>
      <c r="D128" s="299"/>
    </row>
    <row r="129" spans="2:4" ht="12">
      <c r="B129" s="302"/>
      <c r="C129" s="298"/>
      <c r="D129" s="299"/>
    </row>
    <row r="130" spans="2:4" ht="12">
      <c r="B130" s="306"/>
      <c r="C130" s="298"/>
      <c r="D130" s="299"/>
    </row>
    <row r="131" spans="2:4" ht="12">
      <c r="B131" s="302"/>
      <c r="C131" s="298"/>
      <c r="D131" s="299"/>
    </row>
    <row r="132" spans="2:4" ht="12">
      <c r="B132" s="307"/>
      <c r="C132" s="298"/>
      <c r="D132" s="299"/>
    </row>
    <row r="133" spans="2:4" ht="12">
      <c r="B133" s="302"/>
      <c r="C133" s="298"/>
      <c r="D133" s="299"/>
    </row>
    <row r="134" spans="2:4" ht="12">
      <c r="B134" s="302"/>
      <c r="C134" s="298"/>
      <c r="D134" s="299"/>
    </row>
    <row r="135" spans="2:4" ht="12">
      <c r="B135" s="302"/>
      <c r="C135" s="298"/>
      <c r="D135" s="299"/>
    </row>
    <row r="136" spans="2:4" ht="12">
      <c r="B136" s="302"/>
      <c r="C136" s="298"/>
      <c r="D136" s="299"/>
    </row>
    <row r="137" spans="2:4" ht="12">
      <c r="B137" s="302"/>
      <c r="C137" s="298"/>
      <c r="D137" s="299"/>
    </row>
    <row r="138" spans="2:4" ht="12">
      <c r="B138" s="302"/>
      <c r="C138" s="298"/>
      <c r="D138" s="299"/>
    </row>
    <row r="139" spans="2:4" ht="12">
      <c r="B139" s="302"/>
      <c r="C139" s="298"/>
      <c r="D139" s="299"/>
    </row>
    <row r="140" spans="2:4" ht="12">
      <c r="B140" s="302"/>
      <c r="C140" s="298"/>
      <c r="D140" s="299"/>
    </row>
    <row r="141" spans="2:4" ht="12">
      <c r="B141" s="302"/>
      <c r="C141" s="298"/>
      <c r="D141" s="299"/>
    </row>
    <row r="142" spans="2:4" ht="12">
      <c r="B142" s="302"/>
      <c r="C142" s="298"/>
      <c r="D142" s="299"/>
    </row>
    <row r="143" spans="2:4" ht="12">
      <c r="B143" s="302"/>
      <c r="C143" s="298"/>
      <c r="D143" s="299"/>
    </row>
    <row r="144" spans="2:4" ht="12">
      <c r="B144" s="302"/>
      <c r="C144" s="298"/>
      <c r="D144" s="299"/>
    </row>
    <row r="145" spans="2:4" ht="12">
      <c r="B145" s="302"/>
      <c r="C145" s="298"/>
      <c r="D145" s="305"/>
    </row>
    <row r="146" ht="12">
      <c r="B146" s="302"/>
    </row>
    <row r="147" spans="2:4" ht="12">
      <c r="B147" s="302"/>
      <c r="C147" s="298"/>
      <c r="D147" s="299"/>
    </row>
    <row r="148" spans="2:4" ht="12">
      <c r="B148" s="302"/>
      <c r="C148" s="298"/>
      <c r="D148" s="299"/>
    </row>
    <row r="149" spans="2:4" ht="12">
      <c r="B149" s="302"/>
      <c r="C149" s="298"/>
      <c r="D149" s="299"/>
    </row>
    <row r="150" spans="2:4" ht="12">
      <c r="B150" s="302"/>
      <c r="C150" s="298"/>
      <c r="D150" s="299"/>
    </row>
    <row r="151" spans="2:4" ht="12">
      <c r="B151" s="302"/>
      <c r="C151" s="298"/>
      <c r="D151" s="299"/>
    </row>
    <row r="152" spans="2:4" ht="12">
      <c r="B152" s="302"/>
      <c r="C152" s="298"/>
      <c r="D152" s="299"/>
    </row>
    <row r="153" spans="2:4" ht="12">
      <c r="B153" s="302"/>
      <c r="C153" s="298"/>
      <c r="D153" s="299"/>
    </row>
    <row r="154" spans="2:4" ht="12">
      <c r="B154" s="306"/>
      <c r="C154" s="298"/>
      <c r="D154" s="299"/>
    </row>
    <row r="155" spans="2:4" ht="12">
      <c r="B155" s="302"/>
      <c r="C155" s="298"/>
      <c r="D155" s="299"/>
    </row>
    <row r="156" spans="2:4" ht="12">
      <c r="B156" s="307"/>
      <c r="C156" s="298"/>
      <c r="D156" s="299"/>
    </row>
    <row r="157" spans="2:4" ht="12">
      <c r="B157" s="307"/>
      <c r="C157" s="298"/>
      <c r="D157" s="299"/>
    </row>
    <row r="158" spans="2:4" ht="12">
      <c r="B158" s="302"/>
      <c r="C158" s="298"/>
      <c r="D158" s="299"/>
    </row>
    <row r="159" spans="2:4" ht="12">
      <c r="B159" s="302"/>
      <c r="C159" s="298"/>
      <c r="D159" s="299"/>
    </row>
    <row r="160" spans="2:4" ht="12">
      <c r="B160" s="302"/>
      <c r="C160" s="298"/>
      <c r="D160" s="299"/>
    </row>
    <row r="161" spans="2:4" ht="12">
      <c r="B161" s="302"/>
      <c r="C161" s="298"/>
      <c r="D161" s="299"/>
    </row>
    <row r="162" spans="2:4" ht="12">
      <c r="B162" s="302"/>
      <c r="C162" s="298"/>
      <c r="D162" s="299"/>
    </row>
    <row r="163" spans="2:4" ht="12">
      <c r="B163" s="302"/>
      <c r="C163" s="298"/>
      <c r="D163" s="299"/>
    </row>
    <row r="164" spans="2:4" ht="12">
      <c r="B164" s="302"/>
      <c r="C164" s="298"/>
      <c r="D164" s="299"/>
    </row>
    <row r="165" spans="2:4" ht="12">
      <c r="B165" s="302"/>
      <c r="C165" s="298"/>
      <c r="D165" s="299"/>
    </row>
    <row r="166" spans="2:4" ht="12">
      <c r="B166" s="302"/>
      <c r="C166" s="298"/>
      <c r="D166" s="299"/>
    </row>
    <row r="167" spans="2:4" ht="12">
      <c r="B167" s="302"/>
      <c r="C167" s="298"/>
      <c r="D167" s="299"/>
    </row>
    <row r="168" spans="2:4" ht="12">
      <c r="B168" s="302"/>
      <c r="C168" s="298"/>
      <c r="D168" s="299"/>
    </row>
    <row r="169" spans="2:4" ht="12">
      <c r="B169" s="302"/>
      <c r="C169" s="298"/>
      <c r="D169" s="299"/>
    </row>
    <row r="170" spans="2:4" ht="12">
      <c r="B170" s="302"/>
      <c r="C170" s="298"/>
      <c r="D170" s="299"/>
    </row>
    <row r="171" spans="2:4" ht="12">
      <c r="B171" s="302"/>
      <c r="C171" s="298"/>
      <c r="D171" s="305"/>
    </row>
    <row r="172" ht="12">
      <c r="B172" s="302"/>
    </row>
    <row r="173" spans="2:4" ht="12">
      <c r="B173" s="302"/>
      <c r="C173" s="298"/>
      <c r="D173" s="299"/>
    </row>
    <row r="174" spans="2:4" ht="12">
      <c r="B174" s="302"/>
      <c r="C174" s="298"/>
      <c r="D174" s="299"/>
    </row>
    <row r="175" spans="2:4" ht="12">
      <c r="B175" s="302"/>
      <c r="C175" s="298"/>
      <c r="D175" s="299"/>
    </row>
    <row r="176" spans="2:4" ht="12">
      <c r="B176" s="302"/>
      <c r="C176" s="298"/>
      <c r="D176" s="299"/>
    </row>
    <row r="177" spans="2:4" ht="12">
      <c r="B177" s="302"/>
      <c r="C177" s="298"/>
      <c r="D177" s="299"/>
    </row>
    <row r="178" spans="2:4" ht="12">
      <c r="B178" s="302"/>
      <c r="C178" s="298"/>
      <c r="D178" s="299"/>
    </row>
    <row r="179" spans="2:4" ht="12">
      <c r="B179" s="302"/>
      <c r="C179" s="298"/>
      <c r="D179" s="299"/>
    </row>
    <row r="180" spans="2:4" ht="12">
      <c r="B180" s="306"/>
      <c r="C180" s="298"/>
      <c r="D180" s="299"/>
    </row>
    <row r="181" spans="2:4" ht="12">
      <c r="B181" s="302"/>
      <c r="C181" s="298"/>
      <c r="D181" s="299"/>
    </row>
    <row r="182" spans="2:4" ht="12">
      <c r="B182" s="307"/>
      <c r="C182" s="298"/>
      <c r="D182" s="299"/>
    </row>
    <row r="183" spans="2:4" ht="12">
      <c r="B183" s="302"/>
      <c r="C183" s="298"/>
      <c r="D183" s="299"/>
    </row>
    <row r="184" spans="2:4" ht="12">
      <c r="B184" s="302"/>
      <c r="C184" s="298"/>
      <c r="D184" s="299"/>
    </row>
    <row r="185" spans="2:4" ht="12">
      <c r="B185" s="302"/>
      <c r="C185" s="298"/>
      <c r="D185" s="299"/>
    </row>
    <row r="186" spans="2:4" ht="12">
      <c r="B186" s="302"/>
      <c r="C186" s="298"/>
      <c r="D186" s="299"/>
    </row>
    <row r="187" spans="2:4" ht="12">
      <c r="B187" s="302"/>
      <c r="C187" s="298"/>
      <c r="D187" s="299"/>
    </row>
    <row r="188" spans="2:4" ht="12">
      <c r="B188" s="302"/>
      <c r="C188" s="298"/>
      <c r="D188" s="299"/>
    </row>
    <row r="189" spans="2:4" ht="12">
      <c r="B189" s="302"/>
      <c r="C189" s="298"/>
      <c r="D189" s="299"/>
    </row>
    <row r="190" spans="2:4" ht="12">
      <c r="B190" s="302"/>
      <c r="C190" s="298"/>
      <c r="D190" s="299"/>
    </row>
    <row r="191" spans="2:4" ht="12">
      <c r="B191" s="302"/>
      <c r="C191" s="298"/>
      <c r="D191" s="299"/>
    </row>
    <row r="192" spans="2:4" ht="12">
      <c r="B192" s="302"/>
      <c r="C192" s="298"/>
      <c r="D192" s="299"/>
    </row>
    <row r="193" spans="2:4" ht="12">
      <c r="B193" s="302"/>
      <c r="C193" s="298"/>
      <c r="D193" s="299"/>
    </row>
    <row r="194" spans="2:4" ht="12">
      <c r="B194" s="302"/>
      <c r="C194" s="298"/>
      <c r="D194" s="299"/>
    </row>
    <row r="195" spans="2:4" ht="12">
      <c r="B195" s="302"/>
      <c r="C195" s="298"/>
      <c r="D195" s="299"/>
    </row>
    <row r="196" spans="2:4" ht="12">
      <c r="B196" s="302"/>
      <c r="C196" s="298"/>
      <c r="D196" s="305"/>
    </row>
    <row r="197" ht="12">
      <c r="B197" s="302"/>
    </row>
    <row r="198" spans="2:4" ht="12">
      <c r="B198" s="302"/>
      <c r="C198" s="298"/>
      <c r="D198" s="299"/>
    </row>
    <row r="199" spans="2:4" ht="12">
      <c r="B199" s="302"/>
      <c r="C199" s="298"/>
      <c r="D199" s="299"/>
    </row>
    <row r="200" spans="2:4" ht="12">
      <c r="B200" s="302"/>
      <c r="C200" s="298"/>
      <c r="D200" s="299"/>
    </row>
    <row r="201" spans="2:4" ht="12">
      <c r="B201" s="302"/>
      <c r="C201" s="298"/>
      <c r="D201" s="299"/>
    </row>
    <row r="202" spans="2:4" ht="12">
      <c r="B202" s="302"/>
      <c r="C202" s="298"/>
      <c r="D202" s="299"/>
    </row>
    <row r="203" spans="2:4" ht="12">
      <c r="B203" s="302"/>
      <c r="C203" s="298"/>
      <c r="D203" s="299"/>
    </row>
    <row r="204" spans="2:4" ht="12">
      <c r="B204" s="302"/>
      <c r="C204" s="298"/>
      <c r="D204" s="299"/>
    </row>
    <row r="205" spans="2:4" ht="12">
      <c r="B205" s="306"/>
      <c r="C205" s="298"/>
      <c r="D205" s="299"/>
    </row>
    <row r="206" spans="2:4" ht="12">
      <c r="B206" s="302"/>
      <c r="C206" s="298"/>
      <c r="D206" s="299"/>
    </row>
    <row r="207" spans="2:4" ht="12">
      <c r="B207" s="307"/>
      <c r="C207" s="298"/>
      <c r="D207" s="299"/>
    </row>
    <row r="208" spans="2:4" ht="12">
      <c r="B208" s="302"/>
      <c r="C208" s="298"/>
      <c r="D208" s="299"/>
    </row>
    <row r="209" spans="2:4" ht="12">
      <c r="B209" s="302"/>
      <c r="C209" s="298"/>
      <c r="D209" s="299"/>
    </row>
    <row r="210" spans="2:4" ht="12">
      <c r="B210" s="302"/>
      <c r="C210" s="298"/>
      <c r="D210" s="299"/>
    </row>
    <row r="211" spans="2:4" ht="12">
      <c r="B211" s="302"/>
      <c r="C211" s="298"/>
      <c r="D211" s="299"/>
    </row>
    <row r="212" spans="2:4" ht="12">
      <c r="B212" s="302"/>
      <c r="C212" s="298"/>
      <c r="D212" s="299"/>
    </row>
    <row r="213" spans="2:4" ht="12">
      <c r="B213" s="302"/>
      <c r="C213" s="298"/>
      <c r="D213" s="299"/>
    </row>
    <row r="214" spans="2:4" ht="12">
      <c r="B214" s="302"/>
      <c r="C214" s="298"/>
      <c r="D214" s="299"/>
    </row>
    <row r="215" spans="2:4" ht="12">
      <c r="B215" s="302"/>
      <c r="C215" s="298"/>
      <c r="D215" s="299"/>
    </row>
    <row r="216" spans="2:4" ht="12">
      <c r="B216" s="302"/>
      <c r="C216" s="298"/>
      <c r="D216" s="299"/>
    </row>
    <row r="217" spans="2:4" ht="12">
      <c r="B217" s="302"/>
      <c r="C217" s="298"/>
      <c r="D217" s="299"/>
    </row>
    <row r="218" spans="2:4" ht="12">
      <c r="B218" s="302"/>
      <c r="C218" s="298"/>
      <c r="D218" s="299"/>
    </row>
    <row r="219" spans="2:4" ht="12">
      <c r="B219" s="302"/>
      <c r="C219" s="298"/>
      <c r="D219" s="299"/>
    </row>
    <row r="220" spans="2:4" ht="12">
      <c r="B220" s="302"/>
      <c r="C220" s="298"/>
      <c r="D220" s="299"/>
    </row>
    <row r="221" spans="2:4" ht="12">
      <c r="B221" s="302"/>
      <c r="C221" s="298"/>
      <c r="D221" s="299"/>
    </row>
    <row r="222" spans="2:4" ht="12">
      <c r="B222" s="302"/>
      <c r="C222" s="298"/>
      <c r="D222" s="299"/>
    </row>
    <row r="223" spans="2:4" ht="12">
      <c r="B223" s="302"/>
      <c r="C223" s="298"/>
      <c r="D223" s="305"/>
    </row>
    <row r="224" ht="12">
      <c r="B224" s="302"/>
    </row>
    <row r="225" spans="2:4" ht="12">
      <c r="B225" s="302"/>
      <c r="C225" s="298"/>
      <c r="D225" s="299"/>
    </row>
    <row r="226" spans="2:4" ht="12">
      <c r="B226" s="302"/>
      <c r="C226" s="298"/>
      <c r="D226" s="299"/>
    </row>
    <row r="227" spans="2:4" ht="12">
      <c r="B227" s="302"/>
      <c r="C227" s="298"/>
      <c r="D227" s="299"/>
    </row>
    <row r="228" spans="2:4" ht="12">
      <c r="B228" s="302"/>
      <c r="C228" s="298"/>
      <c r="D228" s="299"/>
    </row>
    <row r="229" spans="2:4" ht="12">
      <c r="B229" s="302"/>
      <c r="C229" s="298"/>
      <c r="D229" s="299"/>
    </row>
    <row r="230" spans="2:4" ht="12">
      <c r="B230" s="302"/>
      <c r="C230" s="298"/>
      <c r="D230" s="299"/>
    </row>
    <row r="231" spans="2:4" ht="12">
      <c r="B231" s="302"/>
      <c r="C231" s="298"/>
      <c r="D231" s="299"/>
    </row>
    <row r="232" spans="2:4" ht="12">
      <c r="B232" s="306"/>
      <c r="C232" s="298"/>
      <c r="D232" s="299"/>
    </row>
    <row r="233" spans="2:4" ht="12">
      <c r="B233" s="302"/>
      <c r="C233" s="298"/>
      <c r="D233" s="299"/>
    </row>
    <row r="234" spans="2:4" ht="12">
      <c r="B234" s="307"/>
      <c r="C234" s="298"/>
      <c r="D234" s="299"/>
    </row>
    <row r="235" spans="2:4" ht="12">
      <c r="B235" s="302"/>
      <c r="C235" s="298"/>
      <c r="D235" s="299"/>
    </row>
    <row r="236" spans="2:4" ht="12">
      <c r="B236" s="302"/>
      <c r="C236" s="298"/>
      <c r="D236" s="299"/>
    </row>
    <row r="237" spans="2:4" ht="12">
      <c r="B237" s="302"/>
      <c r="C237" s="298"/>
      <c r="D237" s="299"/>
    </row>
    <row r="238" spans="2:4" ht="12">
      <c r="B238" s="302"/>
      <c r="C238" s="298"/>
      <c r="D238" s="299"/>
    </row>
    <row r="239" spans="2:4" ht="12">
      <c r="B239" s="302"/>
      <c r="C239" s="298"/>
      <c r="D239" s="299"/>
    </row>
    <row r="240" spans="2:4" ht="12">
      <c r="B240" s="302"/>
      <c r="C240" s="298"/>
      <c r="D240" s="299"/>
    </row>
    <row r="241" spans="2:4" ht="12">
      <c r="B241" s="302"/>
      <c r="C241" s="298"/>
      <c r="D241" s="299"/>
    </row>
    <row r="242" spans="2:4" ht="12">
      <c r="B242" s="302"/>
      <c r="C242" s="298"/>
      <c r="D242" s="299"/>
    </row>
    <row r="243" spans="2:4" ht="12">
      <c r="B243" s="302"/>
      <c r="C243" s="298"/>
      <c r="D243" s="299"/>
    </row>
    <row r="244" spans="2:4" ht="12">
      <c r="B244" s="302"/>
      <c r="C244" s="298"/>
      <c r="D244" s="299"/>
    </row>
    <row r="245" spans="2:4" ht="12">
      <c r="B245" s="302"/>
      <c r="C245" s="298"/>
      <c r="D245" s="299"/>
    </row>
    <row r="246" spans="2:4" ht="12">
      <c r="B246" s="302"/>
      <c r="C246" s="298"/>
      <c r="D246" s="299"/>
    </row>
    <row r="247" spans="2:4" ht="12">
      <c r="B247" s="302"/>
      <c r="C247" s="298"/>
      <c r="D247" s="299"/>
    </row>
    <row r="248" spans="2:4" ht="12">
      <c r="B248" s="302"/>
      <c r="C248" s="298"/>
      <c r="D248" s="305"/>
    </row>
    <row r="249" ht="12">
      <c r="B249" s="302"/>
    </row>
    <row r="250" spans="2:4" ht="12">
      <c r="B250" s="302"/>
      <c r="C250" s="298"/>
      <c r="D250" s="299"/>
    </row>
    <row r="251" spans="2:4" ht="12">
      <c r="B251" s="302"/>
      <c r="C251" s="298"/>
      <c r="D251" s="299"/>
    </row>
    <row r="252" spans="2:4" ht="12">
      <c r="B252" s="302"/>
      <c r="C252" s="298"/>
      <c r="D252" s="299"/>
    </row>
    <row r="253" spans="2:4" ht="12">
      <c r="B253" s="302"/>
      <c r="C253" s="298"/>
      <c r="D253" s="299"/>
    </row>
    <row r="254" spans="2:4" ht="12">
      <c r="B254" s="302"/>
      <c r="C254" s="298"/>
      <c r="D254" s="299"/>
    </row>
    <row r="255" spans="2:4" ht="12">
      <c r="B255" s="302"/>
      <c r="C255" s="298"/>
      <c r="D255" s="299"/>
    </row>
    <row r="256" spans="2:4" ht="12">
      <c r="B256" s="302"/>
      <c r="C256" s="298"/>
      <c r="D256" s="299"/>
    </row>
    <row r="257" spans="2:4" ht="12">
      <c r="B257" s="306"/>
      <c r="C257" s="298"/>
      <c r="D257" s="299"/>
    </row>
    <row r="258" spans="2:4" ht="12">
      <c r="B258" s="302"/>
      <c r="C258" s="298"/>
      <c r="D258" s="299"/>
    </row>
    <row r="259" spans="2:4" ht="12">
      <c r="B259" s="307"/>
      <c r="C259" s="298"/>
      <c r="D259" s="299"/>
    </row>
    <row r="260" spans="2:4" ht="12">
      <c r="B260" s="307"/>
      <c r="C260" s="298"/>
      <c r="D260" s="299"/>
    </row>
    <row r="261" spans="2:4" ht="12">
      <c r="B261" s="302"/>
      <c r="C261" s="298"/>
      <c r="D261" s="299"/>
    </row>
    <row r="262" spans="2:4" ht="12">
      <c r="B262" s="302"/>
      <c r="C262" s="298"/>
      <c r="D262" s="299"/>
    </row>
    <row r="263" spans="2:4" ht="12">
      <c r="B263" s="302"/>
      <c r="C263" s="298"/>
      <c r="D263" s="299"/>
    </row>
    <row r="264" spans="2:4" ht="12">
      <c r="B264" s="302"/>
      <c r="C264" s="298"/>
      <c r="D264" s="299"/>
    </row>
    <row r="265" spans="2:4" ht="12">
      <c r="B265" s="302"/>
      <c r="C265" s="298"/>
      <c r="D265" s="299"/>
    </row>
    <row r="266" spans="2:4" ht="12">
      <c r="B266" s="302"/>
      <c r="C266" s="298"/>
      <c r="D266" s="299"/>
    </row>
    <row r="267" spans="2:4" ht="12">
      <c r="B267" s="302"/>
      <c r="C267" s="298"/>
      <c r="D267" s="299"/>
    </row>
    <row r="268" spans="2:4" ht="12">
      <c r="B268" s="302"/>
      <c r="C268" s="298"/>
      <c r="D268" s="299"/>
    </row>
    <row r="269" spans="2:4" ht="12">
      <c r="B269" s="302"/>
      <c r="C269" s="298"/>
      <c r="D269" s="299"/>
    </row>
    <row r="270" spans="2:4" ht="12">
      <c r="B270" s="302"/>
      <c r="C270" s="298"/>
      <c r="D270" s="299"/>
    </row>
    <row r="271" spans="2:4" ht="12">
      <c r="B271" s="302"/>
      <c r="C271" s="298"/>
      <c r="D271" s="299"/>
    </row>
    <row r="272" spans="2:4" ht="12">
      <c r="B272" s="302"/>
      <c r="C272" s="298"/>
      <c r="D272" s="299"/>
    </row>
    <row r="273" spans="2:4" ht="12">
      <c r="B273" s="302"/>
      <c r="C273" s="298"/>
      <c r="D273" s="299"/>
    </row>
    <row r="274" spans="2:4" ht="12">
      <c r="B274" s="302"/>
      <c r="C274" s="298"/>
      <c r="D274" s="305"/>
    </row>
    <row r="275" ht="12">
      <c r="B275" s="302"/>
    </row>
    <row r="276" spans="2:4" ht="12">
      <c r="B276" s="302"/>
      <c r="C276" s="298"/>
      <c r="D276" s="299"/>
    </row>
    <row r="277" spans="2:4" ht="12">
      <c r="B277" s="302"/>
      <c r="C277" s="298"/>
      <c r="D277" s="299"/>
    </row>
    <row r="278" spans="2:4" ht="12">
      <c r="B278" s="302"/>
      <c r="C278" s="298"/>
      <c r="D278" s="299"/>
    </row>
    <row r="279" spans="2:4" ht="12">
      <c r="B279" s="302"/>
      <c r="C279" s="298"/>
      <c r="D279" s="299"/>
    </row>
    <row r="280" spans="2:4" ht="12">
      <c r="B280" s="302"/>
      <c r="C280" s="298"/>
      <c r="D280" s="299"/>
    </row>
    <row r="281" spans="2:4" ht="12">
      <c r="B281" s="302"/>
      <c r="C281" s="298"/>
      <c r="D281" s="299"/>
    </row>
    <row r="282" spans="2:4" ht="12">
      <c r="B282" s="302"/>
      <c r="C282" s="298"/>
      <c r="D282" s="299"/>
    </row>
    <row r="283" spans="2:4" ht="12">
      <c r="B283" s="306"/>
      <c r="C283" s="298"/>
      <c r="D283" s="299"/>
    </row>
    <row r="284" spans="2:4" ht="12">
      <c r="B284" s="302"/>
      <c r="C284" s="298"/>
      <c r="D284" s="299"/>
    </row>
    <row r="285" spans="2:4" ht="12">
      <c r="B285" s="307"/>
      <c r="C285" s="298"/>
      <c r="D285" s="299"/>
    </row>
    <row r="286" spans="2:4" ht="12">
      <c r="B286" s="302"/>
      <c r="C286" s="298"/>
      <c r="D286" s="299"/>
    </row>
    <row r="287" spans="2:4" ht="12">
      <c r="B287" s="302"/>
      <c r="C287" s="298"/>
      <c r="D287" s="299"/>
    </row>
    <row r="288" spans="2:4" ht="12">
      <c r="B288" s="302"/>
      <c r="C288" s="298"/>
      <c r="D288" s="299"/>
    </row>
    <row r="289" spans="2:4" ht="12">
      <c r="B289" s="302"/>
      <c r="C289" s="298"/>
      <c r="D289" s="299"/>
    </row>
    <row r="290" spans="2:4" ht="12">
      <c r="B290" s="302"/>
      <c r="C290" s="298"/>
      <c r="D290" s="299"/>
    </row>
    <row r="291" spans="2:4" ht="12">
      <c r="B291" s="302"/>
      <c r="C291" s="298"/>
      <c r="D291" s="299"/>
    </row>
    <row r="292" spans="2:4" ht="12">
      <c r="B292" s="302"/>
      <c r="C292" s="298"/>
      <c r="D292" s="299"/>
    </row>
    <row r="293" spans="2:4" ht="12">
      <c r="B293" s="302"/>
      <c r="C293" s="298"/>
      <c r="D293" s="299"/>
    </row>
    <row r="294" spans="2:4" ht="12">
      <c r="B294" s="302"/>
      <c r="C294" s="298"/>
      <c r="D294" s="299"/>
    </row>
    <row r="295" spans="2:4" ht="12">
      <c r="B295" s="302"/>
      <c r="C295" s="298"/>
      <c r="D295" s="299"/>
    </row>
    <row r="296" spans="2:4" ht="12">
      <c r="B296" s="302"/>
      <c r="C296" s="298"/>
      <c r="D296" s="299"/>
    </row>
    <row r="297" spans="2:4" ht="12">
      <c r="B297" s="302"/>
      <c r="C297" s="298"/>
      <c r="D297" s="299"/>
    </row>
    <row r="298" spans="2:4" ht="12">
      <c r="B298" s="302"/>
      <c r="C298" s="298"/>
      <c r="D298" s="299"/>
    </row>
    <row r="299" spans="2:4" ht="12">
      <c r="B299" s="302"/>
      <c r="C299" s="298"/>
      <c r="D299" s="305"/>
    </row>
    <row r="300" ht="12">
      <c r="B300" s="302"/>
    </row>
    <row r="301" spans="2:4" ht="12">
      <c r="B301" s="302"/>
      <c r="C301" s="298"/>
      <c r="D301" s="299"/>
    </row>
    <row r="302" spans="2:4" ht="12">
      <c r="B302" s="302"/>
      <c r="C302" s="298"/>
      <c r="D302" s="299"/>
    </row>
    <row r="303" spans="2:4" ht="12">
      <c r="B303" s="302"/>
      <c r="C303" s="298"/>
      <c r="D303" s="299"/>
    </row>
    <row r="304" spans="2:4" ht="12">
      <c r="B304" s="302"/>
      <c r="C304" s="298"/>
      <c r="D304" s="299"/>
    </row>
    <row r="305" spans="2:4" ht="12">
      <c r="B305" s="302"/>
      <c r="C305" s="298"/>
      <c r="D305" s="299"/>
    </row>
    <row r="306" spans="2:4" ht="12">
      <c r="B306" s="302"/>
      <c r="C306" s="298"/>
      <c r="D306" s="299"/>
    </row>
    <row r="307" spans="2:4" ht="12">
      <c r="B307" s="302"/>
      <c r="C307" s="298"/>
      <c r="D307" s="299"/>
    </row>
    <row r="308" spans="2:4" ht="12">
      <c r="B308" s="306"/>
      <c r="C308" s="298"/>
      <c r="D308" s="299"/>
    </row>
    <row r="309" spans="2:4" ht="12">
      <c r="B309" s="302"/>
      <c r="C309" s="298"/>
      <c r="D309" s="299"/>
    </row>
    <row r="310" spans="2:4" ht="12">
      <c r="B310" s="307"/>
      <c r="C310" s="298"/>
      <c r="D310" s="299"/>
    </row>
    <row r="311" spans="2:4" ht="12">
      <c r="B311" s="307"/>
      <c r="C311" s="298"/>
      <c r="D311" s="299"/>
    </row>
    <row r="312" spans="2:4" ht="12">
      <c r="B312" s="302"/>
      <c r="C312" s="298"/>
      <c r="D312" s="299"/>
    </row>
    <row r="313" spans="2:4" ht="12">
      <c r="B313" s="302"/>
      <c r="C313" s="298"/>
      <c r="D313" s="299"/>
    </row>
    <row r="314" spans="2:4" ht="12">
      <c r="B314" s="302"/>
      <c r="C314" s="298"/>
      <c r="D314" s="299"/>
    </row>
    <row r="315" spans="2:4" ht="12">
      <c r="B315" s="302"/>
      <c r="C315" s="298"/>
      <c r="D315" s="299"/>
    </row>
    <row r="316" spans="2:4" ht="12">
      <c r="B316" s="302"/>
      <c r="C316" s="298"/>
      <c r="D316" s="299"/>
    </row>
    <row r="317" spans="2:4" ht="12">
      <c r="B317" s="302"/>
      <c r="C317" s="298"/>
      <c r="D317" s="299"/>
    </row>
    <row r="318" spans="2:4" ht="12">
      <c r="B318" s="302"/>
      <c r="C318" s="298"/>
      <c r="D318" s="299"/>
    </row>
    <row r="319" spans="2:4" ht="12">
      <c r="B319" s="302"/>
      <c r="C319" s="298"/>
      <c r="D319" s="299"/>
    </row>
    <row r="320" spans="2:4" ht="12">
      <c r="B320" s="302"/>
      <c r="C320" s="298"/>
      <c r="D320" s="299"/>
    </row>
    <row r="321" spans="2:4" ht="12">
      <c r="B321" s="302"/>
      <c r="C321" s="298"/>
      <c r="D321" s="299"/>
    </row>
    <row r="322" spans="2:4" ht="12">
      <c r="B322" s="302"/>
      <c r="C322" s="298"/>
      <c r="D322" s="299"/>
    </row>
    <row r="323" spans="2:4" ht="12">
      <c r="B323" s="302"/>
      <c r="C323" s="298"/>
      <c r="D323" s="299"/>
    </row>
    <row r="324" spans="2:4" ht="12">
      <c r="B324" s="302"/>
      <c r="C324" s="298"/>
      <c r="D324" s="299"/>
    </row>
    <row r="325" spans="2:4" ht="12">
      <c r="B325" s="302"/>
      <c r="C325" s="298"/>
      <c r="D325" s="299"/>
    </row>
    <row r="326" spans="2:4" ht="12">
      <c r="B326" s="302"/>
      <c r="C326" s="298"/>
      <c r="D326" s="305"/>
    </row>
    <row r="327" ht="12">
      <c r="B327" s="302"/>
    </row>
    <row r="328" spans="2:4" ht="12">
      <c r="B328" s="302"/>
      <c r="C328" s="298"/>
      <c r="D328" s="299"/>
    </row>
    <row r="329" spans="2:4" ht="12">
      <c r="B329" s="302"/>
      <c r="C329" s="298"/>
      <c r="D329" s="299"/>
    </row>
    <row r="330" spans="2:4" ht="12">
      <c r="B330" s="302"/>
      <c r="C330" s="298"/>
      <c r="D330" s="299"/>
    </row>
    <row r="331" spans="2:4" ht="12">
      <c r="B331" s="302"/>
      <c r="C331" s="298"/>
      <c r="D331" s="299"/>
    </row>
    <row r="332" spans="2:4" ht="12">
      <c r="B332" s="302"/>
      <c r="C332" s="298"/>
      <c r="D332" s="299"/>
    </row>
    <row r="333" spans="2:4" ht="12">
      <c r="B333" s="302"/>
      <c r="C333" s="298"/>
      <c r="D333" s="299"/>
    </row>
    <row r="334" spans="2:4" ht="12">
      <c r="B334" s="302"/>
      <c r="C334" s="298"/>
      <c r="D334" s="299"/>
    </row>
    <row r="335" spans="2:4" ht="12">
      <c r="B335" s="306"/>
      <c r="C335" s="298"/>
      <c r="D335" s="299"/>
    </row>
    <row r="336" spans="2:4" ht="12">
      <c r="B336" s="302"/>
      <c r="C336" s="298"/>
      <c r="D336" s="299"/>
    </row>
    <row r="337" spans="2:4" ht="12">
      <c r="B337" s="302"/>
      <c r="C337" s="298"/>
      <c r="D337" s="299"/>
    </row>
    <row r="338" spans="2:4" ht="12">
      <c r="B338" s="302"/>
      <c r="C338" s="298"/>
      <c r="D338" s="299"/>
    </row>
    <row r="339" spans="2:4" ht="12">
      <c r="B339" s="302"/>
      <c r="C339" s="298"/>
      <c r="D339" s="299"/>
    </row>
    <row r="340" spans="2:4" ht="12">
      <c r="B340" s="302"/>
      <c r="C340" s="298"/>
      <c r="D340" s="299"/>
    </row>
    <row r="341" spans="2:4" ht="12">
      <c r="B341" s="302"/>
      <c r="C341" s="298"/>
      <c r="D341" s="299"/>
    </row>
    <row r="342" spans="2:4" ht="12">
      <c r="B342" s="302"/>
      <c r="C342" s="298"/>
      <c r="D342" s="299"/>
    </row>
    <row r="343" spans="2:4" ht="12">
      <c r="B343" s="302"/>
      <c r="C343" s="298"/>
      <c r="D343" s="299"/>
    </row>
    <row r="344" spans="2:4" ht="12">
      <c r="B344" s="302"/>
      <c r="C344" s="298"/>
      <c r="D344" s="299"/>
    </row>
    <row r="345" spans="2:4" ht="12">
      <c r="B345" s="302"/>
      <c r="C345" s="298"/>
      <c r="D345" s="299"/>
    </row>
    <row r="346" spans="2:4" ht="12">
      <c r="B346" s="302"/>
      <c r="C346" s="298"/>
      <c r="D346" s="299"/>
    </row>
    <row r="347" spans="2:4" ht="12">
      <c r="B347" s="302"/>
      <c r="C347" s="298"/>
      <c r="D347" s="299"/>
    </row>
    <row r="348" spans="2:4" ht="12">
      <c r="B348" s="302"/>
      <c r="C348" s="298"/>
      <c r="D348" s="299"/>
    </row>
    <row r="349" spans="2:4" ht="12">
      <c r="B349" s="302"/>
      <c r="C349" s="298"/>
      <c r="D349" s="299"/>
    </row>
    <row r="350" spans="2:4" ht="12">
      <c r="B350" s="302"/>
      <c r="C350" s="298"/>
      <c r="D350" s="299"/>
    </row>
    <row r="351" spans="2:4" ht="12">
      <c r="B351" s="302"/>
      <c r="C351" s="298"/>
      <c r="D351" s="299"/>
    </row>
    <row r="352" spans="2:4" ht="12">
      <c r="B352" s="302"/>
      <c r="C352" s="298"/>
      <c r="D352" s="305"/>
    </row>
    <row r="353" ht="12">
      <c r="B353" s="302"/>
    </row>
    <row r="354" spans="2:4" ht="12">
      <c r="B354" s="302"/>
      <c r="C354" s="298"/>
      <c r="D354" s="299"/>
    </row>
    <row r="355" spans="2:4" ht="12">
      <c r="B355" s="302"/>
      <c r="C355" s="298"/>
      <c r="D355" s="299"/>
    </row>
    <row r="356" spans="2:4" ht="12">
      <c r="B356" s="302"/>
      <c r="C356" s="298"/>
      <c r="D356" s="299"/>
    </row>
    <row r="357" spans="2:4" ht="12">
      <c r="B357" s="302"/>
      <c r="C357" s="298"/>
      <c r="D357" s="299"/>
    </row>
    <row r="358" spans="2:4" ht="12">
      <c r="B358" s="302"/>
      <c r="C358" s="298"/>
      <c r="D358" s="299"/>
    </row>
    <row r="359" spans="2:4" ht="12">
      <c r="B359" s="302"/>
      <c r="C359" s="298"/>
      <c r="D359" s="299"/>
    </row>
    <row r="360" spans="2:4" ht="12">
      <c r="B360" s="302"/>
      <c r="C360" s="298"/>
      <c r="D360" s="299"/>
    </row>
    <row r="361" spans="2:4" ht="12">
      <c r="B361" s="306"/>
      <c r="C361" s="298"/>
      <c r="D361" s="299"/>
    </row>
    <row r="362" spans="2:4" ht="12">
      <c r="B362" s="302"/>
      <c r="C362" s="298"/>
      <c r="D362" s="299"/>
    </row>
    <row r="363" spans="2:4" ht="12">
      <c r="B363" s="302"/>
      <c r="C363" s="298"/>
      <c r="D363" s="299"/>
    </row>
    <row r="364" spans="2:4" ht="12">
      <c r="B364" s="302"/>
      <c r="C364" s="298"/>
      <c r="D364" s="299"/>
    </row>
    <row r="365" spans="2:4" ht="12">
      <c r="B365" s="302"/>
      <c r="C365" s="298"/>
      <c r="D365" s="299"/>
    </row>
    <row r="366" spans="2:4" ht="12">
      <c r="B366" s="302"/>
      <c r="C366" s="298"/>
      <c r="D366" s="299"/>
    </row>
    <row r="367" spans="2:4" ht="12">
      <c r="B367" s="302"/>
      <c r="C367" s="298"/>
      <c r="D367" s="299"/>
    </row>
    <row r="368" spans="2:4" ht="12">
      <c r="B368" s="302"/>
      <c r="C368" s="298"/>
      <c r="D368" s="299"/>
    </row>
    <row r="369" spans="2:4" ht="12">
      <c r="B369" s="302"/>
      <c r="C369" s="298"/>
      <c r="D369" s="299"/>
    </row>
    <row r="370" spans="2:4" ht="12">
      <c r="B370" s="302"/>
      <c r="C370" s="298"/>
      <c r="D370" s="299"/>
    </row>
    <row r="371" spans="2:4" ht="12">
      <c r="B371" s="302"/>
      <c r="C371" s="298"/>
      <c r="D371" s="299"/>
    </row>
    <row r="372" spans="2:4" ht="12">
      <c r="B372" s="302"/>
      <c r="C372" s="298"/>
      <c r="D372" s="299"/>
    </row>
    <row r="373" spans="2:4" ht="12">
      <c r="B373" s="302"/>
      <c r="C373" s="298"/>
      <c r="D373" s="299"/>
    </row>
    <row r="374" spans="2:4" ht="12">
      <c r="B374" s="302"/>
      <c r="C374" s="298"/>
      <c r="D374" s="299"/>
    </row>
    <row r="375" spans="2:4" ht="12">
      <c r="B375" s="302"/>
      <c r="C375" s="298"/>
      <c r="D375" s="299"/>
    </row>
    <row r="376" spans="2:4" ht="12">
      <c r="B376" s="302"/>
      <c r="C376" s="298"/>
      <c r="D376" s="299"/>
    </row>
    <row r="377" spans="2:4" ht="12">
      <c r="B377" s="302"/>
      <c r="C377" s="298"/>
      <c r="D377" s="299"/>
    </row>
    <row r="378" spans="2:4" ht="12">
      <c r="B378" s="302"/>
      <c r="C378" s="298"/>
      <c r="D378" s="305"/>
    </row>
    <row r="379" ht="12">
      <c r="B379" s="302"/>
    </row>
    <row r="380" spans="2:4" ht="12">
      <c r="B380" s="302"/>
      <c r="C380" s="298"/>
      <c r="D380" s="299"/>
    </row>
    <row r="381" spans="2:4" ht="12">
      <c r="B381" s="302"/>
      <c r="C381" s="298"/>
      <c r="D381" s="299"/>
    </row>
    <row r="382" spans="2:4" ht="12">
      <c r="B382" s="302"/>
      <c r="C382" s="298"/>
      <c r="D382" s="299"/>
    </row>
    <row r="383" spans="2:4" ht="12">
      <c r="B383" s="302"/>
      <c r="C383" s="298"/>
      <c r="D383" s="299"/>
    </row>
    <row r="384" spans="2:4" ht="12">
      <c r="B384" s="302"/>
      <c r="C384" s="298"/>
      <c r="D384" s="299"/>
    </row>
    <row r="385" spans="2:4" ht="12">
      <c r="B385" s="302"/>
      <c r="C385" s="298"/>
      <c r="D385" s="299"/>
    </row>
    <row r="386" spans="2:4" ht="12">
      <c r="B386" s="302"/>
      <c r="C386" s="298"/>
      <c r="D386" s="299"/>
    </row>
    <row r="387" spans="2:4" ht="12">
      <c r="B387" s="306"/>
      <c r="C387" s="298"/>
      <c r="D387" s="299"/>
    </row>
    <row r="388" spans="2:4" ht="12">
      <c r="B388" s="302"/>
      <c r="C388" s="298"/>
      <c r="D388" s="299"/>
    </row>
    <row r="389" spans="2:4" ht="12">
      <c r="B389" s="302"/>
      <c r="C389" s="298"/>
      <c r="D389" s="299"/>
    </row>
    <row r="390" spans="2:4" ht="12">
      <c r="B390" s="302"/>
      <c r="C390" s="298"/>
      <c r="D390" s="299"/>
    </row>
    <row r="391" spans="2:4" ht="12">
      <c r="B391" s="302"/>
      <c r="C391" s="298"/>
      <c r="D391" s="299"/>
    </row>
    <row r="392" spans="2:4" ht="12">
      <c r="B392" s="302"/>
      <c r="C392" s="298"/>
      <c r="D392" s="299"/>
    </row>
    <row r="393" spans="2:4" ht="12">
      <c r="B393" s="302"/>
      <c r="C393" s="298"/>
      <c r="D393" s="299"/>
    </row>
    <row r="394" spans="2:4" ht="12">
      <c r="B394" s="302"/>
      <c r="C394" s="298"/>
      <c r="D394" s="299"/>
    </row>
    <row r="395" spans="2:4" ht="12">
      <c r="B395" s="302"/>
      <c r="C395" s="298"/>
      <c r="D395" s="299"/>
    </row>
    <row r="396" spans="2:4" ht="12">
      <c r="B396" s="302"/>
      <c r="C396" s="298"/>
      <c r="D396" s="299"/>
    </row>
    <row r="397" spans="2:4" ht="12">
      <c r="B397" s="302"/>
      <c r="C397" s="298"/>
      <c r="D397" s="299"/>
    </row>
    <row r="398" spans="2:4" ht="12">
      <c r="B398" s="302"/>
      <c r="C398" s="298"/>
      <c r="D398" s="299"/>
    </row>
    <row r="399" spans="2:4" ht="12">
      <c r="B399" s="302"/>
      <c r="C399" s="298"/>
      <c r="D399" s="299"/>
    </row>
    <row r="400" spans="2:4" ht="12">
      <c r="B400" s="302"/>
      <c r="C400" s="298"/>
      <c r="D400" s="299"/>
    </row>
    <row r="401" spans="2:4" ht="12">
      <c r="B401" s="302"/>
      <c r="C401" s="298"/>
      <c r="D401" s="299"/>
    </row>
    <row r="402" spans="2:4" ht="12">
      <c r="B402" s="302"/>
      <c r="C402" s="298"/>
      <c r="D402" s="299"/>
    </row>
    <row r="403" spans="2:4" ht="12">
      <c r="B403" s="302"/>
      <c r="C403" s="298"/>
      <c r="D403" s="299"/>
    </row>
    <row r="404" spans="2:4" ht="12">
      <c r="B404" s="302"/>
      <c r="C404" s="298"/>
      <c r="D404" s="305"/>
    </row>
    <row r="405" ht="12">
      <c r="B405" s="302"/>
    </row>
    <row r="406" spans="2:4" ht="12">
      <c r="B406" s="302"/>
      <c r="C406" s="298"/>
      <c r="D406" s="299"/>
    </row>
    <row r="407" spans="2:4" ht="12">
      <c r="B407" s="302"/>
      <c r="C407" s="298"/>
      <c r="D407" s="299"/>
    </row>
    <row r="408" spans="2:4" ht="12">
      <c r="B408" s="302"/>
      <c r="C408" s="298"/>
      <c r="D408" s="299"/>
    </row>
    <row r="409" spans="2:4" ht="12">
      <c r="B409" s="302"/>
      <c r="C409" s="298"/>
      <c r="D409" s="299"/>
    </row>
    <row r="410" spans="2:4" ht="12">
      <c r="B410" s="302"/>
      <c r="C410" s="298"/>
      <c r="D410" s="299"/>
    </row>
    <row r="411" spans="2:4" ht="12">
      <c r="B411" s="302"/>
      <c r="C411" s="298"/>
      <c r="D411" s="299"/>
    </row>
    <row r="412" spans="2:4" ht="12">
      <c r="B412" s="302"/>
      <c r="C412" s="298"/>
      <c r="D412" s="299"/>
    </row>
    <row r="413" spans="2:4" ht="12">
      <c r="B413" s="306"/>
      <c r="C413" s="298"/>
      <c r="D413" s="299"/>
    </row>
    <row r="414" spans="2:4" ht="12">
      <c r="B414" s="302"/>
      <c r="C414" s="298"/>
      <c r="D414" s="299"/>
    </row>
    <row r="415" spans="2:4" ht="12">
      <c r="B415" s="302"/>
      <c r="C415" s="298"/>
      <c r="D415" s="299"/>
    </row>
    <row r="416" spans="2:4" ht="12">
      <c r="B416" s="302"/>
      <c r="C416" s="298"/>
      <c r="D416" s="299"/>
    </row>
    <row r="417" spans="2:4" ht="12">
      <c r="B417" s="302"/>
      <c r="C417" s="298"/>
      <c r="D417" s="299"/>
    </row>
    <row r="418" spans="2:4" ht="12">
      <c r="B418" s="302"/>
      <c r="C418" s="298"/>
      <c r="D418" s="299"/>
    </row>
    <row r="419" spans="2:4" ht="12">
      <c r="B419" s="302"/>
      <c r="C419" s="298"/>
      <c r="D419" s="299"/>
    </row>
    <row r="420" spans="2:4" ht="12">
      <c r="B420" s="302"/>
      <c r="C420" s="298"/>
      <c r="D420" s="299"/>
    </row>
    <row r="421" spans="2:4" ht="12">
      <c r="B421" s="302"/>
      <c r="C421" s="298"/>
      <c r="D421" s="299"/>
    </row>
    <row r="422" spans="2:4" ht="12">
      <c r="B422" s="302"/>
      <c r="C422" s="298"/>
      <c r="D422" s="299"/>
    </row>
    <row r="423" spans="2:4" ht="12">
      <c r="B423" s="302"/>
      <c r="C423" s="298"/>
      <c r="D423" s="299"/>
    </row>
    <row r="424" spans="2:4" ht="12">
      <c r="B424" s="302"/>
      <c r="C424" s="298"/>
      <c r="D424" s="299"/>
    </row>
    <row r="425" spans="2:4" ht="12">
      <c r="B425" s="302"/>
      <c r="C425" s="298"/>
      <c r="D425" s="299"/>
    </row>
    <row r="426" spans="2:4" ht="12">
      <c r="B426" s="302"/>
      <c r="C426" s="298"/>
      <c r="D426" s="299"/>
    </row>
    <row r="427" spans="2:4" ht="12">
      <c r="B427" s="302"/>
      <c r="C427" s="298"/>
      <c r="D427" s="299"/>
    </row>
    <row r="428" spans="2:4" ht="12">
      <c r="B428" s="302"/>
      <c r="C428" s="298"/>
      <c r="D428" s="299"/>
    </row>
    <row r="429" spans="2:4" ht="12">
      <c r="B429" s="302"/>
      <c r="C429" s="298"/>
      <c r="D429" s="299"/>
    </row>
    <row r="430" spans="2:4" ht="12">
      <c r="B430" s="302"/>
      <c r="C430" s="298"/>
      <c r="D430" s="299"/>
    </row>
    <row r="431" spans="2:4" ht="12">
      <c r="B431" s="302"/>
      <c r="C431" s="298"/>
      <c r="D431" s="305"/>
    </row>
    <row r="432" ht="12">
      <c r="B432" s="302"/>
    </row>
    <row r="433" spans="2:4" ht="12">
      <c r="B433" s="302"/>
      <c r="C433" s="298"/>
      <c r="D433" s="299"/>
    </row>
    <row r="434" spans="2:4" ht="12">
      <c r="B434" s="302"/>
      <c r="C434" s="298"/>
      <c r="D434" s="299"/>
    </row>
    <row r="435" spans="2:4" ht="12">
      <c r="B435" s="302"/>
      <c r="C435" s="298"/>
      <c r="D435" s="299"/>
    </row>
    <row r="436" spans="2:4" ht="12">
      <c r="B436" s="302"/>
      <c r="C436" s="298"/>
      <c r="D436" s="299"/>
    </row>
    <row r="437" spans="2:4" ht="12">
      <c r="B437" s="302"/>
      <c r="C437" s="298"/>
      <c r="D437" s="299"/>
    </row>
    <row r="438" spans="2:4" ht="12">
      <c r="B438" s="302"/>
      <c r="C438" s="298"/>
      <c r="D438" s="299"/>
    </row>
    <row r="439" spans="2:4" ht="12">
      <c r="B439" s="302"/>
      <c r="C439" s="298"/>
      <c r="D439" s="299"/>
    </row>
    <row r="440" spans="2:4" ht="12">
      <c r="B440" s="306"/>
      <c r="C440" s="298"/>
      <c r="D440" s="299"/>
    </row>
    <row r="441" spans="2:4" ht="12">
      <c r="B441" s="302"/>
      <c r="C441" s="298"/>
      <c r="D441" s="299"/>
    </row>
    <row r="442" spans="2:4" ht="12">
      <c r="B442" s="307"/>
      <c r="C442" s="298"/>
      <c r="D442" s="299"/>
    </row>
    <row r="443" spans="2:4" ht="12">
      <c r="B443" s="307"/>
      <c r="C443" s="298"/>
      <c r="D443" s="299"/>
    </row>
    <row r="444" spans="2:4" ht="12">
      <c r="B444" s="302"/>
      <c r="C444" s="298"/>
      <c r="D444" s="299"/>
    </row>
    <row r="445" spans="2:4" ht="12">
      <c r="B445" s="307"/>
      <c r="C445" s="298"/>
      <c r="D445" s="299"/>
    </row>
    <row r="446" spans="2:4" ht="12">
      <c r="B446" s="302"/>
      <c r="C446" s="298"/>
      <c r="D446" s="299"/>
    </row>
    <row r="447" spans="2:4" ht="12">
      <c r="B447" s="302"/>
      <c r="C447" s="298"/>
      <c r="D447" s="299"/>
    </row>
    <row r="448" spans="2:4" ht="12">
      <c r="B448" s="302"/>
      <c r="C448" s="298"/>
      <c r="D448" s="299"/>
    </row>
    <row r="449" spans="2:4" ht="12">
      <c r="B449" s="302"/>
      <c r="C449" s="298"/>
      <c r="D449" s="299"/>
    </row>
    <row r="450" spans="2:4" ht="12">
      <c r="B450" s="302"/>
      <c r="C450" s="298"/>
      <c r="D450" s="299"/>
    </row>
    <row r="451" spans="2:4" ht="12">
      <c r="B451" s="302"/>
      <c r="C451" s="298"/>
      <c r="D451" s="299"/>
    </row>
    <row r="452" spans="2:4" ht="12">
      <c r="B452" s="302"/>
      <c r="C452" s="298"/>
      <c r="D452" s="299"/>
    </row>
    <row r="453" spans="2:4" ht="12">
      <c r="B453" s="302"/>
      <c r="C453" s="298"/>
      <c r="D453" s="299"/>
    </row>
    <row r="454" spans="2:4" ht="12">
      <c r="B454" s="302"/>
      <c r="C454" s="298"/>
      <c r="D454" s="299"/>
    </row>
    <row r="455" spans="2:4" ht="12">
      <c r="B455" s="302"/>
      <c r="C455" s="298"/>
      <c r="D455" s="299"/>
    </row>
    <row r="456" spans="2:4" ht="12">
      <c r="B456" s="302"/>
      <c r="C456" s="298"/>
      <c r="D456" s="299"/>
    </row>
    <row r="457" spans="2:4" ht="12">
      <c r="B457" s="302"/>
      <c r="C457" s="298"/>
      <c r="D457" s="299"/>
    </row>
    <row r="458" spans="2:4" ht="12">
      <c r="B458" s="302"/>
      <c r="C458" s="298"/>
      <c r="D458" s="299"/>
    </row>
    <row r="459" spans="2:4" ht="12">
      <c r="B459" s="302"/>
      <c r="C459" s="298"/>
      <c r="D459" s="299"/>
    </row>
    <row r="460" spans="2:4" ht="12">
      <c r="B460" s="302"/>
      <c r="C460" s="298"/>
      <c r="D460" s="299"/>
    </row>
    <row r="461" spans="2:4" ht="12">
      <c r="B461" s="302"/>
      <c r="C461" s="298"/>
      <c r="D461" s="299"/>
    </row>
    <row r="462" spans="2:4" ht="12">
      <c r="B462" s="302"/>
      <c r="C462" s="298"/>
      <c r="D462" s="299"/>
    </row>
    <row r="463" spans="2:4" ht="12">
      <c r="B463" s="302"/>
      <c r="C463" s="298"/>
      <c r="D463" s="299"/>
    </row>
    <row r="464" spans="2:4" ht="12">
      <c r="B464" s="302"/>
      <c r="C464" s="298"/>
      <c r="D464" s="305"/>
    </row>
    <row r="465" ht="12">
      <c r="B465" s="302"/>
    </row>
    <row r="466" spans="2:4" ht="12">
      <c r="B466" s="302"/>
      <c r="C466" s="298"/>
      <c r="D466" s="299"/>
    </row>
    <row r="467" spans="2:4" ht="12">
      <c r="B467" s="302"/>
      <c r="C467" s="298"/>
      <c r="D467" s="299"/>
    </row>
    <row r="468" spans="2:4" ht="12">
      <c r="B468" s="302"/>
      <c r="C468" s="298"/>
      <c r="D468" s="299"/>
    </row>
    <row r="469" spans="2:4" ht="12">
      <c r="B469" s="302"/>
      <c r="C469" s="298"/>
      <c r="D469" s="299"/>
    </row>
    <row r="470" spans="2:4" ht="12">
      <c r="B470" s="302"/>
      <c r="C470" s="298"/>
      <c r="D470" s="299"/>
    </row>
    <row r="471" spans="2:4" ht="12">
      <c r="B471" s="302"/>
      <c r="C471" s="298"/>
      <c r="D471" s="299"/>
    </row>
    <row r="472" spans="2:4" ht="12">
      <c r="B472" s="302"/>
      <c r="C472" s="298"/>
      <c r="D472" s="299"/>
    </row>
    <row r="473" spans="2:4" ht="12">
      <c r="B473" s="306"/>
      <c r="C473" s="298"/>
      <c r="D473" s="299"/>
    </row>
    <row r="474" spans="2:4" ht="12">
      <c r="B474" s="302"/>
      <c r="C474" s="298"/>
      <c r="D474" s="299"/>
    </row>
    <row r="475" spans="2:4" ht="12">
      <c r="B475" s="307"/>
      <c r="C475" s="298"/>
      <c r="D475" s="299"/>
    </row>
    <row r="476" spans="2:4" ht="12">
      <c r="B476" s="302"/>
      <c r="C476" s="298"/>
      <c r="D476" s="299"/>
    </row>
    <row r="477" spans="2:4" ht="12">
      <c r="B477" s="302"/>
      <c r="C477" s="298"/>
      <c r="D477" s="299"/>
    </row>
    <row r="478" spans="2:4" ht="12">
      <c r="B478" s="302"/>
      <c r="C478" s="298"/>
      <c r="D478" s="299"/>
    </row>
    <row r="479" spans="2:4" ht="12">
      <c r="B479" s="302"/>
      <c r="C479" s="298"/>
      <c r="D479" s="299"/>
    </row>
    <row r="480" spans="2:4" ht="12">
      <c r="B480" s="302"/>
      <c r="C480" s="298"/>
      <c r="D480" s="299"/>
    </row>
    <row r="481" spans="2:4" ht="12">
      <c r="B481" s="302"/>
      <c r="C481" s="298"/>
      <c r="D481" s="299"/>
    </row>
    <row r="482" spans="2:4" ht="12">
      <c r="B482" s="302"/>
      <c r="C482" s="298"/>
      <c r="D482" s="299"/>
    </row>
    <row r="483" spans="2:4" ht="12">
      <c r="B483" s="302"/>
      <c r="C483" s="298"/>
      <c r="D483" s="299"/>
    </row>
    <row r="484" spans="2:4" ht="12">
      <c r="B484" s="302"/>
      <c r="C484" s="298"/>
      <c r="D484" s="299"/>
    </row>
    <row r="485" spans="2:4" ht="12">
      <c r="B485" s="302"/>
      <c r="C485" s="298"/>
      <c r="D485" s="299"/>
    </row>
    <row r="486" spans="2:4" ht="12">
      <c r="B486" s="302"/>
      <c r="C486" s="298"/>
      <c r="D486" s="299"/>
    </row>
    <row r="487" spans="2:4" ht="12">
      <c r="B487" s="302"/>
      <c r="C487" s="298"/>
      <c r="D487" s="299"/>
    </row>
    <row r="488" spans="2:4" ht="12">
      <c r="B488" s="302"/>
      <c r="C488" s="298"/>
      <c r="D488" s="299"/>
    </row>
    <row r="489" spans="2:4" ht="12">
      <c r="B489" s="302"/>
      <c r="C489" s="298"/>
      <c r="D489" s="305"/>
    </row>
    <row r="490" ht="12">
      <c r="B490" s="302"/>
    </row>
    <row r="491" spans="2:4" ht="12">
      <c r="B491" s="302"/>
      <c r="C491" s="298"/>
      <c r="D491" s="299"/>
    </row>
    <row r="492" spans="2:4" ht="12">
      <c r="B492" s="302"/>
      <c r="C492" s="298"/>
      <c r="D492" s="299"/>
    </row>
    <row r="493" spans="2:4" ht="12">
      <c r="B493" s="302"/>
      <c r="C493" s="298"/>
      <c r="D493" s="299"/>
    </row>
    <row r="494" spans="2:4" ht="12">
      <c r="B494" s="302"/>
      <c r="C494" s="298"/>
      <c r="D494" s="299"/>
    </row>
    <row r="495" spans="2:4" ht="12">
      <c r="B495" s="302"/>
      <c r="C495" s="298"/>
      <c r="D495" s="299"/>
    </row>
    <row r="496" spans="2:4" ht="12">
      <c r="B496" s="302"/>
      <c r="C496" s="298"/>
      <c r="D496" s="299"/>
    </row>
    <row r="497" spans="2:4" ht="12">
      <c r="B497" s="302"/>
      <c r="C497" s="298"/>
      <c r="D497" s="299"/>
    </row>
    <row r="498" spans="2:4" ht="12">
      <c r="B498" s="302"/>
      <c r="C498" s="298"/>
      <c r="D498" s="299"/>
    </row>
    <row r="499" spans="2:4" ht="12">
      <c r="B499" s="306"/>
      <c r="C499" s="298"/>
      <c r="D499" s="299"/>
    </row>
    <row r="500" spans="2:4" ht="12">
      <c r="B500" s="302"/>
      <c r="C500" s="298"/>
      <c r="D500" s="299"/>
    </row>
    <row r="501" spans="2:4" ht="12">
      <c r="B501" s="302"/>
      <c r="C501" s="298"/>
      <c r="D501" s="299"/>
    </row>
    <row r="502" spans="2:4" ht="12">
      <c r="B502" s="302"/>
      <c r="C502" s="298"/>
      <c r="D502" s="299"/>
    </row>
    <row r="503" spans="2:4" ht="12">
      <c r="B503" s="302"/>
      <c r="C503" s="298"/>
      <c r="D503" s="299"/>
    </row>
    <row r="504" spans="2:4" ht="12">
      <c r="B504" s="302"/>
      <c r="C504" s="298"/>
      <c r="D504" s="299"/>
    </row>
    <row r="505" spans="2:4" ht="12">
      <c r="B505" s="302"/>
      <c r="C505" s="298"/>
      <c r="D505" s="299"/>
    </row>
    <row r="506" spans="2:4" ht="12">
      <c r="B506" s="302"/>
      <c r="C506" s="298"/>
      <c r="D506" s="299"/>
    </row>
    <row r="507" spans="2:4" ht="12">
      <c r="B507" s="302"/>
      <c r="C507" s="298"/>
      <c r="D507" s="299"/>
    </row>
    <row r="508" spans="2:4" ht="12">
      <c r="B508" s="302"/>
      <c r="C508" s="298"/>
      <c r="D508" s="299"/>
    </row>
    <row r="509" spans="2:4" ht="12">
      <c r="B509" s="302"/>
      <c r="C509" s="298"/>
      <c r="D509" s="299"/>
    </row>
    <row r="510" spans="2:4" ht="12">
      <c r="B510" s="302"/>
      <c r="C510" s="298"/>
      <c r="D510" s="299"/>
    </row>
    <row r="511" spans="2:4" ht="12">
      <c r="B511" s="302"/>
      <c r="C511" s="298"/>
      <c r="D511" s="299"/>
    </row>
    <row r="512" spans="2:4" ht="12">
      <c r="B512" s="302"/>
      <c r="C512" s="298"/>
      <c r="D512" s="299"/>
    </row>
    <row r="513" spans="2:4" ht="12">
      <c r="B513" s="302"/>
      <c r="C513" s="298"/>
      <c r="D513" s="305"/>
    </row>
    <row r="514" ht="12">
      <c r="B514" s="302"/>
    </row>
    <row r="515" spans="2:4" ht="12">
      <c r="B515" s="302"/>
      <c r="C515" s="298"/>
      <c r="D515" s="299"/>
    </row>
    <row r="516" spans="2:4" ht="12">
      <c r="B516" s="302"/>
      <c r="C516" s="298"/>
      <c r="D516" s="299"/>
    </row>
    <row r="517" spans="2:4" ht="12">
      <c r="B517" s="302"/>
      <c r="C517" s="298"/>
      <c r="D517" s="299"/>
    </row>
    <row r="518" spans="2:4" ht="12">
      <c r="B518" s="302"/>
      <c r="C518" s="298"/>
      <c r="D518" s="299"/>
    </row>
    <row r="519" spans="2:4" ht="12">
      <c r="B519" s="302"/>
      <c r="C519" s="298"/>
      <c r="D519" s="299"/>
    </row>
    <row r="520" spans="2:4" ht="12">
      <c r="B520" s="302"/>
      <c r="C520" s="298"/>
      <c r="D520" s="299"/>
    </row>
    <row r="521" spans="2:4" ht="12">
      <c r="B521" s="302"/>
      <c r="C521" s="298"/>
      <c r="D521" s="299"/>
    </row>
    <row r="522" spans="2:4" ht="12">
      <c r="B522" s="302"/>
      <c r="C522" s="298"/>
      <c r="D522" s="299"/>
    </row>
    <row r="523" spans="2:4" ht="12">
      <c r="B523" s="306"/>
      <c r="C523" s="298"/>
      <c r="D523" s="299"/>
    </row>
    <row r="524" spans="2:4" ht="12">
      <c r="B524" s="302"/>
      <c r="C524" s="298"/>
      <c r="D524" s="299"/>
    </row>
    <row r="525" spans="2:4" ht="12">
      <c r="B525" s="302"/>
      <c r="C525" s="298"/>
      <c r="D525" s="299"/>
    </row>
    <row r="526" spans="2:4" ht="12">
      <c r="B526" s="302"/>
      <c r="C526" s="298"/>
      <c r="D526" s="299"/>
    </row>
    <row r="527" spans="2:4" ht="12">
      <c r="B527" s="302"/>
      <c r="C527" s="298"/>
      <c r="D527" s="299"/>
    </row>
    <row r="528" spans="2:4" ht="12">
      <c r="B528" s="302"/>
      <c r="C528" s="298"/>
      <c r="D528" s="299"/>
    </row>
    <row r="529" spans="2:4" ht="12">
      <c r="B529" s="302"/>
      <c r="C529" s="298"/>
      <c r="D529" s="299"/>
    </row>
    <row r="530" spans="2:4" ht="12">
      <c r="B530" s="302"/>
      <c r="C530" s="298"/>
      <c r="D530" s="299"/>
    </row>
    <row r="531" spans="2:4" ht="12">
      <c r="B531" s="302"/>
      <c r="C531" s="298"/>
      <c r="D531" s="299"/>
    </row>
    <row r="532" spans="2:4" ht="12">
      <c r="B532" s="302"/>
      <c r="C532" s="298"/>
      <c r="D532" s="299"/>
    </row>
    <row r="533" spans="2:4" ht="12">
      <c r="B533" s="302"/>
      <c r="C533" s="298"/>
      <c r="D533" s="299"/>
    </row>
    <row r="534" spans="2:4" ht="12">
      <c r="B534" s="302"/>
      <c r="C534" s="298"/>
      <c r="D534" s="299"/>
    </row>
    <row r="535" spans="2:4" ht="12">
      <c r="B535" s="302"/>
      <c r="C535" s="298"/>
      <c r="D535" s="299"/>
    </row>
    <row r="536" spans="2:4" ht="12">
      <c r="B536" s="302"/>
      <c r="C536" s="298"/>
      <c r="D536" s="299"/>
    </row>
    <row r="537" spans="2:4" ht="12">
      <c r="B537" s="302"/>
      <c r="C537" s="298"/>
      <c r="D537" s="305"/>
    </row>
    <row r="538" ht="12">
      <c r="B538" s="302"/>
    </row>
    <row r="539" spans="2:4" ht="12">
      <c r="B539" s="302"/>
      <c r="C539" s="298"/>
      <c r="D539" s="299"/>
    </row>
    <row r="540" spans="2:4" ht="12">
      <c r="B540" s="302"/>
      <c r="C540" s="298"/>
      <c r="D540" s="299"/>
    </row>
    <row r="541" spans="2:4" ht="12">
      <c r="B541" s="302"/>
      <c r="C541" s="298"/>
      <c r="D541" s="299"/>
    </row>
    <row r="542" spans="2:4" ht="12">
      <c r="B542" s="302"/>
      <c r="C542" s="298"/>
      <c r="D542" s="299"/>
    </row>
    <row r="543" spans="2:4" ht="12">
      <c r="B543" s="302"/>
      <c r="C543" s="298"/>
      <c r="D543" s="299"/>
    </row>
    <row r="544" spans="2:4" ht="12">
      <c r="B544" s="302"/>
      <c r="C544" s="298"/>
      <c r="D544" s="299"/>
    </row>
    <row r="545" spans="2:4" ht="12">
      <c r="B545" s="302"/>
      <c r="C545" s="298"/>
      <c r="D545" s="299"/>
    </row>
    <row r="546" spans="2:4" ht="12">
      <c r="B546" s="302"/>
      <c r="C546" s="298"/>
      <c r="D546" s="299"/>
    </row>
    <row r="547" spans="2:4" ht="12">
      <c r="B547" s="306"/>
      <c r="C547" s="298"/>
      <c r="D547" s="299"/>
    </row>
    <row r="548" spans="2:4" ht="12">
      <c r="B548" s="302"/>
      <c r="C548" s="298"/>
      <c r="D548" s="299"/>
    </row>
    <row r="549" spans="2:4" ht="12">
      <c r="B549" s="302"/>
      <c r="C549" s="298"/>
      <c r="D549" s="299"/>
    </row>
    <row r="550" spans="2:4" ht="12">
      <c r="B550" s="302"/>
      <c r="C550" s="298"/>
      <c r="D550" s="299"/>
    </row>
    <row r="551" spans="2:4" ht="12">
      <c r="B551" s="302"/>
      <c r="C551" s="298"/>
      <c r="D551" s="299"/>
    </row>
    <row r="552" spans="2:4" ht="12">
      <c r="B552" s="302"/>
      <c r="C552" s="298"/>
      <c r="D552" s="299"/>
    </row>
    <row r="553" spans="2:4" ht="12">
      <c r="B553" s="302"/>
      <c r="C553" s="298"/>
      <c r="D553" s="299"/>
    </row>
    <row r="554" spans="2:4" ht="12">
      <c r="B554" s="302"/>
      <c r="C554" s="298"/>
      <c r="D554" s="299"/>
    </row>
    <row r="555" spans="2:4" ht="12">
      <c r="B555" s="302"/>
      <c r="C555" s="298"/>
      <c r="D555" s="299"/>
    </row>
    <row r="556" spans="2:4" ht="12">
      <c r="B556" s="302"/>
      <c r="C556" s="298"/>
      <c r="D556" s="299"/>
    </row>
    <row r="557" spans="2:4" ht="12">
      <c r="B557" s="302"/>
      <c r="C557" s="298"/>
      <c r="D557" s="299"/>
    </row>
    <row r="558" spans="2:4" ht="12">
      <c r="B558" s="302"/>
      <c r="C558" s="298"/>
      <c r="D558" s="299"/>
    </row>
    <row r="559" spans="2:4" ht="12">
      <c r="B559" s="302"/>
      <c r="C559" s="298"/>
      <c r="D559" s="299"/>
    </row>
    <row r="560" spans="2:4" ht="12">
      <c r="B560" s="302"/>
      <c r="C560" s="298"/>
      <c r="D560" s="299"/>
    </row>
    <row r="561" spans="2:4" ht="12">
      <c r="B561" s="302"/>
      <c r="C561" s="298"/>
      <c r="D561" s="305"/>
    </row>
    <row r="562" ht="12">
      <c r="B562" s="302"/>
    </row>
    <row r="563" spans="2:4" ht="12">
      <c r="B563" s="302"/>
      <c r="C563" s="298"/>
      <c r="D563" s="299"/>
    </row>
    <row r="564" spans="2:4" ht="12">
      <c r="B564" s="302"/>
      <c r="C564" s="298"/>
      <c r="D564" s="299"/>
    </row>
    <row r="565" spans="2:4" ht="12">
      <c r="B565" s="302"/>
      <c r="C565" s="298"/>
      <c r="D565" s="299"/>
    </row>
    <row r="566" spans="2:4" ht="12">
      <c r="B566" s="302"/>
      <c r="C566" s="298"/>
      <c r="D566" s="299"/>
    </row>
    <row r="567" spans="2:4" ht="12">
      <c r="B567" s="302"/>
      <c r="C567" s="298"/>
      <c r="D567" s="299"/>
    </row>
    <row r="568" spans="2:4" ht="12">
      <c r="B568" s="302"/>
      <c r="C568" s="298"/>
      <c r="D568" s="299"/>
    </row>
    <row r="569" spans="2:4" ht="12">
      <c r="B569" s="302"/>
      <c r="C569" s="298"/>
      <c r="D569" s="299"/>
    </row>
    <row r="570" spans="2:4" ht="12">
      <c r="B570" s="302"/>
      <c r="C570" s="298"/>
      <c r="D570" s="299"/>
    </row>
    <row r="571" spans="2:4" ht="12">
      <c r="B571" s="306"/>
      <c r="C571" s="298"/>
      <c r="D571" s="299"/>
    </row>
    <row r="572" spans="2:4" ht="12">
      <c r="B572" s="302"/>
      <c r="C572" s="298"/>
      <c r="D572" s="299"/>
    </row>
    <row r="573" spans="2:4" ht="12">
      <c r="B573" s="302"/>
      <c r="C573" s="298"/>
      <c r="D573" s="299"/>
    </row>
    <row r="574" spans="2:4" ht="12">
      <c r="B574" s="302"/>
      <c r="C574" s="298"/>
      <c r="D574" s="299"/>
    </row>
    <row r="575" spans="2:4" ht="12">
      <c r="B575" s="302"/>
      <c r="C575" s="298"/>
      <c r="D575" s="299"/>
    </row>
    <row r="576" spans="2:4" ht="12">
      <c r="B576" s="302"/>
      <c r="C576" s="298"/>
      <c r="D576" s="299"/>
    </row>
    <row r="577" spans="2:4" ht="12">
      <c r="B577" s="302"/>
      <c r="C577" s="298"/>
      <c r="D577" s="299"/>
    </row>
    <row r="578" spans="2:4" ht="12">
      <c r="B578" s="302"/>
      <c r="C578" s="298"/>
      <c r="D578" s="299"/>
    </row>
    <row r="579" spans="2:4" ht="12">
      <c r="B579" s="302"/>
      <c r="C579" s="298"/>
      <c r="D579" s="299"/>
    </row>
    <row r="580" spans="2:4" ht="12">
      <c r="B580" s="302"/>
      <c r="C580" s="298"/>
      <c r="D580" s="299"/>
    </row>
    <row r="581" spans="2:4" ht="12">
      <c r="B581" s="302"/>
      <c r="C581" s="298"/>
      <c r="D581" s="299"/>
    </row>
    <row r="582" spans="2:4" ht="12">
      <c r="B582" s="302"/>
      <c r="C582" s="298"/>
      <c r="D582" s="299"/>
    </row>
    <row r="583" spans="2:4" ht="12">
      <c r="B583" s="302"/>
      <c r="C583" s="298"/>
      <c r="D583" s="299"/>
    </row>
    <row r="584" spans="2:4" ht="12">
      <c r="B584" s="302"/>
      <c r="C584" s="298"/>
      <c r="D584" s="299"/>
    </row>
    <row r="585" spans="2:4" ht="12">
      <c r="B585" s="302"/>
      <c r="C585" s="298"/>
      <c r="D585" s="305"/>
    </row>
    <row r="586" ht="12">
      <c r="B586" s="302"/>
    </row>
    <row r="587" spans="2:4" ht="12">
      <c r="B587" s="302"/>
      <c r="C587" s="298"/>
      <c r="D587" s="299"/>
    </row>
    <row r="588" spans="2:4" ht="12">
      <c r="B588" s="302"/>
      <c r="C588" s="298"/>
      <c r="D588" s="299"/>
    </row>
    <row r="589" spans="2:4" ht="12">
      <c r="B589" s="302"/>
      <c r="C589" s="298"/>
      <c r="D589" s="299"/>
    </row>
    <row r="590" spans="2:4" ht="12">
      <c r="B590" s="302"/>
      <c r="C590" s="298"/>
      <c r="D590" s="299"/>
    </row>
    <row r="591" spans="2:4" ht="12">
      <c r="B591" s="302"/>
      <c r="C591" s="298"/>
      <c r="D591" s="299"/>
    </row>
    <row r="592" spans="2:4" ht="12">
      <c r="B592" s="302"/>
      <c r="C592" s="298"/>
      <c r="D592" s="299"/>
    </row>
    <row r="593" spans="2:4" ht="12">
      <c r="B593" s="302"/>
      <c r="C593" s="298"/>
      <c r="D593" s="299"/>
    </row>
    <row r="594" spans="2:4" ht="12">
      <c r="B594" s="302"/>
      <c r="C594" s="298"/>
      <c r="D594" s="299"/>
    </row>
    <row r="595" spans="2:4" ht="12">
      <c r="B595" s="306"/>
      <c r="C595" s="298"/>
      <c r="D595" s="299"/>
    </row>
    <row r="596" spans="2:4" ht="12">
      <c r="B596" s="302"/>
      <c r="C596" s="298"/>
      <c r="D596" s="299"/>
    </row>
    <row r="597" spans="2:4" ht="12">
      <c r="B597" s="302"/>
      <c r="C597" s="298"/>
      <c r="D597" s="299"/>
    </row>
    <row r="598" spans="2:4" ht="12">
      <c r="B598" s="302"/>
      <c r="C598" s="298"/>
      <c r="D598" s="299"/>
    </row>
    <row r="599" spans="2:4" ht="12">
      <c r="B599" s="302"/>
      <c r="C599" s="298"/>
      <c r="D599" s="299"/>
    </row>
    <row r="600" spans="2:4" ht="12">
      <c r="B600" s="302"/>
      <c r="C600" s="298"/>
      <c r="D600" s="299"/>
    </row>
    <row r="601" spans="2:4" ht="12">
      <c r="B601" s="302"/>
      <c r="C601" s="298"/>
      <c r="D601" s="299"/>
    </row>
    <row r="602" spans="2:4" ht="12">
      <c r="B602" s="302"/>
      <c r="C602" s="298"/>
      <c r="D602" s="299"/>
    </row>
    <row r="603" spans="2:4" ht="12">
      <c r="B603" s="302"/>
      <c r="C603" s="298"/>
      <c r="D603" s="299"/>
    </row>
    <row r="604" spans="2:4" ht="12">
      <c r="B604" s="302"/>
      <c r="C604" s="298"/>
      <c r="D604" s="299"/>
    </row>
    <row r="605" spans="2:4" ht="12">
      <c r="B605" s="302"/>
      <c r="C605" s="298"/>
      <c r="D605" s="299"/>
    </row>
    <row r="606" spans="2:4" ht="12">
      <c r="B606" s="302"/>
      <c r="C606" s="298"/>
      <c r="D606" s="299"/>
    </row>
    <row r="607" spans="2:4" ht="12">
      <c r="B607" s="302"/>
      <c r="C607" s="298"/>
      <c r="D607" s="299"/>
    </row>
    <row r="608" spans="2:4" ht="12">
      <c r="B608" s="302"/>
      <c r="C608" s="298"/>
      <c r="D608" s="299"/>
    </row>
    <row r="609" spans="2:4" ht="12">
      <c r="B609" s="302"/>
      <c r="C609" s="298"/>
      <c r="D609" s="305"/>
    </row>
    <row r="610" ht="12">
      <c r="B610" s="302"/>
    </row>
    <row r="611" spans="2:4" ht="12">
      <c r="B611" s="302"/>
      <c r="C611" s="298"/>
      <c r="D611" s="299"/>
    </row>
    <row r="612" spans="2:4" ht="12">
      <c r="B612" s="302"/>
      <c r="C612" s="298"/>
      <c r="D612" s="299"/>
    </row>
    <row r="613" spans="2:4" ht="12">
      <c r="B613" s="302"/>
      <c r="C613" s="298"/>
      <c r="D613" s="299"/>
    </row>
    <row r="614" spans="2:4" ht="12">
      <c r="B614" s="302"/>
      <c r="C614" s="298"/>
      <c r="D614" s="299"/>
    </row>
    <row r="615" spans="2:4" ht="12">
      <c r="B615" s="302"/>
      <c r="C615" s="298"/>
      <c r="D615" s="299"/>
    </row>
    <row r="616" spans="2:4" ht="12">
      <c r="B616" s="302"/>
      <c r="C616" s="298"/>
      <c r="D616" s="299"/>
    </row>
    <row r="617" spans="2:4" ht="12">
      <c r="B617" s="302"/>
      <c r="C617" s="298"/>
      <c r="D617" s="299"/>
    </row>
    <row r="618" spans="2:4" ht="12">
      <c r="B618" s="302"/>
      <c r="C618" s="298"/>
      <c r="D618" s="299"/>
    </row>
    <row r="619" spans="2:4" ht="12">
      <c r="B619" s="306"/>
      <c r="C619" s="298"/>
      <c r="D619" s="299"/>
    </row>
    <row r="620" spans="2:4" ht="12">
      <c r="B620" s="302"/>
      <c r="C620" s="298"/>
      <c r="D620" s="299"/>
    </row>
    <row r="621" spans="2:4" ht="12">
      <c r="B621" s="302"/>
      <c r="C621" s="298"/>
      <c r="D621" s="299"/>
    </row>
    <row r="622" spans="2:4" ht="12">
      <c r="B622" s="302"/>
      <c r="C622" s="298"/>
      <c r="D622" s="299"/>
    </row>
    <row r="623" spans="2:4" ht="12">
      <c r="B623" s="302"/>
      <c r="C623" s="298"/>
      <c r="D623" s="299"/>
    </row>
    <row r="624" spans="2:4" ht="12">
      <c r="B624" s="302"/>
      <c r="C624" s="298"/>
      <c r="D624" s="299"/>
    </row>
    <row r="625" spans="2:4" ht="12">
      <c r="B625" s="302"/>
      <c r="C625" s="298"/>
      <c r="D625" s="299"/>
    </row>
    <row r="626" spans="2:4" ht="12">
      <c r="B626" s="302"/>
      <c r="C626" s="298"/>
      <c r="D626" s="299"/>
    </row>
    <row r="627" spans="2:4" ht="12">
      <c r="B627" s="302"/>
      <c r="C627" s="298"/>
      <c r="D627" s="299"/>
    </row>
    <row r="628" spans="2:4" ht="12">
      <c r="B628" s="302"/>
      <c r="C628" s="298"/>
      <c r="D628" s="299"/>
    </row>
    <row r="629" spans="2:4" ht="12">
      <c r="B629" s="302"/>
      <c r="C629" s="298"/>
      <c r="D629" s="299"/>
    </row>
    <row r="630" spans="2:4" ht="12">
      <c r="B630" s="302"/>
      <c r="C630" s="298"/>
      <c r="D630" s="299"/>
    </row>
    <row r="631" spans="2:4" ht="12">
      <c r="B631" s="302"/>
      <c r="C631" s="298"/>
      <c r="D631" s="299"/>
    </row>
    <row r="632" spans="2:4" ht="12">
      <c r="B632" s="302"/>
      <c r="C632" s="298"/>
      <c r="D632" s="299"/>
    </row>
    <row r="633" spans="2:4" ht="12">
      <c r="B633" s="302"/>
      <c r="C633" s="298"/>
      <c r="D633" s="305"/>
    </row>
    <row r="634" ht="12">
      <c r="B634" s="302"/>
    </row>
    <row r="635" spans="2:4" ht="12">
      <c r="B635" s="302"/>
      <c r="C635" s="298"/>
      <c r="D635" s="299"/>
    </row>
    <row r="636" spans="2:4" ht="12">
      <c r="B636" s="302"/>
      <c r="C636" s="298"/>
      <c r="D636" s="299"/>
    </row>
    <row r="637" spans="2:4" ht="12">
      <c r="B637" s="302"/>
      <c r="C637" s="298"/>
      <c r="D637" s="299"/>
    </row>
    <row r="638" spans="2:4" ht="12">
      <c r="B638" s="302"/>
      <c r="C638" s="298"/>
      <c r="D638" s="299"/>
    </row>
    <row r="639" spans="2:4" ht="12">
      <c r="B639" s="302"/>
      <c r="C639" s="298"/>
      <c r="D639" s="299"/>
    </row>
    <row r="640" spans="2:4" ht="12">
      <c r="B640" s="302"/>
      <c r="C640" s="298"/>
      <c r="D640" s="299"/>
    </row>
    <row r="641" spans="2:4" ht="12">
      <c r="B641" s="302"/>
      <c r="C641" s="298"/>
      <c r="D641" s="299"/>
    </row>
    <row r="642" spans="2:4" ht="12">
      <c r="B642" s="306"/>
      <c r="C642" s="298"/>
      <c r="D642" s="299"/>
    </row>
    <row r="643" spans="2:4" ht="12">
      <c r="B643" s="302"/>
      <c r="C643" s="298"/>
      <c r="D643" s="299"/>
    </row>
    <row r="644" spans="2:4" ht="12">
      <c r="B644" s="302"/>
      <c r="C644" s="298"/>
      <c r="D644" s="299"/>
    </row>
    <row r="645" spans="2:4" ht="12">
      <c r="B645" s="302"/>
      <c r="C645" s="298"/>
      <c r="D645" s="299"/>
    </row>
    <row r="646" spans="2:4" ht="12">
      <c r="B646" s="302"/>
      <c r="C646" s="298"/>
      <c r="D646" s="299"/>
    </row>
    <row r="647" spans="2:4" ht="12">
      <c r="B647" s="302"/>
      <c r="C647" s="298"/>
      <c r="D647" s="299"/>
    </row>
    <row r="648" spans="2:4" ht="12">
      <c r="B648" s="302"/>
      <c r="C648" s="298"/>
      <c r="D648" s="299"/>
    </row>
    <row r="649" spans="2:4" ht="12">
      <c r="B649" s="302"/>
      <c r="C649" s="298"/>
      <c r="D649" s="299"/>
    </row>
    <row r="650" spans="2:4" ht="12">
      <c r="B650" s="302"/>
      <c r="C650" s="298"/>
      <c r="D650" s="299"/>
    </row>
    <row r="651" spans="2:4" ht="12">
      <c r="B651" s="302"/>
      <c r="C651" s="298"/>
      <c r="D651" s="299"/>
    </row>
    <row r="652" spans="2:4" ht="12">
      <c r="B652" s="302"/>
      <c r="C652" s="298"/>
      <c r="D652" s="299"/>
    </row>
    <row r="653" spans="2:4" ht="12">
      <c r="B653" s="302"/>
      <c r="C653" s="298"/>
      <c r="D653" s="299"/>
    </row>
    <row r="654" spans="2:4" ht="12">
      <c r="B654" s="302"/>
      <c r="C654" s="298"/>
      <c r="D654" s="299"/>
    </row>
    <row r="655" spans="2:4" ht="12">
      <c r="B655" s="302"/>
      <c r="C655" s="298"/>
      <c r="D655" s="305"/>
    </row>
    <row r="656" ht="12">
      <c r="B656" s="302"/>
    </row>
    <row r="657" spans="2:4" ht="12">
      <c r="B657" s="302"/>
      <c r="C657" s="298"/>
      <c r="D657" s="299"/>
    </row>
    <row r="658" spans="2:4" ht="12">
      <c r="B658" s="302"/>
      <c r="C658" s="298"/>
      <c r="D658" s="299"/>
    </row>
    <row r="659" spans="2:4" ht="12">
      <c r="B659" s="302"/>
      <c r="C659" s="298"/>
      <c r="D659" s="299"/>
    </row>
    <row r="660" spans="2:4" ht="12">
      <c r="B660" s="302"/>
      <c r="C660" s="298"/>
      <c r="D660" s="299"/>
    </row>
    <row r="661" spans="2:4" ht="12">
      <c r="B661" s="302"/>
      <c r="C661" s="298"/>
      <c r="D661" s="299"/>
    </row>
    <row r="662" spans="2:4" ht="12">
      <c r="B662" s="302"/>
      <c r="C662" s="298"/>
      <c r="D662" s="299"/>
    </row>
    <row r="663" spans="2:4" ht="12">
      <c r="B663" s="302"/>
      <c r="C663" s="298"/>
      <c r="D663" s="299"/>
    </row>
    <row r="664" spans="2:4" ht="12">
      <c r="B664" s="302"/>
      <c r="C664" s="298"/>
      <c r="D664" s="299"/>
    </row>
    <row r="665" spans="2:4" ht="12">
      <c r="B665" s="306"/>
      <c r="C665" s="298"/>
      <c r="D665" s="299"/>
    </row>
    <row r="666" spans="2:4" ht="12">
      <c r="B666" s="302"/>
      <c r="C666" s="298"/>
      <c r="D666" s="299"/>
    </row>
    <row r="667" spans="2:4" ht="12">
      <c r="B667" s="302"/>
      <c r="C667" s="298"/>
      <c r="D667" s="299"/>
    </row>
    <row r="668" spans="2:4" ht="12">
      <c r="B668" s="302"/>
      <c r="C668" s="298"/>
      <c r="D668" s="299"/>
    </row>
    <row r="669" spans="2:4" ht="12">
      <c r="B669" s="302"/>
      <c r="C669" s="298"/>
      <c r="D669" s="299"/>
    </row>
    <row r="670" spans="2:4" ht="12">
      <c r="B670" s="302"/>
      <c r="C670" s="298"/>
      <c r="D670" s="299"/>
    </row>
    <row r="671" spans="2:4" ht="12">
      <c r="B671" s="302"/>
      <c r="C671" s="298"/>
      <c r="D671" s="299"/>
    </row>
    <row r="672" spans="2:4" ht="12">
      <c r="B672" s="302"/>
      <c r="C672" s="298"/>
      <c r="D672" s="299"/>
    </row>
    <row r="673" spans="2:4" ht="12">
      <c r="B673" s="302"/>
      <c r="C673" s="298"/>
      <c r="D673" s="299"/>
    </row>
    <row r="674" spans="2:4" ht="12">
      <c r="B674" s="302"/>
      <c r="C674" s="298"/>
      <c r="D674" s="299"/>
    </row>
    <row r="675" spans="2:4" ht="12">
      <c r="B675" s="302"/>
      <c r="C675" s="298"/>
      <c r="D675" s="299"/>
    </row>
    <row r="676" spans="2:4" ht="12">
      <c r="B676" s="302"/>
      <c r="C676" s="298"/>
      <c r="D676" s="299"/>
    </row>
    <row r="677" spans="2:4" ht="12">
      <c r="B677" s="302"/>
      <c r="C677" s="298"/>
      <c r="D677" s="299"/>
    </row>
    <row r="678" spans="2:4" ht="12">
      <c r="B678" s="302"/>
      <c r="C678" s="298"/>
      <c r="D678" s="299"/>
    </row>
    <row r="679" spans="2:4" ht="12">
      <c r="B679" s="302"/>
      <c r="C679" s="298"/>
      <c r="D679" s="305"/>
    </row>
    <row r="680" ht="12">
      <c r="B680" s="302"/>
    </row>
    <row r="681" spans="2:4" ht="12">
      <c r="B681" s="302"/>
      <c r="C681" s="298"/>
      <c r="D681" s="299"/>
    </row>
    <row r="682" spans="2:4" ht="12">
      <c r="B682" s="302"/>
      <c r="C682" s="298"/>
      <c r="D682" s="299"/>
    </row>
    <row r="683" spans="2:4" ht="12">
      <c r="B683" s="302"/>
      <c r="C683" s="298"/>
      <c r="D683" s="299"/>
    </row>
    <row r="684" spans="2:4" ht="12">
      <c r="B684" s="302"/>
      <c r="C684" s="298"/>
      <c r="D684" s="299"/>
    </row>
    <row r="685" spans="2:4" ht="12">
      <c r="B685" s="302"/>
      <c r="C685" s="298"/>
      <c r="D685" s="299"/>
    </row>
    <row r="686" spans="2:4" ht="12">
      <c r="B686" s="302"/>
      <c r="C686" s="298"/>
      <c r="D686" s="299"/>
    </row>
    <row r="687" spans="2:4" ht="12">
      <c r="B687" s="302"/>
      <c r="C687" s="298"/>
      <c r="D687" s="299"/>
    </row>
    <row r="688" spans="2:4" ht="12">
      <c r="B688" s="302"/>
      <c r="C688" s="298"/>
      <c r="D688" s="299"/>
    </row>
    <row r="689" spans="2:4" ht="12">
      <c r="B689" s="306"/>
      <c r="C689" s="298"/>
      <c r="D689" s="299"/>
    </row>
    <row r="690" spans="2:4" ht="12">
      <c r="B690" s="302"/>
      <c r="C690" s="298"/>
      <c r="D690" s="299"/>
    </row>
    <row r="691" spans="2:4" ht="12">
      <c r="B691" s="302"/>
      <c r="C691" s="298"/>
      <c r="D691" s="299"/>
    </row>
    <row r="692" spans="2:4" ht="12">
      <c r="B692" s="302"/>
      <c r="C692" s="298"/>
      <c r="D692" s="299"/>
    </row>
    <row r="693" spans="2:4" ht="12">
      <c r="B693" s="302"/>
      <c r="C693" s="298"/>
      <c r="D693" s="299"/>
    </row>
    <row r="694" spans="2:4" ht="12">
      <c r="B694" s="302"/>
      <c r="C694" s="298"/>
      <c r="D694" s="299"/>
    </row>
    <row r="695" spans="2:4" ht="12">
      <c r="B695" s="302"/>
      <c r="C695" s="298"/>
      <c r="D695" s="299"/>
    </row>
    <row r="696" spans="2:4" ht="12">
      <c r="B696" s="302"/>
      <c r="C696" s="298"/>
      <c r="D696" s="299"/>
    </row>
    <row r="697" spans="2:4" ht="12">
      <c r="B697" s="302"/>
      <c r="C697" s="298"/>
      <c r="D697" s="299"/>
    </row>
    <row r="698" spans="2:4" ht="12">
      <c r="B698" s="302"/>
      <c r="C698" s="298"/>
      <c r="D698" s="299"/>
    </row>
    <row r="699" spans="2:4" ht="12">
      <c r="B699" s="302"/>
      <c r="C699" s="298"/>
      <c r="D699" s="299"/>
    </row>
    <row r="700" spans="2:4" ht="12">
      <c r="B700" s="302"/>
      <c r="C700" s="298"/>
      <c r="D700" s="299"/>
    </row>
    <row r="701" spans="2:4" ht="12">
      <c r="B701" s="302"/>
      <c r="C701" s="298"/>
      <c r="D701" s="299"/>
    </row>
    <row r="702" spans="2:4" ht="12">
      <c r="B702" s="302"/>
      <c r="C702" s="298"/>
      <c r="D702" s="299"/>
    </row>
    <row r="703" spans="2:4" ht="12">
      <c r="B703" s="302"/>
      <c r="C703" s="298"/>
      <c r="D703" s="305"/>
    </row>
    <row r="704" ht="12">
      <c r="B704" s="302"/>
    </row>
    <row r="705" spans="2:4" ht="12">
      <c r="B705" s="302"/>
      <c r="C705" s="298"/>
      <c r="D705" s="299"/>
    </row>
    <row r="706" spans="2:4" ht="12">
      <c r="B706" s="302"/>
      <c r="C706" s="298"/>
      <c r="D706" s="299"/>
    </row>
    <row r="707" spans="2:4" ht="12">
      <c r="B707" s="302"/>
      <c r="C707" s="298"/>
      <c r="D707" s="299"/>
    </row>
    <row r="708" spans="2:4" ht="12">
      <c r="B708" s="302"/>
      <c r="C708" s="298"/>
      <c r="D708" s="299"/>
    </row>
    <row r="709" spans="2:4" ht="12">
      <c r="B709" s="302"/>
      <c r="C709" s="298"/>
      <c r="D709" s="299"/>
    </row>
    <row r="710" spans="2:4" ht="12">
      <c r="B710" s="302"/>
      <c r="C710" s="298"/>
      <c r="D710" s="299"/>
    </row>
    <row r="711" spans="2:4" ht="12">
      <c r="B711" s="302"/>
      <c r="C711" s="298"/>
      <c r="D711" s="299"/>
    </row>
    <row r="712" spans="2:4" ht="12">
      <c r="B712" s="302"/>
      <c r="C712" s="298"/>
      <c r="D712" s="299"/>
    </row>
    <row r="713" spans="2:4" ht="12">
      <c r="B713" s="306"/>
      <c r="C713" s="298"/>
      <c r="D713" s="299"/>
    </row>
    <row r="714" spans="2:4" ht="12">
      <c r="B714" s="302"/>
      <c r="C714" s="298"/>
      <c r="D714" s="299"/>
    </row>
    <row r="715" spans="2:4" ht="12">
      <c r="B715" s="302"/>
      <c r="C715" s="298"/>
      <c r="D715" s="299"/>
    </row>
    <row r="716" spans="2:4" ht="12">
      <c r="B716" s="302"/>
      <c r="C716" s="298"/>
      <c r="D716" s="299"/>
    </row>
    <row r="717" spans="2:4" ht="12">
      <c r="B717" s="302"/>
      <c r="C717" s="298"/>
      <c r="D717" s="299"/>
    </row>
    <row r="718" spans="2:4" ht="12">
      <c r="B718" s="302"/>
      <c r="C718" s="298"/>
      <c r="D718" s="299"/>
    </row>
    <row r="719" spans="2:4" ht="12">
      <c r="B719" s="302"/>
      <c r="C719" s="298"/>
      <c r="D719" s="299"/>
    </row>
    <row r="720" spans="2:4" ht="12">
      <c r="B720" s="302"/>
      <c r="C720" s="298"/>
      <c r="D720" s="299"/>
    </row>
    <row r="721" spans="2:4" ht="12">
      <c r="B721" s="302"/>
      <c r="C721" s="298"/>
      <c r="D721" s="299"/>
    </row>
    <row r="722" spans="2:4" ht="12">
      <c r="B722" s="302"/>
      <c r="C722" s="298"/>
      <c r="D722" s="299"/>
    </row>
    <row r="723" spans="2:4" ht="12">
      <c r="B723" s="302"/>
      <c r="C723" s="298"/>
      <c r="D723" s="299"/>
    </row>
    <row r="724" spans="2:4" ht="12">
      <c r="B724" s="302"/>
      <c r="C724" s="298"/>
      <c r="D724" s="299"/>
    </row>
    <row r="725" spans="2:4" ht="12">
      <c r="B725" s="302"/>
      <c r="C725" s="298"/>
      <c r="D725" s="299"/>
    </row>
    <row r="726" spans="2:4" ht="12">
      <c r="B726" s="302"/>
      <c r="C726" s="298"/>
      <c r="D726" s="299"/>
    </row>
    <row r="727" spans="2:4" ht="12">
      <c r="B727" s="302"/>
      <c r="C727" s="298"/>
      <c r="D727" s="305"/>
    </row>
    <row r="728" ht="12">
      <c r="B728" s="302"/>
    </row>
    <row r="729" spans="2:4" ht="12">
      <c r="B729" s="302"/>
      <c r="C729" s="298"/>
      <c r="D729" s="299"/>
    </row>
    <row r="730" spans="2:4" ht="12">
      <c r="B730" s="302"/>
      <c r="C730" s="298"/>
      <c r="D730" s="299"/>
    </row>
    <row r="731" spans="2:4" ht="12">
      <c r="B731" s="302"/>
      <c r="C731" s="298"/>
      <c r="D731" s="299"/>
    </row>
    <row r="732" spans="2:4" ht="12">
      <c r="B732" s="302"/>
      <c r="C732" s="298"/>
      <c r="D732" s="299"/>
    </row>
    <row r="733" spans="2:4" ht="12">
      <c r="B733" s="302"/>
      <c r="C733" s="298"/>
      <c r="D733" s="299"/>
    </row>
    <row r="734" spans="2:4" ht="12">
      <c r="B734" s="302"/>
      <c r="C734" s="298"/>
      <c r="D734" s="299"/>
    </row>
    <row r="735" spans="2:4" ht="12">
      <c r="B735" s="302"/>
      <c r="C735" s="298"/>
      <c r="D735" s="299"/>
    </row>
    <row r="736" spans="2:4" ht="12">
      <c r="B736" s="302"/>
      <c r="C736" s="298"/>
      <c r="D736" s="299"/>
    </row>
    <row r="737" spans="2:4" ht="12">
      <c r="B737" s="306"/>
      <c r="C737" s="298"/>
      <c r="D737" s="299"/>
    </row>
    <row r="738" spans="2:4" ht="12">
      <c r="B738" s="302"/>
      <c r="C738" s="298"/>
      <c r="D738" s="299"/>
    </row>
    <row r="739" spans="2:4" ht="12">
      <c r="B739" s="302"/>
      <c r="C739" s="298"/>
      <c r="D739" s="299"/>
    </row>
    <row r="740" spans="2:4" ht="12">
      <c r="B740" s="302"/>
      <c r="C740" s="298"/>
      <c r="D740" s="299"/>
    </row>
    <row r="741" spans="2:4" ht="12">
      <c r="B741" s="302"/>
      <c r="C741" s="298"/>
      <c r="D741" s="299"/>
    </row>
    <row r="742" spans="2:4" ht="12">
      <c r="B742" s="302"/>
      <c r="C742" s="298"/>
      <c r="D742" s="299"/>
    </row>
    <row r="743" spans="2:4" ht="12">
      <c r="B743" s="302"/>
      <c r="C743" s="298"/>
      <c r="D743" s="299"/>
    </row>
    <row r="744" spans="2:4" ht="12">
      <c r="B744" s="302"/>
      <c r="C744" s="298"/>
      <c r="D744" s="299"/>
    </row>
    <row r="745" spans="2:4" ht="12">
      <c r="B745" s="302"/>
      <c r="C745" s="298"/>
      <c r="D745" s="299"/>
    </row>
    <row r="746" spans="2:4" ht="12">
      <c r="B746" s="302"/>
      <c r="C746" s="298"/>
      <c r="D746" s="299"/>
    </row>
    <row r="747" spans="2:4" ht="12">
      <c r="B747" s="302"/>
      <c r="C747" s="298"/>
      <c r="D747" s="299"/>
    </row>
    <row r="748" spans="2:4" ht="12">
      <c r="B748" s="302"/>
      <c r="C748" s="298"/>
      <c r="D748" s="299"/>
    </row>
    <row r="749" spans="2:4" ht="12">
      <c r="B749" s="302"/>
      <c r="C749" s="298"/>
      <c r="D749" s="299"/>
    </row>
    <row r="750" spans="2:4" ht="12">
      <c r="B750" s="302"/>
      <c r="C750" s="298"/>
      <c r="D750" s="299"/>
    </row>
    <row r="751" spans="2:4" ht="12">
      <c r="B751" s="302"/>
      <c r="C751" s="298"/>
      <c r="D751" s="305"/>
    </row>
    <row r="752" ht="12">
      <c r="B752" s="302"/>
    </row>
    <row r="753" spans="2:4" ht="12">
      <c r="B753" s="302"/>
      <c r="C753" s="298"/>
      <c r="D753" s="299"/>
    </row>
    <row r="754" spans="2:4" ht="12">
      <c r="B754" s="302"/>
      <c r="C754" s="298"/>
      <c r="D754" s="299"/>
    </row>
    <row r="755" spans="2:4" ht="12">
      <c r="B755" s="302"/>
      <c r="C755" s="298"/>
      <c r="D755" s="299"/>
    </row>
    <row r="756" spans="2:4" ht="12">
      <c r="B756" s="302"/>
      <c r="C756" s="298"/>
      <c r="D756" s="299"/>
    </row>
    <row r="757" spans="2:4" ht="12">
      <c r="B757" s="302"/>
      <c r="C757" s="298"/>
      <c r="D757" s="299"/>
    </row>
    <row r="758" spans="2:4" ht="12">
      <c r="B758" s="302"/>
      <c r="C758" s="298"/>
      <c r="D758" s="299"/>
    </row>
    <row r="759" spans="2:4" ht="12">
      <c r="B759" s="302"/>
      <c r="C759" s="298"/>
      <c r="D759" s="299"/>
    </row>
    <row r="760" spans="2:4" ht="12">
      <c r="B760" s="306"/>
      <c r="C760" s="298"/>
      <c r="D760" s="299"/>
    </row>
    <row r="761" spans="2:4" ht="12">
      <c r="B761" s="302"/>
      <c r="C761" s="298"/>
      <c r="D761" s="299"/>
    </row>
    <row r="762" spans="2:4" ht="12">
      <c r="B762" s="302"/>
      <c r="C762" s="298"/>
      <c r="D762" s="299"/>
    </row>
    <row r="763" spans="2:4" ht="12">
      <c r="B763" s="302"/>
      <c r="C763" s="298"/>
      <c r="D763" s="299"/>
    </row>
    <row r="764" spans="2:4" ht="12">
      <c r="B764" s="302"/>
      <c r="C764" s="298"/>
      <c r="D764" s="299"/>
    </row>
    <row r="765" spans="2:4" ht="12">
      <c r="B765" s="302"/>
      <c r="C765" s="298"/>
      <c r="D765" s="299"/>
    </row>
    <row r="766" spans="2:4" ht="12">
      <c r="B766" s="302"/>
      <c r="C766" s="298"/>
      <c r="D766" s="299"/>
    </row>
    <row r="767" spans="2:4" ht="12">
      <c r="B767" s="302"/>
      <c r="C767" s="298"/>
      <c r="D767" s="299"/>
    </row>
    <row r="768" spans="2:4" ht="12">
      <c r="B768" s="302"/>
      <c r="C768" s="298"/>
      <c r="D768" s="299"/>
    </row>
    <row r="769" spans="2:4" ht="12">
      <c r="B769" s="302"/>
      <c r="C769" s="298"/>
      <c r="D769" s="299"/>
    </row>
    <row r="770" spans="2:4" ht="12">
      <c r="B770" s="302"/>
      <c r="C770" s="298"/>
      <c r="D770" s="299"/>
    </row>
    <row r="771" spans="2:4" ht="12">
      <c r="B771" s="302"/>
      <c r="C771" s="298"/>
      <c r="D771" s="299"/>
    </row>
    <row r="772" spans="2:4" ht="12">
      <c r="B772" s="302"/>
      <c r="C772" s="298"/>
      <c r="D772" s="299"/>
    </row>
    <row r="773" spans="2:4" ht="12">
      <c r="B773" s="302"/>
      <c r="C773" s="298"/>
      <c r="D773" s="299"/>
    </row>
    <row r="774" spans="2:4" ht="12">
      <c r="B774" s="302"/>
      <c r="C774" s="298"/>
      <c r="D774" s="305"/>
    </row>
    <row r="775" ht="12">
      <c r="B775" s="302"/>
    </row>
    <row r="776" spans="2:4" ht="12">
      <c r="B776" s="302"/>
      <c r="C776" s="298"/>
      <c r="D776" s="299"/>
    </row>
    <row r="777" spans="2:4" ht="12">
      <c r="B777" s="302"/>
      <c r="C777" s="298"/>
      <c r="D777" s="299"/>
    </row>
    <row r="778" spans="2:4" ht="12">
      <c r="B778" s="302"/>
      <c r="C778" s="298"/>
      <c r="D778" s="299"/>
    </row>
    <row r="779" spans="2:4" ht="12">
      <c r="B779" s="302"/>
      <c r="C779" s="298"/>
      <c r="D779" s="299"/>
    </row>
    <row r="780" spans="2:4" ht="12">
      <c r="B780" s="302"/>
      <c r="C780" s="298"/>
      <c r="D780" s="299"/>
    </row>
    <row r="781" spans="2:4" ht="12">
      <c r="B781" s="302"/>
      <c r="C781" s="298"/>
      <c r="D781" s="299"/>
    </row>
    <row r="782" spans="2:4" ht="12">
      <c r="B782" s="302"/>
      <c r="C782" s="298"/>
      <c r="D782" s="299"/>
    </row>
    <row r="783" spans="2:4" ht="12">
      <c r="B783" s="306"/>
      <c r="C783" s="298"/>
      <c r="D783" s="299"/>
    </row>
    <row r="784" spans="2:4" ht="12">
      <c r="B784" s="302"/>
      <c r="C784" s="298"/>
      <c r="D784" s="299"/>
    </row>
    <row r="785" spans="2:4" ht="12">
      <c r="B785" s="302"/>
      <c r="C785" s="298"/>
      <c r="D785" s="299"/>
    </row>
    <row r="786" spans="2:4" ht="12">
      <c r="B786" s="302"/>
      <c r="C786" s="298"/>
      <c r="D786" s="299"/>
    </row>
    <row r="787" spans="2:4" ht="12">
      <c r="B787" s="302"/>
      <c r="C787" s="298"/>
      <c r="D787" s="299"/>
    </row>
    <row r="788" spans="2:4" ht="12">
      <c r="B788" s="302"/>
      <c r="C788" s="298"/>
      <c r="D788" s="299"/>
    </row>
    <row r="789" spans="2:4" ht="12">
      <c r="B789" s="302"/>
      <c r="C789" s="298"/>
      <c r="D789" s="299"/>
    </row>
    <row r="790" spans="2:4" ht="12">
      <c r="B790" s="302"/>
      <c r="C790" s="298"/>
      <c r="D790" s="299"/>
    </row>
    <row r="791" spans="2:4" ht="12">
      <c r="B791" s="302"/>
      <c r="C791" s="298"/>
      <c r="D791" s="299"/>
    </row>
    <row r="792" spans="2:4" ht="12">
      <c r="B792" s="302"/>
      <c r="C792" s="298"/>
      <c r="D792" s="299"/>
    </row>
    <row r="793" spans="2:4" ht="12">
      <c r="B793" s="302"/>
      <c r="C793" s="298"/>
      <c r="D793" s="299"/>
    </row>
    <row r="794" spans="2:4" ht="12">
      <c r="B794" s="302"/>
      <c r="C794" s="298"/>
      <c r="D794" s="299"/>
    </row>
    <row r="795" spans="2:4" ht="12">
      <c r="B795" s="302"/>
      <c r="C795" s="298"/>
      <c r="D795" s="299"/>
    </row>
    <row r="796" spans="2:4" ht="12">
      <c r="B796" s="302"/>
      <c r="C796" s="298"/>
      <c r="D796" s="299"/>
    </row>
    <row r="797" spans="2:4" ht="12">
      <c r="B797" s="302"/>
      <c r="C797" s="298"/>
      <c r="D797" s="305"/>
    </row>
    <row r="798" ht="12">
      <c r="B798" s="302"/>
    </row>
    <row r="799" spans="2:4" ht="12">
      <c r="B799" s="302"/>
      <c r="C799" s="298"/>
      <c r="D799" s="299"/>
    </row>
    <row r="800" spans="2:4" ht="12">
      <c r="B800" s="302"/>
      <c r="C800" s="298"/>
      <c r="D800" s="299"/>
    </row>
    <row r="801" spans="2:4" ht="12">
      <c r="B801" s="302"/>
      <c r="C801" s="298"/>
      <c r="D801" s="299"/>
    </row>
    <row r="802" spans="2:4" ht="12">
      <c r="B802" s="302"/>
      <c r="C802" s="298"/>
      <c r="D802" s="299"/>
    </row>
    <row r="803" spans="2:4" ht="12">
      <c r="B803" s="302"/>
      <c r="C803" s="298"/>
      <c r="D803" s="299"/>
    </row>
    <row r="804" spans="2:4" ht="12">
      <c r="B804" s="302"/>
      <c r="C804" s="298"/>
      <c r="D804" s="299"/>
    </row>
    <row r="805" spans="2:4" ht="12">
      <c r="B805" s="302"/>
      <c r="C805" s="298"/>
      <c r="D805" s="299"/>
    </row>
    <row r="806" spans="2:4" ht="12">
      <c r="B806" s="302"/>
      <c r="C806" s="298"/>
      <c r="D806" s="299"/>
    </row>
    <row r="807" spans="2:4" ht="12">
      <c r="B807" s="306"/>
      <c r="C807" s="298"/>
      <c r="D807" s="299"/>
    </row>
    <row r="808" spans="2:4" ht="12">
      <c r="B808" s="302"/>
      <c r="C808" s="298"/>
      <c r="D808" s="299"/>
    </row>
    <row r="809" spans="2:4" ht="12">
      <c r="B809" s="302"/>
      <c r="C809" s="298"/>
      <c r="D809" s="299"/>
    </row>
    <row r="810" spans="2:4" ht="12">
      <c r="B810" s="302"/>
      <c r="C810" s="298"/>
      <c r="D810" s="299"/>
    </row>
    <row r="811" spans="2:4" ht="12">
      <c r="B811" s="302"/>
      <c r="C811" s="298"/>
      <c r="D811" s="299"/>
    </row>
    <row r="812" spans="2:4" ht="12">
      <c r="B812" s="302"/>
      <c r="C812" s="298"/>
      <c r="D812" s="299"/>
    </row>
    <row r="813" spans="2:4" ht="12">
      <c r="B813" s="302"/>
      <c r="C813" s="298"/>
      <c r="D813" s="299"/>
    </row>
    <row r="814" spans="2:4" ht="12">
      <c r="B814" s="302"/>
      <c r="C814" s="298"/>
      <c r="D814" s="299"/>
    </row>
    <row r="815" spans="2:4" ht="12">
      <c r="B815" s="302"/>
      <c r="C815" s="298"/>
      <c r="D815" s="299"/>
    </row>
    <row r="816" spans="2:4" ht="12">
      <c r="B816" s="302"/>
      <c r="C816" s="298"/>
      <c r="D816" s="299"/>
    </row>
    <row r="817" spans="2:4" ht="12">
      <c r="B817" s="302"/>
      <c r="C817" s="298"/>
      <c r="D817" s="299"/>
    </row>
    <row r="818" spans="2:4" ht="12">
      <c r="B818" s="302"/>
      <c r="C818" s="298"/>
      <c r="D818" s="299"/>
    </row>
    <row r="819" spans="2:4" ht="12">
      <c r="B819" s="302"/>
      <c r="C819" s="298"/>
      <c r="D819" s="299"/>
    </row>
    <row r="820" spans="2:4" ht="12">
      <c r="B820" s="302"/>
      <c r="C820" s="298"/>
      <c r="D820" s="299"/>
    </row>
    <row r="821" spans="2:4" ht="12">
      <c r="B821" s="302"/>
      <c r="C821" s="298"/>
      <c r="D821" s="305"/>
    </row>
    <row r="822" ht="12">
      <c r="B822" s="302"/>
    </row>
    <row r="823" spans="2:4" ht="12">
      <c r="B823" s="302"/>
      <c r="C823" s="298"/>
      <c r="D823" s="299"/>
    </row>
    <row r="824" spans="2:4" ht="12">
      <c r="B824" s="302"/>
      <c r="C824" s="298"/>
      <c r="D824" s="299"/>
    </row>
    <row r="825" spans="2:4" ht="12">
      <c r="B825" s="302"/>
      <c r="C825" s="298"/>
      <c r="D825" s="299"/>
    </row>
    <row r="826" spans="2:4" ht="12">
      <c r="B826" s="302"/>
      <c r="C826" s="298"/>
      <c r="D826" s="299"/>
    </row>
    <row r="827" spans="2:4" ht="12">
      <c r="B827" s="302"/>
      <c r="C827" s="298"/>
      <c r="D827" s="299"/>
    </row>
    <row r="828" spans="2:4" ht="12">
      <c r="B828" s="302"/>
      <c r="C828" s="298"/>
      <c r="D828" s="299"/>
    </row>
    <row r="829" spans="2:4" ht="12">
      <c r="B829" s="302"/>
      <c r="C829" s="298"/>
      <c r="D829" s="299"/>
    </row>
    <row r="830" spans="2:4" ht="12">
      <c r="B830" s="306"/>
      <c r="C830" s="298"/>
      <c r="D830" s="299"/>
    </row>
    <row r="831" spans="2:4" ht="12">
      <c r="B831" s="302"/>
      <c r="C831" s="298"/>
      <c r="D831" s="299"/>
    </row>
    <row r="832" spans="2:4" ht="12">
      <c r="B832" s="302"/>
      <c r="C832" s="298"/>
      <c r="D832" s="299"/>
    </row>
    <row r="833" spans="2:4" ht="12">
      <c r="B833" s="302"/>
      <c r="C833" s="298"/>
      <c r="D833" s="299"/>
    </row>
    <row r="834" spans="2:4" ht="12">
      <c r="B834" s="302"/>
      <c r="C834" s="298"/>
      <c r="D834" s="299"/>
    </row>
    <row r="835" spans="2:4" ht="12">
      <c r="B835" s="302"/>
      <c r="C835" s="298"/>
      <c r="D835" s="299"/>
    </row>
    <row r="836" spans="2:4" ht="12">
      <c r="B836" s="302"/>
      <c r="C836" s="298"/>
      <c r="D836" s="299"/>
    </row>
    <row r="837" spans="2:4" ht="12">
      <c r="B837" s="302"/>
      <c r="C837" s="298"/>
      <c r="D837" s="299"/>
    </row>
    <row r="838" spans="2:4" ht="12">
      <c r="B838" s="302"/>
      <c r="C838" s="298"/>
      <c r="D838" s="299"/>
    </row>
    <row r="839" spans="2:4" ht="12">
      <c r="B839" s="302"/>
      <c r="C839" s="298"/>
      <c r="D839" s="299"/>
    </row>
    <row r="840" spans="2:4" ht="12">
      <c r="B840" s="302"/>
      <c r="C840" s="298"/>
      <c r="D840" s="299"/>
    </row>
    <row r="841" spans="2:4" ht="12">
      <c r="B841" s="302"/>
      <c r="C841" s="298"/>
      <c r="D841" s="299"/>
    </row>
    <row r="842" spans="2:4" ht="12">
      <c r="B842" s="302"/>
      <c r="C842" s="298"/>
      <c r="D842" s="299"/>
    </row>
    <row r="843" spans="2:4" ht="12">
      <c r="B843" s="302"/>
      <c r="C843" s="298"/>
      <c r="D843" s="299"/>
    </row>
    <row r="844" spans="2:4" ht="12">
      <c r="B844" s="302"/>
      <c r="C844" s="298"/>
      <c r="D844" s="305"/>
    </row>
    <row r="845" ht="12">
      <c r="B845" s="302"/>
    </row>
    <row r="846" spans="2:4" ht="12">
      <c r="B846" s="302"/>
      <c r="C846" s="298"/>
      <c r="D846" s="299"/>
    </row>
    <row r="847" spans="2:4" ht="12">
      <c r="B847" s="302"/>
      <c r="C847" s="298"/>
      <c r="D847" s="299"/>
    </row>
    <row r="848" spans="2:4" ht="12">
      <c r="B848" s="302"/>
      <c r="C848" s="298"/>
      <c r="D848" s="299"/>
    </row>
    <row r="849" spans="2:4" ht="12">
      <c r="B849" s="302"/>
      <c r="C849" s="298"/>
      <c r="D849" s="299"/>
    </row>
    <row r="850" spans="2:4" ht="12">
      <c r="B850" s="302"/>
      <c r="C850" s="298"/>
      <c r="D850" s="299"/>
    </row>
    <row r="851" spans="2:4" ht="12">
      <c r="B851" s="302"/>
      <c r="C851" s="298"/>
      <c r="D851" s="299"/>
    </row>
    <row r="852" spans="2:4" ht="12">
      <c r="B852" s="302"/>
      <c r="C852" s="298"/>
      <c r="D852" s="299"/>
    </row>
    <row r="853" spans="2:4" ht="12">
      <c r="B853" s="302"/>
      <c r="C853" s="298"/>
      <c r="D853" s="299"/>
    </row>
    <row r="854" spans="2:4" ht="12">
      <c r="B854" s="306"/>
      <c r="C854" s="298"/>
      <c r="D854" s="299"/>
    </row>
    <row r="855" spans="2:4" ht="12">
      <c r="B855" s="302"/>
      <c r="C855" s="298"/>
      <c r="D855" s="299"/>
    </row>
    <row r="856" spans="2:4" ht="12">
      <c r="B856" s="302"/>
      <c r="C856" s="298"/>
      <c r="D856" s="299"/>
    </row>
    <row r="857" spans="2:4" ht="12">
      <c r="B857" s="302"/>
      <c r="C857" s="298"/>
      <c r="D857" s="299"/>
    </row>
    <row r="858" spans="2:4" ht="12">
      <c r="B858" s="302"/>
      <c r="C858" s="298"/>
      <c r="D858" s="299"/>
    </row>
    <row r="859" spans="2:4" ht="12">
      <c r="B859" s="302"/>
      <c r="C859" s="298"/>
      <c r="D859" s="299"/>
    </row>
    <row r="860" spans="2:4" ht="12">
      <c r="B860" s="302"/>
      <c r="C860" s="298"/>
      <c r="D860" s="299"/>
    </row>
    <row r="861" spans="2:4" ht="12">
      <c r="B861" s="302"/>
      <c r="C861" s="298"/>
      <c r="D861" s="299"/>
    </row>
    <row r="862" spans="2:4" ht="12">
      <c r="B862" s="302"/>
      <c r="C862" s="298"/>
      <c r="D862" s="299"/>
    </row>
    <row r="863" spans="2:4" ht="12">
      <c r="B863" s="302"/>
      <c r="C863" s="298"/>
      <c r="D863" s="299"/>
    </row>
    <row r="864" spans="2:4" ht="12">
      <c r="B864" s="302"/>
      <c r="C864" s="298"/>
      <c r="D864" s="299"/>
    </row>
    <row r="865" spans="2:4" ht="12">
      <c r="B865" s="302"/>
      <c r="C865" s="298"/>
      <c r="D865" s="299"/>
    </row>
    <row r="866" spans="2:4" ht="12">
      <c r="B866" s="302"/>
      <c r="C866" s="298"/>
      <c r="D866" s="299"/>
    </row>
    <row r="867" spans="2:4" ht="12">
      <c r="B867" s="302"/>
      <c r="C867" s="298"/>
      <c r="D867" s="299"/>
    </row>
    <row r="868" spans="2:4" ht="12">
      <c r="B868" s="302"/>
      <c r="C868" s="298"/>
      <c r="D868" s="305"/>
    </row>
    <row r="869" ht="12">
      <c r="B869" s="302"/>
    </row>
    <row r="870" spans="2:4" ht="12">
      <c r="B870" s="302"/>
      <c r="C870" s="298"/>
      <c r="D870" s="299"/>
    </row>
    <row r="871" spans="2:4" ht="12">
      <c r="B871" s="302"/>
      <c r="C871" s="298"/>
      <c r="D871" s="299"/>
    </row>
    <row r="872" spans="2:4" ht="12">
      <c r="B872" s="302"/>
      <c r="C872" s="298"/>
      <c r="D872" s="299"/>
    </row>
    <row r="873" spans="2:4" ht="12">
      <c r="B873" s="302"/>
      <c r="C873" s="298"/>
      <c r="D873" s="299"/>
    </row>
    <row r="874" spans="2:4" ht="12">
      <c r="B874" s="302"/>
      <c r="C874" s="298"/>
      <c r="D874" s="299"/>
    </row>
    <row r="875" spans="2:4" ht="12">
      <c r="B875" s="302"/>
      <c r="C875" s="298"/>
      <c r="D875" s="299"/>
    </row>
    <row r="876" spans="2:4" ht="12">
      <c r="B876" s="302"/>
      <c r="C876" s="298"/>
      <c r="D876" s="299"/>
    </row>
    <row r="877" spans="2:4" ht="12">
      <c r="B877" s="306"/>
      <c r="C877" s="298"/>
      <c r="D877" s="299"/>
    </row>
    <row r="878" spans="2:4" ht="12">
      <c r="B878" s="302"/>
      <c r="C878" s="298"/>
      <c r="D878" s="299"/>
    </row>
    <row r="879" spans="2:4" ht="12">
      <c r="B879" s="302"/>
      <c r="C879" s="298"/>
      <c r="D879" s="299"/>
    </row>
    <row r="880" spans="2:4" ht="12">
      <c r="B880" s="302"/>
      <c r="C880" s="298"/>
      <c r="D880" s="299"/>
    </row>
    <row r="881" spans="2:4" ht="12">
      <c r="B881" s="302"/>
      <c r="C881" s="298"/>
      <c r="D881" s="299"/>
    </row>
    <row r="882" spans="2:4" ht="12">
      <c r="B882" s="302"/>
      <c r="C882" s="298"/>
      <c r="D882" s="299"/>
    </row>
    <row r="883" spans="2:4" ht="12">
      <c r="B883" s="302"/>
      <c r="C883" s="298"/>
      <c r="D883" s="299"/>
    </row>
    <row r="884" spans="2:4" ht="12">
      <c r="B884" s="302"/>
      <c r="C884" s="298"/>
      <c r="D884" s="299"/>
    </row>
    <row r="885" spans="2:4" ht="12">
      <c r="B885" s="302"/>
      <c r="C885" s="298"/>
      <c r="D885" s="299"/>
    </row>
    <row r="886" spans="2:4" ht="12">
      <c r="B886" s="302"/>
      <c r="C886" s="298"/>
      <c r="D886" s="299"/>
    </row>
    <row r="887" spans="2:4" ht="12">
      <c r="B887" s="302"/>
      <c r="C887" s="298"/>
      <c r="D887" s="299"/>
    </row>
    <row r="888" spans="2:4" ht="12">
      <c r="B888" s="302"/>
      <c r="C888" s="298"/>
      <c r="D888" s="299"/>
    </row>
    <row r="889" spans="2:4" ht="12">
      <c r="B889" s="302"/>
      <c r="C889" s="298"/>
      <c r="D889" s="299"/>
    </row>
    <row r="890" spans="2:4" ht="12">
      <c r="B890" s="302"/>
      <c r="C890" s="298"/>
      <c r="D890" s="299"/>
    </row>
    <row r="891" spans="2:4" ht="12">
      <c r="B891" s="302"/>
      <c r="C891" s="298"/>
      <c r="D891" s="305"/>
    </row>
    <row r="892" ht="12">
      <c r="B892" s="302"/>
    </row>
    <row r="893" spans="2:4" ht="12">
      <c r="B893" s="302"/>
      <c r="C893" s="298"/>
      <c r="D893" s="299"/>
    </row>
    <row r="894" spans="2:4" ht="12">
      <c r="B894" s="302"/>
      <c r="C894" s="298"/>
      <c r="D894" s="299"/>
    </row>
    <row r="895" spans="2:4" ht="12">
      <c r="B895" s="302"/>
      <c r="C895" s="298"/>
      <c r="D895" s="299"/>
    </row>
    <row r="896" spans="2:4" ht="12">
      <c r="B896" s="302"/>
      <c r="C896" s="298"/>
      <c r="D896" s="299"/>
    </row>
    <row r="897" spans="2:4" ht="12">
      <c r="B897" s="302"/>
      <c r="C897" s="298"/>
      <c r="D897" s="299"/>
    </row>
    <row r="898" spans="2:4" ht="12">
      <c r="B898" s="302"/>
      <c r="C898" s="298"/>
      <c r="D898" s="299"/>
    </row>
    <row r="899" spans="2:4" ht="12">
      <c r="B899" s="302"/>
      <c r="C899" s="298"/>
      <c r="D899" s="299"/>
    </row>
    <row r="900" spans="2:4" ht="12">
      <c r="B900" s="302"/>
      <c r="C900" s="298"/>
      <c r="D900" s="299"/>
    </row>
    <row r="901" spans="2:4" ht="12">
      <c r="B901" s="306"/>
      <c r="C901" s="298"/>
      <c r="D901" s="299"/>
    </row>
    <row r="902" spans="2:4" ht="12">
      <c r="B902" s="302"/>
      <c r="C902" s="298"/>
      <c r="D902" s="299"/>
    </row>
    <row r="903" spans="2:4" ht="12">
      <c r="B903" s="302"/>
      <c r="C903" s="298"/>
      <c r="D903" s="299"/>
    </row>
    <row r="904" spans="2:4" ht="12">
      <c r="B904" s="302"/>
      <c r="C904" s="298"/>
      <c r="D904" s="299"/>
    </row>
    <row r="905" spans="2:4" ht="12">
      <c r="B905" s="302"/>
      <c r="C905" s="298"/>
      <c r="D905" s="299"/>
    </row>
    <row r="906" spans="2:4" ht="12">
      <c r="B906" s="302"/>
      <c r="C906" s="298"/>
      <c r="D906" s="299"/>
    </row>
    <row r="907" spans="2:4" ht="12">
      <c r="B907" s="302"/>
      <c r="C907" s="298"/>
      <c r="D907" s="299"/>
    </row>
    <row r="908" spans="2:4" ht="12">
      <c r="B908" s="302"/>
      <c r="C908" s="298"/>
      <c r="D908" s="299"/>
    </row>
    <row r="909" spans="2:4" ht="12">
      <c r="B909" s="302"/>
      <c r="C909" s="298"/>
      <c r="D909" s="299"/>
    </row>
    <row r="910" spans="2:4" ht="12">
      <c r="B910" s="302"/>
      <c r="C910" s="298"/>
      <c r="D910" s="299"/>
    </row>
    <row r="911" spans="2:4" ht="12">
      <c r="B911" s="302"/>
      <c r="C911" s="298"/>
      <c r="D911" s="299"/>
    </row>
    <row r="912" spans="2:4" ht="12">
      <c r="B912" s="302"/>
      <c r="C912" s="298"/>
      <c r="D912" s="299"/>
    </row>
    <row r="913" spans="2:4" ht="12">
      <c r="B913" s="302"/>
      <c r="C913" s="298"/>
      <c r="D913" s="299"/>
    </row>
    <row r="914" spans="2:4" ht="12">
      <c r="B914" s="302"/>
      <c r="C914" s="298"/>
      <c r="D914" s="299"/>
    </row>
    <row r="915" spans="2:4" ht="12">
      <c r="B915" s="302"/>
      <c r="C915" s="298"/>
      <c r="D915" s="305"/>
    </row>
    <row r="916" ht="12">
      <c r="B916" s="302"/>
    </row>
    <row r="917" spans="2:4" ht="12">
      <c r="B917" s="302"/>
      <c r="C917" s="298"/>
      <c r="D917" s="299"/>
    </row>
    <row r="918" spans="2:4" ht="12">
      <c r="B918" s="302"/>
      <c r="C918" s="298"/>
      <c r="D918" s="299"/>
    </row>
    <row r="919" spans="2:4" ht="12">
      <c r="B919" s="302"/>
      <c r="C919" s="298"/>
      <c r="D919" s="299"/>
    </row>
    <row r="920" spans="2:4" ht="12">
      <c r="B920" s="302"/>
      <c r="C920" s="298"/>
      <c r="D920" s="299"/>
    </row>
    <row r="921" spans="2:4" ht="12">
      <c r="B921" s="302"/>
      <c r="C921" s="298"/>
      <c r="D921" s="299"/>
    </row>
    <row r="922" spans="2:4" ht="12">
      <c r="B922" s="302"/>
      <c r="C922" s="298"/>
      <c r="D922" s="299"/>
    </row>
    <row r="923" spans="2:4" ht="12">
      <c r="B923" s="302"/>
      <c r="C923" s="298"/>
      <c r="D923" s="299"/>
    </row>
    <row r="924" spans="2:4" ht="12">
      <c r="B924" s="302"/>
      <c r="C924" s="298"/>
      <c r="D924" s="299"/>
    </row>
    <row r="925" spans="2:4" ht="12">
      <c r="B925" s="306"/>
      <c r="C925" s="298"/>
      <c r="D925" s="299"/>
    </row>
    <row r="926" spans="2:4" ht="12">
      <c r="B926" s="302"/>
      <c r="C926" s="298"/>
      <c r="D926" s="299"/>
    </row>
    <row r="927" spans="2:4" ht="12">
      <c r="B927" s="302"/>
      <c r="C927" s="298"/>
      <c r="D927" s="299"/>
    </row>
    <row r="928" spans="2:4" ht="12">
      <c r="B928" s="302"/>
      <c r="C928" s="298"/>
      <c r="D928" s="299"/>
    </row>
    <row r="929" spans="2:4" ht="12">
      <c r="B929" s="302"/>
      <c r="C929" s="298"/>
      <c r="D929" s="299"/>
    </row>
    <row r="930" spans="2:4" ht="12">
      <c r="B930" s="302"/>
      <c r="C930" s="298"/>
      <c r="D930" s="299"/>
    </row>
    <row r="931" spans="2:4" ht="12">
      <c r="B931" s="302"/>
      <c r="C931" s="298"/>
      <c r="D931" s="299"/>
    </row>
    <row r="932" spans="2:4" ht="12">
      <c r="B932" s="302"/>
      <c r="C932" s="298"/>
      <c r="D932" s="299"/>
    </row>
    <row r="933" spans="2:4" ht="12">
      <c r="B933" s="302"/>
      <c r="C933" s="298"/>
      <c r="D933" s="299"/>
    </row>
    <row r="934" spans="2:4" ht="12">
      <c r="B934" s="302"/>
      <c r="C934" s="298"/>
      <c r="D934" s="299"/>
    </row>
    <row r="935" spans="2:4" ht="12">
      <c r="B935" s="302"/>
      <c r="C935" s="298"/>
      <c r="D935" s="299"/>
    </row>
    <row r="936" spans="2:4" ht="12">
      <c r="B936" s="302"/>
      <c r="C936" s="298"/>
      <c r="D936" s="299"/>
    </row>
    <row r="937" spans="2:4" ht="12">
      <c r="B937" s="302"/>
      <c r="C937" s="298"/>
      <c r="D937" s="299"/>
    </row>
    <row r="938" spans="2:4" ht="12">
      <c r="B938" s="302"/>
      <c r="C938" s="298"/>
      <c r="D938" s="299"/>
    </row>
    <row r="939" spans="2:4" ht="12">
      <c r="B939" s="302"/>
      <c r="C939" s="298"/>
      <c r="D939" s="305"/>
    </row>
    <row r="940" ht="12">
      <c r="B940" s="302"/>
    </row>
    <row r="941" spans="2:4" ht="12">
      <c r="B941" s="302"/>
      <c r="C941" s="298"/>
      <c r="D941" s="299"/>
    </row>
    <row r="942" spans="2:4" ht="12">
      <c r="B942" s="302"/>
      <c r="C942" s="298"/>
      <c r="D942" s="299"/>
    </row>
    <row r="943" spans="2:4" ht="12">
      <c r="B943" s="302"/>
      <c r="C943" s="298"/>
      <c r="D943" s="299"/>
    </row>
    <row r="944" spans="2:4" ht="12">
      <c r="B944" s="302"/>
      <c r="C944" s="298"/>
      <c r="D944" s="299"/>
    </row>
    <row r="945" spans="2:4" ht="12">
      <c r="B945" s="302"/>
      <c r="C945" s="298"/>
      <c r="D945" s="299"/>
    </row>
    <row r="946" spans="2:4" ht="12">
      <c r="B946" s="302"/>
      <c r="C946" s="298"/>
      <c r="D946" s="299"/>
    </row>
    <row r="947" spans="2:4" ht="12">
      <c r="B947" s="302"/>
      <c r="C947" s="298"/>
      <c r="D947" s="299"/>
    </row>
    <row r="948" spans="2:4" ht="12">
      <c r="B948" s="302"/>
      <c r="C948" s="298"/>
      <c r="D948" s="299"/>
    </row>
    <row r="949" spans="2:4" ht="12">
      <c r="B949" s="306"/>
      <c r="C949" s="298"/>
      <c r="D949" s="299"/>
    </row>
    <row r="950" spans="2:4" ht="12">
      <c r="B950" s="302"/>
      <c r="C950" s="298"/>
      <c r="D950" s="299"/>
    </row>
    <row r="951" spans="2:4" ht="12">
      <c r="B951" s="302"/>
      <c r="C951" s="298"/>
      <c r="D951" s="299"/>
    </row>
    <row r="952" spans="2:4" ht="12">
      <c r="B952" s="302"/>
      <c r="C952" s="298"/>
      <c r="D952" s="299"/>
    </row>
    <row r="953" spans="2:4" ht="12">
      <c r="B953" s="302"/>
      <c r="C953" s="298"/>
      <c r="D953" s="299"/>
    </row>
    <row r="954" spans="2:4" ht="12">
      <c r="B954" s="302"/>
      <c r="C954" s="298"/>
      <c r="D954" s="299"/>
    </row>
    <row r="955" spans="2:4" ht="12">
      <c r="B955" s="302"/>
      <c r="C955" s="298"/>
      <c r="D955" s="299"/>
    </row>
    <row r="956" spans="2:4" ht="12">
      <c r="B956" s="302"/>
      <c r="C956" s="298"/>
      <c r="D956" s="299"/>
    </row>
    <row r="957" spans="2:4" ht="12">
      <c r="B957" s="302"/>
      <c r="C957" s="298"/>
      <c r="D957" s="299"/>
    </row>
    <row r="958" spans="2:4" ht="12">
      <c r="B958" s="302"/>
      <c r="C958" s="298"/>
      <c r="D958" s="299"/>
    </row>
    <row r="959" spans="2:4" ht="12">
      <c r="B959" s="302"/>
      <c r="C959" s="298"/>
      <c r="D959" s="299"/>
    </row>
    <row r="960" spans="2:4" ht="12">
      <c r="B960" s="302"/>
      <c r="C960" s="298"/>
      <c r="D960" s="299"/>
    </row>
    <row r="961" spans="2:4" ht="12">
      <c r="B961" s="302"/>
      <c r="C961" s="298"/>
      <c r="D961" s="299"/>
    </row>
    <row r="962" spans="2:4" ht="12">
      <c r="B962" s="302"/>
      <c r="C962" s="298"/>
      <c r="D962" s="299"/>
    </row>
    <row r="963" spans="2:4" ht="12">
      <c r="B963" s="302"/>
      <c r="C963" s="298"/>
      <c r="D963" s="305"/>
    </row>
    <row r="964" ht="12">
      <c r="B964" s="302"/>
    </row>
    <row r="965" spans="2:4" ht="12">
      <c r="B965" s="302"/>
      <c r="C965" s="298"/>
      <c r="D965" s="299"/>
    </row>
    <row r="966" spans="2:4" ht="12">
      <c r="B966" s="302"/>
      <c r="C966" s="298"/>
      <c r="D966" s="299"/>
    </row>
    <row r="967" spans="2:4" ht="12">
      <c r="B967" s="302"/>
      <c r="C967" s="298"/>
      <c r="D967" s="299"/>
    </row>
    <row r="968" spans="2:4" ht="12">
      <c r="B968" s="302"/>
      <c r="C968" s="298"/>
      <c r="D968" s="299"/>
    </row>
    <row r="969" spans="2:4" ht="12">
      <c r="B969" s="302"/>
      <c r="C969" s="298"/>
      <c r="D969" s="299"/>
    </row>
    <row r="970" spans="2:4" ht="12">
      <c r="B970" s="302"/>
      <c r="C970" s="298"/>
      <c r="D970" s="299"/>
    </row>
    <row r="971" spans="2:4" ht="12">
      <c r="B971" s="302"/>
      <c r="C971" s="298"/>
      <c r="D971" s="299"/>
    </row>
    <row r="972" spans="2:4" ht="12">
      <c r="B972" s="306"/>
      <c r="C972" s="298"/>
      <c r="D972" s="299"/>
    </row>
    <row r="973" spans="2:4" ht="12">
      <c r="B973" s="302"/>
      <c r="C973" s="298"/>
      <c r="D973" s="299"/>
    </row>
    <row r="974" spans="2:4" ht="12">
      <c r="B974" s="302"/>
      <c r="C974" s="298"/>
      <c r="D974" s="299"/>
    </row>
    <row r="975" spans="2:4" ht="12">
      <c r="B975" s="302"/>
      <c r="C975" s="298"/>
      <c r="D975" s="299"/>
    </row>
    <row r="976" spans="2:4" ht="12">
      <c r="B976" s="302"/>
      <c r="C976" s="298"/>
      <c r="D976" s="299"/>
    </row>
    <row r="977" spans="2:4" ht="12">
      <c r="B977" s="302"/>
      <c r="C977" s="298"/>
      <c r="D977" s="299"/>
    </row>
    <row r="978" spans="2:4" ht="12">
      <c r="B978" s="302"/>
      <c r="C978" s="298"/>
      <c r="D978" s="299"/>
    </row>
    <row r="979" spans="2:4" ht="12">
      <c r="B979" s="302"/>
      <c r="C979" s="298"/>
      <c r="D979" s="299"/>
    </row>
    <row r="980" spans="2:4" ht="12">
      <c r="B980" s="302"/>
      <c r="C980" s="298"/>
      <c r="D980" s="299"/>
    </row>
    <row r="981" spans="2:4" ht="12">
      <c r="B981" s="302"/>
      <c r="C981" s="298"/>
      <c r="D981" s="299"/>
    </row>
    <row r="982" spans="2:4" ht="12">
      <c r="B982" s="302"/>
      <c r="C982" s="298"/>
      <c r="D982" s="299"/>
    </row>
    <row r="983" spans="2:4" ht="12">
      <c r="B983" s="302"/>
      <c r="C983" s="298"/>
      <c r="D983" s="299"/>
    </row>
    <row r="984" spans="2:4" ht="12">
      <c r="B984" s="302"/>
      <c r="C984" s="298"/>
      <c r="D984" s="299"/>
    </row>
    <row r="985" spans="2:4" ht="12">
      <c r="B985" s="302"/>
      <c r="C985" s="298"/>
      <c r="D985" s="299"/>
    </row>
    <row r="986" spans="2:4" ht="12">
      <c r="B986" s="302"/>
      <c r="C986" s="298"/>
      <c r="D986" s="305"/>
    </row>
    <row r="987" ht="12">
      <c r="B987" s="302"/>
    </row>
    <row r="988" spans="2:4" ht="12">
      <c r="B988" s="302"/>
      <c r="C988" s="298"/>
      <c r="D988" s="299"/>
    </row>
    <row r="989" spans="2:4" ht="12">
      <c r="B989" s="302"/>
      <c r="C989" s="298"/>
      <c r="D989" s="299"/>
    </row>
    <row r="990" spans="2:4" ht="12">
      <c r="B990" s="302"/>
      <c r="C990" s="298"/>
      <c r="D990" s="299"/>
    </row>
    <row r="991" spans="2:4" ht="12">
      <c r="B991" s="302"/>
      <c r="C991" s="298"/>
      <c r="D991" s="299"/>
    </row>
    <row r="992" spans="2:4" ht="12">
      <c r="B992" s="302"/>
      <c r="C992" s="298"/>
      <c r="D992" s="299"/>
    </row>
    <row r="993" spans="2:4" ht="12">
      <c r="B993" s="302"/>
      <c r="C993" s="298"/>
      <c r="D993" s="299"/>
    </row>
    <row r="994" spans="2:4" ht="12">
      <c r="B994" s="302"/>
      <c r="C994" s="298"/>
      <c r="D994" s="299"/>
    </row>
    <row r="995" spans="2:4" ht="12">
      <c r="B995" s="302"/>
      <c r="C995" s="298"/>
      <c r="D995" s="299"/>
    </row>
    <row r="996" spans="2:4" ht="12">
      <c r="B996" s="306"/>
      <c r="C996" s="298"/>
      <c r="D996" s="299"/>
    </row>
    <row r="997" spans="2:4" ht="12">
      <c r="B997" s="302"/>
      <c r="C997" s="298"/>
      <c r="D997" s="299"/>
    </row>
    <row r="998" spans="2:4" ht="12">
      <c r="B998" s="302"/>
      <c r="C998" s="298"/>
      <c r="D998" s="299"/>
    </row>
    <row r="999" spans="2:4" ht="12">
      <c r="B999" s="302"/>
      <c r="C999" s="298"/>
      <c r="D999" s="299"/>
    </row>
    <row r="1000" spans="2:4" ht="12">
      <c r="B1000" s="302"/>
      <c r="C1000" s="298"/>
      <c r="D1000" s="299"/>
    </row>
    <row r="1001" spans="2:4" ht="12">
      <c r="B1001" s="302"/>
      <c r="C1001" s="298"/>
      <c r="D1001" s="299"/>
    </row>
    <row r="1002" spans="2:4" ht="12">
      <c r="B1002" s="302"/>
      <c r="C1002" s="298"/>
      <c r="D1002" s="299"/>
    </row>
    <row r="1003" spans="2:4" ht="12">
      <c r="B1003" s="302"/>
      <c r="C1003" s="298"/>
      <c r="D1003" s="299"/>
    </row>
    <row r="1004" spans="2:4" ht="12">
      <c r="B1004" s="302"/>
      <c r="C1004" s="298"/>
      <c r="D1004" s="299"/>
    </row>
    <row r="1005" spans="2:4" ht="12">
      <c r="B1005" s="302"/>
      <c r="C1005" s="298"/>
      <c r="D1005" s="299"/>
    </row>
    <row r="1006" spans="2:4" ht="12">
      <c r="B1006" s="302"/>
      <c r="C1006" s="298"/>
      <c r="D1006" s="299"/>
    </row>
    <row r="1007" spans="2:4" ht="12">
      <c r="B1007" s="302"/>
      <c r="C1007" s="298"/>
      <c r="D1007" s="299"/>
    </row>
    <row r="1008" spans="2:4" ht="12">
      <c r="B1008" s="302"/>
      <c r="C1008" s="298"/>
      <c r="D1008" s="299"/>
    </row>
    <row r="1009" spans="2:4" ht="12">
      <c r="B1009" s="302"/>
      <c r="C1009" s="298"/>
      <c r="D1009" s="299"/>
    </row>
    <row r="1010" spans="2:4" ht="12">
      <c r="B1010" s="302"/>
      <c r="C1010" s="298"/>
      <c r="D1010" s="305"/>
    </row>
    <row r="1011" ht="12">
      <c r="B1011" s="302"/>
    </row>
    <row r="1012" spans="2:4" ht="12">
      <c r="B1012" s="302"/>
      <c r="C1012" s="298"/>
      <c r="D1012" s="299"/>
    </row>
    <row r="1013" spans="2:4" ht="12">
      <c r="B1013" s="302"/>
      <c r="C1013" s="298"/>
      <c r="D1013" s="299"/>
    </row>
    <row r="1014" spans="2:4" ht="12">
      <c r="B1014" s="302"/>
      <c r="C1014" s="298"/>
      <c r="D1014" s="299"/>
    </row>
    <row r="1015" spans="2:4" ht="12">
      <c r="B1015" s="302"/>
      <c r="C1015" s="298"/>
      <c r="D1015" s="299"/>
    </row>
    <row r="1016" spans="2:4" ht="12">
      <c r="B1016" s="302"/>
      <c r="C1016" s="298"/>
      <c r="D1016" s="299"/>
    </row>
    <row r="1017" spans="2:4" ht="12">
      <c r="B1017" s="302"/>
      <c r="C1017" s="298"/>
      <c r="D1017" s="299"/>
    </row>
    <row r="1018" spans="2:4" ht="12">
      <c r="B1018" s="302"/>
      <c r="C1018" s="298"/>
      <c r="D1018" s="299"/>
    </row>
    <row r="1019" spans="2:4" ht="12">
      <c r="B1019" s="306"/>
      <c r="C1019" s="298"/>
      <c r="D1019" s="299"/>
    </row>
    <row r="1020" spans="2:4" ht="12">
      <c r="B1020" s="302"/>
      <c r="C1020" s="298"/>
      <c r="D1020" s="299"/>
    </row>
    <row r="1021" spans="2:4" ht="12">
      <c r="B1021" s="302"/>
      <c r="C1021" s="298"/>
      <c r="D1021" s="299"/>
    </row>
    <row r="1022" spans="2:4" ht="12">
      <c r="B1022" s="302"/>
      <c r="C1022" s="298"/>
      <c r="D1022" s="299"/>
    </row>
    <row r="1023" spans="2:4" ht="12">
      <c r="B1023" s="302"/>
      <c r="C1023" s="298"/>
      <c r="D1023" s="299"/>
    </row>
    <row r="1024" spans="2:4" ht="12">
      <c r="B1024" s="302"/>
      <c r="C1024" s="298"/>
      <c r="D1024" s="299"/>
    </row>
    <row r="1025" spans="2:4" ht="12">
      <c r="B1025" s="302"/>
      <c r="C1025" s="298"/>
      <c r="D1025" s="299"/>
    </row>
    <row r="1026" spans="2:4" ht="12">
      <c r="B1026" s="302"/>
      <c r="C1026" s="298"/>
      <c r="D1026" s="299"/>
    </row>
    <row r="1027" spans="2:4" ht="12">
      <c r="B1027" s="302"/>
      <c r="C1027" s="298"/>
      <c r="D1027" s="299"/>
    </row>
    <row r="1028" spans="2:4" ht="12">
      <c r="B1028" s="302"/>
      <c r="C1028" s="298"/>
      <c r="D1028" s="299"/>
    </row>
    <row r="1029" spans="2:4" ht="12">
      <c r="B1029" s="302"/>
      <c r="C1029" s="298"/>
      <c r="D1029" s="299"/>
    </row>
    <row r="1030" spans="2:4" ht="12">
      <c r="B1030" s="302"/>
      <c r="C1030" s="298"/>
      <c r="D1030" s="299"/>
    </row>
    <row r="1031" spans="2:4" ht="12">
      <c r="B1031" s="308"/>
      <c r="C1031" s="298"/>
      <c r="D1031" s="305"/>
    </row>
    <row r="1032" spans="2:4" ht="12">
      <c r="B1032" s="308"/>
      <c r="C1032" s="298"/>
      <c r="D1032" s="305"/>
    </row>
    <row r="1033" spans="2:4" ht="12">
      <c r="B1033" s="309"/>
      <c r="C1033" s="310"/>
      <c r="D1033" s="305"/>
    </row>
    <row r="1034" spans="2:4" ht="12">
      <c r="B1034" s="309"/>
      <c r="C1034" s="310"/>
      <c r="D1034" s="305"/>
    </row>
    <row r="1035" spans="2:4" ht="12">
      <c r="B1035" s="309"/>
      <c r="C1035" s="310"/>
      <c r="D1035" s="305"/>
    </row>
    <row r="1036" spans="2:4" ht="12">
      <c r="B1036" s="309"/>
      <c r="C1036" s="310"/>
      <c r="D1036" s="305"/>
    </row>
    <row r="1037" spans="2:4" ht="12">
      <c r="B1037" s="309"/>
      <c r="C1037" s="310"/>
      <c r="D1037" s="305"/>
    </row>
    <row r="1038" spans="2:4" ht="12">
      <c r="B1038" s="309"/>
      <c r="C1038" s="310"/>
      <c r="D1038" s="305"/>
    </row>
    <row r="1039" spans="2:4" ht="12">
      <c r="B1039" s="308"/>
      <c r="C1039" s="298"/>
      <c r="D1039" s="305"/>
    </row>
    <row r="1040" spans="2:4" ht="12">
      <c r="B1040" s="308"/>
      <c r="C1040" s="298"/>
      <c r="D1040" s="305"/>
    </row>
    <row r="1041" spans="2:4" ht="12">
      <c r="B1041" s="308"/>
      <c r="C1041" s="298"/>
      <c r="D1041" s="305"/>
    </row>
    <row r="1042" spans="2:4" ht="12">
      <c r="B1042" s="308"/>
      <c r="C1042" s="298"/>
      <c r="D1042" s="305"/>
    </row>
    <row r="1043" spans="2:4" ht="12">
      <c r="B1043" s="308"/>
      <c r="C1043" s="298"/>
      <c r="D1043" s="305"/>
    </row>
    <row r="1044" spans="2:4" ht="12">
      <c r="B1044" s="308"/>
      <c r="C1044" s="298"/>
      <c r="D1044" s="305"/>
    </row>
    <row r="1045" spans="2:4" ht="12">
      <c r="B1045" s="302"/>
      <c r="C1045" s="298"/>
      <c r="D1045" s="299"/>
    </row>
    <row r="1046" spans="2:4" ht="12">
      <c r="B1046" s="308"/>
      <c r="C1046" s="298"/>
      <c r="D1046" s="305"/>
    </row>
    <row r="1047" spans="2:4" ht="12">
      <c r="B1047" s="308"/>
      <c r="C1047" s="298"/>
      <c r="D1047" s="305"/>
    </row>
    <row r="1048" spans="2:4" ht="12">
      <c r="B1048" s="308"/>
      <c r="C1048" s="298"/>
      <c r="D1048" s="305"/>
    </row>
    <row r="1049" spans="2:4" ht="12">
      <c r="B1049" s="308"/>
      <c r="C1049" s="298"/>
      <c r="D1049" s="305"/>
    </row>
    <row r="1050" spans="2:4" ht="12">
      <c r="B1050" s="308"/>
      <c r="C1050" s="298"/>
      <c r="D1050" s="305"/>
    </row>
    <row r="1051" spans="2:4" ht="12">
      <c r="B1051" s="308"/>
      <c r="C1051" s="298"/>
      <c r="D1051" s="305"/>
    </row>
    <row r="1052" spans="2:4" ht="12">
      <c r="B1052" s="302"/>
      <c r="C1052" s="298"/>
      <c r="D1052" s="299"/>
    </row>
    <row r="1053" spans="2:4" ht="12">
      <c r="B1053" s="308"/>
      <c r="C1053" s="298"/>
      <c r="D1053" s="305"/>
    </row>
    <row r="1054" spans="2:4" ht="12">
      <c r="B1054" s="308"/>
      <c r="C1054" s="298"/>
      <c r="D1054" s="305"/>
    </row>
    <row r="1055" spans="2:4" ht="12">
      <c r="B1055" s="308"/>
      <c r="C1055" s="298"/>
      <c r="D1055" s="305"/>
    </row>
    <row r="1056" spans="2:4" ht="12">
      <c r="B1056" s="308"/>
      <c r="C1056" s="298"/>
      <c r="D1056" s="305"/>
    </row>
    <row r="1057" spans="2:4" ht="12">
      <c r="B1057" s="308"/>
      <c r="C1057" s="298"/>
      <c r="D1057" s="305"/>
    </row>
    <row r="1058" spans="2:4" ht="12">
      <c r="B1058" s="309"/>
      <c r="C1058" s="310"/>
      <c r="D1058" s="305"/>
    </row>
    <row r="1059" spans="2:4" ht="12">
      <c r="B1059" s="309"/>
      <c r="C1059" s="310"/>
      <c r="D1059" s="305"/>
    </row>
    <row r="1060" spans="2:4" ht="12">
      <c r="B1060" s="309"/>
      <c r="C1060" s="310"/>
      <c r="D1060" s="305"/>
    </row>
    <row r="1061" spans="2:4" ht="12">
      <c r="B1061" s="309"/>
      <c r="C1061" s="310"/>
      <c r="D1061" s="305"/>
    </row>
    <row r="1062" spans="2:4" ht="12">
      <c r="B1062" s="309"/>
      <c r="C1062" s="310"/>
      <c r="D1062" s="305"/>
    </row>
    <row r="1063" spans="2:4" ht="12">
      <c r="B1063" s="309"/>
      <c r="C1063" s="310"/>
      <c r="D1063" s="305"/>
    </row>
    <row r="1064" spans="2:4" ht="12">
      <c r="B1064" s="308"/>
      <c r="C1064" s="298"/>
      <c r="D1064" s="305"/>
    </row>
    <row r="1065" spans="2:4" ht="12">
      <c r="B1065" s="308"/>
      <c r="C1065" s="298"/>
      <c r="D1065" s="305"/>
    </row>
    <row r="1066" spans="2:4" ht="12">
      <c r="B1066" s="308"/>
      <c r="C1066" s="298"/>
      <c r="D1066" s="305"/>
    </row>
    <row r="1067" spans="2:4" ht="12">
      <c r="B1067" s="308"/>
      <c r="C1067" s="298"/>
      <c r="D1067" s="305"/>
    </row>
    <row r="1068" spans="2:4" ht="12">
      <c r="B1068" s="308"/>
      <c r="C1068" s="298"/>
      <c r="D1068" s="305"/>
    </row>
    <row r="1069" spans="2:4" ht="12">
      <c r="B1069" s="302"/>
      <c r="C1069" s="298"/>
      <c r="D1069" s="299"/>
    </row>
    <row r="1070" spans="2:4" ht="12">
      <c r="B1070" s="308"/>
      <c r="C1070" s="298"/>
      <c r="D1070" s="305"/>
    </row>
    <row r="1071" spans="2:4" ht="12">
      <c r="B1071" s="308"/>
      <c r="C1071" s="298"/>
      <c r="D1071" s="305"/>
    </row>
    <row r="1072" spans="2:4" ht="12">
      <c r="B1072" s="308"/>
      <c r="C1072" s="298"/>
      <c r="D1072" s="305"/>
    </row>
    <row r="1073" spans="2:4" ht="12">
      <c r="B1073" s="308"/>
      <c r="C1073" s="298"/>
      <c r="D1073" s="305"/>
    </row>
    <row r="1074" spans="2:4" ht="12">
      <c r="B1074" s="308"/>
      <c r="C1074" s="298"/>
      <c r="D1074" s="305"/>
    </row>
    <row r="1075" spans="2:4" ht="12">
      <c r="B1075" s="308"/>
      <c r="C1075" s="298"/>
      <c r="D1075" s="305"/>
    </row>
    <row r="1076" spans="2:4" ht="12">
      <c r="B1076" s="302"/>
      <c r="C1076" s="298"/>
      <c r="D1076" s="299"/>
    </row>
    <row r="1077" spans="2:4" ht="12">
      <c r="B1077" s="308"/>
      <c r="C1077" s="298"/>
      <c r="D1077" s="305"/>
    </row>
    <row r="1078" spans="2:4" ht="12">
      <c r="B1078" s="308"/>
      <c r="C1078" s="298"/>
      <c r="D1078" s="305"/>
    </row>
    <row r="1079" spans="2:4" ht="12">
      <c r="B1079" s="308"/>
      <c r="C1079" s="298"/>
      <c r="D1079" s="305"/>
    </row>
    <row r="1080" spans="2:4" ht="12">
      <c r="B1080" s="308"/>
      <c r="C1080" s="298"/>
      <c r="D1080" s="305"/>
    </row>
    <row r="1081" spans="2:4" ht="12">
      <c r="B1081" s="308"/>
      <c r="C1081" s="298"/>
      <c r="D1081" s="305"/>
    </row>
    <row r="1082" spans="2:4" ht="12">
      <c r="B1082" s="309"/>
      <c r="C1082" s="310"/>
      <c r="D1082" s="305"/>
    </row>
    <row r="1083" spans="2:4" ht="12">
      <c r="B1083" s="309"/>
      <c r="C1083" s="310"/>
      <c r="D1083" s="305"/>
    </row>
    <row r="1084" spans="2:4" ht="12">
      <c r="B1084" s="309"/>
      <c r="C1084" s="310"/>
      <c r="D1084" s="305"/>
    </row>
    <row r="1085" spans="2:4" ht="12">
      <c r="B1085" s="309"/>
      <c r="C1085" s="310"/>
      <c r="D1085" s="305"/>
    </row>
    <row r="1086" spans="2:4" ht="12">
      <c r="B1086" s="309"/>
      <c r="C1086" s="310"/>
      <c r="D1086" s="305"/>
    </row>
    <row r="1087" spans="2:4" ht="12">
      <c r="B1087" s="309"/>
      <c r="C1087" s="310"/>
      <c r="D1087" s="305"/>
    </row>
    <row r="1088" spans="2:4" ht="12">
      <c r="B1088" s="308"/>
      <c r="C1088" s="298"/>
      <c r="D1088" s="305"/>
    </row>
    <row r="1089" spans="2:4" ht="12">
      <c r="B1089" s="308"/>
      <c r="C1089" s="298"/>
      <c r="D1089" s="305"/>
    </row>
    <row r="1090" spans="2:4" ht="12">
      <c r="B1090" s="308"/>
      <c r="C1090" s="298"/>
      <c r="D1090" s="305"/>
    </row>
    <row r="1091" spans="2:4" ht="12">
      <c r="B1091" s="308"/>
      <c r="C1091" s="298"/>
      <c r="D1091" s="305"/>
    </row>
    <row r="1092" spans="2:4" ht="12">
      <c r="B1092" s="308"/>
      <c r="C1092" s="298"/>
      <c r="D1092" s="305"/>
    </row>
    <row r="1093" spans="2:4" ht="12">
      <c r="B1093" s="308"/>
      <c r="C1093" s="298"/>
      <c r="D1093" s="305"/>
    </row>
    <row r="1094" spans="2:4" ht="12">
      <c r="B1094" s="308"/>
      <c r="C1094" s="298"/>
      <c r="D1094" s="305"/>
    </row>
    <row r="1095" spans="2:4" ht="12">
      <c r="B1095" s="308"/>
      <c r="C1095" s="298"/>
      <c r="D1095" s="305"/>
    </row>
    <row r="1096" spans="2:4" ht="12">
      <c r="B1096" s="308"/>
      <c r="C1096" s="298"/>
      <c r="D1096" s="305"/>
    </row>
    <row r="1097" spans="2:4" ht="12">
      <c r="B1097" s="308"/>
      <c r="C1097" s="298"/>
      <c r="D1097" s="305"/>
    </row>
    <row r="1098" spans="2:4" ht="12">
      <c r="B1098" s="308"/>
      <c r="C1098" s="298"/>
      <c r="D1098" s="305"/>
    </row>
    <row r="1099" spans="2:4" ht="12">
      <c r="B1099" s="308"/>
      <c r="C1099" s="298"/>
      <c r="D1099" s="305"/>
    </row>
    <row r="1100" spans="2:4" ht="12">
      <c r="B1100" s="308"/>
      <c r="C1100" s="298"/>
      <c r="D1100" s="305"/>
    </row>
    <row r="1101" spans="2:4" ht="12">
      <c r="B1101" s="308"/>
      <c r="C1101" s="298"/>
      <c r="D1101" s="305"/>
    </row>
    <row r="1102" spans="2:4" ht="12">
      <c r="B1102" s="302"/>
      <c r="C1102" s="298"/>
      <c r="D1102" s="299"/>
    </row>
    <row r="1103" spans="2:4" ht="12">
      <c r="B1103" s="308"/>
      <c r="C1103" s="298"/>
      <c r="D1103" s="305"/>
    </row>
    <row r="1104" spans="2:4" ht="12">
      <c r="B1104" s="308"/>
      <c r="C1104" s="298"/>
      <c r="D1104" s="305"/>
    </row>
    <row r="1105" spans="2:4" ht="12">
      <c r="B1105" s="308"/>
      <c r="C1105" s="298"/>
      <c r="D1105" s="305"/>
    </row>
    <row r="1106" spans="2:4" ht="12">
      <c r="B1106" s="308"/>
      <c r="C1106" s="298"/>
      <c r="D1106" s="305"/>
    </row>
    <row r="1107" spans="2:4" ht="12">
      <c r="B1107" s="309"/>
      <c r="C1107" s="310"/>
      <c r="D1107" s="305"/>
    </row>
    <row r="1108" spans="2:4" ht="12">
      <c r="B1108" s="309"/>
      <c r="C1108" s="310"/>
      <c r="D1108" s="305"/>
    </row>
    <row r="1109" spans="2:4" ht="12">
      <c r="B1109" s="309"/>
      <c r="C1109" s="310"/>
      <c r="D1109" s="305"/>
    </row>
    <row r="1110" spans="2:4" ht="12">
      <c r="B1110" s="309"/>
      <c r="C1110" s="310"/>
      <c r="D1110" s="305"/>
    </row>
    <row r="1111" spans="2:4" ht="12">
      <c r="B1111" s="309"/>
      <c r="C1111" s="310"/>
      <c r="D1111" s="305"/>
    </row>
    <row r="1112" spans="2:4" ht="12">
      <c r="B1112" s="309"/>
      <c r="C1112" s="310"/>
      <c r="D1112" s="305"/>
    </row>
    <row r="1113" spans="2:4" ht="12">
      <c r="B1113" s="308"/>
      <c r="C1113" s="298"/>
      <c r="D1113" s="305"/>
    </row>
    <row r="1114" spans="2:4" ht="12">
      <c r="B1114" s="308"/>
      <c r="C1114" s="298"/>
      <c r="D1114" s="305"/>
    </row>
    <row r="1115" spans="2:4" ht="12">
      <c r="B1115" s="308"/>
      <c r="C1115" s="298"/>
      <c r="D1115" s="305"/>
    </row>
    <row r="1116" spans="2:4" ht="12">
      <c r="B1116" s="308"/>
      <c r="C1116" s="298"/>
      <c r="D1116" s="305"/>
    </row>
    <row r="1117" spans="2:4" ht="12">
      <c r="B1117" s="308"/>
      <c r="C1117" s="298"/>
      <c r="D1117" s="305"/>
    </row>
    <row r="1118" spans="2:4" ht="12">
      <c r="B1118" s="302"/>
      <c r="C1118" s="298"/>
      <c r="D1118" s="299"/>
    </row>
    <row r="1119" spans="2:4" ht="12">
      <c r="B1119" s="308"/>
      <c r="C1119" s="298"/>
      <c r="D1119" s="305"/>
    </row>
    <row r="1120" spans="2:4" ht="12">
      <c r="B1120" s="308"/>
      <c r="C1120" s="298"/>
      <c r="D1120" s="305"/>
    </row>
    <row r="1121" spans="2:4" ht="12">
      <c r="B1121" s="308"/>
      <c r="C1121" s="298"/>
      <c r="D1121" s="305"/>
    </row>
    <row r="1122" spans="2:4" ht="12">
      <c r="B1122" s="308"/>
      <c r="C1122" s="298"/>
      <c r="D1122" s="305"/>
    </row>
    <row r="1123" spans="2:4" ht="12">
      <c r="B1123" s="308"/>
      <c r="C1123" s="298"/>
      <c r="D1123" s="305"/>
    </row>
    <row r="1124" spans="2:4" ht="12">
      <c r="B1124" s="308"/>
      <c r="C1124" s="298"/>
      <c r="D1124" s="305"/>
    </row>
    <row r="1125" spans="2:4" ht="12">
      <c r="B1125" s="302"/>
      <c r="C1125" s="298"/>
      <c r="D1125" s="299"/>
    </row>
    <row r="1126" spans="2:4" ht="12">
      <c r="B1126" s="308"/>
      <c r="C1126" s="298"/>
      <c r="D1126" s="305"/>
    </row>
    <row r="1127" spans="2:4" ht="12">
      <c r="B1127" s="308"/>
      <c r="C1127" s="298"/>
      <c r="D1127" s="305"/>
    </row>
    <row r="1128" spans="2:4" ht="12">
      <c r="B1128" s="308"/>
      <c r="C1128" s="298"/>
      <c r="D1128" s="305"/>
    </row>
    <row r="1129" spans="2:4" ht="12">
      <c r="B1129" s="308"/>
      <c r="C1129" s="298"/>
      <c r="D1129" s="305"/>
    </row>
    <row r="1130" spans="2:4" ht="12">
      <c r="B1130" s="308"/>
      <c r="C1130" s="298"/>
      <c r="D1130" s="305"/>
    </row>
    <row r="1131" spans="2:4" ht="12">
      <c r="B1131" s="309"/>
      <c r="C1131" s="310"/>
      <c r="D1131" s="305"/>
    </row>
    <row r="1132" spans="2:4" ht="12">
      <c r="B1132" s="309"/>
      <c r="C1132" s="310"/>
      <c r="D1132" s="305"/>
    </row>
    <row r="1133" spans="2:4" ht="12">
      <c r="B1133" s="309"/>
      <c r="C1133" s="310"/>
      <c r="D1133" s="305"/>
    </row>
    <row r="1134" spans="2:4" ht="12">
      <c r="B1134" s="309"/>
      <c r="C1134" s="310"/>
      <c r="D1134" s="305"/>
    </row>
    <row r="1135" spans="2:4" ht="12">
      <c r="B1135" s="309"/>
      <c r="C1135" s="310"/>
      <c r="D1135" s="305"/>
    </row>
    <row r="1136" spans="2:4" ht="12">
      <c r="B1136" s="309"/>
      <c r="C1136" s="310"/>
      <c r="D1136" s="305"/>
    </row>
    <row r="1137" spans="2:4" ht="12">
      <c r="B1137" s="308"/>
      <c r="C1137" s="298"/>
      <c r="D1137" s="305"/>
    </row>
    <row r="1138" spans="2:4" ht="12">
      <c r="B1138" s="308"/>
      <c r="C1138" s="298"/>
      <c r="D1138" s="305"/>
    </row>
    <row r="1139" spans="2:4" ht="12">
      <c r="B1139" s="308"/>
      <c r="C1139" s="298"/>
      <c r="D1139" s="305"/>
    </row>
    <row r="1140" spans="2:4" ht="12">
      <c r="B1140" s="308"/>
      <c r="C1140" s="298"/>
      <c r="D1140" s="305"/>
    </row>
    <row r="1141" spans="2:4" ht="12">
      <c r="B1141" s="308"/>
      <c r="C1141" s="298"/>
      <c r="D1141" s="305"/>
    </row>
    <row r="1142" spans="2:4" ht="12">
      <c r="B1142" s="308"/>
      <c r="C1142" s="298"/>
      <c r="D1142" s="305"/>
    </row>
    <row r="1143" spans="2:4" ht="12">
      <c r="B1143" s="302"/>
      <c r="C1143" s="298"/>
      <c r="D1143" s="299"/>
    </row>
    <row r="1144" spans="2:4" ht="12">
      <c r="B1144" s="308"/>
      <c r="C1144" s="298"/>
      <c r="D1144" s="305"/>
    </row>
    <row r="1145" spans="2:4" ht="12">
      <c r="B1145" s="308"/>
      <c r="C1145" s="298"/>
      <c r="D1145" s="305"/>
    </row>
    <row r="1146" spans="2:4" ht="12">
      <c r="B1146" s="308"/>
      <c r="C1146" s="298"/>
      <c r="D1146" s="305"/>
    </row>
    <row r="1147" spans="2:4" ht="12">
      <c r="B1147" s="308"/>
      <c r="C1147" s="298"/>
      <c r="D1147" s="305"/>
    </row>
    <row r="1148" spans="2:4" ht="12">
      <c r="B1148" s="308"/>
      <c r="C1148" s="298"/>
      <c r="D1148" s="305"/>
    </row>
    <row r="1149" spans="2:4" ht="12">
      <c r="B1149" s="308"/>
      <c r="C1149" s="298"/>
      <c r="D1149" s="305"/>
    </row>
    <row r="1150" spans="2:4" ht="12">
      <c r="B1150" s="308"/>
      <c r="C1150" s="298"/>
      <c r="D1150" s="305"/>
    </row>
    <row r="1151" spans="2:4" ht="12">
      <c r="B1151" s="308"/>
      <c r="C1151" s="298"/>
      <c r="D1151" s="305"/>
    </row>
    <row r="1152" spans="2:4" ht="12">
      <c r="B1152" s="302"/>
      <c r="C1152" s="298"/>
      <c r="D1152" s="299"/>
    </row>
    <row r="1153" spans="2:4" ht="12">
      <c r="B1153" s="308"/>
      <c r="C1153" s="298"/>
      <c r="D1153" s="305"/>
    </row>
    <row r="1154" spans="2:4" ht="12">
      <c r="B1154" s="308"/>
      <c r="C1154" s="298"/>
      <c r="D1154" s="305"/>
    </row>
    <row r="1155" spans="2:4" ht="12">
      <c r="B1155" s="308"/>
      <c r="C1155" s="298"/>
      <c r="D1155" s="305"/>
    </row>
    <row r="1156" spans="2:4" ht="12">
      <c r="B1156" s="308"/>
      <c r="C1156" s="298"/>
      <c r="D1156" s="305"/>
    </row>
    <row r="1157" spans="2:4" ht="12">
      <c r="B1157" s="308"/>
      <c r="C1157" s="298"/>
      <c r="D1157" s="305"/>
    </row>
    <row r="1158" spans="2:4" ht="12">
      <c r="B1158" s="309"/>
      <c r="C1158" s="310"/>
      <c r="D1158" s="305"/>
    </row>
    <row r="1159" spans="2:4" ht="12">
      <c r="B1159" s="309"/>
      <c r="C1159" s="310"/>
      <c r="D1159" s="305"/>
    </row>
    <row r="1160" spans="2:4" ht="12">
      <c r="B1160" s="309"/>
      <c r="C1160" s="310"/>
      <c r="D1160" s="305"/>
    </row>
    <row r="1161" spans="2:4" ht="12">
      <c r="B1161" s="309"/>
      <c r="C1161" s="310"/>
      <c r="D1161" s="305"/>
    </row>
    <row r="1162" spans="2:4" ht="12">
      <c r="B1162" s="309"/>
      <c r="C1162" s="310"/>
      <c r="D1162" s="305"/>
    </row>
    <row r="1163" spans="2:4" ht="12">
      <c r="B1163" s="309"/>
      <c r="C1163" s="310"/>
      <c r="D1163" s="305"/>
    </row>
    <row r="1164" spans="2:4" ht="12">
      <c r="B1164" s="308"/>
      <c r="C1164" s="298"/>
      <c r="D1164" s="305"/>
    </row>
    <row r="1165" spans="2:4" ht="12">
      <c r="B1165" s="308"/>
      <c r="C1165" s="298"/>
      <c r="D1165" s="305"/>
    </row>
    <row r="1166" spans="2:4" ht="12">
      <c r="B1166" s="308"/>
      <c r="C1166" s="298"/>
      <c r="D1166" s="305"/>
    </row>
    <row r="1167" spans="2:4" ht="12">
      <c r="B1167" s="308"/>
      <c r="C1167" s="298"/>
      <c r="D1167" s="305"/>
    </row>
    <row r="1168" spans="2:4" ht="12">
      <c r="B1168" s="308"/>
      <c r="C1168" s="298"/>
      <c r="D1168" s="305"/>
    </row>
    <row r="1169" spans="2:4" ht="12">
      <c r="B1169" s="302"/>
      <c r="C1169" s="298"/>
      <c r="D1169" s="299"/>
    </row>
    <row r="1170" spans="2:4" ht="12">
      <c r="B1170" s="308"/>
      <c r="C1170" s="298"/>
      <c r="D1170" s="305"/>
    </row>
    <row r="1171" spans="2:4" ht="12">
      <c r="B1171" s="308"/>
      <c r="C1171" s="298"/>
      <c r="D1171" s="305"/>
    </row>
    <row r="1172" spans="2:4" ht="12">
      <c r="B1172" s="308"/>
      <c r="C1172" s="298"/>
      <c r="D1172" s="305"/>
    </row>
    <row r="1173" spans="2:4" ht="12">
      <c r="B1173" s="308"/>
      <c r="C1173" s="298"/>
      <c r="D1173" s="305"/>
    </row>
    <row r="1174" spans="2:4" ht="12">
      <c r="B1174" s="308"/>
      <c r="C1174" s="298"/>
      <c r="D1174" s="305"/>
    </row>
    <row r="1175" spans="2:4" ht="12">
      <c r="B1175" s="308"/>
      <c r="C1175" s="298"/>
      <c r="D1175" s="305"/>
    </row>
    <row r="1176" spans="2:4" ht="12">
      <c r="B1176" s="308"/>
      <c r="C1176" s="298"/>
      <c r="D1176" s="305"/>
    </row>
    <row r="1177" spans="2:4" ht="12">
      <c r="B1177" s="308"/>
      <c r="C1177" s="298"/>
      <c r="D1177" s="305"/>
    </row>
    <row r="1178" spans="2:4" ht="12">
      <c r="B1178" s="302"/>
      <c r="C1178" s="298"/>
      <c r="D1178" s="299"/>
    </row>
    <row r="1179" spans="2:4" ht="12">
      <c r="B1179" s="308"/>
      <c r="C1179" s="298"/>
      <c r="D1179" s="305"/>
    </row>
    <row r="1180" spans="2:4" ht="12">
      <c r="B1180" s="308"/>
      <c r="C1180" s="298"/>
      <c r="D1180" s="305"/>
    </row>
    <row r="1181" spans="2:4" ht="12">
      <c r="B1181" s="308"/>
      <c r="C1181" s="298"/>
      <c r="D1181" s="305"/>
    </row>
    <row r="1182" spans="2:4" ht="12">
      <c r="B1182" s="308"/>
      <c r="C1182" s="298"/>
      <c r="D1182" s="305"/>
    </row>
    <row r="1183" spans="2:4" ht="12">
      <c r="B1183" s="308"/>
      <c r="C1183" s="298"/>
      <c r="D1183" s="305"/>
    </row>
    <row r="1184" spans="2:4" ht="12">
      <c r="B1184" s="309"/>
      <c r="C1184" s="310"/>
      <c r="D1184" s="305"/>
    </row>
    <row r="1185" spans="2:4" ht="12">
      <c r="B1185" s="309"/>
      <c r="C1185" s="310"/>
      <c r="D1185" s="305"/>
    </row>
    <row r="1186" spans="2:4" ht="12">
      <c r="B1186" s="309"/>
      <c r="C1186" s="310"/>
      <c r="D1186" s="305"/>
    </row>
    <row r="1187" spans="2:4" ht="12">
      <c r="B1187" s="309"/>
      <c r="C1187" s="310"/>
      <c r="D1187" s="305"/>
    </row>
    <row r="1188" spans="2:4" ht="12">
      <c r="B1188" s="309"/>
      <c r="C1188" s="310"/>
      <c r="D1188" s="305"/>
    </row>
    <row r="1189" spans="2:4" ht="12">
      <c r="B1189" s="309"/>
      <c r="C1189" s="310"/>
      <c r="D1189" s="305"/>
    </row>
    <row r="1190" spans="2:4" ht="12">
      <c r="B1190" s="308"/>
      <c r="C1190" s="298"/>
      <c r="D1190" s="305"/>
    </row>
    <row r="1191" spans="2:4" ht="12">
      <c r="B1191" s="308"/>
      <c r="C1191" s="298"/>
      <c r="D1191" s="305"/>
    </row>
    <row r="1192" spans="2:4" ht="12">
      <c r="B1192" s="308"/>
      <c r="C1192" s="298"/>
      <c r="D1192" s="305"/>
    </row>
    <row r="1193" spans="2:4" ht="12">
      <c r="B1193" s="308"/>
      <c r="C1193" s="298"/>
      <c r="D1193" s="305"/>
    </row>
    <row r="1194" spans="2:4" ht="12">
      <c r="B1194" s="302"/>
      <c r="C1194" s="298"/>
      <c r="D1194" s="299"/>
    </row>
    <row r="1195" spans="2:4" ht="12">
      <c r="B1195" s="308"/>
      <c r="C1195" s="298"/>
      <c r="D1195" s="305"/>
    </row>
    <row r="1196" spans="2:4" ht="12">
      <c r="B1196" s="308"/>
      <c r="C1196" s="298"/>
      <c r="D1196" s="305"/>
    </row>
    <row r="1197" spans="2:4" ht="12">
      <c r="B1197" s="308"/>
      <c r="C1197" s="298"/>
      <c r="D1197" s="305"/>
    </row>
    <row r="1198" spans="2:4" ht="12">
      <c r="B1198" s="308"/>
      <c r="C1198" s="298"/>
      <c r="D1198" s="305"/>
    </row>
    <row r="1199" spans="2:4" ht="12">
      <c r="B1199" s="308"/>
      <c r="C1199" s="298"/>
      <c r="D1199" s="305"/>
    </row>
    <row r="1200" spans="2:4" ht="12">
      <c r="B1200" s="308"/>
      <c r="C1200" s="298"/>
      <c r="D1200" s="305"/>
    </row>
    <row r="1201" spans="2:4" ht="12">
      <c r="B1201" s="302"/>
      <c r="C1201" s="298"/>
      <c r="D1201" s="299"/>
    </row>
    <row r="1202" spans="2:4" ht="12">
      <c r="B1202" s="308"/>
      <c r="C1202" s="298"/>
      <c r="D1202" s="305"/>
    </row>
    <row r="1203" spans="2:4" ht="12">
      <c r="B1203" s="308"/>
      <c r="C1203" s="298"/>
      <c r="D1203" s="305"/>
    </row>
    <row r="1204" spans="2:4" ht="12">
      <c r="B1204" s="308"/>
      <c r="C1204" s="298"/>
      <c r="D1204" s="305"/>
    </row>
    <row r="1205" spans="2:4" ht="12">
      <c r="B1205" s="308"/>
      <c r="C1205" s="298"/>
      <c r="D1205" s="305"/>
    </row>
    <row r="1206" spans="2:4" ht="12">
      <c r="B1206" s="308"/>
      <c r="C1206" s="298"/>
      <c r="D1206" s="305"/>
    </row>
    <row r="1207" spans="2:4" ht="12">
      <c r="B1207" s="309"/>
      <c r="C1207" s="310"/>
      <c r="D1207" s="305"/>
    </row>
    <row r="1208" spans="2:4" ht="12">
      <c r="B1208" s="309"/>
      <c r="C1208" s="310"/>
      <c r="D1208" s="305"/>
    </row>
    <row r="1209" spans="2:4" ht="12">
      <c r="B1209" s="309"/>
      <c r="C1209" s="310"/>
      <c r="D1209" s="305"/>
    </row>
    <row r="1210" spans="2:4" ht="12">
      <c r="B1210" s="309"/>
      <c r="C1210" s="310"/>
      <c r="D1210" s="305"/>
    </row>
    <row r="1211" spans="2:4" ht="12">
      <c r="B1211" s="309"/>
      <c r="C1211" s="310"/>
      <c r="D1211" s="305"/>
    </row>
    <row r="1212" spans="2:4" ht="12">
      <c r="B1212" s="309"/>
      <c r="C1212" s="310"/>
      <c r="D1212" s="305"/>
    </row>
    <row r="1213" spans="2:4" ht="12">
      <c r="B1213" s="308"/>
      <c r="C1213" s="298"/>
      <c r="D1213" s="305"/>
    </row>
    <row r="1214" spans="2:4" ht="12">
      <c r="B1214" s="308"/>
      <c r="C1214" s="298"/>
      <c r="D1214" s="305"/>
    </row>
    <row r="1215" spans="2:4" ht="12">
      <c r="B1215" s="308"/>
      <c r="C1215" s="298"/>
      <c r="D1215" s="305"/>
    </row>
    <row r="1216" spans="2:4" ht="12">
      <c r="B1216" s="308"/>
      <c r="C1216" s="298"/>
      <c r="D1216" s="305"/>
    </row>
    <row r="1217" spans="2:4" ht="12">
      <c r="B1217" s="302"/>
      <c r="C1217" s="298"/>
      <c r="D1217" s="299"/>
    </row>
    <row r="1218" spans="2:4" ht="12">
      <c r="B1218" s="308"/>
      <c r="C1218" s="298"/>
      <c r="D1218" s="305"/>
    </row>
    <row r="1219" spans="2:4" ht="12">
      <c r="B1219" s="308"/>
      <c r="C1219" s="298"/>
      <c r="D1219" s="305"/>
    </row>
    <row r="1220" spans="2:4" ht="12">
      <c r="B1220" s="308"/>
      <c r="C1220" s="298"/>
      <c r="D1220" s="305"/>
    </row>
    <row r="1221" spans="2:4" ht="12">
      <c r="B1221" s="308"/>
      <c r="C1221" s="298"/>
      <c r="D1221" s="305"/>
    </row>
    <row r="1222" spans="2:4" ht="12">
      <c r="B1222" s="308"/>
      <c r="C1222" s="298"/>
      <c r="D1222" s="305"/>
    </row>
    <row r="1223" spans="2:4" ht="12">
      <c r="B1223" s="308"/>
      <c r="C1223" s="298"/>
      <c r="D1223" s="305"/>
    </row>
    <row r="1224" spans="2:4" ht="12">
      <c r="B1224" s="302"/>
      <c r="C1224" s="298"/>
      <c r="D1224" s="299"/>
    </row>
    <row r="1225" spans="2:4" ht="12">
      <c r="B1225" s="308"/>
      <c r="C1225" s="298"/>
      <c r="D1225" s="305"/>
    </row>
    <row r="1226" spans="2:4" ht="12">
      <c r="B1226" s="308"/>
      <c r="C1226" s="298"/>
      <c r="D1226" s="305"/>
    </row>
    <row r="1227" spans="2:4" ht="12">
      <c r="B1227" s="308"/>
      <c r="C1227" s="298"/>
      <c r="D1227" s="305"/>
    </row>
    <row r="1228" spans="2:4" ht="12">
      <c r="B1228" s="308"/>
      <c r="C1228" s="298"/>
      <c r="D1228" s="305"/>
    </row>
    <row r="1229" spans="2:4" ht="12">
      <c r="B1229" s="308"/>
      <c r="C1229" s="298"/>
      <c r="D1229" s="305"/>
    </row>
    <row r="1230" spans="2:4" ht="12">
      <c r="B1230" s="309"/>
      <c r="C1230" s="310"/>
      <c r="D1230" s="305"/>
    </row>
    <row r="1231" spans="2:4" ht="12">
      <c r="B1231" s="309"/>
      <c r="C1231" s="310"/>
      <c r="D1231" s="305"/>
    </row>
    <row r="1232" spans="2:4" ht="12">
      <c r="B1232" s="309"/>
      <c r="C1232" s="310"/>
      <c r="D1232" s="305"/>
    </row>
    <row r="1233" spans="2:4" ht="12">
      <c r="B1233" s="309"/>
      <c r="C1233" s="310"/>
      <c r="D1233" s="305"/>
    </row>
    <row r="1234" spans="2:4" ht="12">
      <c r="B1234" s="309"/>
      <c r="C1234" s="310"/>
      <c r="D1234" s="305"/>
    </row>
    <row r="1235" spans="2:4" ht="12">
      <c r="B1235" s="309"/>
      <c r="C1235" s="310"/>
      <c r="D1235" s="305"/>
    </row>
    <row r="1236" spans="2:4" ht="12">
      <c r="B1236" s="308"/>
      <c r="C1236" s="298"/>
      <c r="D1236" s="305"/>
    </row>
    <row r="1237" spans="2:4" ht="12">
      <c r="B1237" s="308"/>
      <c r="C1237" s="298"/>
      <c r="D1237" s="305"/>
    </row>
    <row r="1238" spans="2:4" ht="12">
      <c r="B1238" s="308"/>
      <c r="C1238" s="298"/>
      <c r="D1238" s="305"/>
    </row>
    <row r="1239" spans="2:4" ht="12">
      <c r="B1239" s="308"/>
      <c r="C1239" s="298"/>
      <c r="D1239" s="305"/>
    </row>
    <row r="1240" spans="2:4" ht="12">
      <c r="B1240" s="302"/>
      <c r="C1240" s="298"/>
      <c r="D1240" s="299"/>
    </row>
    <row r="1241" spans="2:4" ht="12">
      <c r="B1241" s="308"/>
      <c r="C1241" s="298"/>
      <c r="D1241" s="305"/>
    </row>
    <row r="1242" spans="2:4" ht="12">
      <c r="B1242" s="308"/>
      <c r="C1242" s="298"/>
      <c r="D1242" s="305"/>
    </row>
    <row r="1243" spans="2:4" ht="12">
      <c r="B1243" s="308"/>
      <c r="C1243" s="298"/>
      <c r="D1243" s="305"/>
    </row>
    <row r="1244" spans="2:4" ht="12">
      <c r="B1244" s="308"/>
      <c r="C1244" s="298"/>
      <c r="D1244" s="305"/>
    </row>
    <row r="1245" spans="2:4" ht="12">
      <c r="B1245" s="308"/>
      <c r="C1245" s="298"/>
      <c r="D1245" s="305"/>
    </row>
    <row r="1246" spans="2:4" ht="12">
      <c r="B1246" s="308"/>
      <c r="C1246" s="298"/>
      <c r="D1246" s="305"/>
    </row>
    <row r="1247" spans="2:4" ht="12">
      <c r="B1247" s="302"/>
      <c r="C1247" s="298"/>
      <c r="D1247" s="299"/>
    </row>
    <row r="1248" spans="2:4" ht="12">
      <c r="B1248" s="308"/>
      <c r="C1248" s="298"/>
      <c r="D1248" s="305"/>
    </row>
    <row r="1249" spans="2:4" ht="12">
      <c r="B1249" s="308"/>
      <c r="C1249" s="298"/>
      <c r="D1249" s="305"/>
    </row>
    <row r="1250" spans="2:4" ht="12">
      <c r="B1250" s="308"/>
      <c r="C1250" s="298"/>
      <c r="D1250" s="305"/>
    </row>
    <row r="1251" spans="2:4" ht="12">
      <c r="B1251" s="308"/>
      <c r="C1251" s="298"/>
      <c r="D1251" s="305"/>
    </row>
    <row r="1252" spans="2:4" ht="12">
      <c r="B1252" s="308"/>
      <c r="C1252" s="298"/>
      <c r="D1252" s="305"/>
    </row>
    <row r="1253" spans="2:4" ht="12">
      <c r="B1253" s="309"/>
      <c r="C1253" s="310"/>
      <c r="D1253" s="305"/>
    </row>
    <row r="1254" spans="2:4" ht="12">
      <c r="B1254" s="309"/>
      <c r="C1254" s="310"/>
      <c r="D1254" s="305"/>
    </row>
    <row r="1255" spans="2:4" ht="12">
      <c r="B1255" s="309"/>
      <c r="C1255" s="310"/>
      <c r="D1255" s="305"/>
    </row>
    <row r="1256" spans="2:4" ht="12">
      <c r="B1256" s="309"/>
      <c r="C1256" s="310"/>
      <c r="D1256" s="305"/>
    </row>
    <row r="1257" spans="2:4" ht="12">
      <c r="B1257" s="309"/>
      <c r="C1257" s="310"/>
      <c r="D1257" s="305"/>
    </row>
    <row r="1258" spans="2:4" ht="12">
      <c r="B1258" s="309"/>
      <c r="C1258" s="310"/>
      <c r="D1258" s="305"/>
    </row>
    <row r="1259" spans="2:4" ht="12">
      <c r="B1259" s="308"/>
      <c r="C1259" s="298"/>
      <c r="D1259" s="305"/>
    </row>
    <row r="1260" spans="2:4" ht="12">
      <c r="B1260" s="308"/>
      <c r="C1260" s="298"/>
      <c r="D1260" s="305"/>
    </row>
    <row r="1261" spans="2:4" ht="12">
      <c r="B1261" s="308"/>
      <c r="C1261" s="298"/>
      <c r="D1261" s="305"/>
    </row>
    <row r="1262" spans="2:4" ht="12">
      <c r="B1262" s="308"/>
      <c r="C1262" s="298"/>
      <c r="D1262" s="305"/>
    </row>
    <row r="1263" spans="2:4" ht="12">
      <c r="B1263" s="308"/>
      <c r="C1263" s="298"/>
      <c r="D1263" s="305"/>
    </row>
    <row r="1264" spans="2:4" ht="12">
      <c r="B1264" s="308"/>
      <c r="C1264" s="298"/>
      <c r="D1264" s="305"/>
    </row>
    <row r="1265" spans="2:4" ht="12">
      <c r="B1265" s="302"/>
      <c r="C1265" s="298"/>
      <c r="D1265" s="299"/>
    </row>
    <row r="1266" spans="2:4" ht="12">
      <c r="B1266" s="308"/>
      <c r="C1266" s="298"/>
      <c r="D1266" s="305"/>
    </row>
    <row r="1267" spans="2:4" ht="12">
      <c r="B1267" s="308"/>
      <c r="C1267" s="298"/>
      <c r="D1267" s="305"/>
    </row>
    <row r="1268" spans="2:4" ht="12">
      <c r="B1268" s="308"/>
      <c r="C1268" s="298"/>
      <c r="D1268" s="305"/>
    </row>
    <row r="1269" spans="2:4" ht="12">
      <c r="B1269" s="308"/>
      <c r="C1269" s="298"/>
      <c r="D1269" s="305"/>
    </row>
    <row r="1270" spans="2:4" ht="12">
      <c r="B1270" s="308"/>
      <c r="C1270" s="298"/>
      <c r="D1270" s="305"/>
    </row>
    <row r="1271" spans="2:4" ht="12">
      <c r="B1271" s="308"/>
      <c r="C1271" s="298"/>
      <c r="D1271" s="305"/>
    </row>
    <row r="1272" spans="2:4" ht="12">
      <c r="B1272" s="308"/>
      <c r="C1272" s="298"/>
      <c r="D1272" s="305"/>
    </row>
    <row r="1273" spans="2:4" ht="12">
      <c r="B1273" s="308"/>
      <c r="C1273" s="298"/>
      <c r="D1273" s="305"/>
    </row>
    <row r="1274" spans="2:4" ht="12">
      <c r="B1274" s="302"/>
      <c r="C1274" s="298"/>
      <c r="D1274" s="299"/>
    </row>
    <row r="1275" spans="2:4" ht="12">
      <c r="B1275" s="308"/>
      <c r="C1275" s="298"/>
      <c r="D1275" s="305"/>
    </row>
    <row r="1276" spans="2:4" ht="12">
      <c r="B1276" s="308"/>
      <c r="C1276" s="298"/>
      <c r="D1276" s="305"/>
    </row>
    <row r="1277" spans="2:4" ht="12">
      <c r="B1277" s="308"/>
      <c r="C1277" s="298"/>
      <c r="D1277" s="305"/>
    </row>
    <row r="1278" spans="2:4" ht="12">
      <c r="B1278" s="308"/>
      <c r="C1278" s="298"/>
      <c r="D1278" s="305"/>
    </row>
    <row r="1279" spans="2:4" ht="12">
      <c r="B1279" s="308"/>
      <c r="C1279" s="298"/>
      <c r="D1279" s="305"/>
    </row>
    <row r="1280" spans="2:4" ht="12">
      <c r="B1280" s="309"/>
      <c r="C1280" s="310"/>
      <c r="D1280" s="305"/>
    </row>
    <row r="1281" spans="2:4" ht="12">
      <c r="B1281" s="309"/>
      <c r="C1281" s="310"/>
      <c r="D1281" s="305"/>
    </row>
    <row r="1282" spans="2:4" ht="12">
      <c r="B1282" s="309"/>
      <c r="C1282" s="310"/>
      <c r="D1282" s="305"/>
    </row>
    <row r="1283" spans="2:4" ht="12">
      <c r="B1283" s="309"/>
      <c r="C1283" s="310"/>
      <c r="D1283" s="305"/>
    </row>
    <row r="1284" spans="2:4" ht="12">
      <c r="B1284" s="309"/>
      <c r="C1284" s="310"/>
      <c r="D1284" s="305"/>
    </row>
    <row r="1285" spans="2:4" ht="12">
      <c r="B1285" s="309"/>
      <c r="C1285" s="310"/>
      <c r="D1285" s="305"/>
    </row>
    <row r="1286" spans="2:4" ht="12">
      <c r="B1286" s="308"/>
      <c r="C1286" s="298"/>
      <c r="D1286" s="305"/>
    </row>
    <row r="1287" spans="2:4" ht="12">
      <c r="B1287" s="308"/>
      <c r="C1287" s="298"/>
      <c r="D1287" s="305"/>
    </row>
    <row r="1288" spans="2:4" ht="12">
      <c r="B1288" s="308"/>
      <c r="C1288" s="298"/>
      <c r="D1288" s="305"/>
    </row>
    <row r="1289" spans="2:4" ht="12">
      <c r="B1289" s="308"/>
      <c r="C1289" s="298"/>
      <c r="D1289" s="305"/>
    </row>
    <row r="1290" spans="2:4" ht="12">
      <c r="B1290" s="308"/>
      <c r="C1290" s="298"/>
      <c r="D1290" s="305"/>
    </row>
    <row r="1291" spans="2:4" ht="12">
      <c r="B1291" s="308"/>
      <c r="C1291" s="298"/>
      <c r="D1291" s="305"/>
    </row>
    <row r="1292" spans="2:4" ht="12">
      <c r="B1292" s="302"/>
      <c r="C1292" s="298"/>
      <c r="D1292" s="299"/>
    </row>
    <row r="1293" spans="2:4" ht="12">
      <c r="B1293" s="308"/>
      <c r="C1293" s="298"/>
      <c r="D1293" s="305"/>
    </row>
    <row r="1294" spans="2:4" ht="12">
      <c r="B1294" s="308"/>
      <c r="C1294" s="298"/>
      <c r="D1294" s="305"/>
    </row>
    <row r="1295" spans="2:4" ht="12">
      <c r="B1295" s="308"/>
      <c r="C1295" s="298"/>
      <c r="D1295" s="305"/>
    </row>
    <row r="1296" spans="2:4" ht="12">
      <c r="B1296" s="308"/>
      <c r="C1296" s="298"/>
      <c r="D1296" s="305"/>
    </row>
    <row r="1297" spans="2:4" ht="12">
      <c r="B1297" s="308"/>
      <c r="C1297" s="298"/>
      <c r="D1297" s="305"/>
    </row>
    <row r="1298" spans="2:4" ht="12">
      <c r="B1298" s="308"/>
      <c r="C1298" s="298"/>
      <c r="D1298" s="305"/>
    </row>
    <row r="1299" spans="2:4" ht="12">
      <c r="B1299" s="308"/>
      <c r="C1299" s="298"/>
      <c r="D1299" s="305"/>
    </row>
    <row r="1300" spans="2:4" ht="12">
      <c r="B1300" s="308"/>
      <c r="C1300" s="298"/>
      <c r="D1300" s="305"/>
    </row>
    <row r="1301" spans="2:4" ht="12">
      <c r="B1301" s="302"/>
      <c r="C1301" s="298"/>
      <c r="D1301" s="299"/>
    </row>
    <row r="1302" spans="2:4" ht="12">
      <c r="B1302" s="308"/>
      <c r="C1302" s="298"/>
      <c r="D1302" s="305"/>
    </row>
    <row r="1303" spans="2:4" ht="12">
      <c r="B1303" s="308"/>
      <c r="C1303" s="298"/>
      <c r="D1303" s="305"/>
    </row>
    <row r="1304" spans="2:4" ht="12">
      <c r="B1304" s="308"/>
      <c r="C1304" s="298"/>
      <c r="D1304" s="305"/>
    </row>
    <row r="1305" spans="2:4" ht="12">
      <c r="B1305" s="308"/>
      <c r="C1305" s="298"/>
      <c r="D1305" s="305"/>
    </row>
    <row r="1306" spans="2:4" ht="12">
      <c r="B1306" s="308"/>
      <c r="C1306" s="298"/>
      <c r="D1306" s="305"/>
    </row>
    <row r="1307" spans="2:4" ht="12">
      <c r="B1307" s="309"/>
      <c r="C1307" s="310"/>
      <c r="D1307" s="305"/>
    </row>
    <row r="1308" spans="2:4" ht="12">
      <c r="B1308" s="309"/>
      <c r="C1308" s="310"/>
      <c r="D1308" s="305"/>
    </row>
    <row r="1309" spans="2:4" ht="12">
      <c r="B1309" s="309"/>
      <c r="C1309" s="310"/>
      <c r="D1309" s="305"/>
    </row>
    <row r="1310" spans="2:4" ht="12">
      <c r="B1310" s="309"/>
      <c r="C1310" s="310"/>
      <c r="D1310" s="305"/>
    </row>
    <row r="1311" spans="2:4" ht="12">
      <c r="B1311" s="309"/>
      <c r="C1311" s="310"/>
      <c r="D1311" s="305"/>
    </row>
    <row r="1312" spans="2:4" ht="12">
      <c r="B1312" s="309"/>
      <c r="C1312" s="310"/>
      <c r="D1312" s="305"/>
    </row>
    <row r="1313" spans="2:4" ht="12">
      <c r="B1313" s="308"/>
      <c r="C1313" s="298"/>
      <c r="D1313" s="305"/>
    </row>
    <row r="1314" spans="2:4" ht="12">
      <c r="B1314" s="308"/>
      <c r="C1314" s="298"/>
      <c r="D1314" s="305"/>
    </row>
    <row r="1315" spans="2:4" ht="12">
      <c r="B1315" s="308"/>
      <c r="C1315" s="298"/>
      <c r="D1315" s="305"/>
    </row>
    <row r="1316" spans="2:4" ht="12">
      <c r="B1316" s="308"/>
      <c r="C1316" s="298"/>
      <c r="D1316" s="305"/>
    </row>
    <row r="1317" spans="2:4" ht="12">
      <c r="B1317" s="308"/>
      <c r="C1317" s="298"/>
      <c r="D1317" s="305"/>
    </row>
    <row r="1318" spans="2:4" ht="12">
      <c r="B1318" s="308"/>
      <c r="C1318" s="298"/>
      <c r="D1318" s="305"/>
    </row>
    <row r="1319" spans="2:4" ht="12">
      <c r="B1319" s="302"/>
      <c r="C1319" s="298"/>
      <c r="D1319" s="299"/>
    </row>
    <row r="1320" spans="2:4" ht="12">
      <c r="B1320" s="308"/>
      <c r="C1320" s="298"/>
      <c r="D1320" s="305"/>
    </row>
    <row r="1321" spans="2:4" ht="12">
      <c r="B1321" s="308"/>
      <c r="C1321" s="298"/>
      <c r="D1321" s="305"/>
    </row>
    <row r="1322" spans="2:4" ht="12">
      <c r="B1322" s="308"/>
      <c r="C1322" s="298"/>
      <c r="D1322" s="305"/>
    </row>
    <row r="1323" spans="2:4" ht="12">
      <c r="B1323" s="308"/>
      <c r="C1323" s="298"/>
      <c r="D1323" s="305"/>
    </row>
    <row r="1324" spans="2:4" ht="12">
      <c r="B1324" s="308"/>
      <c r="C1324" s="298"/>
      <c r="D1324" s="305"/>
    </row>
    <row r="1325" spans="2:4" ht="12">
      <c r="B1325" s="308"/>
      <c r="C1325" s="298"/>
      <c r="D1325" s="305"/>
    </row>
    <row r="1326" spans="2:4" ht="12">
      <c r="B1326" s="308"/>
      <c r="C1326" s="298"/>
      <c r="D1326" s="305"/>
    </row>
    <row r="1327" spans="2:4" ht="12">
      <c r="B1327" s="308"/>
      <c r="C1327" s="298"/>
      <c r="D1327" s="305"/>
    </row>
    <row r="1328" spans="2:4" ht="12">
      <c r="B1328" s="302"/>
      <c r="C1328" s="298"/>
      <c r="D1328" s="299"/>
    </row>
    <row r="1329" spans="2:4" ht="12">
      <c r="B1329" s="308"/>
      <c r="C1329" s="298"/>
      <c r="D1329" s="305"/>
    </row>
    <row r="1330" spans="2:4" ht="12">
      <c r="B1330" s="308"/>
      <c r="C1330" s="298"/>
      <c r="D1330" s="305"/>
    </row>
    <row r="1331" spans="2:4" ht="12">
      <c r="B1331" s="308"/>
      <c r="C1331" s="298"/>
      <c r="D1331" s="305"/>
    </row>
    <row r="1332" spans="2:4" ht="12">
      <c r="B1332" s="308"/>
      <c r="C1332" s="298"/>
      <c r="D1332" s="305"/>
    </row>
    <row r="1333" spans="2:4" ht="12">
      <c r="B1333" s="308"/>
      <c r="C1333" s="298"/>
      <c r="D1333" s="305"/>
    </row>
    <row r="1334" spans="2:4" ht="12">
      <c r="B1334" s="309"/>
      <c r="C1334" s="310"/>
      <c r="D1334" s="305"/>
    </row>
    <row r="1335" spans="2:4" ht="12">
      <c r="B1335" s="309"/>
      <c r="C1335" s="310"/>
      <c r="D1335" s="305"/>
    </row>
    <row r="1336" spans="2:4" ht="12">
      <c r="B1336" s="309"/>
      <c r="C1336" s="310"/>
      <c r="D1336" s="305"/>
    </row>
    <row r="1337" spans="2:4" ht="12">
      <c r="B1337" s="309"/>
      <c r="C1337" s="310"/>
      <c r="D1337" s="305"/>
    </row>
    <row r="1338" spans="2:4" ht="12">
      <c r="B1338" s="309"/>
      <c r="C1338" s="310"/>
      <c r="D1338" s="305"/>
    </row>
    <row r="1339" spans="2:4" ht="12">
      <c r="B1339" s="309"/>
      <c r="C1339" s="310"/>
      <c r="D1339" s="305"/>
    </row>
    <row r="1340" spans="2:4" ht="12">
      <c r="B1340" s="308"/>
      <c r="C1340" s="298"/>
      <c r="D1340" s="305"/>
    </row>
    <row r="1341" spans="2:4" ht="12">
      <c r="B1341" s="308"/>
      <c r="C1341" s="298"/>
      <c r="D1341" s="305"/>
    </row>
    <row r="1342" spans="2:4" ht="12">
      <c r="B1342" s="308"/>
      <c r="C1342" s="298"/>
      <c r="D1342" s="305"/>
    </row>
    <row r="1343" spans="2:4" ht="12">
      <c r="B1343" s="308"/>
      <c r="C1343" s="298"/>
      <c r="D1343" s="305"/>
    </row>
    <row r="1344" spans="2:4" ht="12">
      <c r="B1344" s="308"/>
      <c r="C1344" s="298"/>
      <c r="D1344" s="305"/>
    </row>
    <row r="1345" spans="2:4" ht="12">
      <c r="B1345" s="308"/>
      <c r="C1345" s="298"/>
      <c r="D1345" s="305"/>
    </row>
    <row r="1346" spans="2:4" ht="12">
      <c r="B1346" s="308"/>
      <c r="C1346" s="298"/>
      <c r="D1346" s="305"/>
    </row>
    <row r="1347" spans="2:4" ht="12">
      <c r="B1347" s="308"/>
      <c r="C1347" s="298"/>
      <c r="D1347" s="305"/>
    </row>
    <row r="1348" spans="2:4" ht="12">
      <c r="B1348" s="308"/>
      <c r="C1348" s="298"/>
      <c r="D1348" s="305"/>
    </row>
    <row r="1349" spans="2:4" ht="12">
      <c r="B1349" s="308"/>
      <c r="C1349" s="298"/>
      <c r="D1349" s="305"/>
    </row>
    <row r="1350" spans="2:4" ht="12">
      <c r="B1350" s="302"/>
      <c r="C1350" s="298"/>
      <c r="D1350" s="299"/>
    </row>
    <row r="1351" spans="2:4" ht="12">
      <c r="B1351" s="308"/>
      <c r="C1351" s="298"/>
      <c r="D1351" s="305"/>
    </row>
    <row r="1352" spans="2:4" ht="12">
      <c r="B1352" s="308"/>
      <c r="C1352" s="298"/>
      <c r="D1352" s="305"/>
    </row>
    <row r="1353" spans="2:4" ht="12">
      <c r="B1353" s="308"/>
      <c r="C1353" s="298"/>
      <c r="D1353" s="305"/>
    </row>
    <row r="1354" spans="2:4" ht="12">
      <c r="B1354" s="308"/>
      <c r="C1354" s="298"/>
      <c r="D1354" s="305"/>
    </row>
    <row r="1355" spans="2:4" ht="12">
      <c r="B1355" s="308"/>
      <c r="C1355" s="298"/>
      <c r="D1355" s="305"/>
    </row>
    <row r="1356" spans="2:4" ht="12">
      <c r="B1356" s="308"/>
      <c r="C1356" s="298"/>
      <c r="D1356" s="305"/>
    </row>
    <row r="1357" spans="2:4" ht="12">
      <c r="B1357" s="308"/>
      <c r="C1357" s="298"/>
      <c r="D1357" s="305"/>
    </row>
    <row r="1358" spans="2:4" ht="12">
      <c r="B1358" s="308"/>
      <c r="C1358" s="298"/>
      <c r="D1358" s="305"/>
    </row>
    <row r="1359" spans="2:4" ht="12">
      <c r="B1359" s="308"/>
      <c r="C1359" s="298"/>
      <c r="D1359" s="305"/>
    </row>
    <row r="1360" spans="2:4" ht="12">
      <c r="B1360" s="308"/>
      <c r="C1360" s="298"/>
      <c r="D1360" s="305"/>
    </row>
    <row r="1361" spans="2:4" ht="12">
      <c r="B1361" s="302"/>
      <c r="C1361" s="298"/>
      <c r="D1361" s="299"/>
    </row>
    <row r="1362" spans="2:4" ht="12">
      <c r="B1362" s="308"/>
      <c r="C1362" s="298"/>
      <c r="D1362" s="305"/>
    </row>
    <row r="1363" spans="2:4" ht="12">
      <c r="B1363" s="308"/>
      <c r="C1363" s="298"/>
      <c r="D1363" s="305"/>
    </row>
    <row r="1364" spans="2:4" ht="12">
      <c r="B1364" s="308"/>
      <c r="C1364" s="298"/>
      <c r="D1364" s="305"/>
    </row>
    <row r="1365" spans="2:4" ht="12">
      <c r="B1365" s="308"/>
      <c r="C1365" s="298"/>
      <c r="D1365" s="305"/>
    </row>
    <row r="1366" spans="2:4" ht="12">
      <c r="B1366" s="308"/>
      <c r="C1366" s="298"/>
      <c r="D1366" s="305"/>
    </row>
    <row r="1367" spans="2:4" ht="12">
      <c r="B1367" s="309"/>
      <c r="C1367" s="310"/>
      <c r="D1367" s="305"/>
    </row>
    <row r="1368" spans="2:4" ht="12">
      <c r="B1368" s="309"/>
      <c r="C1368" s="310"/>
      <c r="D1368" s="305"/>
    </row>
    <row r="1369" spans="2:4" ht="12">
      <c r="B1369" s="309"/>
      <c r="C1369" s="310"/>
      <c r="D1369" s="305"/>
    </row>
    <row r="1370" spans="2:4" ht="12">
      <c r="B1370" s="309"/>
      <c r="C1370" s="310"/>
      <c r="D1370" s="305"/>
    </row>
    <row r="1371" spans="2:4" ht="12">
      <c r="B1371" s="309"/>
      <c r="C1371" s="310"/>
      <c r="D1371" s="305"/>
    </row>
    <row r="1372" spans="2:4" ht="12">
      <c r="B1372" s="309"/>
      <c r="C1372" s="310"/>
      <c r="D1372" s="305"/>
    </row>
    <row r="1373" spans="2:4" ht="12">
      <c r="B1373" s="308"/>
      <c r="C1373" s="298"/>
      <c r="D1373" s="305"/>
    </row>
    <row r="1374" spans="2:4" ht="12">
      <c r="B1374" s="308"/>
      <c r="C1374" s="298"/>
      <c r="D1374" s="305"/>
    </row>
    <row r="1375" spans="2:4" ht="12">
      <c r="B1375" s="308"/>
      <c r="C1375" s="298"/>
      <c r="D1375" s="305"/>
    </row>
    <row r="1376" spans="2:4" ht="12">
      <c r="B1376" s="308"/>
      <c r="C1376" s="298"/>
      <c r="D1376" s="305"/>
    </row>
    <row r="1377" spans="2:4" ht="12">
      <c r="B1377" s="308"/>
      <c r="C1377" s="298"/>
      <c r="D1377" s="305"/>
    </row>
    <row r="1378" spans="2:4" ht="12">
      <c r="B1378" s="308"/>
      <c r="C1378" s="298"/>
      <c r="D1378" s="305"/>
    </row>
    <row r="1379" spans="2:4" ht="12">
      <c r="B1379" s="308"/>
      <c r="C1379" s="298"/>
      <c r="D1379" s="305"/>
    </row>
    <row r="1380" spans="2:4" ht="12">
      <c r="B1380" s="308"/>
      <c r="C1380" s="298"/>
      <c r="D1380" s="305"/>
    </row>
    <row r="1381" spans="2:4" ht="12">
      <c r="B1381" s="302"/>
      <c r="C1381" s="298"/>
      <c r="D1381" s="299"/>
    </row>
    <row r="1382" spans="2:4" ht="12">
      <c r="B1382" s="308"/>
      <c r="C1382" s="298"/>
      <c r="D1382" s="305"/>
    </row>
    <row r="1383" spans="2:4" ht="12">
      <c r="B1383" s="308"/>
      <c r="C1383" s="298"/>
      <c r="D1383" s="305"/>
    </row>
    <row r="1384" spans="2:4" ht="12">
      <c r="B1384" s="308"/>
      <c r="C1384" s="298"/>
      <c r="D1384" s="305"/>
    </row>
    <row r="1385" spans="2:4" ht="12">
      <c r="B1385" s="308"/>
      <c r="C1385" s="298"/>
      <c r="D1385" s="305"/>
    </row>
    <row r="1386" spans="2:4" ht="12">
      <c r="B1386" s="308"/>
      <c r="C1386" s="298"/>
      <c r="D1386" s="305"/>
    </row>
    <row r="1387" spans="2:4" ht="12">
      <c r="B1387" s="308"/>
      <c r="C1387" s="298"/>
      <c r="D1387" s="305"/>
    </row>
    <row r="1388" spans="2:4" ht="12">
      <c r="B1388" s="308"/>
      <c r="C1388" s="298"/>
      <c r="D1388" s="305"/>
    </row>
    <row r="1389" spans="2:4" ht="12">
      <c r="B1389" s="308"/>
      <c r="C1389" s="298"/>
      <c r="D1389" s="305"/>
    </row>
    <row r="1390" spans="2:4" ht="12">
      <c r="B1390" s="308"/>
      <c r="C1390" s="298"/>
      <c r="D1390" s="305"/>
    </row>
    <row r="1391" spans="2:4" ht="12">
      <c r="B1391" s="302"/>
      <c r="C1391" s="298"/>
      <c r="D1391" s="299"/>
    </row>
    <row r="1392" spans="2:4" ht="12">
      <c r="B1392" s="308"/>
      <c r="C1392" s="298"/>
      <c r="D1392" s="305"/>
    </row>
    <row r="1393" spans="2:4" ht="12">
      <c r="B1393" s="308"/>
      <c r="C1393" s="298"/>
      <c r="D1393" s="305"/>
    </row>
    <row r="1394" spans="2:4" ht="12">
      <c r="B1394" s="308"/>
      <c r="C1394" s="298"/>
      <c r="D1394" s="305"/>
    </row>
    <row r="1395" spans="2:4" ht="12">
      <c r="B1395" s="308"/>
      <c r="C1395" s="298"/>
      <c r="D1395" s="305"/>
    </row>
    <row r="1396" spans="2:4" ht="12">
      <c r="B1396" s="308"/>
      <c r="C1396" s="298"/>
      <c r="D1396" s="305"/>
    </row>
    <row r="1397" spans="2:4" ht="12">
      <c r="B1397" s="309"/>
      <c r="C1397" s="310"/>
      <c r="D1397" s="305"/>
    </row>
    <row r="1398" spans="2:4" ht="12">
      <c r="B1398" s="309"/>
      <c r="C1398" s="310"/>
      <c r="D1398" s="305"/>
    </row>
    <row r="1399" spans="2:4" ht="12">
      <c r="B1399" s="309"/>
      <c r="C1399" s="310"/>
      <c r="D1399" s="305"/>
    </row>
    <row r="1400" spans="2:4" ht="12">
      <c r="B1400" s="309"/>
      <c r="C1400" s="310"/>
      <c r="D1400" s="305"/>
    </row>
    <row r="1401" spans="2:4" ht="12">
      <c r="B1401" s="309"/>
      <c r="C1401" s="310"/>
      <c r="D1401" s="305"/>
    </row>
    <row r="1402" spans="2:4" ht="12">
      <c r="B1402" s="309"/>
      <c r="C1402" s="310"/>
      <c r="D1402" s="305"/>
    </row>
    <row r="1403" spans="2:4" ht="12">
      <c r="B1403" s="308"/>
      <c r="C1403" s="298"/>
      <c r="D1403" s="305"/>
    </row>
    <row r="1404" spans="2:4" ht="12">
      <c r="B1404" s="308"/>
      <c r="C1404" s="298"/>
      <c r="D1404" s="305"/>
    </row>
    <row r="1405" spans="2:4" ht="12">
      <c r="B1405" s="308"/>
      <c r="C1405" s="298"/>
      <c r="D1405" s="305"/>
    </row>
    <row r="1406" spans="2:4" ht="12">
      <c r="B1406" s="308"/>
      <c r="C1406" s="298"/>
      <c r="D1406" s="305"/>
    </row>
    <row r="1407" spans="2:4" ht="12">
      <c r="B1407" s="308"/>
      <c r="C1407" s="298"/>
      <c r="D1407" s="305"/>
    </row>
    <row r="1408" spans="2:4" ht="12">
      <c r="B1408" s="308"/>
      <c r="C1408" s="298"/>
      <c r="D1408" s="305"/>
    </row>
    <row r="1409" spans="2:4" ht="12">
      <c r="B1409" s="308"/>
      <c r="C1409" s="298"/>
      <c r="D1409" s="305"/>
    </row>
    <row r="1410" spans="2:4" ht="12">
      <c r="B1410" s="308"/>
      <c r="C1410" s="298"/>
      <c r="D1410" s="305"/>
    </row>
    <row r="1411" spans="2:4" ht="12">
      <c r="B1411" s="302"/>
      <c r="C1411" s="298"/>
      <c r="D1411" s="299"/>
    </row>
    <row r="1412" spans="2:4" ht="12">
      <c r="B1412" s="308"/>
      <c r="C1412" s="298"/>
      <c r="D1412" s="305"/>
    </row>
    <row r="1413" spans="2:4" ht="12">
      <c r="B1413" s="308"/>
      <c r="C1413" s="298"/>
      <c r="D1413" s="305"/>
    </row>
    <row r="1414" spans="2:4" ht="12">
      <c r="B1414" s="308"/>
      <c r="C1414" s="298"/>
      <c r="D1414" s="305"/>
    </row>
    <row r="1415" spans="2:4" ht="12">
      <c r="B1415" s="308"/>
      <c r="C1415" s="298"/>
      <c r="D1415" s="305"/>
    </row>
    <row r="1416" spans="2:4" ht="12">
      <c r="B1416" s="308"/>
      <c r="C1416" s="298"/>
      <c r="D1416" s="305"/>
    </row>
    <row r="1417" spans="2:4" ht="12">
      <c r="B1417" s="308"/>
      <c r="C1417" s="298"/>
      <c r="D1417" s="305"/>
    </row>
    <row r="1418" spans="2:4" ht="12">
      <c r="B1418" s="308"/>
      <c r="C1418" s="298"/>
      <c r="D1418" s="305"/>
    </row>
    <row r="1419" spans="2:4" ht="12">
      <c r="B1419" s="308"/>
      <c r="C1419" s="298"/>
      <c r="D1419" s="305"/>
    </row>
    <row r="1420" spans="2:4" ht="12">
      <c r="B1420" s="302"/>
      <c r="C1420" s="298"/>
      <c r="D1420" s="299"/>
    </row>
    <row r="1421" spans="2:4" ht="12">
      <c r="B1421" s="308"/>
      <c r="C1421" s="298"/>
      <c r="D1421" s="305"/>
    </row>
    <row r="1422" spans="2:4" ht="12">
      <c r="B1422" s="308"/>
      <c r="C1422" s="298"/>
      <c r="D1422" s="305"/>
    </row>
    <row r="1423" spans="2:4" ht="12">
      <c r="B1423" s="308"/>
      <c r="C1423" s="298"/>
      <c r="D1423" s="305"/>
    </row>
    <row r="1424" spans="2:4" ht="12">
      <c r="B1424" s="308"/>
      <c r="C1424" s="298"/>
      <c r="D1424" s="305"/>
    </row>
    <row r="1425" spans="2:4" ht="12">
      <c r="B1425" s="308"/>
      <c r="C1425" s="298"/>
      <c r="D1425" s="305"/>
    </row>
    <row r="1426" spans="2:4" ht="12">
      <c r="B1426" s="309"/>
      <c r="C1426" s="310"/>
      <c r="D1426" s="305"/>
    </row>
    <row r="1427" spans="2:4" ht="12">
      <c r="B1427" s="309"/>
      <c r="C1427" s="310"/>
      <c r="D1427" s="305"/>
    </row>
    <row r="1428" spans="2:4" ht="12">
      <c r="B1428" s="309"/>
      <c r="C1428" s="310"/>
      <c r="D1428" s="305"/>
    </row>
    <row r="1429" spans="2:4" ht="12">
      <c r="B1429" s="309"/>
      <c r="C1429" s="310"/>
      <c r="D1429" s="305"/>
    </row>
    <row r="1430" spans="2:4" ht="12">
      <c r="B1430" s="309"/>
      <c r="C1430" s="310"/>
      <c r="D1430" s="305"/>
    </row>
    <row r="1431" spans="2:4" ht="12">
      <c r="B1431" s="309"/>
      <c r="C1431" s="310"/>
      <c r="D1431" s="305"/>
    </row>
    <row r="1432" spans="2:4" ht="12">
      <c r="B1432" s="308"/>
      <c r="C1432" s="298"/>
      <c r="D1432" s="305"/>
    </row>
    <row r="1433" spans="2:4" ht="12">
      <c r="B1433" s="308"/>
      <c r="C1433" s="298"/>
      <c r="D1433" s="305"/>
    </row>
    <row r="1434" spans="2:4" ht="12">
      <c r="B1434" s="308"/>
      <c r="C1434" s="298"/>
      <c r="D1434" s="305"/>
    </row>
    <row r="1435" spans="2:4" ht="12">
      <c r="B1435" s="308"/>
      <c r="C1435" s="298"/>
      <c r="D1435" s="305"/>
    </row>
    <row r="1436" spans="2:4" ht="12">
      <c r="B1436" s="308"/>
      <c r="C1436" s="298"/>
      <c r="D1436" s="305"/>
    </row>
    <row r="1437" spans="2:4" ht="12">
      <c r="B1437" s="308"/>
      <c r="C1437" s="298"/>
      <c r="D1437" s="305"/>
    </row>
    <row r="1438" spans="2:4" ht="12">
      <c r="B1438" s="308"/>
      <c r="C1438" s="298"/>
      <c r="D1438" s="305"/>
    </row>
    <row r="1439" spans="2:4" ht="12">
      <c r="B1439" s="308"/>
      <c r="C1439" s="298"/>
      <c r="D1439" s="305"/>
    </row>
    <row r="1440" spans="2:4" ht="12">
      <c r="B1440" s="302"/>
      <c r="C1440" s="298"/>
      <c r="D1440" s="299"/>
    </row>
    <row r="1441" spans="2:4" ht="12">
      <c r="B1441" s="308"/>
      <c r="C1441" s="298"/>
      <c r="D1441" s="305"/>
    </row>
    <row r="1442" spans="2:4" ht="12">
      <c r="B1442" s="308"/>
      <c r="C1442" s="298"/>
      <c r="D1442" s="305"/>
    </row>
    <row r="1443" spans="2:4" ht="12">
      <c r="B1443" s="308"/>
      <c r="C1443" s="298"/>
      <c r="D1443" s="305"/>
    </row>
    <row r="1444" spans="2:4" ht="12">
      <c r="B1444" s="308"/>
      <c r="C1444" s="298"/>
      <c r="D1444" s="305"/>
    </row>
    <row r="1445" spans="2:4" ht="12">
      <c r="B1445" s="308"/>
      <c r="C1445" s="298"/>
      <c r="D1445" s="305"/>
    </row>
    <row r="1446" spans="2:4" ht="12">
      <c r="B1446" s="308"/>
      <c r="C1446" s="298"/>
      <c r="D1446" s="305"/>
    </row>
    <row r="1447" spans="2:4" ht="12">
      <c r="B1447" s="308"/>
      <c r="C1447" s="298"/>
      <c r="D1447" s="305"/>
    </row>
    <row r="1448" spans="2:4" ht="12">
      <c r="B1448" s="308"/>
      <c r="C1448" s="298"/>
      <c r="D1448" s="305"/>
    </row>
    <row r="1449" spans="2:4" ht="12">
      <c r="B1449" s="302"/>
      <c r="C1449" s="298"/>
      <c r="D1449" s="299"/>
    </row>
    <row r="1450" spans="2:4" ht="12">
      <c r="B1450" s="308"/>
      <c r="C1450" s="298"/>
      <c r="D1450" s="305"/>
    </row>
    <row r="1451" spans="2:4" ht="12">
      <c r="B1451" s="308"/>
      <c r="C1451" s="298"/>
      <c r="D1451" s="305"/>
    </row>
    <row r="1452" spans="2:4" ht="12">
      <c r="B1452" s="308"/>
      <c r="C1452" s="298"/>
      <c r="D1452" s="305"/>
    </row>
    <row r="1453" spans="2:4" ht="12">
      <c r="B1453" s="308"/>
      <c r="C1453" s="298"/>
      <c r="D1453" s="305"/>
    </row>
    <row r="1454" spans="2:4" ht="12">
      <c r="B1454" s="308"/>
      <c r="C1454" s="298"/>
      <c r="D1454" s="305"/>
    </row>
    <row r="1455" spans="2:4" ht="12">
      <c r="B1455" s="309"/>
      <c r="C1455" s="310"/>
      <c r="D1455" s="305"/>
    </row>
    <row r="1456" spans="2:4" ht="12">
      <c r="B1456" s="309"/>
      <c r="C1456" s="310"/>
      <c r="D1456" s="305"/>
    </row>
    <row r="1457" spans="2:4" ht="12">
      <c r="B1457" s="309"/>
      <c r="C1457" s="310"/>
      <c r="D1457" s="305"/>
    </row>
    <row r="1458" spans="2:4" ht="12">
      <c r="B1458" s="309"/>
      <c r="C1458" s="310"/>
      <c r="D1458" s="305"/>
    </row>
    <row r="1459" spans="2:4" ht="12">
      <c r="B1459" s="309"/>
      <c r="C1459" s="310"/>
      <c r="D1459" s="305"/>
    </row>
    <row r="1460" spans="2:4" ht="12">
      <c r="B1460" s="309"/>
      <c r="C1460" s="310"/>
      <c r="D1460" s="305"/>
    </row>
    <row r="1461" spans="2:4" ht="12">
      <c r="B1461" s="308"/>
      <c r="C1461" s="298"/>
      <c r="D1461" s="305"/>
    </row>
    <row r="1462" spans="2:4" ht="12">
      <c r="B1462" s="308"/>
      <c r="C1462" s="298"/>
      <c r="D1462" s="305"/>
    </row>
    <row r="1463" spans="2:4" ht="12">
      <c r="B1463" s="308"/>
      <c r="C1463" s="298"/>
      <c r="D1463" s="305"/>
    </row>
    <row r="1464" spans="2:4" ht="12">
      <c r="B1464" s="308"/>
      <c r="C1464" s="298"/>
      <c r="D1464" s="305"/>
    </row>
    <row r="1465" spans="2:4" ht="12">
      <c r="B1465" s="308"/>
      <c r="C1465" s="298"/>
      <c r="D1465" s="305"/>
    </row>
    <row r="1466" spans="2:4" ht="12">
      <c r="B1466" s="308"/>
      <c r="C1466" s="298"/>
      <c r="D1466" s="305"/>
    </row>
    <row r="1467" spans="2:4" ht="12">
      <c r="B1467" s="308"/>
      <c r="C1467" s="298"/>
      <c r="D1467" s="305"/>
    </row>
    <row r="1468" spans="2:4" ht="12">
      <c r="B1468" s="308"/>
      <c r="C1468" s="298"/>
      <c r="D1468" s="305"/>
    </row>
    <row r="1469" spans="2:4" ht="12">
      <c r="B1469" s="308"/>
      <c r="C1469" s="298"/>
      <c r="D1469" s="305"/>
    </row>
    <row r="1470" spans="2:4" ht="12">
      <c r="B1470" s="302"/>
      <c r="C1470" s="298"/>
      <c r="D1470" s="299"/>
    </row>
    <row r="1471" spans="2:4" ht="12">
      <c r="B1471" s="308"/>
      <c r="C1471" s="298"/>
      <c r="D1471" s="305"/>
    </row>
    <row r="1472" spans="2:4" ht="12">
      <c r="B1472" s="308"/>
      <c r="C1472" s="298"/>
      <c r="D1472" s="305"/>
    </row>
    <row r="1473" spans="2:4" ht="12">
      <c r="B1473" s="308"/>
      <c r="C1473" s="298"/>
      <c r="D1473" s="305"/>
    </row>
    <row r="1474" spans="2:4" ht="12">
      <c r="B1474" s="308"/>
      <c r="C1474" s="298"/>
      <c r="D1474" s="305"/>
    </row>
    <row r="1475" spans="2:4" ht="12">
      <c r="B1475" s="308"/>
      <c r="C1475" s="298"/>
      <c r="D1475" s="305"/>
    </row>
    <row r="1476" spans="2:4" ht="12">
      <c r="B1476" s="308"/>
      <c r="C1476" s="298"/>
      <c r="D1476" s="305"/>
    </row>
    <row r="1477" spans="2:4" ht="12">
      <c r="B1477" s="308"/>
      <c r="C1477" s="298"/>
      <c r="D1477" s="305"/>
    </row>
    <row r="1478" spans="2:4" ht="12">
      <c r="B1478" s="308"/>
      <c r="C1478" s="298"/>
      <c r="D1478" s="305"/>
    </row>
    <row r="1479" spans="2:4" ht="12">
      <c r="B1479" s="308"/>
      <c r="C1479" s="298"/>
      <c r="D1479" s="305"/>
    </row>
    <row r="1480" spans="2:4" ht="12">
      <c r="B1480" s="308"/>
      <c r="C1480" s="298"/>
      <c r="D1480" s="305"/>
    </row>
    <row r="1481" spans="2:4" ht="12">
      <c r="B1481" s="302"/>
      <c r="C1481" s="298"/>
      <c r="D1481" s="299"/>
    </row>
    <row r="1482" spans="2:4" ht="12">
      <c r="B1482" s="308"/>
      <c r="C1482" s="298"/>
      <c r="D1482" s="305"/>
    </row>
    <row r="1483" spans="2:4" ht="12">
      <c r="B1483" s="308"/>
      <c r="C1483" s="298"/>
      <c r="D1483" s="305"/>
    </row>
    <row r="1484" spans="2:4" ht="12">
      <c r="B1484" s="308"/>
      <c r="C1484" s="298"/>
      <c r="D1484" s="305"/>
    </row>
    <row r="1485" spans="2:4" ht="12">
      <c r="B1485" s="308"/>
      <c r="C1485" s="298"/>
      <c r="D1485" s="305"/>
    </row>
    <row r="1486" spans="2:4" ht="12">
      <c r="B1486" s="308"/>
      <c r="C1486" s="298"/>
      <c r="D1486" s="305"/>
    </row>
    <row r="1487" spans="2:4" ht="12">
      <c r="B1487" s="309"/>
      <c r="C1487" s="310"/>
      <c r="D1487" s="305"/>
    </row>
    <row r="1488" spans="2:4" ht="12">
      <c r="B1488" s="309"/>
      <c r="C1488" s="310"/>
      <c r="D1488" s="305"/>
    </row>
    <row r="1489" spans="2:4" ht="12">
      <c r="B1489" s="309"/>
      <c r="C1489" s="310"/>
      <c r="D1489" s="305"/>
    </row>
    <row r="1490" spans="2:4" ht="12">
      <c r="B1490" s="309"/>
      <c r="C1490" s="310"/>
      <c r="D1490" s="305"/>
    </row>
    <row r="1491" spans="2:4" ht="12">
      <c r="B1491" s="309"/>
      <c r="C1491" s="310"/>
      <c r="D1491" s="305"/>
    </row>
    <row r="1492" spans="2:4" ht="12">
      <c r="B1492" s="309"/>
      <c r="C1492" s="310"/>
      <c r="D1492" s="305"/>
    </row>
    <row r="1493" spans="2:4" ht="12">
      <c r="B1493" s="308"/>
      <c r="C1493" s="298"/>
      <c r="D1493" s="305"/>
    </row>
    <row r="1494" spans="2:4" ht="12">
      <c r="B1494" s="308"/>
      <c r="C1494" s="298"/>
      <c r="D1494" s="305"/>
    </row>
    <row r="1495" spans="2:4" ht="12">
      <c r="B1495" s="308"/>
      <c r="C1495" s="298"/>
      <c r="D1495" s="305"/>
    </row>
    <row r="1496" spans="2:4" ht="12">
      <c r="B1496" s="308"/>
      <c r="C1496" s="298"/>
      <c r="D1496" s="305"/>
    </row>
    <row r="1497" spans="2:4" ht="12">
      <c r="B1497" s="308"/>
      <c r="C1497" s="298"/>
      <c r="D1497" s="305"/>
    </row>
    <row r="1498" spans="2:4" ht="12">
      <c r="B1498" s="308"/>
      <c r="C1498" s="298"/>
      <c r="D1498" s="305"/>
    </row>
    <row r="1499" spans="2:4" ht="12">
      <c r="B1499" s="308"/>
      <c r="C1499" s="298"/>
      <c r="D1499" s="305"/>
    </row>
    <row r="1500" spans="2:4" ht="12">
      <c r="B1500" s="308"/>
      <c r="C1500" s="298"/>
      <c r="D1500" s="305"/>
    </row>
    <row r="1501" spans="2:4" ht="12">
      <c r="B1501" s="308"/>
      <c r="C1501" s="298"/>
      <c r="D1501" s="305"/>
    </row>
    <row r="1502" spans="2:4" ht="12">
      <c r="B1502" s="308"/>
      <c r="C1502" s="298"/>
      <c r="D1502" s="305"/>
    </row>
    <row r="1503" spans="2:4" ht="12">
      <c r="B1503" s="302"/>
      <c r="C1503" s="298"/>
      <c r="D1503" s="299"/>
    </row>
    <row r="1504" spans="2:4" ht="12">
      <c r="B1504" s="308"/>
      <c r="C1504" s="298"/>
      <c r="D1504" s="305"/>
    </row>
    <row r="1505" spans="2:4" ht="12">
      <c r="B1505" s="308"/>
      <c r="C1505" s="298"/>
      <c r="D1505" s="305"/>
    </row>
    <row r="1506" spans="2:4" ht="12">
      <c r="B1506" s="308"/>
      <c r="C1506" s="298"/>
      <c r="D1506" s="305"/>
    </row>
    <row r="1507" spans="2:4" ht="12">
      <c r="B1507" s="308"/>
      <c r="C1507" s="298"/>
      <c r="D1507" s="305"/>
    </row>
    <row r="1508" spans="2:4" ht="12">
      <c r="B1508" s="308"/>
      <c r="C1508" s="298"/>
      <c r="D1508" s="305"/>
    </row>
    <row r="1509" spans="2:4" ht="12">
      <c r="B1509" s="308"/>
      <c r="C1509" s="298"/>
      <c r="D1509" s="305"/>
    </row>
    <row r="1510" spans="2:4" ht="12">
      <c r="B1510" s="308"/>
      <c r="C1510" s="298"/>
      <c r="D1510" s="305"/>
    </row>
    <row r="1511" spans="2:4" ht="12">
      <c r="B1511" s="308"/>
      <c r="C1511" s="298"/>
      <c r="D1511" s="305"/>
    </row>
    <row r="1512" spans="2:4" ht="12">
      <c r="B1512" s="308"/>
      <c r="C1512" s="298"/>
      <c r="D1512" s="305"/>
    </row>
    <row r="1513" spans="2:4" ht="12">
      <c r="B1513" s="308"/>
      <c r="C1513" s="298"/>
      <c r="D1513" s="305"/>
    </row>
    <row r="1514" spans="2:4" ht="12">
      <c r="B1514" s="308"/>
      <c r="C1514" s="298"/>
      <c r="D1514" s="305"/>
    </row>
    <row r="1515" spans="2:4" ht="12">
      <c r="B1515" s="308"/>
      <c r="C1515" s="298"/>
      <c r="D1515" s="305"/>
    </row>
    <row r="1516" spans="2:4" ht="12">
      <c r="B1516" s="308"/>
      <c r="C1516" s="298"/>
      <c r="D1516" s="305"/>
    </row>
    <row r="1517" spans="2:4" ht="12">
      <c r="B1517" s="302"/>
      <c r="C1517" s="298"/>
      <c r="D1517" s="299"/>
    </row>
    <row r="1518" spans="2:4" ht="12">
      <c r="B1518" s="308"/>
      <c r="C1518" s="298"/>
      <c r="D1518" s="305"/>
    </row>
    <row r="1519" spans="2:4" ht="12">
      <c r="B1519" s="308"/>
      <c r="C1519" s="298"/>
      <c r="D1519" s="305"/>
    </row>
    <row r="1520" spans="2:4" ht="12">
      <c r="B1520" s="308"/>
      <c r="C1520" s="298"/>
      <c r="D1520" s="305"/>
    </row>
    <row r="1521" spans="2:4" ht="12">
      <c r="B1521" s="308"/>
      <c r="C1521" s="298"/>
      <c r="D1521" s="305"/>
    </row>
    <row r="1522" spans="2:4" ht="12">
      <c r="B1522" s="308"/>
      <c r="C1522" s="298"/>
      <c r="D1522" s="305"/>
    </row>
    <row r="1523" spans="2:4" ht="12">
      <c r="B1523" s="309"/>
      <c r="C1523" s="310"/>
      <c r="D1523" s="305"/>
    </row>
    <row r="1524" spans="2:4" ht="12">
      <c r="B1524" s="309"/>
      <c r="C1524" s="310"/>
      <c r="D1524" s="305"/>
    </row>
    <row r="1525" spans="2:4" ht="12">
      <c r="B1525" s="309"/>
      <c r="C1525" s="310"/>
      <c r="D1525" s="305"/>
    </row>
    <row r="1526" spans="2:4" ht="12">
      <c r="B1526" s="309"/>
      <c r="C1526" s="310"/>
      <c r="D1526" s="305"/>
    </row>
    <row r="1527" spans="2:4" ht="12">
      <c r="B1527" s="309"/>
      <c r="C1527" s="310"/>
      <c r="D1527" s="305"/>
    </row>
    <row r="1528" spans="2:4" ht="12">
      <c r="B1528" s="309"/>
      <c r="C1528" s="310"/>
      <c r="D1528" s="305"/>
    </row>
    <row r="1529" spans="2:4" ht="12">
      <c r="B1529" s="308"/>
      <c r="C1529" s="298"/>
      <c r="D1529" s="305"/>
    </row>
    <row r="1530" spans="2:4" ht="12">
      <c r="B1530" s="308"/>
      <c r="C1530" s="298"/>
      <c r="D1530" s="305"/>
    </row>
    <row r="1531" spans="2:4" ht="12">
      <c r="B1531" s="308"/>
      <c r="C1531" s="298"/>
      <c r="D1531" s="305"/>
    </row>
    <row r="1532" spans="2:4" ht="12">
      <c r="B1532" s="308"/>
      <c r="C1532" s="298"/>
      <c r="D1532" s="305"/>
    </row>
    <row r="1533" spans="2:4" ht="12">
      <c r="B1533" s="308"/>
      <c r="C1533" s="298"/>
      <c r="D1533" s="305"/>
    </row>
    <row r="1534" spans="2:4" ht="12">
      <c r="B1534" s="302"/>
      <c r="C1534" s="298"/>
      <c r="D1534" s="299"/>
    </row>
    <row r="1535" spans="2:4" ht="12">
      <c r="B1535" s="308"/>
      <c r="C1535" s="298"/>
      <c r="D1535" s="305"/>
    </row>
    <row r="1536" spans="2:4" ht="12">
      <c r="B1536" s="308"/>
      <c r="C1536" s="298"/>
      <c r="D1536" s="305"/>
    </row>
    <row r="1537" spans="2:4" ht="12">
      <c r="B1537" s="308"/>
      <c r="C1537" s="298"/>
      <c r="D1537" s="305"/>
    </row>
    <row r="1538" spans="2:4" ht="12">
      <c r="B1538" s="308"/>
      <c r="C1538" s="298"/>
      <c r="D1538" s="305"/>
    </row>
    <row r="1539" spans="2:4" ht="12">
      <c r="B1539" s="308"/>
      <c r="C1539" s="298"/>
      <c r="D1539" s="305"/>
    </row>
    <row r="1540" spans="2:4" ht="12">
      <c r="B1540" s="308"/>
      <c r="C1540" s="298"/>
      <c r="D1540" s="305"/>
    </row>
    <row r="1541" spans="2:4" ht="12">
      <c r="B1541" s="308"/>
      <c r="C1541" s="298"/>
      <c r="D1541" s="305"/>
    </row>
    <row r="1542" spans="2:4" ht="12">
      <c r="B1542" s="308"/>
      <c r="C1542" s="298"/>
      <c r="D1542" s="305"/>
    </row>
    <row r="1543" spans="2:4" ht="12">
      <c r="B1543" s="302"/>
      <c r="C1543" s="298"/>
      <c r="D1543" s="299"/>
    </row>
    <row r="1544" spans="2:4" ht="12">
      <c r="B1544" s="308"/>
      <c r="C1544" s="298"/>
      <c r="D1544" s="305"/>
    </row>
    <row r="1545" spans="2:4" ht="12">
      <c r="B1545" s="308"/>
      <c r="C1545" s="298"/>
      <c r="D1545" s="305"/>
    </row>
    <row r="1546" spans="2:4" ht="12">
      <c r="B1546" s="308"/>
      <c r="C1546" s="298"/>
      <c r="D1546" s="305"/>
    </row>
    <row r="1547" spans="2:4" ht="12">
      <c r="B1547" s="308"/>
      <c r="C1547" s="298"/>
      <c r="D1547" s="305"/>
    </row>
    <row r="1548" spans="2:4" ht="12">
      <c r="B1548" s="308"/>
      <c r="C1548" s="298"/>
      <c r="D1548" s="305"/>
    </row>
    <row r="1549" spans="2:4" ht="12">
      <c r="B1549" s="309"/>
      <c r="C1549" s="310"/>
      <c r="D1549" s="305"/>
    </row>
    <row r="1550" spans="2:4" ht="12">
      <c r="B1550" s="309"/>
      <c r="C1550" s="310"/>
      <c r="D1550" s="305"/>
    </row>
    <row r="1551" spans="2:4" ht="12">
      <c r="B1551" s="309"/>
      <c r="C1551" s="310"/>
      <c r="D1551" s="305"/>
    </row>
    <row r="1552" spans="2:4" ht="12">
      <c r="B1552" s="309"/>
      <c r="C1552" s="310"/>
      <c r="D1552" s="305"/>
    </row>
    <row r="1553" spans="2:4" ht="12">
      <c r="B1553" s="309"/>
      <c r="C1553" s="310"/>
      <c r="D1553" s="305"/>
    </row>
    <row r="1554" spans="2:4" ht="12">
      <c r="B1554" s="309"/>
      <c r="C1554" s="310"/>
      <c r="D1554" s="305"/>
    </row>
    <row r="1555" spans="2:4" ht="12">
      <c r="B1555" s="308"/>
      <c r="C1555" s="298"/>
      <c r="D1555" s="305"/>
    </row>
    <row r="1556" spans="2:4" ht="12">
      <c r="B1556" s="308"/>
      <c r="C1556" s="298"/>
      <c r="D1556" s="305"/>
    </row>
    <row r="1557" spans="2:4" ht="12">
      <c r="B1557" s="308"/>
      <c r="C1557" s="298"/>
      <c r="D1557" s="305"/>
    </row>
    <row r="1558" spans="2:4" ht="12">
      <c r="B1558" s="308"/>
      <c r="C1558" s="298"/>
      <c r="D1558" s="305"/>
    </row>
    <row r="1559" spans="2:4" ht="12">
      <c r="B1559" s="308"/>
      <c r="C1559" s="298"/>
      <c r="D1559" s="305"/>
    </row>
    <row r="1560" spans="2:4" ht="12">
      <c r="B1560" s="308"/>
      <c r="C1560" s="298"/>
      <c r="D1560" s="305"/>
    </row>
    <row r="1561" spans="2:4" ht="12">
      <c r="B1561" s="302"/>
      <c r="C1561" s="298"/>
      <c r="D1561" s="299"/>
    </row>
    <row r="1562" spans="2:4" ht="12">
      <c r="B1562" s="308"/>
      <c r="C1562" s="298"/>
      <c r="D1562" s="305"/>
    </row>
    <row r="1563" spans="2:4" ht="12">
      <c r="B1563" s="308"/>
      <c r="C1563" s="298"/>
      <c r="D1563" s="305"/>
    </row>
    <row r="1564" spans="2:4" ht="12">
      <c r="B1564" s="308"/>
      <c r="C1564" s="298"/>
      <c r="D1564" s="305"/>
    </row>
    <row r="1565" spans="2:4" ht="12">
      <c r="B1565" s="308"/>
      <c r="C1565" s="298"/>
      <c r="D1565" s="305"/>
    </row>
    <row r="1566" spans="2:4" ht="12">
      <c r="B1566" s="308"/>
      <c r="C1566" s="298"/>
      <c r="D1566" s="305"/>
    </row>
    <row r="1567" spans="2:4" ht="12">
      <c r="B1567" s="308"/>
      <c r="C1567" s="298"/>
      <c r="D1567" s="305"/>
    </row>
    <row r="1568" spans="2:4" ht="12">
      <c r="B1568" s="308"/>
      <c r="C1568" s="298"/>
      <c r="D1568" s="305"/>
    </row>
    <row r="1569" spans="2:4" ht="12">
      <c r="B1569" s="308"/>
      <c r="C1569" s="298"/>
      <c r="D1569" s="305"/>
    </row>
    <row r="1570" spans="2:4" ht="12">
      <c r="B1570" s="308"/>
      <c r="C1570" s="298"/>
      <c r="D1570" s="305"/>
    </row>
    <row r="1571" spans="2:4" ht="12">
      <c r="B1571" s="302"/>
      <c r="C1571" s="298"/>
      <c r="D1571" s="299"/>
    </row>
    <row r="1572" spans="2:4" ht="12">
      <c r="B1572" s="308"/>
      <c r="C1572" s="298"/>
      <c r="D1572" s="305"/>
    </row>
    <row r="1573" spans="2:4" ht="12">
      <c r="B1573" s="308"/>
      <c r="C1573" s="298"/>
      <c r="D1573" s="305"/>
    </row>
    <row r="1574" spans="2:4" ht="12">
      <c r="B1574" s="308"/>
      <c r="C1574" s="298"/>
      <c r="D1574" s="305"/>
    </row>
    <row r="1575" spans="2:4" ht="12">
      <c r="B1575" s="308"/>
      <c r="C1575" s="298"/>
      <c r="D1575" s="305"/>
    </row>
    <row r="1576" spans="2:4" ht="12">
      <c r="B1576" s="308"/>
      <c r="C1576" s="298"/>
      <c r="D1576" s="305"/>
    </row>
    <row r="1577" spans="2:4" ht="12">
      <c r="B1577" s="309"/>
      <c r="C1577" s="310"/>
      <c r="D1577" s="305"/>
    </row>
    <row r="1578" spans="2:4" ht="12">
      <c r="B1578" s="309"/>
      <c r="C1578" s="310"/>
      <c r="D1578" s="305"/>
    </row>
    <row r="1579" spans="2:4" ht="12">
      <c r="B1579" s="309"/>
      <c r="C1579" s="310"/>
      <c r="D1579" s="305"/>
    </row>
    <row r="1580" spans="2:4" ht="12">
      <c r="B1580" s="309"/>
      <c r="C1580" s="310"/>
      <c r="D1580" s="305"/>
    </row>
    <row r="1581" spans="2:4" ht="12">
      <c r="B1581" s="309"/>
      <c r="C1581" s="310"/>
      <c r="D1581" s="305"/>
    </row>
    <row r="1582" spans="2:4" ht="12">
      <c r="B1582" s="309"/>
      <c r="C1582" s="310"/>
      <c r="D1582" s="305"/>
    </row>
    <row r="1583" spans="2:4" ht="12">
      <c r="B1583" s="308"/>
      <c r="C1583" s="298"/>
      <c r="D1583" s="305"/>
    </row>
    <row r="1584" spans="2:4" ht="12">
      <c r="B1584" s="308"/>
      <c r="C1584" s="298"/>
      <c r="D1584" s="305"/>
    </row>
    <row r="1585" spans="2:4" ht="12">
      <c r="B1585" s="308"/>
      <c r="C1585" s="298"/>
      <c r="D1585" s="305"/>
    </row>
    <row r="1586" spans="2:4" ht="12">
      <c r="B1586" s="308"/>
      <c r="C1586" s="298"/>
      <c r="D1586" s="305"/>
    </row>
    <row r="1587" spans="2:4" ht="12">
      <c r="B1587" s="308"/>
      <c r="C1587" s="298"/>
      <c r="D1587" s="305"/>
    </row>
    <row r="1588" spans="2:4" ht="12">
      <c r="B1588" s="308"/>
      <c r="C1588" s="298"/>
      <c r="D1588" s="305"/>
    </row>
    <row r="1589" spans="2:4" ht="12">
      <c r="B1589" s="302"/>
      <c r="C1589" s="298"/>
      <c r="D1589" s="299"/>
    </row>
    <row r="1590" spans="2:4" ht="12">
      <c r="B1590" s="308"/>
      <c r="C1590" s="298"/>
      <c r="D1590" s="305"/>
    </row>
    <row r="1591" spans="2:4" ht="12">
      <c r="B1591" s="308"/>
      <c r="C1591" s="298"/>
      <c r="D1591" s="305"/>
    </row>
    <row r="1592" spans="2:4" ht="12">
      <c r="B1592" s="308"/>
      <c r="C1592" s="298"/>
      <c r="D1592" s="305"/>
    </row>
    <row r="1593" spans="2:4" ht="12">
      <c r="B1593" s="308"/>
      <c r="C1593" s="298"/>
      <c r="D1593" s="305"/>
    </row>
    <row r="1594" spans="2:4" ht="12">
      <c r="B1594" s="308"/>
      <c r="C1594" s="298"/>
      <c r="D1594" s="305"/>
    </row>
    <row r="1595" spans="2:4" ht="12">
      <c r="B1595" s="308"/>
      <c r="C1595" s="298"/>
      <c r="D1595" s="305"/>
    </row>
    <row r="1596" spans="2:4" ht="12">
      <c r="B1596" s="308"/>
      <c r="C1596" s="298"/>
      <c r="D1596" s="305"/>
    </row>
    <row r="1597" spans="2:4" ht="12">
      <c r="B1597" s="308"/>
      <c r="C1597" s="298"/>
      <c r="D1597" s="305"/>
    </row>
    <row r="1598" spans="2:4" ht="12">
      <c r="B1598" s="308"/>
      <c r="C1598" s="298"/>
      <c r="D1598" s="305"/>
    </row>
    <row r="1599" spans="2:4" ht="12">
      <c r="B1599" s="302"/>
      <c r="C1599" s="298"/>
      <c r="D1599" s="299"/>
    </row>
    <row r="1600" spans="2:4" ht="12">
      <c r="B1600" s="308"/>
      <c r="C1600" s="298"/>
      <c r="D1600" s="305"/>
    </row>
    <row r="1601" spans="2:4" ht="12">
      <c r="B1601" s="308"/>
      <c r="C1601" s="298"/>
      <c r="D1601" s="305"/>
    </row>
    <row r="1602" spans="2:4" ht="12">
      <c r="B1602" s="308"/>
      <c r="C1602" s="298"/>
      <c r="D1602" s="305"/>
    </row>
    <row r="1603" spans="2:4" ht="12">
      <c r="B1603" s="308"/>
      <c r="C1603" s="298"/>
      <c r="D1603" s="305"/>
    </row>
    <row r="1604" spans="2:4" ht="12">
      <c r="B1604" s="308"/>
      <c r="C1604" s="298"/>
      <c r="D1604" s="305"/>
    </row>
    <row r="1605" spans="2:4" ht="12">
      <c r="B1605" s="309"/>
      <c r="C1605" s="310"/>
      <c r="D1605" s="305"/>
    </row>
    <row r="1606" spans="2:4" ht="12">
      <c r="B1606" s="309"/>
      <c r="C1606" s="310"/>
      <c r="D1606" s="305"/>
    </row>
    <row r="1607" spans="2:4" ht="12">
      <c r="B1607" s="309"/>
      <c r="C1607" s="310"/>
      <c r="D1607" s="305"/>
    </row>
    <row r="1608" spans="2:4" ht="12">
      <c r="B1608" s="309"/>
      <c r="C1608" s="310"/>
      <c r="D1608" s="305"/>
    </row>
    <row r="1609" spans="2:4" ht="12">
      <c r="B1609" s="309"/>
      <c r="C1609" s="310"/>
      <c r="D1609" s="305"/>
    </row>
    <row r="1610" spans="2:4" ht="12">
      <c r="B1610" s="309"/>
      <c r="C1610" s="310"/>
      <c r="D1610" s="305"/>
    </row>
    <row r="1611" spans="2:4" ht="12">
      <c r="B1611" s="308"/>
      <c r="C1611" s="298"/>
      <c r="D1611" s="305"/>
    </row>
    <row r="1612" spans="2:4" ht="12">
      <c r="B1612" s="308"/>
      <c r="C1612" s="298"/>
      <c r="D1612" s="305"/>
    </row>
    <row r="1613" spans="2:4" ht="12">
      <c r="B1613" s="308"/>
      <c r="C1613" s="298"/>
      <c r="D1613" s="305"/>
    </row>
    <row r="1614" spans="2:4" ht="12">
      <c r="B1614" s="308"/>
      <c r="C1614" s="298"/>
      <c r="D1614" s="305"/>
    </row>
    <row r="1615" spans="2:4" ht="12">
      <c r="B1615" s="302"/>
      <c r="C1615" s="298"/>
      <c r="D1615" s="299"/>
    </row>
    <row r="1616" spans="2:4" ht="12">
      <c r="B1616" s="308"/>
      <c r="C1616" s="298"/>
      <c r="D1616" s="305"/>
    </row>
    <row r="1617" spans="2:4" ht="12">
      <c r="B1617" s="308"/>
      <c r="C1617" s="298"/>
      <c r="D1617" s="305"/>
    </row>
    <row r="1618" spans="2:4" ht="12">
      <c r="B1618" s="308"/>
      <c r="C1618" s="298"/>
      <c r="D1618" s="305"/>
    </row>
    <row r="1619" spans="2:4" ht="12">
      <c r="B1619" s="308"/>
      <c r="C1619" s="298"/>
      <c r="D1619" s="305"/>
    </row>
    <row r="1620" spans="2:4" ht="12">
      <c r="B1620" s="308"/>
      <c r="C1620" s="298"/>
      <c r="D1620" s="305"/>
    </row>
    <row r="1621" spans="2:4" ht="12">
      <c r="B1621" s="308"/>
      <c r="C1621" s="298"/>
      <c r="D1621" s="305"/>
    </row>
    <row r="1622" spans="2:4" ht="12">
      <c r="B1622" s="308"/>
      <c r="C1622" s="298"/>
      <c r="D1622" s="305"/>
    </row>
    <row r="1623" spans="2:4" ht="12">
      <c r="B1623" s="308"/>
      <c r="C1623" s="298"/>
      <c r="D1623" s="305"/>
    </row>
    <row r="1624" spans="2:4" ht="12">
      <c r="B1624" s="308"/>
      <c r="C1624" s="298"/>
      <c r="D1624" s="305"/>
    </row>
    <row r="1625" spans="2:4" ht="12">
      <c r="B1625" s="308"/>
      <c r="C1625" s="298"/>
      <c r="D1625" s="305"/>
    </row>
    <row r="1626" spans="2:4" ht="12">
      <c r="B1626" s="308"/>
      <c r="C1626" s="298"/>
      <c r="D1626" s="305"/>
    </row>
    <row r="1627" spans="2:4" ht="12">
      <c r="B1627" s="302"/>
      <c r="C1627" s="298"/>
      <c r="D1627" s="299"/>
    </row>
    <row r="1628" spans="2:4" ht="12">
      <c r="B1628" s="308"/>
      <c r="C1628" s="298"/>
      <c r="D1628" s="305"/>
    </row>
    <row r="1629" spans="2:4" ht="12">
      <c r="B1629" s="308"/>
      <c r="C1629" s="298"/>
      <c r="D1629" s="305"/>
    </row>
    <row r="1630" spans="2:4" ht="12">
      <c r="B1630" s="308"/>
      <c r="C1630" s="298"/>
      <c r="D1630" s="305"/>
    </row>
    <row r="1631" spans="2:4" ht="12">
      <c r="B1631" s="308"/>
      <c r="C1631" s="298"/>
      <c r="D1631" s="305"/>
    </row>
    <row r="1632" spans="2:4" ht="12">
      <c r="B1632" s="308"/>
      <c r="C1632" s="298"/>
      <c r="D1632" s="305"/>
    </row>
    <row r="1633" spans="2:4" ht="12">
      <c r="B1633" s="309"/>
      <c r="C1633" s="310"/>
      <c r="D1633" s="305"/>
    </row>
    <row r="1634" spans="2:4" ht="12">
      <c r="B1634" s="309"/>
      <c r="C1634" s="310"/>
      <c r="D1634" s="305"/>
    </row>
    <row r="1635" spans="2:4" ht="12">
      <c r="B1635" s="309"/>
      <c r="C1635" s="310"/>
      <c r="D1635" s="305"/>
    </row>
    <row r="1636" spans="2:4" ht="12">
      <c r="B1636" s="309"/>
      <c r="C1636" s="310"/>
      <c r="D1636" s="305"/>
    </row>
    <row r="1637" spans="2:4" ht="12">
      <c r="B1637" s="309"/>
      <c r="C1637" s="310"/>
      <c r="D1637" s="305"/>
    </row>
    <row r="1638" spans="2:4" ht="12">
      <c r="B1638" s="309"/>
      <c r="C1638" s="310"/>
      <c r="D1638" s="305"/>
    </row>
    <row r="1639" spans="2:4" ht="12">
      <c r="B1639" s="308"/>
      <c r="C1639" s="298"/>
      <c r="D1639" s="305"/>
    </row>
    <row r="1640" spans="2:4" ht="12">
      <c r="B1640" s="308"/>
      <c r="C1640" s="298"/>
      <c r="D1640" s="305"/>
    </row>
    <row r="1641" spans="2:4" ht="12">
      <c r="B1641" s="308"/>
      <c r="C1641" s="298"/>
      <c r="D1641" s="305"/>
    </row>
    <row r="1642" spans="2:4" ht="12">
      <c r="B1642" s="308"/>
      <c r="C1642" s="298"/>
      <c r="D1642" s="305"/>
    </row>
    <row r="1643" spans="2:4" ht="12">
      <c r="B1643" s="308"/>
      <c r="C1643" s="298"/>
      <c r="D1643" s="305"/>
    </row>
    <row r="1644" spans="2:4" ht="12">
      <c r="B1644" s="308"/>
      <c r="C1644" s="298"/>
      <c r="D1644" s="305"/>
    </row>
    <row r="1645" spans="2:4" ht="12">
      <c r="B1645" s="308"/>
      <c r="C1645" s="298"/>
      <c r="D1645" s="305"/>
    </row>
    <row r="1646" spans="2:4" ht="12">
      <c r="B1646" s="308"/>
      <c r="C1646" s="298"/>
      <c r="D1646" s="305"/>
    </row>
    <row r="1647" spans="2:4" ht="12">
      <c r="B1647" s="308"/>
      <c r="C1647" s="298"/>
      <c r="D1647" s="305"/>
    </row>
    <row r="1648" spans="2:4" ht="12">
      <c r="B1648" s="308"/>
      <c r="C1648" s="298"/>
      <c r="D1648" s="305"/>
    </row>
    <row r="1649" spans="2:4" ht="12">
      <c r="B1649" s="308"/>
      <c r="C1649" s="298"/>
      <c r="D1649" s="305"/>
    </row>
    <row r="1650" spans="2:4" ht="12">
      <c r="B1650" s="308"/>
      <c r="C1650" s="298"/>
      <c r="D1650" s="305"/>
    </row>
    <row r="1651" spans="2:4" ht="12">
      <c r="B1651" s="308"/>
      <c r="C1651" s="298"/>
      <c r="D1651" s="305"/>
    </row>
    <row r="1652" spans="2:4" ht="12">
      <c r="B1652" s="308"/>
      <c r="C1652" s="298"/>
      <c r="D1652" s="305"/>
    </row>
    <row r="1653" spans="2:4" ht="12">
      <c r="B1653" s="309"/>
      <c r="C1653" s="310"/>
      <c r="D1653" s="305"/>
    </row>
    <row r="1654" spans="2:4" ht="12">
      <c r="B1654" s="309"/>
      <c r="C1654" s="310"/>
      <c r="D1654" s="305"/>
    </row>
    <row r="1655" spans="2:4" ht="12">
      <c r="B1655" s="309"/>
      <c r="C1655" s="310"/>
      <c r="D1655" s="305"/>
    </row>
    <row r="1656" spans="2:4" ht="12">
      <c r="B1656" s="309"/>
      <c r="C1656" s="310"/>
      <c r="D1656" s="305"/>
    </row>
    <row r="1657" spans="2:4" ht="12">
      <c r="B1657" s="309"/>
      <c r="C1657" s="310"/>
      <c r="D1657" s="305"/>
    </row>
    <row r="1658" spans="2:4" ht="12">
      <c r="B1658" s="309"/>
      <c r="C1658" s="310"/>
      <c r="D1658" s="305"/>
    </row>
    <row r="1659" spans="2:4" ht="12">
      <c r="B1659" s="308"/>
      <c r="C1659" s="298"/>
      <c r="D1659" s="305"/>
    </row>
    <row r="1660" spans="2:4" ht="12">
      <c r="B1660" s="308"/>
      <c r="C1660" s="298"/>
      <c r="D1660" s="305"/>
    </row>
    <row r="1661" spans="2:4" ht="12">
      <c r="B1661" s="308"/>
      <c r="C1661" s="298"/>
      <c r="D1661" s="305"/>
    </row>
    <row r="1662" spans="2:4" ht="12">
      <c r="B1662" s="308"/>
      <c r="C1662" s="298"/>
      <c r="D1662" s="305"/>
    </row>
    <row r="1663" spans="2:4" ht="12">
      <c r="B1663" s="308"/>
      <c r="C1663" s="298"/>
      <c r="D1663" s="305"/>
    </row>
    <row r="1664" spans="2:4" ht="12">
      <c r="B1664" s="308"/>
      <c r="C1664" s="298"/>
      <c r="D1664" s="305"/>
    </row>
    <row r="1665" spans="2:4" ht="12">
      <c r="B1665" s="308"/>
      <c r="C1665" s="298"/>
      <c r="D1665" s="305"/>
    </row>
    <row r="1666" spans="2:4" ht="12">
      <c r="B1666" s="308"/>
      <c r="C1666" s="298"/>
      <c r="D1666" s="305"/>
    </row>
    <row r="1667" spans="2:4" ht="12">
      <c r="B1667" s="308"/>
      <c r="C1667" s="298"/>
      <c r="D1667" s="305"/>
    </row>
    <row r="1668" spans="2:4" ht="12">
      <c r="B1668" s="308"/>
      <c r="C1668" s="298"/>
      <c r="D1668" s="305"/>
    </row>
    <row r="1669" spans="2:4" ht="12">
      <c r="B1669" s="308"/>
      <c r="C1669" s="298"/>
      <c r="D1669" s="305"/>
    </row>
    <row r="1670" spans="2:4" ht="12">
      <c r="B1670" s="308"/>
      <c r="C1670" s="298"/>
      <c r="D1670" s="305"/>
    </row>
    <row r="1671" spans="2:4" ht="12">
      <c r="B1671" s="308"/>
      <c r="C1671" s="298"/>
      <c r="D1671" s="305"/>
    </row>
    <row r="1672" spans="2:4" ht="12">
      <c r="B1672" s="308"/>
      <c r="C1672" s="298"/>
      <c r="D1672" s="305"/>
    </row>
    <row r="1673" spans="2:4" ht="12">
      <c r="B1673" s="308"/>
      <c r="C1673" s="298"/>
      <c r="D1673" s="305"/>
    </row>
    <row r="1674" spans="2:4" ht="12">
      <c r="B1674" s="309"/>
      <c r="C1674" s="310"/>
      <c r="D1674" s="305"/>
    </row>
    <row r="1675" spans="2:4" ht="12">
      <c r="B1675" s="309"/>
      <c r="C1675" s="310"/>
      <c r="D1675" s="305"/>
    </row>
    <row r="1676" spans="2:4" ht="12">
      <c r="B1676" s="309"/>
      <c r="C1676" s="310"/>
      <c r="D1676" s="305"/>
    </row>
    <row r="1677" spans="2:4" ht="12">
      <c r="B1677" s="309"/>
      <c r="C1677" s="310"/>
      <c r="D1677" s="305"/>
    </row>
    <row r="1678" spans="2:4" ht="12">
      <c r="B1678" s="309"/>
      <c r="C1678" s="310"/>
      <c r="D1678" s="305"/>
    </row>
    <row r="1679" spans="2:4" ht="12">
      <c r="B1679" s="309"/>
      <c r="C1679" s="310"/>
      <c r="D1679" s="305"/>
    </row>
    <row r="1680" spans="2:4" ht="12">
      <c r="B1680" s="308"/>
      <c r="C1680" s="298"/>
      <c r="D1680" s="305"/>
    </row>
    <row r="1681" spans="2:4" ht="12">
      <c r="B1681" s="308"/>
      <c r="C1681" s="298"/>
      <c r="D1681" s="305"/>
    </row>
    <row r="1682" spans="2:4" ht="12">
      <c r="B1682" s="308"/>
      <c r="C1682" s="298"/>
      <c r="D1682" s="305"/>
    </row>
    <row r="1683" spans="2:4" ht="12">
      <c r="B1683" s="308"/>
      <c r="C1683" s="298"/>
      <c r="D1683" s="305"/>
    </row>
    <row r="1684" spans="2:4" ht="12">
      <c r="B1684" s="308"/>
      <c r="C1684" s="298"/>
      <c r="D1684" s="305"/>
    </row>
    <row r="1685" spans="2:4" ht="12">
      <c r="B1685" s="308"/>
      <c r="C1685" s="298"/>
      <c r="D1685" s="305"/>
    </row>
    <row r="1686" spans="2:4" ht="12">
      <c r="B1686" s="308"/>
      <c r="C1686" s="298"/>
      <c r="D1686" s="305"/>
    </row>
    <row r="1687" spans="2:4" ht="12">
      <c r="B1687" s="308"/>
      <c r="C1687" s="298"/>
      <c r="D1687" s="305"/>
    </row>
    <row r="1688" spans="2:4" ht="12">
      <c r="B1688" s="308"/>
      <c r="C1688" s="298"/>
      <c r="D1688" s="305"/>
    </row>
    <row r="1689" spans="2:4" ht="12">
      <c r="B1689" s="308"/>
      <c r="C1689" s="298"/>
      <c r="D1689" s="305"/>
    </row>
    <row r="1690" spans="2:4" ht="12">
      <c r="B1690" s="308"/>
      <c r="C1690" s="298"/>
      <c r="D1690" s="305"/>
    </row>
    <row r="1691" spans="2:4" ht="12">
      <c r="B1691" s="308"/>
      <c r="C1691" s="298"/>
      <c r="D1691" s="305"/>
    </row>
    <row r="1692" spans="2:4" ht="12">
      <c r="B1692" s="308"/>
      <c r="C1692" s="298"/>
      <c r="D1692" s="305"/>
    </row>
    <row r="1693" spans="2:4" ht="12">
      <c r="B1693" s="308"/>
      <c r="C1693" s="298"/>
      <c r="D1693" s="305"/>
    </row>
    <row r="1694" spans="2:4" ht="12">
      <c r="B1694" s="309"/>
      <c r="C1694" s="310"/>
      <c r="D1694" s="305"/>
    </row>
    <row r="1695" spans="2:4" ht="12">
      <c r="B1695" s="309"/>
      <c r="C1695" s="310"/>
      <c r="D1695" s="305"/>
    </row>
    <row r="1696" spans="2:4" ht="12">
      <c r="B1696" s="309"/>
      <c r="C1696" s="310"/>
      <c r="D1696" s="305"/>
    </row>
    <row r="1697" spans="2:4" ht="12">
      <c r="B1697" s="309"/>
      <c r="C1697" s="310"/>
      <c r="D1697" s="305"/>
    </row>
    <row r="1698" spans="2:4" ht="12">
      <c r="B1698" s="309"/>
      <c r="C1698" s="310"/>
      <c r="D1698" s="305"/>
    </row>
    <row r="1699" spans="2:4" ht="12">
      <c r="B1699" s="309"/>
      <c r="C1699" s="310"/>
      <c r="D1699" s="305"/>
    </row>
    <row r="1700" spans="2:4" ht="12">
      <c r="B1700" s="308"/>
      <c r="C1700" s="298"/>
      <c r="D1700" s="305"/>
    </row>
    <row r="1701" spans="2:4" ht="12">
      <c r="B1701" s="308"/>
      <c r="C1701" s="298"/>
      <c r="D1701" s="305"/>
    </row>
    <row r="1702" spans="2:4" ht="12">
      <c r="B1702" s="308"/>
      <c r="C1702" s="298"/>
      <c r="D1702" s="305"/>
    </row>
    <row r="1703" spans="2:4" ht="12">
      <c r="B1703" s="308"/>
      <c r="C1703" s="298"/>
      <c r="D1703" s="305"/>
    </row>
    <row r="1704" spans="2:4" ht="12">
      <c r="B1704" s="308"/>
      <c r="C1704" s="298"/>
      <c r="D1704" s="305"/>
    </row>
    <row r="1705" spans="2:4" ht="12">
      <c r="B1705" s="308"/>
      <c r="C1705" s="298"/>
      <c r="D1705" s="305"/>
    </row>
    <row r="1706" spans="2:4" ht="12">
      <c r="B1706" s="308"/>
      <c r="C1706" s="298"/>
      <c r="D1706" s="305"/>
    </row>
    <row r="1707" spans="2:4" ht="12">
      <c r="B1707" s="308"/>
      <c r="C1707" s="298"/>
      <c r="D1707" s="305"/>
    </row>
    <row r="1708" spans="2:4" ht="12">
      <c r="B1708" s="308"/>
      <c r="C1708" s="298"/>
      <c r="D1708" s="305"/>
    </row>
    <row r="1709" spans="2:4" ht="12">
      <c r="B1709" s="308"/>
      <c r="C1709" s="298"/>
      <c r="D1709" s="305"/>
    </row>
    <row r="1710" spans="2:4" ht="12">
      <c r="B1710" s="308"/>
      <c r="C1710" s="298"/>
      <c r="D1710" s="305"/>
    </row>
    <row r="1711" spans="2:4" ht="12">
      <c r="B1711" s="308"/>
      <c r="C1711" s="298"/>
      <c r="D1711" s="305"/>
    </row>
    <row r="1712" spans="2:4" ht="12">
      <c r="B1712" s="308"/>
      <c r="C1712" s="298"/>
      <c r="D1712" s="305"/>
    </row>
    <row r="1713" spans="2:4" ht="12">
      <c r="B1713" s="309"/>
      <c r="C1713" s="310"/>
      <c r="D1713" s="305"/>
    </row>
    <row r="1714" spans="2:4" ht="12">
      <c r="B1714" s="309"/>
      <c r="C1714" s="310"/>
      <c r="D1714" s="305"/>
    </row>
    <row r="1715" spans="2:4" ht="12">
      <c r="B1715" s="309"/>
      <c r="C1715" s="310"/>
      <c r="D1715" s="305"/>
    </row>
    <row r="1716" spans="2:4" ht="12">
      <c r="B1716" s="309"/>
      <c r="C1716" s="310"/>
      <c r="D1716" s="305"/>
    </row>
    <row r="1717" spans="2:4" ht="12">
      <c r="B1717" s="309"/>
      <c r="C1717" s="310"/>
      <c r="D1717" s="305"/>
    </row>
    <row r="1718" spans="2:4" ht="12">
      <c r="B1718" s="309"/>
      <c r="C1718" s="310"/>
      <c r="D1718" s="305"/>
    </row>
    <row r="1719" spans="2:4" ht="12">
      <c r="B1719" s="308"/>
      <c r="C1719" s="298"/>
      <c r="D1719" s="305"/>
    </row>
    <row r="1720" spans="2:4" ht="12">
      <c r="B1720" s="308"/>
      <c r="C1720" s="298"/>
      <c r="D1720" s="305"/>
    </row>
    <row r="1721" spans="2:4" ht="12">
      <c r="B1721" s="308"/>
      <c r="C1721" s="298"/>
      <c r="D1721" s="305"/>
    </row>
    <row r="1722" spans="2:4" ht="12">
      <c r="B1722" s="308"/>
      <c r="C1722" s="298"/>
      <c r="D1722" s="305"/>
    </row>
    <row r="1723" spans="2:4" ht="12">
      <c r="B1723" s="308"/>
      <c r="C1723" s="298"/>
      <c r="D1723" s="305"/>
    </row>
    <row r="1724" spans="2:4" ht="12">
      <c r="B1724" s="308"/>
      <c r="C1724" s="298"/>
      <c r="D1724" s="305"/>
    </row>
    <row r="1725" spans="2:4" ht="12">
      <c r="B1725" s="308"/>
      <c r="C1725" s="298"/>
      <c r="D1725" s="305"/>
    </row>
    <row r="1726" spans="2:4" ht="12">
      <c r="B1726" s="308"/>
      <c r="C1726" s="298"/>
      <c r="D1726" s="305"/>
    </row>
    <row r="1727" spans="2:4" ht="12">
      <c r="B1727" s="308"/>
      <c r="C1727" s="298"/>
      <c r="D1727" s="305"/>
    </row>
    <row r="1728" spans="2:4" ht="12">
      <c r="B1728" s="308"/>
      <c r="C1728" s="298"/>
      <c r="D1728" s="305"/>
    </row>
    <row r="1729" spans="2:4" ht="12">
      <c r="B1729" s="308"/>
      <c r="C1729" s="298"/>
      <c r="D1729" s="305"/>
    </row>
    <row r="1730" spans="2:4" ht="12">
      <c r="B1730" s="308"/>
      <c r="C1730" s="298"/>
      <c r="D1730" s="305"/>
    </row>
    <row r="1731" spans="2:4" ht="12">
      <c r="B1731" s="308"/>
      <c r="C1731" s="298"/>
      <c r="D1731" s="305"/>
    </row>
    <row r="1732" spans="2:4" ht="12">
      <c r="B1732" s="308"/>
      <c r="C1732" s="298"/>
      <c r="D1732" s="305"/>
    </row>
    <row r="1733" spans="2:4" ht="12">
      <c r="B1733" s="309"/>
      <c r="C1733" s="310"/>
      <c r="D1733" s="305"/>
    </row>
    <row r="1734" spans="2:4" ht="12">
      <c r="B1734" s="309"/>
      <c r="C1734" s="310"/>
      <c r="D1734" s="305"/>
    </row>
    <row r="1735" spans="2:4" ht="12">
      <c r="B1735" s="309"/>
      <c r="C1735" s="310"/>
      <c r="D1735" s="305"/>
    </row>
    <row r="1736" spans="2:4" ht="12">
      <c r="B1736" s="309"/>
      <c r="C1736" s="310"/>
      <c r="D1736" s="305"/>
    </row>
    <row r="1737" spans="2:4" ht="12">
      <c r="B1737" s="309"/>
      <c r="C1737" s="310"/>
      <c r="D1737" s="305"/>
    </row>
    <row r="1738" spans="2:4" ht="12">
      <c r="B1738" s="309"/>
      <c r="C1738" s="310"/>
      <c r="D1738" s="305"/>
    </row>
    <row r="1739" spans="2:4" ht="12">
      <c r="B1739" s="308"/>
      <c r="C1739" s="298"/>
      <c r="D1739" s="305"/>
    </row>
    <row r="1740" spans="2:4" ht="12">
      <c r="B1740" s="308"/>
      <c r="C1740" s="298"/>
      <c r="D1740" s="305"/>
    </row>
    <row r="1741" spans="2:4" ht="12">
      <c r="B1741" s="308"/>
      <c r="C1741" s="298"/>
      <c r="D1741" s="305"/>
    </row>
    <row r="1742" spans="2:4" ht="12">
      <c r="B1742" s="308"/>
      <c r="C1742" s="298"/>
      <c r="D1742" s="305"/>
    </row>
    <row r="1743" spans="2:4" ht="12">
      <c r="B1743" s="302"/>
      <c r="C1743" s="298"/>
      <c r="D1743" s="299"/>
    </row>
    <row r="1744" spans="2:4" ht="12">
      <c r="B1744" s="308"/>
      <c r="C1744" s="298"/>
      <c r="D1744" s="305"/>
    </row>
    <row r="1745" spans="2:4" ht="12">
      <c r="B1745" s="308"/>
      <c r="C1745" s="298"/>
      <c r="D1745" s="305"/>
    </row>
    <row r="1746" spans="2:4" ht="12">
      <c r="B1746" s="308"/>
      <c r="C1746" s="298"/>
      <c r="D1746" s="305"/>
    </row>
    <row r="1747" spans="2:4" ht="12">
      <c r="B1747" s="308"/>
      <c r="C1747" s="298"/>
      <c r="D1747" s="305"/>
    </row>
    <row r="1748" spans="2:4" ht="12">
      <c r="B1748" s="308"/>
      <c r="C1748" s="298"/>
      <c r="D1748" s="305"/>
    </row>
    <row r="1749" spans="2:4" ht="12">
      <c r="B1749" s="308"/>
      <c r="C1749" s="298"/>
      <c r="D1749" s="305"/>
    </row>
    <row r="1750" spans="2:4" ht="12">
      <c r="B1750" s="302"/>
      <c r="C1750" s="298"/>
      <c r="D1750" s="299"/>
    </row>
    <row r="1751" spans="2:4" ht="12">
      <c r="B1751" s="308"/>
      <c r="C1751" s="298"/>
      <c r="D1751" s="305"/>
    </row>
    <row r="1752" spans="2:4" ht="12">
      <c r="B1752" s="308"/>
      <c r="C1752" s="298"/>
      <c r="D1752" s="305"/>
    </row>
    <row r="1753" spans="2:4" ht="12">
      <c r="B1753" s="308"/>
      <c r="C1753" s="298"/>
      <c r="D1753" s="305"/>
    </row>
    <row r="1754" spans="2:4" ht="12">
      <c r="B1754" s="308"/>
      <c r="C1754" s="298"/>
      <c r="D1754" s="305"/>
    </row>
    <row r="1755" spans="2:4" ht="12">
      <c r="B1755" s="308"/>
      <c r="C1755" s="298"/>
      <c r="D1755" s="305"/>
    </row>
    <row r="1756" spans="2:4" ht="12">
      <c r="B1756" s="309"/>
      <c r="C1756" s="310"/>
      <c r="D1756" s="305"/>
    </row>
    <row r="1757" spans="2:4" ht="12">
      <c r="B1757" s="309"/>
      <c r="C1757" s="310"/>
      <c r="D1757" s="305"/>
    </row>
    <row r="1758" spans="2:4" ht="12">
      <c r="B1758" s="309"/>
      <c r="C1758" s="310"/>
      <c r="D1758" s="305"/>
    </row>
    <row r="1759" spans="2:4" ht="12">
      <c r="B1759" s="309"/>
      <c r="C1759" s="310"/>
      <c r="D1759" s="305"/>
    </row>
    <row r="1760" spans="2:4" ht="12">
      <c r="B1760" s="309"/>
      <c r="C1760" s="310"/>
      <c r="D1760" s="305"/>
    </row>
    <row r="1761" spans="2:4" ht="12">
      <c r="B1761" s="309"/>
      <c r="C1761" s="310"/>
      <c r="D1761" s="305"/>
    </row>
    <row r="1762" spans="2:4" ht="12">
      <c r="B1762" s="308"/>
      <c r="C1762" s="298"/>
      <c r="D1762" s="305"/>
    </row>
    <row r="1763" spans="2:4" ht="12">
      <c r="B1763" s="308"/>
      <c r="C1763" s="298"/>
      <c r="D1763" s="305"/>
    </row>
    <row r="1764" spans="2:4" ht="12">
      <c r="B1764" s="308"/>
      <c r="C1764" s="298"/>
      <c r="D1764" s="305"/>
    </row>
    <row r="1765" spans="2:4" ht="12">
      <c r="B1765" s="308"/>
      <c r="C1765" s="298"/>
      <c r="D1765" s="305"/>
    </row>
    <row r="1766" spans="2:4" ht="12">
      <c r="B1766" s="308"/>
      <c r="C1766" s="298"/>
      <c r="D1766" s="305"/>
    </row>
    <row r="1767" spans="2:4" ht="12">
      <c r="B1767" s="308"/>
      <c r="C1767" s="298"/>
      <c r="D1767" s="305"/>
    </row>
    <row r="1768" spans="2:4" ht="12">
      <c r="B1768" s="308"/>
      <c r="C1768" s="298"/>
      <c r="D1768" s="305"/>
    </row>
    <row r="1769" spans="2:4" ht="12">
      <c r="B1769" s="308"/>
      <c r="C1769" s="298"/>
      <c r="D1769" s="305"/>
    </row>
    <row r="1770" spans="2:4" ht="12">
      <c r="B1770" s="308"/>
      <c r="C1770" s="298"/>
      <c r="D1770" s="305"/>
    </row>
    <row r="1771" spans="2:4" ht="12">
      <c r="B1771" s="308"/>
      <c r="C1771" s="298"/>
      <c r="D1771" s="305"/>
    </row>
    <row r="1772" spans="2:4" ht="12">
      <c r="B1772" s="308"/>
      <c r="C1772" s="298"/>
      <c r="D1772" s="305"/>
    </row>
    <row r="1773" spans="2:4" ht="12">
      <c r="B1773" s="308"/>
      <c r="C1773" s="298"/>
      <c r="D1773" s="305"/>
    </row>
    <row r="1774" spans="2:4" ht="12">
      <c r="B1774" s="302"/>
      <c r="C1774" s="298"/>
      <c r="D1774" s="299"/>
    </row>
    <row r="1775" spans="2:4" ht="12">
      <c r="B1775" s="308"/>
      <c r="C1775" s="298"/>
      <c r="D1775" s="305"/>
    </row>
    <row r="1776" spans="2:4" ht="12">
      <c r="B1776" s="308"/>
      <c r="C1776" s="298"/>
      <c r="D1776" s="305"/>
    </row>
    <row r="1777" spans="2:4" ht="12">
      <c r="B1777" s="308"/>
      <c r="C1777" s="298"/>
      <c r="D1777" s="305"/>
    </row>
    <row r="1778" spans="2:4" ht="12">
      <c r="B1778" s="308"/>
      <c r="C1778" s="298"/>
      <c r="D1778" s="305"/>
    </row>
    <row r="1779" spans="2:4" ht="12">
      <c r="B1779" s="308"/>
      <c r="C1779" s="298"/>
      <c r="D1779" s="305"/>
    </row>
    <row r="1780" spans="2:4" ht="12">
      <c r="B1780" s="309"/>
      <c r="C1780" s="310"/>
      <c r="D1780" s="305"/>
    </row>
    <row r="1781" spans="2:4" ht="12">
      <c r="B1781" s="309"/>
      <c r="C1781" s="310"/>
      <c r="D1781" s="305"/>
    </row>
    <row r="1782" spans="2:4" ht="12">
      <c r="B1782" s="309"/>
      <c r="C1782" s="310"/>
      <c r="D1782" s="305"/>
    </row>
    <row r="1783" spans="2:4" ht="12">
      <c r="B1783" s="309"/>
      <c r="C1783" s="310"/>
      <c r="D1783" s="305"/>
    </row>
    <row r="1784" spans="2:4" ht="12">
      <c r="B1784" s="309"/>
      <c r="C1784" s="310"/>
      <c r="D1784" s="305"/>
    </row>
    <row r="1785" spans="2:4" ht="12">
      <c r="B1785" s="309"/>
      <c r="C1785" s="310"/>
      <c r="D1785" s="305"/>
    </row>
    <row r="1786" spans="2:4" ht="12">
      <c r="B1786" s="308"/>
      <c r="C1786" s="298"/>
      <c r="D1786" s="305"/>
    </row>
    <row r="1787" spans="2:4" ht="12">
      <c r="B1787" s="308"/>
      <c r="C1787" s="298"/>
      <c r="D1787" s="305"/>
    </row>
    <row r="1788" spans="2:4" ht="12">
      <c r="B1788" s="308"/>
      <c r="C1788" s="298"/>
      <c r="D1788" s="305"/>
    </row>
    <row r="1789" spans="2:4" ht="12">
      <c r="B1789" s="308"/>
      <c r="C1789" s="298"/>
      <c r="D1789" s="305"/>
    </row>
    <row r="1790" spans="2:4" ht="12">
      <c r="B1790" s="308"/>
      <c r="C1790" s="298"/>
      <c r="D1790" s="305"/>
    </row>
    <row r="1791" spans="2:4" ht="12">
      <c r="B1791" s="308"/>
      <c r="C1791" s="298"/>
      <c r="D1791" s="305"/>
    </row>
    <row r="1792" spans="2:4" ht="12">
      <c r="B1792" s="308"/>
      <c r="C1792" s="298"/>
      <c r="D1792" s="305"/>
    </row>
    <row r="1793" spans="2:4" ht="12">
      <c r="B1793" s="308"/>
      <c r="C1793" s="298"/>
      <c r="D1793" s="305"/>
    </row>
    <row r="1794" spans="2:4" ht="12">
      <c r="B1794" s="308"/>
      <c r="C1794" s="298"/>
      <c r="D1794" s="305"/>
    </row>
    <row r="1795" spans="2:4" ht="12">
      <c r="B1795" s="308"/>
      <c r="C1795" s="298"/>
      <c r="D1795" s="305"/>
    </row>
    <row r="1796" spans="2:4" ht="12">
      <c r="B1796" s="308"/>
      <c r="C1796" s="298"/>
      <c r="D1796" s="305"/>
    </row>
    <row r="1797" spans="2:4" ht="12">
      <c r="B1797" s="308"/>
      <c r="C1797" s="298"/>
      <c r="D1797" s="305"/>
    </row>
    <row r="1798" spans="2:4" ht="12">
      <c r="B1798" s="302"/>
      <c r="C1798" s="298"/>
      <c r="D1798" s="299"/>
    </row>
    <row r="1799" spans="2:4" ht="12">
      <c r="B1799" s="308"/>
      <c r="C1799" s="298"/>
      <c r="D1799" s="305"/>
    </row>
    <row r="1800" spans="2:4" ht="12">
      <c r="B1800" s="308"/>
      <c r="C1800" s="298"/>
      <c r="D1800" s="305"/>
    </row>
    <row r="1801" spans="2:4" ht="12">
      <c r="B1801" s="308"/>
      <c r="C1801" s="298"/>
      <c r="D1801" s="305"/>
    </row>
    <row r="1802" spans="2:4" ht="12">
      <c r="B1802" s="308"/>
      <c r="C1802" s="298"/>
      <c r="D1802" s="305"/>
    </row>
    <row r="1803" spans="2:4" ht="12">
      <c r="B1803" s="308"/>
      <c r="C1803" s="298"/>
      <c r="D1803" s="305"/>
    </row>
    <row r="1804" spans="2:4" ht="12">
      <c r="B1804" s="309"/>
      <c r="C1804" s="310"/>
      <c r="D1804" s="305"/>
    </row>
    <row r="1805" spans="2:4" ht="12">
      <c r="B1805" s="309"/>
      <c r="C1805" s="310"/>
      <c r="D1805" s="305"/>
    </row>
    <row r="1806" spans="2:4" ht="12">
      <c r="B1806" s="309"/>
      <c r="C1806" s="310"/>
      <c r="D1806" s="305"/>
    </row>
    <row r="1807" spans="2:4" ht="12">
      <c r="B1807" s="309"/>
      <c r="C1807" s="310"/>
      <c r="D1807" s="305"/>
    </row>
    <row r="1808" spans="2:4" ht="12">
      <c r="B1808" s="309"/>
      <c r="C1808" s="310"/>
      <c r="D1808" s="305"/>
    </row>
    <row r="1809" spans="2:4" ht="12">
      <c r="B1809" s="309"/>
      <c r="C1809" s="310"/>
      <c r="D1809" s="305"/>
    </row>
    <row r="1810" spans="2:4" ht="12">
      <c r="B1810" s="308"/>
      <c r="C1810" s="298"/>
      <c r="D1810" s="305"/>
    </row>
    <row r="1811" spans="2:4" ht="12">
      <c r="B1811" s="308"/>
      <c r="C1811" s="298"/>
      <c r="D1811" s="305"/>
    </row>
    <row r="1812" spans="2:4" ht="12">
      <c r="B1812" s="308"/>
      <c r="C1812" s="298"/>
      <c r="D1812" s="305"/>
    </row>
    <row r="1813" spans="2:4" ht="12">
      <c r="B1813" s="308"/>
      <c r="C1813" s="298"/>
      <c r="D1813" s="305"/>
    </row>
    <row r="1814" spans="2:4" ht="12">
      <c r="B1814" s="308"/>
      <c r="C1814" s="298"/>
      <c r="D1814" s="305"/>
    </row>
    <row r="1815" spans="2:4" ht="12">
      <c r="B1815" s="308"/>
      <c r="C1815" s="298"/>
      <c r="D1815" s="305"/>
    </row>
    <row r="1816" spans="2:4" ht="12">
      <c r="B1816" s="308"/>
      <c r="C1816" s="298"/>
      <c r="D1816" s="305"/>
    </row>
    <row r="1817" spans="2:4" ht="12">
      <c r="B1817" s="308"/>
      <c r="C1817" s="298"/>
      <c r="D1817" s="305"/>
    </row>
    <row r="1818" spans="2:4" ht="12">
      <c r="B1818" s="308"/>
      <c r="C1818" s="298"/>
      <c r="D1818" s="305"/>
    </row>
    <row r="1819" spans="2:4" ht="12">
      <c r="B1819" s="308"/>
      <c r="C1819" s="298"/>
      <c r="D1819" s="305"/>
    </row>
    <row r="1820" spans="2:4" ht="12">
      <c r="B1820" s="308"/>
      <c r="C1820" s="298"/>
      <c r="D1820" s="305"/>
    </row>
    <row r="1821" spans="2:4" ht="12">
      <c r="B1821" s="308"/>
      <c r="C1821" s="298"/>
      <c r="D1821" s="305"/>
    </row>
    <row r="1822" spans="2:4" ht="12">
      <c r="B1822" s="308"/>
      <c r="C1822" s="298"/>
      <c r="D1822" s="305"/>
    </row>
    <row r="1823" spans="2:4" ht="12">
      <c r="B1823" s="302"/>
      <c r="C1823" s="298"/>
      <c r="D1823" s="299"/>
    </row>
    <row r="1824" spans="2:4" ht="12">
      <c r="B1824" s="308"/>
      <c r="C1824" s="298"/>
      <c r="D1824" s="305"/>
    </row>
    <row r="1825" spans="2:4" ht="12">
      <c r="B1825" s="308"/>
      <c r="C1825" s="298"/>
      <c r="D1825" s="305"/>
    </row>
    <row r="1826" spans="2:4" ht="12">
      <c r="B1826" s="308"/>
      <c r="C1826" s="298"/>
      <c r="D1826" s="305"/>
    </row>
    <row r="1827" spans="2:4" ht="12">
      <c r="B1827" s="308"/>
      <c r="C1827" s="298"/>
      <c r="D1827" s="305"/>
    </row>
    <row r="1828" spans="2:4" ht="12">
      <c r="B1828" s="308"/>
      <c r="C1828" s="298"/>
      <c r="D1828" s="305"/>
    </row>
    <row r="1829" spans="2:4" ht="12">
      <c r="B1829" s="309"/>
      <c r="C1829" s="310"/>
      <c r="D1829" s="305"/>
    </row>
    <row r="1830" spans="2:4" ht="12">
      <c r="B1830" s="309"/>
      <c r="C1830" s="310"/>
      <c r="D1830" s="305"/>
    </row>
    <row r="1831" spans="2:4" ht="12">
      <c r="B1831" s="309"/>
      <c r="C1831" s="310"/>
      <c r="D1831" s="305"/>
    </row>
    <row r="1832" spans="2:4" ht="12">
      <c r="B1832" s="309"/>
      <c r="C1832" s="310"/>
      <c r="D1832" s="305"/>
    </row>
    <row r="1833" spans="2:4" ht="12">
      <c r="B1833" s="309"/>
      <c r="C1833" s="310"/>
      <c r="D1833" s="305"/>
    </row>
    <row r="1834" spans="2:4" ht="12">
      <c r="B1834" s="309"/>
      <c r="C1834" s="310"/>
      <c r="D1834" s="305"/>
    </row>
    <row r="1835" spans="2:4" ht="12">
      <c r="B1835" s="308"/>
      <c r="C1835" s="298"/>
      <c r="D1835" s="305"/>
    </row>
    <row r="1836" spans="2:4" ht="12">
      <c r="B1836" s="308"/>
      <c r="C1836" s="298"/>
      <c r="D1836" s="305"/>
    </row>
    <row r="1837" spans="2:4" ht="12">
      <c r="B1837" s="308"/>
      <c r="C1837" s="298"/>
      <c r="D1837" s="305"/>
    </row>
    <row r="1838" spans="2:4" ht="12">
      <c r="B1838" s="308"/>
      <c r="C1838" s="298"/>
      <c r="D1838" s="305"/>
    </row>
    <row r="1839" spans="2:4" ht="12">
      <c r="B1839" s="308"/>
      <c r="C1839" s="298"/>
      <c r="D1839" s="305"/>
    </row>
    <row r="1840" spans="2:4" ht="12">
      <c r="B1840" s="308"/>
      <c r="C1840" s="298"/>
      <c r="D1840" s="305"/>
    </row>
    <row r="1841" spans="2:4" ht="12">
      <c r="B1841" s="308"/>
      <c r="C1841" s="298"/>
      <c r="D1841" s="305"/>
    </row>
    <row r="1842" spans="2:4" ht="12">
      <c r="B1842" s="308"/>
      <c r="C1842" s="298"/>
      <c r="D1842" s="305"/>
    </row>
    <row r="1843" spans="2:4" ht="12">
      <c r="B1843" s="302"/>
      <c r="C1843" s="298"/>
      <c r="D1843" s="299"/>
    </row>
    <row r="1844" spans="2:4" ht="12">
      <c r="B1844" s="308"/>
      <c r="C1844" s="298"/>
      <c r="D1844" s="305"/>
    </row>
    <row r="1845" spans="2:4" ht="12">
      <c r="B1845" s="308"/>
      <c r="C1845" s="298"/>
      <c r="D1845" s="305"/>
    </row>
    <row r="1846" spans="2:4" ht="12">
      <c r="B1846" s="308"/>
      <c r="C1846" s="298"/>
      <c r="D1846" s="305"/>
    </row>
    <row r="1847" spans="2:4" ht="12">
      <c r="B1847" s="308"/>
      <c r="C1847" s="298"/>
      <c r="D1847" s="305"/>
    </row>
    <row r="1848" spans="2:4" ht="12">
      <c r="B1848" s="308"/>
      <c r="C1848" s="298"/>
      <c r="D1848" s="305"/>
    </row>
    <row r="1849" spans="2:4" ht="12">
      <c r="B1849" s="308"/>
      <c r="C1849" s="298"/>
      <c r="D1849" s="305"/>
    </row>
    <row r="1850" spans="2:4" ht="12">
      <c r="B1850" s="308"/>
      <c r="C1850" s="298"/>
      <c r="D1850" s="305"/>
    </row>
    <row r="1851" spans="2:4" ht="12">
      <c r="B1851" s="308"/>
      <c r="C1851" s="298"/>
      <c r="D1851" s="305"/>
    </row>
    <row r="1852" spans="2:4" ht="12">
      <c r="B1852" s="308"/>
      <c r="C1852" s="298"/>
      <c r="D1852" s="305"/>
    </row>
    <row r="1853" spans="2:4" ht="12">
      <c r="B1853" s="302"/>
      <c r="C1853" s="298"/>
      <c r="D1853" s="299"/>
    </row>
    <row r="1854" spans="2:4" ht="12">
      <c r="B1854" s="308"/>
      <c r="C1854" s="298"/>
      <c r="D1854" s="305"/>
    </row>
    <row r="1855" spans="2:4" ht="12">
      <c r="B1855" s="308"/>
      <c r="C1855" s="298"/>
      <c r="D1855" s="305"/>
    </row>
    <row r="1856" spans="2:4" ht="12">
      <c r="B1856" s="308"/>
      <c r="C1856" s="298"/>
      <c r="D1856" s="305"/>
    </row>
    <row r="1857" spans="2:4" ht="12">
      <c r="B1857" s="308"/>
      <c r="C1857" s="298"/>
      <c r="D1857" s="305"/>
    </row>
    <row r="1858" spans="2:4" ht="12">
      <c r="B1858" s="308"/>
      <c r="C1858" s="298"/>
      <c r="D1858" s="305"/>
    </row>
    <row r="1859" spans="2:4" ht="12">
      <c r="B1859" s="309"/>
      <c r="C1859" s="310"/>
      <c r="D1859" s="305"/>
    </row>
    <row r="1860" spans="2:4" ht="12">
      <c r="B1860" s="309"/>
      <c r="C1860" s="310"/>
      <c r="D1860" s="305"/>
    </row>
    <row r="1861" spans="2:4" ht="12">
      <c r="B1861" s="309"/>
      <c r="C1861" s="310"/>
      <c r="D1861" s="305"/>
    </row>
    <row r="1862" spans="2:4" ht="12">
      <c r="B1862" s="309"/>
      <c r="C1862" s="310"/>
      <c r="D1862" s="305"/>
    </row>
    <row r="1863" spans="2:4" ht="12">
      <c r="B1863" s="309"/>
      <c r="C1863" s="310"/>
      <c r="D1863" s="305"/>
    </row>
    <row r="1864" spans="2:4" ht="12">
      <c r="B1864" s="309"/>
      <c r="C1864" s="310"/>
      <c r="D1864" s="305"/>
    </row>
    <row r="1865" spans="2:4" ht="12">
      <c r="B1865" s="308"/>
      <c r="C1865" s="298"/>
      <c r="D1865" s="305"/>
    </row>
    <row r="1866" spans="2:4" ht="12">
      <c r="B1866" s="308"/>
      <c r="C1866" s="298"/>
      <c r="D1866" s="305"/>
    </row>
    <row r="1867" spans="2:4" ht="12">
      <c r="B1867" s="308"/>
      <c r="C1867" s="298"/>
      <c r="D1867" s="305"/>
    </row>
    <row r="1868" spans="2:4" ht="12">
      <c r="B1868" s="308"/>
      <c r="C1868" s="298"/>
      <c r="D1868" s="305"/>
    </row>
    <row r="1869" spans="2:4" ht="12">
      <c r="B1869" s="308"/>
      <c r="C1869" s="298"/>
      <c r="D1869" s="305"/>
    </row>
    <row r="1870" spans="2:4" ht="12">
      <c r="B1870" s="302"/>
      <c r="C1870" s="298"/>
      <c r="D1870" s="299"/>
    </row>
    <row r="1871" spans="2:4" ht="12">
      <c r="B1871" s="308"/>
      <c r="C1871" s="298"/>
      <c r="D1871" s="305"/>
    </row>
    <row r="1872" spans="2:4" ht="12">
      <c r="B1872" s="308"/>
      <c r="C1872" s="298"/>
      <c r="D1872" s="305"/>
    </row>
    <row r="1873" spans="2:4" ht="12">
      <c r="B1873" s="308"/>
      <c r="C1873" s="298"/>
      <c r="D1873" s="305"/>
    </row>
    <row r="1874" spans="2:4" ht="12">
      <c r="B1874" s="308"/>
      <c r="C1874" s="298"/>
      <c r="D1874" s="305"/>
    </row>
    <row r="1875" spans="2:4" ht="12">
      <c r="B1875" s="308"/>
      <c r="C1875" s="298"/>
      <c r="D1875" s="305"/>
    </row>
    <row r="1876" spans="2:4" ht="12">
      <c r="B1876" s="308"/>
      <c r="C1876" s="298"/>
      <c r="D1876" s="305"/>
    </row>
    <row r="1877" spans="2:4" ht="12">
      <c r="B1877" s="308"/>
      <c r="C1877" s="298"/>
      <c r="D1877" s="305"/>
    </row>
    <row r="1878" spans="2:4" ht="12">
      <c r="B1878" s="302"/>
      <c r="C1878" s="298"/>
      <c r="D1878" s="299"/>
    </row>
    <row r="1879" spans="2:4" ht="12">
      <c r="B1879" s="308"/>
      <c r="C1879" s="298"/>
      <c r="D1879" s="305"/>
    </row>
    <row r="1880" spans="2:4" ht="12">
      <c r="B1880" s="308"/>
      <c r="C1880" s="298"/>
      <c r="D1880" s="305"/>
    </row>
    <row r="1881" spans="2:4" ht="12">
      <c r="B1881" s="308"/>
      <c r="C1881" s="298"/>
      <c r="D1881" s="305"/>
    </row>
    <row r="1882" spans="2:4" ht="12">
      <c r="B1882" s="308"/>
      <c r="C1882" s="298"/>
      <c r="D1882" s="305"/>
    </row>
    <row r="1883" spans="2:4" ht="12">
      <c r="B1883" s="308"/>
      <c r="C1883" s="298"/>
      <c r="D1883" s="305"/>
    </row>
    <row r="1884" spans="2:4" ht="12">
      <c r="B1884" s="309"/>
      <c r="C1884" s="310"/>
      <c r="D1884" s="305"/>
    </row>
    <row r="1885" spans="2:4" ht="12">
      <c r="B1885" s="309"/>
      <c r="C1885" s="310"/>
      <c r="D1885" s="305"/>
    </row>
    <row r="1886" spans="2:4" ht="12">
      <c r="B1886" s="309"/>
      <c r="C1886" s="310"/>
      <c r="D1886" s="305"/>
    </row>
    <row r="1887" spans="2:4" ht="12">
      <c r="B1887" s="309"/>
      <c r="C1887" s="310"/>
      <c r="D1887" s="305"/>
    </row>
    <row r="1888" spans="2:4" ht="12">
      <c r="B1888" s="309"/>
      <c r="C1888" s="310"/>
      <c r="D1888" s="305"/>
    </row>
    <row r="1889" spans="2:4" ht="12">
      <c r="B1889" s="309"/>
      <c r="C1889" s="310"/>
      <c r="D1889" s="305"/>
    </row>
    <row r="1890" spans="2:4" ht="12">
      <c r="B1890" s="308"/>
      <c r="C1890" s="298"/>
      <c r="D1890" s="305"/>
    </row>
    <row r="1891" spans="2:4" ht="12">
      <c r="B1891" s="308"/>
      <c r="C1891" s="298"/>
      <c r="D1891" s="305"/>
    </row>
    <row r="1892" spans="2:4" ht="12">
      <c r="B1892" s="308"/>
      <c r="C1892" s="298"/>
      <c r="D1892" s="305"/>
    </row>
    <row r="1893" spans="2:4" ht="12">
      <c r="B1893" s="308"/>
      <c r="C1893" s="298"/>
      <c r="D1893" s="305"/>
    </row>
    <row r="1894" spans="2:4" ht="12">
      <c r="B1894" s="308"/>
      <c r="C1894" s="298"/>
      <c r="D1894" s="305"/>
    </row>
    <row r="1895" spans="2:4" ht="12">
      <c r="B1895" s="308"/>
      <c r="C1895" s="298"/>
      <c r="D1895" s="305"/>
    </row>
    <row r="1896" spans="2:4" ht="12">
      <c r="B1896" s="308"/>
      <c r="C1896" s="298"/>
      <c r="D1896" s="305"/>
    </row>
    <row r="1897" spans="2:4" ht="12">
      <c r="B1897" s="302"/>
      <c r="C1897" s="298"/>
      <c r="D1897" s="299"/>
    </row>
    <row r="1898" spans="2:4" ht="12">
      <c r="B1898" s="308"/>
      <c r="C1898" s="298"/>
      <c r="D1898" s="305"/>
    </row>
    <row r="1899" spans="2:4" ht="12">
      <c r="B1899" s="308"/>
      <c r="C1899" s="298"/>
      <c r="D1899" s="305"/>
    </row>
    <row r="1900" spans="2:4" ht="12">
      <c r="B1900" s="308"/>
      <c r="C1900" s="298"/>
      <c r="D1900" s="305"/>
    </row>
    <row r="1901" spans="2:4" ht="12">
      <c r="B1901" s="308"/>
      <c r="C1901" s="298"/>
      <c r="D1901" s="305"/>
    </row>
    <row r="1902" spans="2:4" ht="12">
      <c r="B1902" s="308"/>
      <c r="C1902" s="298"/>
      <c r="D1902" s="305"/>
    </row>
    <row r="1903" spans="2:4" ht="12">
      <c r="B1903" s="308"/>
      <c r="C1903" s="298"/>
      <c r="D1903" s="305"/>
    </row>
    <row r="1904" spans="2:4" ht="12">
      <c r="B1904" s="308"/>
      <c r="C1904" s="298"/>
      <c r="D1904" s="305"/>
    </row>
    <row r="1905" spans="2:4" ht="12">
      <c r="B1905" s="308"/>
      <c r="C1905" s="298"/>
      <c r="D1905" s="305"/>
    </row>
    <row r="1906" spans="2:4" ht="12">
      <c r="B1906" s="308"/>
      <c r="C1906" s="298"/>
      <c r="D1906" s="305"/>
    </row>
    <row r="1907" spans="2:4" ht="12">
      <c r="B1907" s="302"/>
      <c r="C1907" s="298"/>
      <c r="D1907" s="299"/>
    </row>
    <row r="1908" spans="2:4" ht="12">
      <c r="B1908" s="308"/>
      <c r="C1908" s="298"/>
      <c r="D1908" s="305"/>
    </row>
    <row r="1909" spans="2:4" ht="12">
      <c r="B1909" s="308"/>
      <c r="C1909" s="298"/>
      <c r="D1909" s="305"/>
    </row>
    <row r="1910" spans="2:4" ht="12">
      <c r="B1910" s="308"/>
      <c r="C1910" s="298"/>
      <c r="D1910" s="305"/>
    </row>
    <row r="1911" spans="2:4" ht="12">
      <c r="B1911" s="308"/>
      <c r="C1911" s="298"/>
      <c r="D1911" s="305"/>
    </row>
    <row r="1912" spans="2:4" ht="12">
      <c r="B1912" s="308"/>
      <c r="C1912" s="298"/>
      <c r="D1912" s="305"/>
    </row>
    <row r="1913" spans="2:4" ht="12">
      <c r="B1913" s="309"/>
      <c r="C1913" s="310"/>
      <c r="D1913" s="305"/>
    </row>
    <row r="1914" spans="2:4" ht="12">
      <c r="B1914" s="309"/>
      <c r="C1914" s="310"/>
      <c r="D1914" s="305"/>
    </row>
    <row r="1915" spans="2:4" ht="12">
      <c r="B1915" s="309"/>
      <c r="C1915" s="310"/>
      <c r="D1915" s="305"/>
    </row>
    <row r="1916" spans="2:4" ht="12">
      <c r="B1916" s="309"/>
      <c r="C1916" s="310"/>
      <c r="D1916" s="305"/>
    </row>
    <row r="1917" spans="2:4" ht="12">
      <c r="B1917" s="309"/>
      <c r="C1917" s="310"/>
      <c r="D1917" s="305"/>
    </row>
    <row r="1918" spans="2:4" ht="12">
      <c r="B1918" s="309"/>
      <c r="C1918" s="310"/>
      <c r="D1918" s="305"/>
    </row>
    <row r="1919" spans="2:4" ht="12">
      <c r="B1919" s="308"/>
      <c r="C1919" s="298"/>
      <c r="D1919" s="305"/>
    </row>
    <row r="1920" spans="2:4" ht="12">
      <c r="B1920" s="308"/>
      <c r="C1920" s="298"/>
      <c r="D1920" s="305"/>
    </row>
    <row r="1921" spans="2:4" ht="12">
      <c r="B1921" s="308"/>
      <c r="C1921" s="298"/>
      <c r="D1921" s="305"/>
    </row>
    <row r="1922" spans="2:4" ht="12">
      <c r="B1922" s="308"/>
      <c r="C1922" s="298"/>
      <c r="D1922" s="305"/>
    </row>
    <row r="1923" spans="2:4" ht="12">
      <c r="B1923" s="308"/>
      <c r="C1923" s="298"/>
      <c r="D1923" s="305"/>
    </row>
    <row r="1924" spans="2:4" ht="12">
      <c r="B1924" s="308"/>
      <c r="C1924" s="298"/>
      <c r="D1924" s="305"/>
    </row>
    <row r="1925" spans="2:4" ht="12">
      <c r="B1925" s="308"/>
      <c r="C1925" s="298"/>
      <c r="D1925" s="305"/>
    </row>
    <row r="1926" spans="2:4" ht="12">
      <c r="B1926" s="308"/>
      <c r="C1926" s="298"/>
      <c r="D1926" s="305"/>
    </row>
    <row r="1927" spans="2:4" ht="12">
      <c r="B1927" s="302"/>
      <c r="C1927" s="298"/>
      <c r="D1927" s="299"/>
    </row>
    <row r="1928" spans="2:4" ht="12">
      <c r="B1928" s="308"/>
      <c r="C1928" s="298"/>
      <c r="D1928" s="305"/>
    </row>
    <row r="1929" spans="2:4" ht="12">
      <c r="B1929" s="308"/>
      <c r="C1929" s="298"/>
      <c r="D1929" s="305"/>
    </row>
    <row r="1930" spans="2:4" ht="12">
      <c r="B1930" s="308"/>
      <c r="C1930" s="298"/>
      <c r="D1930" s="305"/>
    </row>
    <row r="1931" spans="2:4" ht="12">
      <c r="B1931" s="308"/>
      <c r="C1931" s="298"/>
      <c r="D1931" s="305"/>
    </row>
    <row r="1932" spans="2:4" ht="12">
      <c r="B1932" s="308"/>
      <c r="C1932" s="298"/>
      <c r="D1932" s="305"/>
    </row>
    <row r="1933" spans="2:4" ht="12">
      <c r="B1933" s="308"/>
      <c r="C1933" s="298"/>
      <c r="D1933" s="305"/>
    </row>
    <row r="1934" spans="2:4" ht="12">
      <c r="B1934" s="308"/>
      <c r="C1934" s="298"/>
      <c r="D1934" s="305"/>
    </row>
    <row r="1935" spans="2:4" ht="12">
      <c r="B1935" s="308"/>
      <c r="C1935" s="298"/>
      <c r="D1935" s="305"/>
    </row>
    <row r="1936" spans="2:4" ht="12">
      <c r="B1936" s="308"/>
      <c r="C1936" s="298"/>
      <c r="D1936" s="305"/>
    </row>
    <row r="1937" spans="2:4" ht="12">
      <c r="B1937" s="302"/>
      <c r="C1937" s="298"/>
      <c r="D1937" s="299"/>
    </row>
    <row r="1938" spans="2:4" ht="12">
      <c r="B1938" s="308"/>
      <c r="C1938" s="298"/>
      <c r="D1938" s="305"/>
    </row>
    <row r="1939" spans="2:4" ht="12">
      <c r="B1939" s="308"/>
      <c r="C1939" s="298"/>
      <c r="D1939" s="305"/>
    </row>
    <row r="1940" spans="2:4" ht="12">
      <c r="B1940" s="308"/>
      <c r="C1940" s="298"/>
      <c r="D1940" s="305"/>
    </row>
    <row r="1941" spans="2:4" ht="12">
      <c r="B1941" s="308"/>
      <c r="C1941" s="298"/>
      <c r="D1941" s="305"/>
    </row>
    <row r="1942" spans="2:4" ht="12">
      <c r="B1942" s="308"/>
      <c r="C1942" s="298"/>
      <c r="D1942" s="305"/>
    </row>
    <row r="1943" spans="2:4" ht="12">
      <c r="B1943" s="309"/>
      <c r="C1943" s="310"/>
      <c r="D1943" s="305"/>
    </row>
    <row r="1944" spans="2:4" ht="12">
      <c r="B1944" s="309"/>
      <c r="C1944" s="310"/>
      <c r="D1944" s="305"/>
    </row>
    <row r="1945" spans="2:4" ht="12">
      <c r="B1945" s="309"/>
      <c r="C1945" s="310"/>
      <c r="D1945" s="305"/>
    </row>
    <row r="1946" spans="2:4" ht="12">
      <c r="B1946" s="309"/>
      <c r="C1946" s="310"/>
      <c r="D1946" s="305"/>
    </row>
    <row r="1947" spans="2:4" ht="12">
      <c r="B1947" s="309"/>
      <c r="C1947" s="310"/>
      <c r="D1947" s="305"/>
    </row>
    <row r="1948" spans="2:4" ht="12">
      <c r="B1948" s="309"/>
      <c r="C1948" s="310"/>
      <c r="D1948" s="305"/>
    </row>
    <row r="1949" spans="2:4" ht="12">
      <c r="B1949" s="308"/>
      <c r="C1949" s="298"/>
      <c r="D1949" s="305"/>
    </row>
    <row r="1950" spans="2:4" ht="12">
      <c r="B1950" s="308"/>
      <c r="C1950" s="298"/>
      <c r="D1950" s="305"/>
    </row>
    <row r="1951" spans="2:4" ht="12">
      <c r="B1951" s="308"/>
      <c r="C1951" s="298"/>
      <c r="D1951" s="305"/>
    </row>
    <row r="1952" spans="2:4" ht="12">
      <c r="B1952" s="308"/>
      <c r="C1952" s="298"/>
      <c r="D1952" s="305"/>
    </row>
    <row r="1953" spans="2:4" ht="12">
      <c r="B1953" s="308"/>
      <c r="C1953" s="298"/>
      <c r="D1953" s="305"/>
    </row>
    <row r="1954" spans="2:4" ht="12">
      <c r="B1954" s="302"/>
      <c r="C1954" s="298"/>
      <c r="D1954" s="299"/>
    </row>
    <row r="1955" spans="2:4" ht="12">
      <c r="B1955" s="308"/>
      <c r="C1955" s="298"/>
      <c r="D1955" s="305"/>
    </row>
    <row r="1956" spans="2:4" ht="12">
      <c r="B1956" s="308"/>
      <c r="C1956" s="298"/>
      <c r="D1956" s="305"/>
    </row>
    <row r="1957" spans="2:4" ht="12">
      <c r="B1957" s="308"/>
      <c r="C1957" s="298"/>
      <c r="D1957" s="305"/>
    </row>
    <row r="1958" spans="2:4" ht="12">
      <c r="B1958" s="308"/>
      <c r="C1958" s="298"/>
      <c r="D1958" s="305"/>
    </row>
    <row r="1959" spans="2:4" ht="12">
      <c r="B1959" s="308"/>
      <c r="C1959" s="298"/>
      <c r="D1959" s="305"/>
    </row>
    <row r="1960" spans="2:4" ht="12">
      <c r="B1960" s="308"/>
      <c r="C1960" s="298"/>
      <c r="D1960" s="305"/>
    </row>
    <row r="1961" spans="2:4" ht="12">
      <c r="B1961" s="308"/>
      <c r="C1961" s="298"/>
      <c r="D1961" s="305"/>
    </row>
    <row r="1962" spans="2:4" ht="12">
      <c r="B1962" s="308"/>
      <c r="C1962" s="298"/>
      <c r="D1962" s="305"/>
    </row>
    <row r="1963" spans="2:4" ht="12">
      <c r="B1963" s="302"/>
      <c r="C1963" s="298"/>
      <c r="D1963" s="299"/>
    </row>
    <row r="1964" spans="2:4" ht="12">
      <c r="B1964" s="308"/>
      <c r="C1964" s="298"/>
      <c r="D1964" s="305"/>
    </row>
    <row r="1965" spans="2:4" ht="12">
      <c r="B1965" s="308"/>
      <c r="C1965" s="298"/>
      <c r="D1965" s="305"/>
    </row>
    <row r="1966" spans="2:4" ht="12">
      <c r="B1966" s="308"/>
      <c r="C1966" s="298"/>
      <c r="D1966" s="305"/>
    </row>
    <row r="1967" spans="2:4" ht="12">
      <c r="B1967" s="308"/>
      <c r="C1967" s="298"/>
      <c r="D1967" s="305"/>
    </row>
    <row r="1968" spans="2:4" ht="12">
      <c r="B1968" s="308"/>
      <c r="C1968" s="298"/>
      <c r="D1968" s="305"/>
    </row>
    <row r="1969" spans="2:4" ht="12">
      <c r="B1969" s="309"/>
      <c r="C1969" s="310"/>
      <c r="D1969" s="305"/>
    </row>
    <row r="1970" spans="2:4" ht="12">
      <c r="B1970" s="309"/>
      <c r="C1970" s="310"/>
      <c r="D1970" s="305"/>
    </row>
    <row r="1971" spans="2:4" ht="12">
      <c r="B1971" s="309"/>
      <c r="C1971" s="310"/>
      <c r="D1971" s="305"/>
    </row>
    <row r="1972" spans="2:4" ht="12">
      <c r="B1972" s="309"/>
      <c r="C1972" s="310"/>
      <c r="D1972" s="305"/>
    </row>
    <row r="1973" spans="2:4" ht="12">
      <c r="B1973" s="309"/>
      <c r="C1973" s="310"/>
      <c r="D1973" s="305"/>
    </row>
    <row r="1974" spans="2:4" ht="12">
      <c r="B1974" s="309"/>
      <c r="C1974" s="310"/>
      <c r="D1974" s="305"/>
    </row>
    <row r="1975" spans="2:4" ht="12">
      <c r="B1975" s="308"/>
      <c r="C1975" s="298"/>
      <c r="D1975" s="305"/>
    </row>
    <row r="1976" spans="2:4" ht="12">
      <c r="B1976" s="308"/>
      <c r="C1976" s="298"/>
      <c r="D1976" s="305"/>
    </row>
    <row r="1977" spans="2:4" ht="12">
      <c r="B1977" s="308"/>
      <c r="C1977" s="298"/>
      <c r="D1977" s="305"/>
    </row>
    <row r="1978" spans="2:4" ht="12">
      <c r="B1978" s="308"/>
      <c r="C1978" s="298"/>
      <c r="D1978" s="305"/>
    </row>
    <row r="1979" spans="2:4" ht="12">
      <c r="B1979" s="308"/>
      <c r="C1979" s="298"/>
      <c r="D1979" s="305"/>
    </row>
    <row r="1980" spans="2:4" ht="12">
      <c r="B1980" s="308"/>
      <c r="C1980" s="298"/>
      <c r="D1980" s="305"/>
    </row>
    <row r="1981" spans="2:4" ht="12">
      <c r="B1981" s="308"/>
      <c r="C1981" s="298"/>
      <c r="D1981" s="305"/>
    </row>
    <row r="1982" spans="2:4" ht="12">
      <c r="B1982" s="308"/>
      <c r="C1982" s="298"/>
      <c r="D1982" s="305"/>
    </row>
    <row r="1983" spans="2:4" ht="12">
      <c r="B1983" s="302"/>
      <c r="C1983" s="298"/>
      <c r="D1983" s="299"/>
    </row>
    <row r="1984" spans="2:4" ht="12">
      <c r="B1984" s="308"/>
      <c r="C1984" s="298"/>
      <c r="D1984" s="305"/>
    </row>
    <row r="1985" spans="2:4" ht="12">
      <c r="B1985" s="308"/>
      <c r="C1985" s="298"/>
      <c r="D1985" s="305"/>
    </row>
    <row r="1986" spans="2:4" ht="12">
      <c r="B1986" s="308"/>
      <c r="C1986" s="298"/>
      <c r="D1986" s="305"/>
    </row>
    <row r="1987" spans="2:4" ht="12">
      <c r="B1987" s="308"/>
      <c r="C1987" s="298"/>
      <c r="D1987" s="305"/>
    </row>
    <row r="1988" spans="2:4" ht="12">
      <c r="B1988" s="308"/>
      <c r="C1988" s="298"/>
      <c r="D1988" s="305"/>
    </row>
    <row r="1989" spans="2:4" ht="12">
      <c r="B1989" s="308"/>
      <c r="C1989" s="298"/>
      <c r="D1989" s="305"/>
    </row>
    <row r="1990" spans="2:4" ht="12">
      <c r="B1990" s="308"/>
      <c r="C1990" s="298"/>
      <c r="D1990" s="305"/>
    </row>
    <row r="1991" spans="2:4" ht="12">
      <c r="B1991" s="308"/>
      <c r="C1991" s="298"/>
      <c r="D1991" s="305"/>
    </row>
    <row r="1992" spans="2:4" ht="12">
      <c r="B1992" s="308"/>
      <c r="C1992" s="298"/>
      <c r="D1992" s="305"/>
    </row>
    <row r="1993" spans="2:4" ht="12">
      <c r="B1993" s="308"/>
      <c r="C1993" s="298"/>
      <c r="D1993" s="305"/>
    </row>
    <row r="1994" spans="2:4" ht="12">
      <c r="B1994" s="308"/>
      <c r="C1994" s="298"/>
      <c r="D1994" s="305"/>
    </row>
    <row r="1995" spans="2:4" ht="12">
      <c r="B1995" s="302"/>
      <c r="C1995" s="298"/>
      <c r="D1995" s="299"/>
    </row>
    <row r="1996" spans="2:4" ht="12">
      <c r="B1996" s="308"/>
      <c r="C1996" s="298"/>
      <c r="D1996" s="305"/>
    </row>
    <row r="1997" spans="2:4" ht="12">
      <c r="B1997" s="308"/>
      <c r="C1997" s="298"/>
      <c r="D1997" s="305"/>
    </row>
    <row r="1998" spans="2:4" ht="12">
      <c r="B1998" s="308"/>
      <c r="C1998" s="298"/>
      <c r="D1998" s="305"/>
    </row>
    <row r="1999" spans="2:4" ht="12">
      <c r="B1999" s="308"/>
      <c r="C1999" s="298"/>
      <c r="D1999" s="305"/>
    </row>
    <row r="2000" spans="2:4" ht="12">
      <c r="B2000" s="308"/>
      <c r="C2000" s="298"/>
      <c r="D2000" s="305"/>
    </row>
    <row r="2001" spans="2:4" ht="12">
      <c r="B2001" s="309"/>
      <c r="C2001" s="310"/>
      <c r="D2001" s="305"/>
    </row>
    <row r="2002" spans="2:4" ht="12">
      <c r="B2002" s="309"/>
      <c r="C2002" s="310"/>
      <c r="D2002" s="305"/>
    </row>
    <row r="2003" spans="2:4" ht="12">
      <c r="B2003" s="309"/>
      <c r="C2003" s="310"/>
      <c r="D2003" s="305"/>
    </row>
    <row r="2004" spans="2:4" ht="12">
      <c r="B2004" s="309"/>
      <c r="C2004" s="310"/>
      <c r="D2004" s="305"/>
    </row>
    <row r="2005" spans="2:4" ht="12">
      <c r="B2005" s="309"/>
      <c r="C2005" s="310"/>
      <c r="D2005" s="305"/>
    </row>
    <row r="2006" spans="2:4" ht="12">
      <c r="B2006" s="309"/>
      <c r="C2006" s="310"/>
      <c r="D2006" s="305"/>
    </row>
    <row r="2007" spans="2:4" ht="12">
      <c r="B2007" s="308"/>
      <c r="C2007" s="298"/>
      <c r="D2007" s="305"/>
    </row>
    <row r="2008" spans="2:4" ht="12">
      <c r="B2008" s="308"/>
      <c r="C2008" s="298"/>
      <c r="D2008" s="305"/>
    </row>
    <row r="2009" spans="2:4" ht="12">
      <c r="B2009" s="308"/>
      <c r="C2009" s="298"/>
      <c r="D2009" s="305"/>
    </row>
    <row r="2010" spans="2:4" ht="12">
      <c r="B2010" s="308"/>
      <c r="C2010" s="298"/>
      <c r="D2010" s="305"/>
    </row>
    <row r="2011" spans="2:4" ht="12">
      <c r="B2011" s="308"/>
      <c r="C2011" s="298"/>
      <c r="D2011" s="305"/>
    </row>
    <row r="2012" spans="2:4" ht="12">
      <c r="B2012" s="302"/>
      <c r="C2012" s="298"/>
      <c r="D2012" s="299"/>
    </row>
    <row r="2013" spans="2:4" ht="12">
      <c r="B2013" s="308"/>
      <c r="C2013" s="298"/>
      <c r="D2013" s="305"/>
    </row>
    <row r="2014" spans="2:4" ht="12">
      <c r="B2014" s="308"/>
      <c r="C2014" s="298"/>
      <c r="D2014" s="305"/>
    </row>
    <row r="2015" spans="2:4" ht="12">
      <c r="B2015" s="308"/>
      <c r="C2015" s="298"/>
      <c r="D2015" s="305"/>
    </row>
    <row r="2016" spans="2:4" ht="12">
      <c r="B2016" s="308"/>
      <c r="C2016" s="298"/>
      <c r="D2016" s="305"/>
    </row>
    <row r="2017" spans="2:4" ht="12">
      <c r="B2017" s="308"/>
      <c r="C2017" s="298"/>
      <c r="D2017" s="305"/>
    </row>
    <row r="2018" spans="2:4" ht="12">
      <c r="B2018" s="308"/>
      <c r="C2018" s="298"/>
      <c r="D2018" s="305"/>
    </row>
    <row r="2019" spans="2:4" ht="12">
      <c r="B2019" s="308"/>
      <c r="C2019" s="298"/>
      <c r="D2019" s="305"/>
    </row>
    <row r="2020" spans="2:4" ht="12">
      <c r="B2020" s="308"/>
      <c r="C2020" s="298"/>
      <c r="D2020" s="305"/>
    </row>
    <row r="2021" spans="2:4" ht="12">
      <c r="B2021" s="308"/>
      <c r="C2021" s="298"/>
      <c r="D2021" s="305"/>
    </row>
    <row r="2022" spans="2:4" ht="12">
      <c r="B2022" s="302"/>
      <c r="C2022" s="298"/>
      <c r="D2022" s="299"/>
    </row>
    <row r="2023" spans="2:4" ht="12">
      <c r="B2023" s="308"/>
      <c r="C2023" s="298"/>
      <c r="D2023" s="305"/>
    </row>
    <row r="2024" spans="2:4" ht="12">
      <c r="B2024" s="308"/>
      <c r="C2024" s="298"/>
      <c r="D2024" s="305"/>
    </row>
    <row r="2025" spans="2:4" ht="12">
      <c r="B2025" s="308"/>
      <c r="C2025" s="298"/>
      <c r="D2025" s="305"/>
    </row>
    <row r="2026" spans="2:4" ht="12">
      <c r="B2026" s="308"/>
      <c r="C2026" s="298"/>
      <c r="D2026" s="305"/>
    </row>
    <row r="2027" spans="2:4" ht="12">
      <c r="B2027" s="309"/>
      <c r="C2027" s="310"/>
      <c r="D2027" s="305"/>
    </row>
    <row r="2028" spans="2:4" ht="12">
      <c r="B2028" s="309"/>
      <c r="C2028" s="310"/>
      <c r="D2028" s="305"/>
    </row>
    <row r="2029" spans="2:4" ht="12">
      <c r="B2029" s="309"/>
      <c r="C2029" s="310"/>
      <c r="D2029" s="305"/>
    </row>
    <row r="2030" spans="2:4" ht="12">
      <c r="B2030" s="309"/>
      <c r="C2030" s="310"/>
      <c r="D2030" s="305"/>
    </row>
    <row r="2031" spans="2:4" ht="12">
      <c r="B2031" s="309"/>
      <c r="C2031" s="310"/>
      <c r="D2031" s="305"/>
    </row>
    <row r="2032" spans="2:4" ht="12">
      <c r="B2032" s="309"/>
      <c r="C2032" s="310"/>
      <c r="D2032" s="305"/>
    </row>
    <row r="2033" spans="2:4" ht="12">
      <c r="B2033" s="308"/>
      <c r="C2033" s="298"/>
      <c r="D2033" s="305"/>
    </row>
    <row r="2034" spans="2:4" ht="12">
      <c r="B2034" s="308"/>
      <c r="C2034" s="298"/>
      <c r="D2034" s="305"/>
    </row>
    <row r="2035" spans="2:4" ht="12">
      <c r="B2035" s="308"/>
      <c r="C2035" s="298"/>
      <c r="D2035" s="305"/>
    </row>
    <row r="2036" spans="2:4" ht="12">
      <c r="B2036" s="308"/>
      <c r="C2036" s="298"/>
      <c r="D2036" s="305"/>
    </row>
    <row r="2037" spans="2:4" ht="12">
      <c r="B2037" s="308"/>
      <c r="C2037" s="298"/>
      <c r="D2037" s="305"/>
    </row>
    <row r="2038" spans="2:4" ht="12">
      <c r="B2038" s="308"/>
      <c r="C2038" s="298"/>
      <c r="D2038" s="305"/>
    </row>
    <row r="2039" spans="2:4" ht="12">
      <c r="B2039" s="308"/>
      <c r="C2039" s="298"/>
      <c r="D2039" s="305"/>
    </row>
    <row r="2040" spans="2:4" ht="12">
      <c r="B2040" s="302"/>
      <c r="C2040" s="298"/>
      <c r="D2040" s="299"/>
    </row>
    <row r="2041" spans="2:4" ht="12">
      <c r="B2041" s="308"/>
      <c r="C2041" s="298"/>
      <c r="D2041" s="305"/>
    </row>
    <row r="2042" spans="2:4" ht="12">
      <c r="B2042" s="308"/>
      <c r="C2042" s="298"/>
      <c r="D2042" s="305"/>
    </row>
    <row r="2043" spans="2:4" ht="12">
      <c r="B2043" s="308"/>
      <c r="C2043" s="298"/>
      <c r="D2043" s="305"/>
    </row>
    <row r="2044" spans="2:4" ht="12">
      <c r="B2044" s="308"/>
      <c r="C2044" s="298"/>
      <c r="D2044" s="305"/>
    </row>
    <row r="2045" spans="2:4" ht="12">
      <c r="B2045" s="308"/>
      <c r="C2045" s="298"/>
      <c r="D2045" s="305"/>
    </row>
    <row r="2046" spans="2:4" ht="12">
      <c r="B2046" s="308"/>
      <c r="C2046" s="298"/>
      <c r="D2046" s="305"/>
    </row>
    <row r="2047" spans="2:4" ht="12">
      <c r="B2047" s="308"/>
      <c r="C2047" s="298"/>
      <c r="D2047" s="305"/>
    </row>
    <row r="2048" spans="2:4" ht="12">
      <c r="B2048" s="308"/>
      <c r="C2048" s="298"/>
      <c r="D2048" s="305"/>
    </row>
    <row r="2049" spans="2:4" ht="12">
      <c r="B2049" s="308"/>
      <c r="C2049" s="298"/>
      <c r="D2049" s="305"/>
    </row>
    <row r="2050" spans="2:4" ht="12">
      <c r="B2050" s="308"/>
      <c r="C2050" s="298"/>
      <c r="D2050" s="305"/>
    </row>
    <row r="2051" spans="2:4" ht="12">
      <c r="B2051" s="302"/>
      <c r="C2051" s="298"/>
      <c r="D2051" s="299"/>
    </row>
    <row r="2052" spans="2:4" ht="12">
      <c r="B2052" s="308"/>
      <c r="C2052" s="298"/>
      <c r="D2052" s="305"/>
    </row>
    <row r="2053" spans="2:4" ht="12">
      <c r="B2053" s="308"/>
      <c r="C2053" s="298"/>
      <c r="D2053" s="305"/>
    </row>
    <row r="2054" spans="2:4" ht="12">
      <c r="B2054" s="308"/>
      <c r="C2054" s="298"/>
      <c r="D2054" s="305"/>
    </row>
    <row r="2055" spans="2:4" ht="12">
      <c r="B2055" s="308"/>
      <c r="C2055" s="298"/>
      <c r="D2055" s="305"/>
    </row>
    <row r="2056" spans="2:4" ht="12">
      <c r="B2056" s="308"/>
      <c r="C2056" s="298"/>
      <c r="D2056" s="305"/>
    </row>
    <row r="2057" spans="2:4" ht="12">
      <c r="B2057" s="309"/>
      <c r="C2057" s="310"/>
      <c r="D2057" s="305"/>
    </row>
    <row r="2058" spans="2:4" ht="12">
      <c r="B2058" s="309"/>
      <c r="C2058" s="310"/>
      <c r="D2058" s="305"/>
    </row>
    <row r="2059" spans="2:4" ht="12">
      <c r="B2059" s="309"/>
      <c r="C2059" s="310"/>
      <c r="D2059" s="305"/>
    </row>
    <row r="2060" spans="2:4" ht="12">
      <c r="B2060" s="309"/>
      <c r="C2060" s="310"/>
      <c r="D2060" s="305"/>
    </row>
    <row r="2061" spans="2:4" ht="12">
      <c r="B2061" s="309"/>
      <c r="C2061" s="310"/>
      <c r="D2061" s="305"/>
    </row>
    <row r="2062" spans="2:4" ht="12">
      <c r="B2062" s="309"/>
      <c r="C2062" s="310"/>
      <c r="D2062" s="305"/>
    </row>
    <row r="2063" spans="2:4" ht="12">
      <c r="B2063" s="308"/>
      <c r="C2063" s="298"/>
      <c r="D2063" s="305"/>
    </row>
    <row r="2064" spans="2:4" ht="12">
      <c r="B2064" s="308"/>
      <c r="C2064" s="298"/>
      <c r="D2064" s="305"/>
    </row>
    <row r="2065" spans="2:4" ht="12">
      <c r="B2065" s="308"/>
      <c r="C2065" s="298"/>
      <c r="D2065" s="305"/>
    </row>
    <row r="2066" spans="2:4" ht="12">
      <c r="B2066" s="308"/>
      <c r="C2066" s="298"/>
      <c r="D2066" s="305"/>
    </row>
    <row r="2067" spans="2:4" ht="12">
      <c r="B2067" s="308"/>
      <c r="C2067" s="298"/>
      <c r="D2067" s="305"/>
    </row>
    <row r="2068" spans="2:4" ht="12">
      <c r="B2068" s="302"/>
      <c r="C2068" s="298"/>
      <c r="D2068" s="299"/>
    </row>
    <row r="2069" spans="2:4" ht="12">
      <c r="B2069" s="308"/>
      <c r="C2069" s="298"/>
      <c r="D2069" s="305"/>
    </row>
    <row r="2070" spans="2:4" ht="12">
      <c r="B2070" s="308"/>
      <c r="C2070" s="298"/>
      <c r="D2070" s="305"/>
    </row>
    <row r="2071" spans="2:4" ht="12">
      <c r="B2071" s="308"/>
      <c r="C2071" s="298"/>
      <c r="D2071" s="305"/>
    </row>
    <row r="2072" spans="2:4" ht="12">
      <c r="B2072" s="308"/>
      <c r="C2072" s="298"/>
      <c r="D2072" s="305"/>
    </row>
    <row r="2073" spans="2:4" ht="12">
      <c r="B2073" s="308"/>
      <c r="C2073" s="298"/>
      <c r="D2073" s="305"/>
    </row>
    <row r="2074" spans="2:4" ht="12">
      <c r="B2074" s="308"/>
      <c r="C2074" s="298"/>
      <c r="D2074" s="305"/>
    </row>
    <row r="2075" spans="2:4" ht="12">
      <c r="B2075" s="308"/>
      <c r="C2075" s="298"/>
      <c r="D2075" s="305"/>
    </row>
    <row r="2076" spans="2:4" ht="12">
      <c r="B2076" s="302"/>
      <c r="C2076" s="298"/>
      <c r="D2076" s="299"/>
    </row>
    <row r="2077" spans="2:4" ht="12">
      <c r="B2077" s="308"/>
      <c r="C2077" s="298"/>
      <c r="D2077" s="305"/>
    </row>
    <row r="2078" spans="2:4" ht="12">
      <c r="B2078" s="308"/>
      <c r="C2078" s="298"/>
      <c r="D2078" s="305"/>
    </row>
    <row r="2079" spans="2:4" ht="12">
      <c r="B2079" s="308"/>
      <c r="C2079" s="298"/>
      <c r="D2079" s="305"/>
    </row>
    <row r="2080" spans="2:4" ht="12">
      <c r="B2080" s="308"/>
      <c r="C2080" s="298"/>
      <c r="D2080" s="305"/>
    </row>
    <row r="2081" spans="2:4" ht="12">
      <c r="B2081" s="308"/>
      <c r="C2081" s="298"/>
      <c r="D2081" s="305"/>
    </row>
    <row r="2082" spans="2:4" ht="12">
      <c r="B2082" s="309"/>
      <c r="C2082" s="310"/>
      <c r="D2082" s="305"/>
    </row>
    <row r="2083" spans="2:4" ht="12">
      <c r="B2083" s="309"/>
      <c r="C2083" s="310"/>
      <c r="D2083" s="305"/>
    </row>
    <row r="2084" spans="2:4" ht="12">
      <c r="B2084" s="309"/>
      <c r="C2084" s="310"/>
      <c r="D2084" s="305"/>
    </row>
    <row r="2085" spans="2:4" ht="12">
      <c r="B2085" s="309"/>
      <c r="C2085" s="310"/>
      <c r="D2085" s="305"/>
    </row>
    <row r="2086" spans="2:4" ht="12">
      <c r="B2086" s="309"/>
      <c r="C2086" s="310"/>
      <c r="D2086" s="305"/>
    </row>
    <row r="2087" spans="2:4" ht="12">
      <c r="B2087" s="309"/>
      <c r="C2087" s="310"/>
      <c r="D2087" s="305"/>
    </row>
    <row r="2088" spans="2:4" ht="12">
      <c r="B2088" s="308"/>
      <c r="C2088" s="298"/>
      <c r="D2088" s="305"/>
    </row>
    <row r="2089" spans="2:4" ht="12">
      <c r="B2089" s="308"/>
      <c r="C2089" s="298"/>
      <c r="D2089" s="305"/>
    </row>
    <row r="2090" spans="2:4" ht="12">
      <c r="B2090" s="308"/>
      <c r="C2090" s="298"/>
      <c r="D2090" s="305"/>
    </row>
    <row r="2091" spans="2:4" ht="12">
      <c r="B2091" s="308"/>
      <c r="C2091" s="298"/>
      <c r="D2091" s="305"/>
    </row>
    <row r="2092" spans="2:4" ht="12">
      <c r="B2092" s="302"/>
      <c r="C2092" s="298"/>
      <c r="D2092" s="299"/>
    </row>
    <row r="2093" spans="2:4" ht="12">
      <c r="B2093" s="308"/>
      <c r="C2093" s="298"/>
      <c r="D2093" s="305"/>
    </row>
    <row r="2094" spans="2:4" ht="12">
      <c r="B2094" s="308"/>
      <c r="C2094" s="298"/>
      <c r="D2094" s="305"/>
    </row>
    <row r="2095" spans="2:4" ht="12">
      <c r="B2095" s="308"/>
      <c r="C2095" s="298"/>
      <c r="D2095" s="305"/>
    </row>
    <row r="2096" spans="2:4" ht="12">
      <c r="B2096" s="308"/>
      <c r="C2096" s="298"/>
      <c r="D2096" s="305"/>
    </row>
    <row r="2097" spans="2:4" ht="12">
      <c r="B2097" s="308"/>
      <c r="C2097" s="298"/>
      <c r="D2097" s="305"/>
    </row>
    <row r="2098" spans="2:4" ht="12">
      <c r="B2098" s="308"/>
      <c r="C2098" s="298"/>
      <c r="D2098" s="305"/>
    </row>
    <row r="2099" spans="2:4" ht="12">
      <c r="B2099" s="308"/>
      <c r="C2099" s="298"/>
      <c r="D2099" s="305"/>
    </row>
    <row r="2100" spans="2:4" ht="12">
      <c r="B2100" s="308"/>
      <c r="C2100" s="298"/>
      <c r="D2100" s="305"/>
    </row>
    <row r="2101" spans="2:4" ht="12">
      <c r="B2101" s="308"/>
      <c r="C2101" s="298"/>
      <c r="D2101" s="305"/>
    </row>
    <row r="2102" spans="2:4" ht="12">
      <c r="B2102" s="308"/>
      <c r="C2102" s="298"/>
      <c r="D2102" s="305"/>
    </row>
    <row r="2103" spans="2:4" ht="12">
      <c r="B2103" s="308"/>
      <c r="C2103" s="298"/>
      <c r="D2103" s="305"/>
    </row>
    <row r="2104" spans="2:4" ht="12">
      <c r="B2104" s="308"/>
      <c r="C2104" s="298"/>
      <c r="D2104" s="305"/>
    </row>
    <row r="2105" spans="2:4" ht="12">
      <c r="B2105" s="308"/>
      <c r="C2105" s="298"/>
      <c r="D2105" s="305"/>
    </row>
    <row r="2106" spans="2:4" ht="12">
      <c r="B2106" s="308"/>
      <c r="C2106" s="298"/>
      <c r="D2106" s="305"/>
    </row>
    <row r="2107" spans="2:4" ht="12">
      <c r="B2107" s="302"/>
      <c r="C2107" s="298"/>
      <c r="D2107" s="299"/>
    </row>
    <row r="2108" spans="2:4" ht="12">
      <c r="B2108" s="308"/>
      <c r="C2108" s="298"/>
      <c r="D2108" s="305"/>
    </row>
    <row r="2109" spans="2:4" ht="12">
      <c r="B2109" s="308"/>
      <c r="C2109" s="298"/>
      <c r="D2109" s="305"/>
    </row>
    <row r="2110" spans="2:4" ht="12">
      <c r="B2110" s="308"/>
      <c r="C2110" s="298"/>
      <c r="D2110" s="305"/>
    </row>
    <row r="2111" spans="2:4" ht="12">
      <c r="B2111" s="308"/>
      <c r="C2111" s="298"/>
      <c r="D2111" s="305"/>
    </row>
    <row r="2112" spans="2:4" ht="12">
      <c r="B2112" s="308"/>
      <c r="C2112" s="298"/>
      <c r="D2112" s="305"/>
    </row>
    <row r="2113" spans="2:4" ht="12">
      <c r="B2113" s="309"/>
      <c r="C2113" s="310"/>
      <c r="D2113" s="305"/>
    </row>
    <row r="2114" spans="2:4" ht="12">
      <c r="B2114" s="309"/>
      <c r="C2114" s="310"/>
      <c r="D2114" s="305"/>
    </row>
    <row r="2115" spans="2:4" ht="12">
      <c r="B2115" s="309"/>
      <c r="C2115" s="310"/>
      <c r="D2115" s="305"/>
    </row>
    <row r="2116" spans="2:4" ht="12">
      <c r="B2116" s="309"/>
      <c r="C2116" s="310"/>
      <c r="D2116" s="305"/>
    </row>
    <row r="2117" spans="2:4" ht="12">
      <c r="B2117" s="309"/>
      <c r="C2117" s="310"/>
      <c r="D2117" s="305"/>
    </row>
    <row r="2118" spans="2:4" ht="12">
      <c r="B2118" s="309"/>
      <c r="C2118" s="310"/>
      <c r="D2118" s="305"/>
    </row>
    <row r="2119" spans="2:4" ht="12">
      <c r="B2119" s="308"/>
      <c r="C2119" s="298"/>
      <c r="D2119" s="305"/>
    </row>
    <row r="2120" spans="2:4" ht="12">
      <c r="B2120" s="308"/>
      <c r="C2120" s="298"/>
      <c r="D2120" s="305"/>
    </row>
    <row r="2121" spans="2:4" ht="12">
      <c r="B2121" s="308"/>
      <c r="C2121" s="298"/>
      <c r="D2121" s="305"/>
    </row>
    <row r="2122" spans="2:4" ht="12">
      <c r="B2122" s="308"/>
      <c r="C2122" s="298"/>
      <c r="D2122" s="305"/>
    </row>
    <row r="2123" spans="2:4" ht="12">
      <c r="B2123" s="302"/>
      <c r="C2123" s="298"/>
      <c r="D2123" s="299"/>
    </row>
    <row r="2124" spans="2:4" ht="12">
      <c r="B2124" s="308"/>
      <c r="C2124" s="298"/>
      <c r="D2124" s="305"/>
    </row>
    <row r="2125" spans="2:4" ht="12">
      <c r="B2125" s="308"/>
      <c r="C2125" s="298"/>
      <c r="D2125" s="305"/>
    </row>
    <row r="2126" spans="2:4" ht="12">
      <c r="B2126" s="308"/>
      <c r="C2126" s="298"/>
      <c r="D2126" s="305"/>
    </row>
    <row r="2127" spans="2:4" ht="12">
      <c r="B2127" s="308"/>
      <c r="C2127" s="298"/>
      <c r="D2127" s="305"/>
    </row>
    <row r="2128" spans="2:4" ht="12">
      <c r="B2128" s="308"/>
      <c r="C2128" s="298"/>
      <c r="D2128" s="305"/>
    </row>
    <row r="2129" spans="2:4" ht="12">
      <c r="B2129" s="308"/>
      <c r="C2129" s="298"/>
      <c r="D2129" s="305"/>
    </row>
    <row r="2130" spans="2:4" ht="12">
      <c r="B2130" s="308"/>
      <c r="C2130" s="298"/>
      <c r="D2130" s="305"/>
    </row>
    <row r="2131" spans="2:4" ht="12">
      <c r="B2131" s="308"/>
      <c r="C2131" s="298"/>
      <c r="D2131" s="305"/>
    </row>
    <row r="2132" spans="2:4" ht="12">
      <c r="B2132" s="308"/>
      <c r="C2132" s="298"/>
      <c r="D2132" s="305"/>
    </row>
    <row r="2133" spans="2:4" ht="12">
      <c r="B2133" s="308"/>
      <c r="C2133" s="298"/>
      <c r="D2133" s="305"/>
    </row>
    <row r="2134" spans="2:4" ht="12">
      <c r="B2134" s="308"/>
      <c r="C2134" s="298"/>
      <c r="D2134" s="305"/>
    </row>
    <row r="2135" spans="2:4" ht="12">
      <c r="B2135" s="308"/>
      <c r="C2135" s="298"/>
      <c r="D2135" s="305"/>
    </row>
    <row r="2136" spans="2:4" ht="12">
      <c r="B2136" s="302"/>
      <c r="C2136" s="298"/>
      <c r="D2136" s="299"/>
    </row>
    <row r="2137" spans="2:4" ht="12">
      <c r="B2137" s="308"/>
      <c r="C2137" s="298"/>
      <c r="D2137" s="305"/>
    </row>
    <row r="2138" spans="2:4" ht="12">
      <c r="B2138" s="308"/>
      <c r="C2138" s="298"/>
      <c r="D2138" s="305"/>
    </row>
    <row r="2139" spans="2:4" ht="12">
      <c r="B2139" s="308"/>
      <c r="C2139" s="298"/>
      <c r="D2139" s="305"/>
    </row>
    <row r="2140" spans="2:4" ht="12">
      <c r="B2140" s="308"/>
      <c r="C2140" s="298"/>
      <c r="D2140" s="305"/>
    </row>
    <row r="2141" spans="2:4" ht="12">
      <c r="B2141" s="308"/>
      <c r="C2141" s="298"/>
      <c r="D2141" s="305"/>
    </row>
    <row r="2142" spans="2:4" ht="12">
      <c r="B2142" s="309"/>
      <c r="C2142" s="310"/>
      <c r="D2142" s="305"/>
    </row>
    <row r="2143" spans="2:4" ht="12">
      <c r="B2143" s="309"/>
      <c r="C2143" s="310"/>
      <c r="D2143" s="305"/>
    </row>
    <row r="2144" spans="2:4" ht="12">
      <c r="B2144" s="309"/>
      <c r="C2144" s="310"/>
      <c r="D2144" s="305"/>
    </row>
    <row r="2145" spans="2:4" ht="12">
      <c r="B2145" s="309"/>
      <c r="C2145" s="310"/>
      <c r="D2145" s="305"/>
    </row>
    <row r="2146" spans="2:4" ht="12">
      <c r="B2146" s="309"/>
      <c r="C2146" s="310"/>
      <c r="D2146" s="305"/>
    </row>
    <row r="2147" spans="2:4" ht="12">
      <c r="B2147" s="309"/>
      <c r="C2147" s="310"/>
      <c r="D2147" s="305"/>
    </row>
    <row r="2148" spans="2:4" ht="12">
      <c r="B2148" s="308"/>
      <c r="C2148" s="298"/>
      <c r="D2148" s="305"/>
    </row>
    <row r="2149" spans="2:4" ht="12">
      <c r="B2149" s="308"/>
      <c r="C2149" s="298"/>
      <c r="D2149" s="305"/>
    </row>
    <row r="2150" spans="2:4" ht="12">
      <c r="B2150" s="308"/>
      <c r="C2150" s="298"/>
      <c r="D2150" s="305"/>
    </row>
    <row r="2151" spans="2:4" ht="12">
      <c r="B2151" s="308"/>
      <c r="C2151" s="298"/>
      <c r="D2151" s="305"/>
    </row>
    <row r="2152" spans="2:4" ht="12">
      <c r="B2152" s="308"/>
      <c r="C2152" s="298"/>
      <c r="D2152" s="305"/>
    </row>
    <row r="2153" spans="2:4" ht="12">
      <c r="B2153" s="308"/>
      <c r="C2153" s="298"/>
      <c r="D2153" s="305"/>
    </row>
    <row r="2154" spans="2:4" ht="12">
      <c r="B2154" s="302"/>
      <c r="C2154" s="298"/>
      <c r="D2154" s="299"/>
    </row>
    <row r="2155" spans="2:4" ht="12">
      <c r="B2155" s="308"/>
      <c r="C2155" s="298"/>
      <c r="D2155" s="305"/>
    </row>
    <row r="2156" spans="2:4" ht="12">
      <c r="B2156" s="308"/>
      <c r="C2156" s="298"/>
      <c r="D2156" s="305"/>
    </row>
    <row r="2157" spans="2:4" ht="12">
      <c r="B2157" s="308"/>
      <c r="C2157" s="298"/>
      <c r="D2157" s="305"/>
    </row>
    <row r="2158" spans="2:4" ht="12">
      <c r="B2158" s="308"/>
      <c r="C2158" s="298"/>
      <c r="D2158" s="305"/>
    </row>
    <row r="2159" spans="2:4" ht="12">
      <c r="B2159" s="308"/>
      <c r="C2159" s="298"/>
      <c r="D2159" s="305"/>
    </row>
    <row r="2160" spans="2:4" ht="12">
      <c r="B2160" s="308"/>
      <c r="C2160" s="298"/>
      <c r="D2160" s="305"/>
    </row>
    <row r="2161" spans="2:4" ht="12">
      <c r="B2161" s="308"/>
      <c r="C2161" s="298"/>
      <c r="D2161" s="305"/>
    </row>
    <row r="2162" spans="2:4" ht="12">
      <c r="B2162" s="308"/>
      <c r="C2162" s="298"/>
      <c r="D2162" s="305"/>
    </row>
    <row r="2163" spans="2:4" ht="12">
      <c r="B2163" s="308"/>
      <c r="C2163" s="298"/>
      <c r="D2163" s="305"/>
    </row>
    <row r="2164" spans="2:4" ht="12">
      <c r="B2164" s="302"/>
      <c r="C2164" s="298"/>
      <c r="D2164" s="299"/>
    </row>
    <row r="2165" spans="2:4" ht="12">
      <c r="B2165" s="308"/>
      <c r="C2165" s="298"/>
      <c r="D2165" s="305"/>
    </row>
    <row r="2166" spans="2:4" ht="12">
      <c r="B2166" s="308"/>
      <c r="C2166" s="298"/>
      <c r="D2166" s="305"/>
    </row>
    <row r="2167" spans="2:4" ht="12">
      <c r="B2167" s="308"/>
      <c r="C2167" s="298"/>
      <c r="D2167" s="305"/>
    </row>
    <row r="2168" spans="2:4" ht="12">
      <c r="B2168" s="308"/>
      <c r="C2168" s="298"/>
      <c r="D2168" s="305"/>
    </row>
    <row r="2169" spans="2:4" ht="12">
      <c r="B2169" s="308"/>
      <c r="C2169" s="298"/>
      <c r="D2169" s="305"/>
    </row>
    <row r="2170" spans="2:4" ht="12">
      <c r="B2170" s="309"/>
      <c r="C2170" s="310"/>
      <c r="D2170" s="305"/>
    </row>
    <row r="2171" spans="2:4" ht="12">
      <c r="B2171" s="309"/>
      <c r="C2171" s="310"/>
      <c r="D2171" s="305"/>
    </row>
    <row r="2172" spans="2:4" ht="12">
      <c r="B2172" s="309"/>
      <c r="C2172" s="310"/>
      <c r="D2172" s="305"/>
    </row>
    <row r="2173" spans="2:4" ht="12">
      <c r="B2173" s="309"/>
      <c r="C2173" s="310"/>
      <c r="D2173" s="305"/>
    </row>
    <row r="2174" spans="2:4" ht="12">
      <c r="B2174" s="309"/>
      <c r="C2174" s="310"/>
      <c r="D2174" s="305"/>
    </row>
    <row r="2175" spans="2:4" ht="12">
      <c r="B2175" s="309"/>
      <c r="C2175" s="310"/>
      <c r="D2175" s="305"/>
    </row>
    <row r="2176" spans="2:4" ht="12">
      <c r="B2176" s="308"/>
      <c r="C2176" s="298"/>
      <c r="D2176" s="305"/>
    </row>
    <row r="2177" spans="2:4" ht="12">
      <c r="B2177" s="308"/>
      <c r="C2177" s="298"/>
      <c r="D2177" s="305"/>
    </row>
    <row r="2178" spans="2:4" ht="12">
      <c r="B2178" s="308"/>
      <c r="C2178" s="298"/>
      <c r="D2178" s="305"/>
    </row>
    <row r="2179" spans="2:4" ht="12">
      <c r="B2179" s="308"/>
      <c r="C2179" s="298"/>
      <c r="D2179" s="305"/>
    </row>
    <row r="2180" spans="2:4" ht="12">
      <c r="B2180" s="308"/>
      <c r="C2180" s="298"/>
      <c r="D2180" s="305"/>
    </row>
    <row r="2181" spans="2:4" ht="12">
      <c r="B2181" s="308"/>
      <c r="C2181" s="298"/>
      <c r="D2181" s="305"/>
    </row>
    <row r="2182" spans="2:4" ht="12">
      <c r="B2182" s="308"/>
      <c r="C2182" s="298"/>
      <c r="D2182" s="305"/>
    </row>
    <row r="2183" spans="2:4" ht="12">
      <c r="B2183" s="302"/>
      <c r="C2183" s="298"/>
      <c r="D2183" s="299"/>
    </row>
    <row r="2184" spans="2:4" ht="12">
      <c r="B2184" s="308"/>
      <c r="C2184" s="298"/>
      <c r="D2184" s="305"/>
    </row>
    <row r="2185" spans="2:4" ht="12">
      <c r="B2185" s="308"/>
      <c r="C2185" s="298"/>
      <c r="D2185" s="305"/>
    </row>
    <row r="2186" spans="2:4" ht="12">
      <c r="B2186" s="308"/>
      <c r="C2186" s="298"/>
      <c r="D2186" s="305"/>
    </row>
    <row r="2187" spans="2:4" ht="12">
      <c r="B2187" s="308"/>
      <c r="C2187" s="298"/>
      <c r="D2187" s="305"/>
    </row>
    <row r="2188" spans="2:4" ht="12">
      <c r="B2188" s="308"/>
      <c r="C2188" s="298"/>
      <c r="D2188" s="305"/>
    </row>
    <row r="2189" spans="2:4" ht="12">
      <c r="B2189" s="308"/>
      <c r="C2189" s="298"/>
      <c r="D2189" s="305"/>
    </row>
    <row r="2190" spans="2:4" ht="12">
      <c r="B2190" s="308"/>
      <c r="C2190" s="298"/>
      <c r="D2190" s="305"/>
    </row>
    <row r="2191" spans="2:4" ht="12">
      <c r="B2191" s="308"/>
      <c r="C2191" s="298"/>
      <c r="D2191" s="305"/>
    </row>
    <row r="2192" spans="2:4" ht="12">
      <c r="B2192" s="308"/>
      <c r="C2192" s="298"/>
      <c r="D2192" s="305"/>
    </row>
    <row r="2193" spans="2:4" ht="12">
      <c r="B2193" s="302"/>
      <c r="C2193" s="298"/>
      <c r="D2193" s="299"/>
    </row>
    <row r="2194" spans="2:4" ht="12">
      <c r="B2194" s="308"/>
      <c r="C2194" s="298"/>
      <c r="D2194" s="305"/>
    </row>
    <row r="2195" spans="2:4" ht="12">
      <c r="B2195" s="308"/>
      <c r="C2195" s="298"/>
      <c r="D2195" s="305"/>
    </row>
    <row r="2196" spans="2:4" ht="12">
      <c r="B2196" s="308"/>
      <c r="C2196" s="298"/>
      <c r="D2196" s="305"/>
    </row>
    <row r="2197" spans="2:4" ht="12">
      <c r="B2197" s="308"/>
      <c r="C2197" s="298"/>
      <c r="D2197" s="305"/>
    </row>
    <row r="2198" spans="2:4" ht="12">
      <c r="B2198" s="308"/>
      <c r="C2198" s="298"/>
      <c r="D2198" s="305"/>
    </row>
    <row r="2199" spans="2:4" ht="12">
      <c r="B2199" s="309"/>
      <c r="C2199" s="310"/>
      <c r="D2199" s="305"/>
    </row>
    <row r="2200" spans="2:4" ht="12">
      <c r="B2200" s="309"/>
      <c r="C2200" s="310"/>
      <c r="D2200" s="305"/>
    </row>
    <row r="2201" spans="2:4" ht="12">
      <c r="B2201" s="309"/>
      <c r="C2201" s="310"/>
      <c r="D2201" s="305"/>
    </row>
    <row r="2202" spans="2:4" ht="12">
      <c r="B2202" s="309"/>
      <c r="C2202" s="310"/>
      <c r="D2202" s="305"/>
    </row>
    <row r="2203" spans="2:4" ht="12">
      <c r="B2203" s="309"/>
      <c r="C2203" s="310"/>
      <c r="D2203" s="305"/>
    </row>
    <row r="2204" spans="2:4" ht="12">
      <c r="B2204" s="309"/>
      <c r="C2204" s="310"/>
      <c r="D2204" s="305"/>
    </row>
    <row r="2205" spans="2:4" ht="12">
      <c r="B2205" s="308"/>
      <c r="C2205" s="298"/>
      <c r="D2205" s="305"/>
    </row>
    <row r="2206" spans="2:4" ht="12">
      <c r="B2206" s="308"/>
      <c r="C2206" s="298"/>
      <c r="D2206" s="305"/>
    </row>
    <row r="2207" spans="2:4" ht="12">
      <c r="B2207" s="308"/>
      <c r="C2207" s="298"/>
      <c r="D2207" s="305"/>
    </row>
    <row r="2208" spans="2:4" ht="12">
      <c r="B2208" s="308"/>
      <c r="C2208" s="298"/>
      <c r="D2208" s="305"/>
    </row>
    <row r="2209" spans="2:4" ht="12">
      <c r="B2209" s="308"/>
      <c r="C2209" s="298"/>
      <c r="D2209" s="305"/>
    </row>
    <row r="2210" spans="2:4" ht="12">
      <c r="B2210" s="308"/>
      <c r="C2210" s="298"/>
      <c r="D2210" s="305"/>
    </row>
    <row r="2211" spans="2:4" ht="12">
      <c r="B2211" s="308"/>
      <c r="C2211" s="298"/>
      <c r="D2211" s="305"/>
    </row>
    <row r="2212" spans="2:4" ht="12">
      <c r="B2212" s="302"/>
      <c r="C2212" s="298"/>
      <c r="D2212" s="299"/>
    </row>
    <row r="2213" spans="2:4" ht="12">
      <c r="B2213" s="308"/>
      <c r="C2213" s="298"/>
      <c r="D2213" s="305"/>
    </row>
    <row r="2214" spans="2:4" ht="12">
      <c r="B2214" s="308"/>
      <c r="C2214" s="298"/>
      <c r="D2214" s="305"/>
    </row>
    <row r="2215" spans="2:4" ht="12">
      <c r="B2215" s="308"/>
      <c r="C2215" s="298"/>
      <c r="D2215" s="305"/>
    </row>
    <row r="2216" spans="2:4" ht="12">
      <c r="B2216" s="308"/>
      <c r="C2216" s="298"/>
      <c r="D2216" s="305"/>
    </row>
    <row r="2217" spans="2:4" ht="12">
      <c r="B2217" s="308"/>
      <c r="C2217" s="298"/>
      <c r="D2217" s="305"/>
    </row>
    <row r="2218" spans="2:4" ht="12">
      <c r="B2218" s="308"/>
      <c r="C2218" s="298"/>
      <c r="D2218" s="305"/>
    </row>
    <row r="2219" spans="2:4" ht="12">
      <c r="B2219" s="308"/>
      <c r="C2219" s="298"/>
      <c r="D2219" s="305"/>
    </row>
    <row r="2220" spans="2:4" ht="12">
      <c r="B2220" s="308"/>
      <c r="C2220" s="298"/>
      <c r="D2220" s="305"/>
    </row>
    <row r="2221" spans="2:4" ht="12">
      <c r="B2221" s="308"/>
      <c r="C2221" s="298"/>
      <c r="D2221" s="305"/>
    </row>
    <row r="2222" spans="2:4" ht="12">
      <c r="B2222" s="302"/>
      <c r="C2222" s="298"/>
      <c r="D2222" s="299"/>
    </row>
    <row r="2223" spans="2:4" ht="12">
      <c r="B2223" s="308"/>
      <c r="C2223" s="298"/>
      <c r="D2223" s="305"/>
    </row>
    <row r="2224" spans="2:4" ht="12">
      <c r="B2224" s="308"/>
      <c r="C2224" s="298"/>
      <c r="D2224" s="305"/>
    </row>
    <row r="2225" spans="2:4" ht="12">
      <c r="B2225" s="308"/>
      <c r="C2225" s="298"/>
      <c r="D2225" s="305"/>
    </row>
    <row r="2226" spans="2:4" ht="12">
      <c r="B2226" s="308"/>
      <c r="C2226" s="298"/>
      <c r="D2226" s="305"/>
    </row>
    <row r="2227" spans="2:4" ht="12">
      <c r="B2227" s="308"/>
      <c r="C2227" s="298"/>
      <c r="D2227" s="305"/>
    </row>
    <row r="2228" spans="2:4" ht="12">
      <c r="B2228" s="309"/>
      <c r="C2228" s="310"/>
      <c r="D2228" s="305"/>
    </row>
    <row r="2229" spans="2:4" ht="12">
      <c r="B2229" s="309"/>
      <c r="C2229" s="310"/>
      <c r="D2229" s="305"/>
    </row>
    <row r="2230" spans="2:4" ht="12">
      <c r="B2230" s="309"/>
      <c r="C2230" s="310"/>
      <c r="D2230" s="305"/>
    </row>
    <row r="2231" spans="2:4" ht="12">
      <c r="B2231" s="309"/>
      <c r="C2231" s="310"/>
      <c r="D2231" s="305"/>
    </row>
    <row r="2232" spans="2:4" ht="12">
      <c r="B2232" s="309"/>
      <c r="C2232" s="310"/>
      <c r="D2232" s="305"/>
    </row>
    <row r="2233" spans="2:4" ht="12">
      <c r="B2233" s="309"/>
      <c r="C2233" s="310"/>
      <c r="D2233" s="305"/>
    </row>
    <row r="2234" spans="2:4" ht="12">
      <c r="B2234" s="308"/>
      <c r="C2234" s="298"/>
      <c r="D2234" s="305"/>
    </row>
    <row r="2235" spans="2:4" ht="12">
      <c r="B2235" s="308"/>
      <c r="C2235" s="298"/>
      <c r="D2235" s="305"/>
    </row>
    <row r="2236" spans="2:4" ht="12">
      <c r="B2236" s="308"/>
      <c r="C2236" s="298"/>
      <c r="D2236" s="305"/>
    </row>
    <row r="2237" spans="2:4" ht="12">
      <c r="B2237" s="308"/>
      <c r="C2237" s="298"/>
      <c r="D2237" s="305"/>
    </row>
    <row r="2238" spans="2:4" ht="12">
      <c r="B2238" s="308"/>
      <c r="C2238" s="298"/>
      <c r="D2238" s="305"/>
    </row>
    <row r="2239" spans="2:4" ht="12">
      <c r="B2239" s="308"/>
      <c r="C2239" s="298"/>
      <c r="D2239" s="305"/>
    </row>
    <row r="2240" spans="2:4" ht="12">
      <c r="B2240" s="308"/>
      <c r="C2240" s="298"/>
      <c r="D2240" s="305"/>
    </row>
    <row r="2241" spans="2:4" ht="12">
      <c r="B2241" s="302"/>
      <c r="C2241" s="298"/>
      <c r="D2241" s="299"/>
    </row>
    <row r="2242" spans="2:4" ht="12">
      <c r="B2242" s="308"/>
      <c r="C2242" s="298"/>
      <c r="D2242" s="305"/>
    </row>
    <row r="2243" spans="2:4" ht="12">
      <c r="B2243" s="308"/>
      <c r="C2243" s="298"/>
      <c r="D2243" s="305"/>
    </row>
    <row r="2244" spans="2:4" ht="12">
      <c r="B2244" s="308"/>
      <c r="C2244" s="298"/>
      <c r="D2244" s="305"/>
    </row>
    <row r="2245" spans="2:4" ht="12">
      <c r="B2245" s="308"/>
      <c r="C2245" s="298"/>
      <c r="D2245" s="305"/>
    </row>
    <row r="2246" spans="2:4" ht="12">
      <c r="B2246" s="308"/>
      <c r="C2246" s="298"/>
      <c r="D2246" s="305"/>
    </row>
    <row r="2247" spans="2:4" ht="12">
      <c r="B2247" s="308"/>
      <c r="C2247" s="298"/>
      <c r="D2247" s="305"/>
    </row>
    <row r="2248" spans="2:4" ht="12">
      <c r="B2248" s="302"/>
      <c r="C2248" s="298"/>
      <c r="D2248" s="299"/>
    </row>
    <row r="2249" spans="2:4" ht="12">
      <c r="B2249" s="308"/>
      <c r="C2249" s="298"/>
      <c r="D2249" s="305"/>
    </row>
    <row r="2250" spans="2:4" ht="12">
      <c r="B2250" s="308"/>
      <c r="C2250" s="298"/>
      <c r="D2250" s="305"/>
    </row>
    <row r="2251" spans="2:4" ht="12">
      <c r="B2251" s="308"/>
      <c r="C2251" s="298"/>
      <c r="D2251" s="305"/>
    </row>
    <row r="2252" spans="2:4" ht="12">
      <c r="B2252" s="308"/>
      <c r="C2252" s="298"/>
      <c r="D2252" s="305"/>
    </row>
    <row r="2253" spans="2:4" ht="12">
      <c r="B2253" s="308"/>
      <c r="C2253" s="298"/>
      <c r="D2253" s="305"/>
    </row>
    <row r="2254" spans="2:4" ht="12">
      <c r="B2254" s="309"/>
      <c r="C2254" s="310"/>
      <c r="D2254" s="305"/>
    </row>
    <row r="2255" spans="2:4" ht="12">
      <c r="B2255" s="309"/>
      <c r="C2255" s="310"/>
      <c r="D2255" s="305"/>
    </row>
    <row r="2256" spans="2:4" ht="12">
      <c r="B2256" s="309"/>
      <c r="C2256" s="310"/>
      <c r="D2256" s="305"/>
    </row>
    <row r="2257" spans="2:4" ht="12">
      <c r="B2257" s="309"/>
      <c r="C2257" s="310"/>
      <c r="D2257" s="305"/>
    </row>
    <row r="2258" spans="2:4" ht="12">
      <c r="B2258" s="309"/>
      <c r="C2258" s="310"/>
      <c r="D2258" s="305"/>
    </row>
    <row r="2259" spans="2:4" ht="12">
      <c r="B2259" s="309"/>
      <c r="C2259" s="310"/>
      <c r="D2259" s="305"/>
    </row>
    <row r="2260" spans="2:4" ht="12">
      <c r="B2260" s="308"/>
      <c r="C2260" s="298"/>
      <c r="D2260" s="305"/>
    </row>
    <row r="2261" spans="2:4" ht="12">
      <c r="B2261" s="308"/>
      <c r="C2261" s="298"/>
      <c r="D2261" s="305"/>
    </row>
    <row r="2262" spans="2:4" ht="12">
      <c r="B2262" s="308"/>
      <c r="C2262" s="298"/>
      <c r="D2262" s="305"/>
    </row>
    <row r="2263" spans="2:4" ht="12">
      <c r="B2263" s="308"/>
      <c r="C2263" s="298"/>
      <c r="D2263" s="305"/>
    </row>
    <row r="2264" spans="2:4" ht="12">
      <c r="B2264" s="308"/>
      <c r="C2264" s="298"/>
      <c r="D2264" s="305"/>
    </row>
    <row r="2265" spans="2:4" ht="12">
      <c r="B2265" s="308"/>
      <c r="C2265" s="298"/>
      <c r="D2265" s="305"/>
    </row>
    <row r="2266" spans="2:4" ht="12">
      <c r="B2266" s="308"/>
      <c r="C2266" s="298"/>
      <c r="D2266" s="305"/>
    </row>
    <row r="2267" spans="2:4" ht="12">
      <c r="B2267" s="308"/>
      <c r="C2267" s="298"/>
      <c r="D2267" s="305"/>
    </row>
    <row r="2268" spans="2:4" ht="12">
      <c r="B2268" s="308"/>
      <c r="C2268" s="298"/>
      <c r="D2268" s="305"/>
    </row>
    <row r="2269" spans="2:4" ht="12">
      <c r="B2269" s="308"/>
      <c r="C2269" s="298"/>
      <c r="D2269" s="305"/>
    </row>
    <row r="2270" spans="2:4" ht="12">
      <c r="B2270" s="308"/>
      <c r="C2270" s="298"/>
      <c r="D2270" s="305"/>
    </row>
    <row r="2271" spans="2:4" ht="12">
      <c r="B2271" s="308"/>
      <c r="C2271" s="298"/>
      <c r="D2271" s="305"/>
    </row>
    <row r="2272" spans="2:4" ht="12">
      <c r="B2272" s="309"/>
      <c r="C2272" s="310"/>
      <c r="D2272" s="305"/>
    </row>
    <row r="2273" spans="2:4" ht="12">
      <c r="B2273" s="309"/>
      <c r="C2273" s="310"/>
      <c r="D2273" s="305"/>
    </row>
    <row r="2274" spans="2:4" ht="12">
      <c r="B2274" s="309"/>
      <c r="C2274" s="310"/>
      <c r="D2274" s="305"/>
    </row>
    <row r="2275" spans="2:4" ht="12">
      <c r="B2275" s="309"/>
      <c r="C2275" s="310"/>
      <c r="D2275" s="305"/>
    </row>
    <row r="2276" spans="2:4" ht="12">
      <c r="B2276" s="309"/>
      <c r="C2276" s="310"/>
      <c r="D2276" s="305"/>
    </row>
    <row r="2277" spans="2:4" ht="12">
      <c r="B2277" s="309"/>
      <c r="C2277" s="310"/>
      <c r="D2277" s="305"/>
    </row>
    <row r="2278" spans="2:4" ht="12">
      <c r="B2278" s="308"/>
      <c r="C2278" s="298"/>
      <c r="D2278" s="305"/>
    </row>
    <row r="2279" spans="2:4" ht="12">
      <c r="B2279" s="308"/>
      <c r="C2279" s="298"/>
      <c r="D2279" s="305"/>
    </row>
    <row r="2280" spans="2:4" ht="12">
      <c r="B2280" s="308"/>
      <c r="C2280" s="298"/>
      <c r="D2280" s="305"/>
    </row>
    <row r="2281" spans="2:4" ht="12">
      <c r="B2281" s="308"/>
      <c r="C2281" s="298"/>
      <c r="D2281" s="305"/>
    </row>
    <row r="2282" spans="2:4" ht="12">
      <c r="B2282" s="308"/>
      <c r="C2282" s="298"/>
      <c r="D2282" s="305"/>
    </row>
    <row r="2283" spans="2:4" ht="12">
      <c r="B2283" s="308"/>
      <c r="C2283" s="298"/>
      <c r="D2283" s="305"/>
    </row>
    <row r="2284" spans="2:4" ht="12">
      <c r="B2284" s="308"/>
      <c r="C2284" s="298"/>
      <c r="D2284" s="305"/>
    </row>
    <row r="2285" spans="2:4" ht="12">
      <c r="B2285" s="308"/>
      <c r="C2285" s="298"/>
      <c r="D2285" s="305"/>
    </row>
    <row r="2286" spans="2:4" ht="12">
      <c r="B2286" s="308"/>
      <c r="C2286" s="298"/>
      <c r="D2286" s="305"/>
    </row>
    <row r="2287" spans="2:4" ht="12">
      <c r="B2287" s="308"/>
      <c r="C2287" s="298"/>
      <c r="D2287" s="305"/>
    </row>
    <row r="2288" spans="2:4" ht="12">
      <c r="B2288" s="308"/>
      <c r="C2288" s="298"/>
      <c r="D2288" s="305"/>
    </row>
    <row r="2289" spans="2:4" ht="12">
      <c r="B2289" s="308"/>
      <c r="C2289" s="298"/>
      <c r="D2289" s="305"/>
    </row>
    <row r="2290" spans="2:4" ht="12">
      <c r="B2290" s="308"/>
      <c r="C2290" s="298"/>
      <c r="D2290" s="305"/>
    </row>
    <row r="2291" spans="2:4" ht="12">
      <c r="B2291" s="308"/>
      <c r="C2291" s="298"/>
      <c r="D2291" s="305"/>
    </row>
    <row r="2292" spans="2:4" ht="12">
      <c r="B2292" s="308"/>
      <c r="C2292" s="298"/>
      <c r="D2292" s="305"/>
    </row>
    <row r="2293" spans="2:4" ht="12">
      <c r="B2293" s="308"/>
      <c r="C2293" s="298"/>
      <c r="D2293" s="305"/>
    </row>
    <row r="2294" spans="2:4" ht="12">
      <c r="B2294" s="309"/>
      <c r="C2294" s="310"/>
      <c r="D2294" s="305"/>
    </row>
    <row r="2295" spans="2:4" ht="12">
      <c r="B2295" s="309"/>
      <c r="C2295" s="310"/>
      <c r="D2295" s="305"/>
    </row>
    <row r="2296" spans="2:4" ht="12">
      <c r="B2296" s="309"/>
      <c r="C2296" s="310"/>
      <c r="D2296" s="305"/>
    </row>
    <row r="2297" spans="2:4" ht="12">
      <c r="B2297" s="309"/>
      <c r="C2297" s="310"/>
      <c r="D2297" s="305"/>
    </row>
    <row r="2298" spans="2:4" ht="12">
      <c r="B2298" s="309"/>
      <c r="C2298" s="310"/>
      <c r="D2298" s="305"/>
    </row>
    <row r="2299" spans="2:4" ht="12">
      <c r="B2299" s="309"/>
      <c r="C2299" s="310"/>
      <c r="D2299" s="305"/>
    </row>
    <row r="2300" spans="2:4" ht="12">
      <c r="B2300" s="308"/>
      <c r="C2300" s="298"/>
      <c r="D2300" s="305"/>
    </row>
    <row r="2301" spans="2:4" ht="12">
      <c r="B2301" s="308"/>
      <c r="C2301" s="298"/>
      <c r="D2301" s="305"/>
    </row>
    <row r="2302" spans="2:4" ht="12">
      <c r="B2302" s="308"/>
      <c r="C2302" s="298"/>
      <c r="D2302" s="305"/>
    </row>
    <row r="2303" spans="2:4" ht="12">
      <c r="B2303" s="308"/>
      <c r="C2303" s="298"/>
      <c r="D2303" s="305"/>
    </row>
    <row r="2304" spans="2:4" ht="12">
      <c r="B2304" s="308"/>
      <c r="C2304" s="298"/>
      <c r="D2304" s="305"/>
    </row>
    <row r="2305" spans="2:4" ht="12">
      <c r="B2305" s="308"/>
      <c r="C2305" s="298"/>
      <c r="D2305" s="305"/>
    </row>
    <row r="2306" spans="2:4" ht="12">
      <c r="B2306" s="308"/>
      <c r="C2306" s="298"/>
      <c r="D2306" s="305"/>
    </row>
    <row r="2307" spans="2:4" ht="12">
      <c r="B2307" s="308"/>
      <c r="C2307" s="298"/>
      <c r="D2307" s="305"/>
    </row>
    <row r="2308" spans="2:4" ht="12">
      <c r="B2308" s="308"/>
      <c r="C2308" s="298"/>
      <c r="D2308" s="305"/>
    </row>
    <row r="2309" spans="2:4" ht="12">
      <c r="B2309" s="308"/>
      <c r="C2309" s="298"/>
      <c r="D2309" s="305"/>
    </row>
    <row r="2310" spans="2:4" ht="12">
      <c r="B2310" s="308"/>
      <c r="C2310" s="298"/>
      <c r="D2310" s="305"/>
    </row>
    <row r="2311" spans="2:4" ht="12">
      <c r="B2311" s="308"/>
      <c r="C2311" s="298"/>
      <c r="D2311" s="305"/>
    </row>
    <row r="2312" spans="2:4" ht="12">
      <c r="B2312" s="308"/>
      <c r="C2312" s="298"/>
      <c r="D2312" s="305"/>
    </row>
    <row r="2313" spans="2:4" ht="12">
      <c r="B2313" s="308"/>
      <c r="C2313" s="298"/>
      <c r="D2313" s="305"/>
    </row>
    <row r="2314" spans="2:4" ht="12">
      <c r="B2314" s="309"/>
      <c r="C2314" s="310"/>
      <c r="D2314" s="305"/>
    </row>
    <row r="2315" spans="2:4" ht="12">
      <c r="B2315" s="309"/>
      <c r="C2315" s="310"/>
      <c r="D2315" s="305"/>
    </row>
    <row r="2316" spans="2:4" ht="12">
      <c r="B2316" s="309"/>
      <c r="C2316" s="310"/>
      <c r="D2316" s="305"/>
    </row>
    <row r="2317" spans="2:4" ht="12">
      <c r="B2317" s="309"/>
      <c r="C2317" s="310"/>
      <c r="D2317" s="305"/>
    </row>
    <row r="2318" spans="2:4" ht="12">
      <c r="B2318" s="309"/>
      <c r="C2318" s="310"/>
      <c r="D2318" s="305"/>
    </row>
    <row r="2319" spans="2:4" ht="12">
      <c r="B2319" s="309"/>
      <c r="C2319" s="310"/>
      <c r="D2319" s="305"/>
    </row>
    <row r="2320" spans="2:4" ht="12">
      <c r="B2320" s="308"/>
      <c r="C2320" s="298"/>
      <c r="D2320" s="305"/>
    </row>
    <row r="2321" spans="2:4" ht="12">
      <c r="B2321" s="308"/>
      <c r="C2321" s="298"/>
      <c r="D2321" s="305"/>
    </row>
    <row r="2322" spans="2:4" ht="12">
      <c r="B2322" s="308"/>
      <c r="C2322" s="298"/>
      <c r="D2322" s="305"/>
    </row>
    <row r="2323" spans="2:4" ht="12">
      <c r="B2323" s="308"/>
      <c r="C2323" s="298"/>
      <c r="D2323" s="305"/>
    </row>
    <row r="2324" spans="2:4" ht="12">
      <c r="B2324" s="308"/>
      <c r="C2324" s="298"/>
      <c r="D2324" s="305"/>
    </row>
    <row r="2325" spans="2:4" ht="12">
      <c r="B2325" s="308"/>
      <c r="C2325" s="298"/>
      <c r="D2325" s="305"/>
    </row>
    <row r="2326" spans="2:4" ht="12">
      <c r="B2326" s="308"/>
      <c r="C2326" s="298"/>
      <c r="D2326" s="305"/>
    </row>
    <row r="2327" spans="2:4" ht="12">
      <c r="B2327" s="308"/>
      <c r="C2327" s="298"/>
      <c r="D2327" s="305"/>
    </row>
    <row r="2328" spans="2:4" ht="12">
      <c r="B2328" s="308"/>
      <c r="C2328" s="298"/>
      <c r="D2328" s="305"/>
    </row>
    <row r="2329" spans="2:4" ht="12">
      <c r="B2329" s="308"/>
      <c r="C2329" s="298"/>
      <c r="D2329" s="305"/>
    </row>
    <row r="2330" spans="2:4" ht="12">
      <c r="B2330" s="308"/>
      <c r="C2330" s="298"/>
      <c r="D2330" s="305"/>
    </row>
    <row r="2331" spans="2:4" ht="12">
      <c r="B2331" s="308"/>
      <c r="C2331" s="298"/>
      <c r="D2331" s="305"/>
    </row>
    <row r="2332" spans="2:4" ht="12">
      <c r="B2332" s="308"/>
      <c r="C2332" s="298"/>
      <c r="D2332" s="305"/>
    </row>
    <row r="2333" spans="2:4" ht="12">
      <c r="B2333" s="308"/>
      <c r="C2333" s="298"/>
      <c r="D2333" s="305"/>
    </row>
    <row r="2334" spans="2:4" ht="12">
      <c r="B2334" s="308"/>
      <c r="C2334" s="298"/>
      <c r="D2334" s="305"/>
    </row>
    <row r="2335" spans="2:4" ht="12">
      <c r="B2335" s="309"/>
      <c r="C2335" s="310"/>
      <c r="D2335" s="305"/>
    </row>
    <row r="2336" spans="2:4" ht="12">
      <c r="B2336" s="309"/>
      <c r="C2336" s="310"/>
      <c r="D2336" s="305"/>
    </row>
    <row r="2337" spans="2:4" ht="12">
      <c r="B2337" s="309"/>
      <c r="C2337" s="310"/>
      <c r="D2337" s="305"/>
    </row>
    <row r="2338" spans="2:4" ht="12">
      <c r="B2338" s="309"/>
      <c r="C2338" s="310"/>
      <c r="D2338" s="305"/>
    </row>
    <row r="2339" spans="2:4" ht="12">
      <c r="B2339" s="309"/>
      <c r="C2339" s="310"/>
      <c r="D2339" s="305"/>
    </row>
    <row r="2340" spans="2:4" ht="12">
      <c r="B2340" s="309"/>
      <c r="C2340" s="310"/>
      <c r="D2340" s="305"/>
    </row>
    <row r="2341" spans="2:4" ht="12">
      <c r="B2341" s="308"/>
      <c r="C2341" s="298"/>
      <c r="D2341" s="305"/>
    </row>
    <row r="2342" spans="2:4" ht="12">
      <c r="B2342" s="308"/>
      <c r="C2342" s="298"/>
      <c r="D2342" s="305"/>
    </row>
    <row r="2343" spans="2:4" ht="12">
      <c r="B2343" s="308"/>
      <c r="C2343" s="298"/>
      <c r="D2343" s="305"/>
    </row>
    <row r="2344" spans="2:4" ht="12">
      <c r="B2344" s="308"/>
      <c r="C2344" s="298"/>
      <c r="D2344" s="305"/>
    </row>
    <row r="2345" spans="2:4" ht="12">
      <c r="B2345" s="308"/>
      <c r="C2345" s="298"/>
      <c r="D2345" s="305"/>
    </row>
    <row r="2346" spans="2:4" ht="12">
      <c r="B2346" s="308"/>
      <c r="C2346" s="298"/>
      <c r="D2346" s="305"/>
    </row>
    <row r="2347" spans="2:4" ht="12">
      <c r="B2347" s="308"/>
      <c r="C2347" s="298"/>
      <c r="D2347" s="305"/>
    </row>
    <row r="2348" spans="2:4" ht="12">
      <c r="B2348" s="308"/>
      <c r="C2348" s="298"/>
      <c r="D2348" s="305"/>
    </row>
    <row r="2349" spans="2:4" ht="12">
      <c r="B2349" s="308"/>
      <c r="C2349" s="298"/>
      <c r="D2349" s="305"/>
    </row>
    <row r="2350" spans="2:4" ht="12">
      <c r="B2350" s="308"/>
      <c r="C2350" s="298"/>
      <c r="D2350" s="305"/>
    </row>
    <row r="2351" spans="2:4" ht="12">
      <c r="B2351" s="308"/>
      <c r="C2351" s="298"/>
      <c r="D2351" s="305"/>
    </row>
    <row r="2352" spans="2:4" ht="12">
      <c r="B2352" s="308"/>
      <c r="C2352" s="298"/>
      <c r="D2352" s="305"/>
    </row>
    <row r="2353" spans="2:4" ht="12">
      <c r="B2353" s="308"/>
      <c r="C2353" s="298"/>
      <c r="D2353" s="305"/>
    </row>
    <row r="2354" spans="2:4" ht="12">
      <c r="B2354" s="308"/>
      <c r="C2354" s="298"/>
      <c r="D2354" s="305"/>
    </row>
    <row r="2355" spans="2:4" ht="12">
      <c r="B2355" s="309"/>
      <c r="C2355" s="310"/>
      <c r="D2355" s="305"/>
    </row>
    <row r="2356" spans="2:4" ht="12">
      <c r="B2356" s="309"/>
      <c r="C2356" s="310"/>
      <c r="D2356" s="305"/>
    </row>
    <row r="2357" spans="2:4" ht="12">
      <c r="B2357" s="309"/>
      <c r="C2357" s="310"/>
      <c r="D2357" s="305"/>
    </row>
    <row r="2358" spans="2:4" ht="12">
      <c r="B2358" s="309"/>
      <c r="C2358" s="310"/>
      <c r="D2358" s="305"/>
    </row>
    <row r="2359" spans="2:4" ht="12">
      <c r="B2359" s="309"/>
      <c r="C2359" s="310"/>
      <c r="D2359" s="305"/>
    </row>
    <row r="2360" spans="2:4" ht="12">
      <c r="B2360" s="309"/>
      <c r="C2360" s="310"/>
      <c r="D2360" s="305"/>
    </row>
    <row r="2361" spans="2:4" ht="12">
      <c r="B2361" s="308"/>
      <c r="C2361" s="298"/>
      <c r="D2361" s="305"/>
    </row>
    <row r="2362" spans="2:4" ht="12">
      <c r="B2362" s="308"/>
      <c r="C2362" s="298"/>
      <c r="D2362" s="305"/>
    </row>
    <row r="2363" spans="2:4" ht="12">
      <c r="B2363" s="308"/>
      <c r="C2363" s="298"/>
      <c r="D2363" s="305"/>
    </row>
    <row r="2364" spans="2:4" ht="12">
      <c r="B2364" s="308"/>
      <c r="C2364" s="298"/>
      <c r="D2364" s="305"/>
    </row>
    <row r="2365" spans="2:4" ht="12">
      <c r="B2365" s="308"/>
      <c r="C2365" s="298"/>
      <c r="D2365" s="305"/>
    </row>
    <row r="2366" spans="2:4" ht="12">
      <c r="B2366" s="308"/>
      <c r="C2366" s="298"/>
      <c r="D2366" s="305"/>
    </row>
    <row r="2367" spans="2:4" ht="12">
      <c r="B2367" s="308"/>
      <c r="C2367" s="298"/>
      <c r="D2367" s="305"/>
    </row>
    <row r="2368" spans="2:4" ht="12">
      <c r="B2368" s="308"/>
      <c r="C2368" s="298"/>
      <c r="D2368" s="305"/>
    </row>
    <row r="2369" spans="2:4" ht="12">
      <c r="B2369" s="308"/>
      <c r="C2369" s="298"/>
      <c r="D2369" s="305"/>
    </row>
    <row r="2370" spans="2:4" ht="12">
      <c r="B2370" s="308"/>
      <c r="C2370" s="298"/>
      <c r="D2370" s="305"/>
    </row>
    <row r="2371" spans="2:4" ht="12">
      <c r="B2371" s="308"/>
      <c r="C2371" s="298"/>
      <c r="D2371" s="305"/>
    </row>
    <row r="2372" spans="2:4" ht="12">
      <c r="B2372" s="308"/>
      <c r="C2372" s="298"/>
      <c r="D2372" s="305"/>
    </row>
    <row r="2373" spans="2:4" ht="12">
      <c r="B2373" s="308"/>
      <c r="C2373" s="298"/>
      <c r="D2373" s="305"/>
    </row>
    <row r="2374" spans="2:4" ht="12">
      <c r="B2374" s="308"/>
      <c r="C2374" s="298"/>
      <c r="D2374" s="305"/>
    </row>
    <row r="2375" spans="2:4" ht="12">
      <c r="B2375" s="308"/>
      <c r="C2375" s="298"/>
      <c r="D2375" s="305"/>
    </row>
    <row r="2376" spans="2:4" ht="12">
      <c r="B2376" s="309"/>
      <c r="C2376" s="310"/>
      <c r="D2376" s="305"/>
    </row>
    <row r="2377" spans="2:4" ht="12">
      <c r="B2377" s="309"/>
      <c r="C2377" s="310"/>
      <c r="D2377" s="305"/>
    </row>
    <row r="2378" spans="2:4" ht="12">
      <c r="B2378" s="309"/>
      <c r="C2378" s="310"/>
      <c r="D2378" s="305"/>
    </row>
    <row r="2379" spans="2:4" ht="12">
      <c r="B2379" s="309"/>
      <c r="C2379" s="310"/>
      <c r="D2379" s="305"/>
    </row>
    <row r="2380" spans="2:4" ht="12">
      <c r="B2380" s="309"/>
      <c r="C2380" s="310"/>
      <c r="D2380" s="305"/>
    </row>
    <row r="2381" spans="2:4" ht="12">
      <c r="B2381" s="309"/>
      <c r="C2381" s="310"/>
      <c r="D2381" s="305"/>
    </row>
    <row r="2382" spans="2:4" ht="12">
      <c r="B2382" s="308"/>
      <c r="C2382" s="298"/>
      <c r="D2382" s="305"/>
    </row>
    <row r="2383" spans="2:4" ht="12">
      <c r="B2383" s="308"/>
      <c r="C2383" s="298"/>
      <c r="D2383" s="305"/>
    </row>
    <row r="2384" spans="2:4" ht="12">
      <c r="B2384" s="308"/>
      <c r="C2384" s="298"/>
      <c r="D2384" s="305"/>
    </row>
    <row r="2385" spans="2:4" ht="12">
      <c r="B2385" s="308"/>
      <c r="C2385" s="298"/>
      <c r="D2385" s="305"/>
    </row>
    <row r="2386" spans="2:4" ht="12">
      <c r="B2386" s="308"/>
      <c r="C2386" s="298"/>
      <c r="D2386" s="305"/>
    </row>
    <row r="2387" spans="2:4" ht="12">
      <c r="B2387" s="308"/>
      <c r="C2387" s="298"/>
      <c r="D2387" s="305"/>
    </row>
    <row r="2388" spans="2:4" ht="12">
      <c r="B2388" s="308"/>
      <c r="C2388" s="298"/>
      <c r="D2388" s="305"/>
    </row>
    <row r="2389" spans="2:4" ht="12">
      <c r="B2389" s="308"/>
      <c r="C2389" s="298"/>
      <c r="D2389" s="305"/>
    </row>
    <row r="2390" spans="2:4" ht="12">
      <c r="B2390" s="308"/>
      <c r="C2390" s="298"/>
      <c r="D2390" s="305"/>
    </row>
    <row r="2391" spans="2:4" ht="12">
      <c r="B2391" s="308"/>
      <c r="C2391" s="298"/>
      <c r="D2391" s="305"/>
    </row>
    <row r="2392" spans="2:4" ht="12">
      <c r="B2392" s="308"/>
      <c r="C2392" s="298"/>
      <c r="D2392" s="305"/>
    </row>
    <row r="2393" spans="2:4" ht="12">
      <c r="B2393" s="308"/>
      <c r="C2393" s="298"/>
      <c r="D2393" s="305"/>
    </row>
    <row r="2394" spans="2:4" ht="12">
      <c r="B2394" s="308"/>
      <c r="C2394" s="298"/>
      <c r="D2394" s="305"/>
    </row>
    <row r="2395" spans="2:4" ht="12">
      <c r="B2395" s="308"/>
      <c r="C2395" s="298"/>
      <c r="D2395" s="305"/>
    </row>
    <row r="2396" spans="2:4" ht="12">
      <c r="B2396" s="308"/>
      <c r="C2396" s="298"/>
      <c r="D2396" s="305"/>
    </row>
    <row r="2397" spans="2:4" ht="12">
      <c r="B2397" s="309"/>
      <c r="C2397" s="310"/>
      <c r="D2397" s="305"/>
    </row>
    <row r="2398" spans="2:4" ht="12">
      <c r="B2398" s="309"/>
      <c r="C2398" s="310"/>
      <c r="D2398" s="305"/>
    </row>
    <row r="2399" spans="2:4" ht="12">
      <c r="B2399" s="309"/>
      <c r="C2399" s="310"/>
      <c r="D2399" s="305"/>
    </row>
    <row r="2400" spans="2:4" ht="12">
      <c r="B2400" s="309"/>
      <c r="C2400" s="310"/>
      <c r="D2400" s="305"/>
    </row>
    <row r="2401" spans="2:4" ht="12">
      <c r="B2401" s="309"/>
      <c r="C2401" s="310"/>
      <c r="D2401" s="305"/>
    </row>
    <row r="2402" spans="2:4" ht="12">
      <c r="B2402" s="309"/>
      <c r="C2402" s="310"/>
      <c r="D2402" s="305"/>
    </row>
    <row r="2403" spans="2:4" ht="12">
      <c r="B2403" s="308"/>
      <c r="C2403" s="298"/>
      <c r="D2403" s="305"/>
    </row>
    <row r="2404" spans="2:4" ht="12">
      <c r="B2404" s="308"/>
      <c r="C2404" s="298"/>
      <c r="D2404" s="305"/>
    </row>
    <row r="2405" spans="2:4" ht="12">
      <c r="B2405" s="308"/>
      <c r="C2405" s="298"/>
      <c r="D2405" s="305"/>
    </row>
    <row r="2406" spans="2:4" ht="12">
      <c r="B2406" s="308"/>
      <c r="C2406" s="298"/>
      <c r="D2406" s="305"/>
    </row>
    <row r="2407" spans="2:4" ht="12">
      <c r="B2407" s="308"/>
      <c r="C2407" s="298"/>
      <c r="D2407" s="305"/>
    </row>
    <row r="2408" spans="2:4" ht="12">
      <c r="B2408" s="308"/>
      <c r="C2408" s="298"/>
      <c r="D2408" s="305"/>
    </row>
    <row r="2409" spans="2:4" ht="12">
      <c r="B2409" s="308"/>
      <c r="C2409" s="298"/>
      <c r="D2409" s="305"/>
    </row>
    <row r="2410" spans="2:4" ht="12">
      <c r="B2410" s="308"/>
      <c r="C2410" s="298"/>
      <c r="D2410" s="305"/>
    </row>
    <row r="2411" spans="2:4" ht="12">
      <c r="B2411" s="308"/>
      <c r="C2411" s="298"/>
      <c r="D2411" s="305"/>
    </row>
    <row r="2412" spans="2:4" ht="12">
      <c r="B2412" s="308"/>
      <c r="C2412" s="298"/>
      <c r="D2412" s="305"/>
    </row>
    <row r="2413" spans="2:4" ht="12">
      <c r="B2413" s="308"/>
      <c r="C2413" s="298"/>
      <c r="D2413" s="305"/>
    </row>
    <row r="2414" spans="2:4" ht="12">
      <c r="B2414" s="308"/>
      <c r="C2414" s="298"/>
      <c r="D2414" s="305"/>
    </row>
    <row r="2415" spans="2:4" ht="12">
      <c r="B2415" s="308"/>
      <c r="C2415" s="298"/>
      <c r="D2415" s="305"/>
    </row>
    <row r="2416" spans="2:4" ht="12">
      <c r="B2416" s="308"/>
      <c r="C2416" s="298"/>
      <c r="D2416" s="305"/>
    </row>
    <row r="2417" spans="2:4" ht="12">
      <c r="B2417" s="308"/>
      <c r="C2417" s="298"/>
      <c r="D2417" s="305"/>
    </row>
    <row r="2418" spans="2:4" ht="12">
      <c r="B2418" s="308"/>
      <c r="C2418" s="298"/>
      <c r="D2418" s="305"/>
    </row>
    <row r="2419" spans="2:4" ht="12">
      <c r="B2419" s="308"/>
      <c r="C2419" s="298"/>
      <c r="D2419" s="305"/>
    </row>
    <row r="2420" spans="2:4" ht="12">
      <c r="B2420" s="308"/>
      <c r="C2420" s="298"/>
      <c r="D2420" s="305"/>
    </row>
    <row r="2421" spans="2:4" ht="12">
      <c r="B2421" s="308"/>
      <c r="C2421" s="298"/>
      <c r="D2421" s="305"/>
    </row>
    <row r="2422" spans="2:4" ht="12">
      <c r="B2422" s="308"/>
      <c r="C2422" s="298"/>
      <c r="D2422" s="305"/>
    </row>
    <row r="2423" spans="2:4" ht="12">
      <c r="B2423" s="308"/>
      <c r="C2423" s="298"/>
      <c r="D2423" s="305"/>
    </row>
    <row r="2424" spans="2:4" ht="12">
      <c r="B2424" s="308"/>
      <c r="C2424" s="298"/>
      <c r="D2424" s="305"/>
    </row>
    <row r="2425" spans="2:4" ht="12">
      <c r="B2425" s="308"/>
      <c r="C2425" s="298"/>
      <c r="D2425" s="305"/>
    </row>
    <row r="2426" spans="2:4" ht="12">
      <c r="B2426" s="308"/>
      <c r="C2426" s="298"/>
      <c r="D2426" s="305"/>
    </row>
    <row r="2427" spans="2:4" ht="12">
      <c r="B2427" s="308"/>
      <c r="C2427" s="298"/>
      <c r="D2427" s="305"/>
    </row>
    <row r="2428" spans="2:4" ht="12">
      <c r="B2428" s="308"/>
      <c r="C2428" s="298"/>
      <c r="D2428" s="305"/>
    </row>
    <row r="2429" spans="2:4" ht="12">
      <c r="B2429" s="308"/>
      <c r="C2429" s="298"/>
      <c r="D2429" s="305"/>
    </row>
    <row r="2430" spans="2:4" ht="12">
      <c r="B2430" s="308"/>
      <c r="C2430" s="298"/>
      <c r="D2430" s="305"/>
    </row>
    <row r="2431" spans="2:4" ht="12">
      <c r="B2431" s="308"/>
      <c r="C2431" s="298"/>
      <c r="D2431" s="305"/>
    </row>
    <row r="2432" spans="2:4" ht="12">
      <c r="B2432" s="308"/>
      <c r="C2432" s="298"/>
      <c r="D2432" s="305"/>
    </row>
    <row r="2433" spans="2:4" ht="12">
      <c r="B2433" s="308"/>
      <c r="C2433" s="298"/>
      <c r="D2433" s="305"/>
    </row>
    <row r="2434" spans="2:4" ht="12">
      <c r="B2434" s="308"/>
      <c r="C2434" s="298"/>
      <c r="D2434" s="305"/>
    </row>
    <row r="2435" spans="2:4" ht="12">
      <c r="B2435" s="308"/>
      <c r="C2435" s="298"/>
      <c r="D2435" s="305"/>
    </row>
    <row r="2436" spans="2:4" ht="12">
      <c r="B2436" s="308"/>
      <c r="C2436" s="298"/>
      <c r="D2436" s="305"/>
    </row>
    <row r="2437" spans="2:4" ht="12">
      <c r="B2437" s="308"/>
      <c r="C2437" s="298"/>
      <c r="D2437" s="305"/>
    </row>
    <row r="2438" spans="2:4" ht="12">
      <c r="B2438" s="308"/>
      <c r="C2438" s="298"/>
      <c r="D2438" s="305"/>
    </row>
    <row r="2439" spans="2:4" ht="12">
      <c r="B2439" s="308"/>
      <c r="C2439" s="298"/>
      <c r="D2439" s="305"/>
    </row>
    <row r="2440" spans="2:4" ht="12">
      <c r="B2440" s="308"/>
      <c r="C2440" s="298"/>
      <c r="D2440" s="305"/>
    </row>
    <row r="2441" spans="2:4" ht="12">
      <c r="B2441" s="308"/>
      <c r="C2441" s="298"/>
      <c r="D2441" s="305"/>
    </row>
    <row r="2442" spans="2:4" ht="12">
      <c r="B2442" s="308"/>
      <c r="C2442" s="298"/>
      <c r="D2442" s="305"/>
    </row>
    <row r="2443" spans="2:4" ht="12">
      <c r="B2443" s="308"/>
      <c r="C2443" s="298"/>
      <c r="D2443" s="305"/>
    </row>
    <row r="2444" spans="2:4" ht="12">
      <c r="B2444" s="308"/>
      <c r="C2444" s="298"/>
      <c r="D2444" s="305"/>
    </row>
    <row r="2445" spans="2:4" ht="12">
      <c r="B2445" s="308"/>
      <c r="C2445" s="298"/>
      <c r="D2445" s="305"/>
    </row>
    <row r="2446" spans="2:4" ht="12">
      <c r="B2446" s="308"/>
      <c r="C2446" s="298"/>
      <c r="D2446" s="305"/>
    </row>
    <row r="2447" spans="2:4" ht="12">
      <c r="B2447" s="308"/>
      <c r="C2447" s="298"/>
      <c r="D2447" s="305"/>
    </row>
    <row r="2448" spans="2:4" ht="12">
      <c r="B2448" s="308"/>
      <c r="C2448" s="298"/>
      <c r="D2448" s="305"/>
    </row>
    <row r="2449" spans="2:4" ht="12">
      <c r="B2449" s="308"/>
      <c r="C2449" s="298"/>
      <c r="D2449" s="305"/>
    </row>
    <row r="2450" spans="2:4" ht="12">
      <c r="B2450" s="308"/>
      <c r="C2450" s="298"/>
      <c r="D2450" s="305"/>
    </row>
    <row r="2451" spans="2:4" ht="12">
      <c r="B2451" s="308"/>
      <c r="C2451" s="298"/>
      <c r="D2451" s="305"/>
    </row>
    <row r="2452" spans="2:4" ht="12">
      <c r="B2452" s="308"/>
      <c r="C2452" s="298"/>
      <c r="D2452" s="305"/>
    </row>
    <row r="2453" spans="2:4" ht="12">
      <c r="B2453" s="308"/>
      <c r="C2453" s="298"/>
      <c r="D2453" s="305"/>
    </row>
    <row r="2454" spans="2:4" ht="12">
      <c r="B2454" s="308"/>
      <c r="C2454" s="298"/>
      <c r="D2454" s="305"/>
    </row>
    <row r="2455" spans="2:4" ht="12">
      <c r="B2455" s="308"/>
      <c r="C2455" s="298"/>
      <c r="D2455" s="305"/>
    </row>
    <row r="2456" spans="2:4" ht="12">
      <c r="B2456" s="308"/>
      <c r="C2456" s="298"/>
      <c r="D2456" s="305"/>
    </row>
    <row r="2457" spans="2:4" ht="12">
      <c r="B2457" s="308"/>
      <c r="C2457" s="298"/>
      <c r="D2457" s="305"/>
    </row>
    <row r="2458" spans="2:4" ht="12">
      <c r="B2458" s="308"/>
      <c r="C2458" s="298"/>
      <c r="D2458" s="305"/>
    </row>
    <row r="2459" spans="2:4" ht="12">
      <c r="B2459" s="308"/>
      <c r="C2459" s="298"/>
      <c r="D2459" s="305"/>
    </row>
    <row r="2460" spans="2:4" ht="12">
      <c r="B2460" s="308"/>
      <c r="C2460" s="298"/>
      <c r="D2460" s="305"/>
    </row>
    <row r="2461" spans="2:4" ht="12">
      <c r="B2461" s="308"/>
      <c r="C2461" s="298"/>
      <c r="D2461" s="305"/>
    </row>
    <row r="2462" spans="2:4" ht="12">
      <c r="B2462" s="308"/>
      <c r="C2462" s="298"/>
      <c r="D2462" s="305"/>
    </row>
    <row r="2463" spans="2:4" ht="12">
      <c r="B2463" s="308"/>
      <c r="C2463" s="298"/>
      <c r="D2463" s="305"/>
    </row>
    <row r="2464" spans="2:4" ht="12">
      <c r="B2464" s="308"/>
      <c r="C2464" s="298"/>
      <c r="D2464" s="305"/>
    </row>
    <row r="2465" spans="2:4" ht="12">
      <c r="B2465" s="308"/>
      <c r="C2465" s="298"/>
      <c r="D2465" s="305"/>
    </row>
    <row r="2466" spans="2:4" ht="12">
      <c r="B2466" s="308"/>
      <c r="C2466" s="298"/>
      <c r="D2466" s="305"/>
    </row>
    <row r="2467" spans="2:4" ht="12">
      <c r="B2467" s="308"/>
      <c r="C2467" s="298"/>
      <c r="D2467" s="305"/>
    </row>
    <row r="2468" spans="2:4" ht="12">
      <c r="B2468" s="308"/>
      <c r="C2468" s="298"/>
      <c r="D2468" s="305"/>
    </row>
    <row r="2469" spans="2:4" ht="12">
      <c r="B2469" s="308"/>
      <c r="C2469" s="298"/>
      <c r="D2469" s="305"/>
    </row>
    <row r="2470" spans="2:4" ht="12">
      <c r="B2470" s="308"/>
      <c r="C2470" s="298"/>
      <c r="D2470" s="305"/>
    </row>
    <row r="2471" spans="2:4" ht="12">
      <c r="B2471" s="308"/>
      <c r="C2471" s="298"/>
      <c r="D2471" s="305"/>
    </row>
    <row r="2472" spans="2:4" ht="12">
      <c r="B2472" s="308"/>
      <c r="C2472" s="298"/>
      <c r="D2472" s="305"/>
    </row>
    <row r="2473" spans="2:4" ht="12">
      <c r="B2473" s="308"/>
      <c r="C2473" s="298"/>
      <c r="D2473" s="305"/>
    </row>
    <row r="2474" spans="2:4" ht="12">
      <c r="B2474" s="308"/>
      <c r="C2474" s="298"/>
      <c r="D2474" s="305"/>
    </row>
    <row r="2475" spans="2:4" ht="12">
      <c r="B2475" s="308"/>
      <c r="C2475" s="298"/>
      <c r="D2475" s="305"/>
    </row>
    <row r="2476" spans="2:4" ht="12">
      <c r="B2476" s="308"/>
      <c r="C2476" s="298"/>
      <c r="D2476" s="305"/>
    </row>
    <row r="2477" spans="2:4" ht="12">
      <c r="B2477" s="308"/>
      <c r="C2477" s="298"/>
      <c r="D2477" s="305"/>
    </row>
    <row r="2478" spans="2:4" ht="12">
      <c r="B2478" s="308"/>
      <c r="C2478" s="298"/>
      <c r="D2478" s="305"/>
    </row>
    <row r="2479" spans="2:4" ht="12">
      <c r="B2479" s="308"/>
      <c r="C2479" s="298"/>
      <c r="D2479" s="305"/>
    </row>
    <row r="2480" spans="2:4" ht="12">
      <c r="B2480" s="308"/>
      <c r="C2480" s="298"/>
      <c r="D2480" s="305"/>
    </row>
    <row r="2481" spans="2:4" ht="12">
      <c r="B2481" s="308"/>
      <c r="C2481" s="298"/>
      <c r="D2481" s="305"/>
    </row>
    <row r="2482" spans="2:4" ht="12">
      <c r="B2482" s="308"/>
      <c r="C2482" s="298"/>
      <c r="D2482" s="305"/>
    </row>
    <row r="2483" spans="2:4" ht="12">
      <c r="B2483" s="308"/>
      <c r="C2483" s="298"/>
      <c r="D2483" s="305"/>
    </row>
    <row r="2484" spans="2:4" ht="12">
      <c r="B2484" s="308"/>
      <c r="C2484" s="298"/>
      <c r="D2484" s="305"/>
    </row>
    <row r="2485" spans="2:4" ht="12">
      <c r="B2485" s="308"/>
      <c r="C2485" s="298"/>
      <c r="D2485" s="305"/>
    </row>
    <row r="2486" spans="2:4" ht="12">
      <c r="B2486" s="308"/>
      <c r="C2486" s="298"/>
      <c r="D2486" s="305"/>
    </row>
    <row r="2487" spans="2:4" ht="12">
      <c r="B2487" s="308"/>
      <c r="C2487" s="298"/>
      <c r="D2487" s="305"/>
    </row>
    <row r="2488" spans="2:4" ht="12">
      <c r="B2488" s="308"/>
      <c r="C2488" s="298"/>
      <c r="D2488" s="305"/>
    </row>
    <row r="2489" spans="2:4" ht="12">
      <c r="B2489" s="309"/>
      <c r="C2489" s="310"/>
      <c r="D2489" s="305"/>
    </row>
    <row r="2490" spans="2:4" ht="12">
      <c r="B2490" s="309"/>
      <c r="C2490" s="310"/>
      <c r="D2490" s="305"/>
    </row>
    <row r="2491" spans="2:4" ht="12">
      <c r="B2491" s="309"/>
      <c r="C2491" s="310"/>
      <c r="D2491" s="305"/>
    </row>
    <row r="2492" spans="2:4" ht="12">
      <c r="B2492" s="309"/>
      <c r="C2492" s="310"/>
      <c r="D2492" s="305"/>
    </row>
    <row r="2493" spans="2:4" ht="12">
      <c r="B2493" s="309"/>
      <c r="C2493" s="310"/>
      <c r="D2493" s="305"/>
    </row>
    <row r="2494" spans="2:4" ht="12">
      <c r="B2494" s="309"/>
      <c r="C2494" s="310"/>
      <c r="D2494" s="305"/>
    </row>
    <row r="2495" spans="2:4" ht="12">
      <c r="B2495" s="308"/>
      <c r="C2495" s="298"/>
      <c r="D2495" s="305"/>
    </row>
    <row r="2496" spans="2:4" ht="12">
      <c r="B2496" s="308"/>
      <c r="C2496" s="298"/>
      <c r="D2496" s="305"/>
    </row>
    <row r="2497" spans="2:4" ht="12">
      <c r="B2497" s="308"/>
      <c r="C2497" s="298"/>
      <c r="D2497" s="305"/>
    </row>
    <row r="2498" spans="2:4" ht="12">
      <c r="B2498" s="308"/>
      <c r="C2498" s="298"/>
      <c r="D2498" s="305"/>
    </row>
    <row r="2499" spans="2:4" ht="12">
      <c r="B2499" s="308"/>
      <c r="C2499" s="298"/>
      <c r="D2499" s="305"/>
    </row>
    <row r="2500" spans="2:4" ht="12">
      <c r="B2500" s="308"/>
      <c r="C2500" s="298"/>
      <c r="D2500" s="305"/>
    </row>
    <row r="2501" spans="2:4" ht="12">
      <c r="B2501" s="308"/>
      <c r="C2501" s="298"/>
      <c r="D2501" s="305"/>
    </row>
    <row r="2502" spans="2:4" ht="12">
      <c r="B2502" s="308"/>
      <c r="C2502" s="298"/>
      <c r="D2502" s="305"/>
    </row>
    <row r="2503" spans="2:4" ht="12">
      <c r="B2503" s="308"/>
      <c r="C2503" s="298"/>
      <c r="D2503" s="305"/>
    </row>
    <row r="2504" spans="2:4" ht="12">
      <c r="B2504" s="308"/>
      <c r="C2504" s="298"/>
      <c r="D2504" s="305"/>
    </row>
    <row r="2505" spans="2:4" ht="12">
      <c r="B2505" s="308"/>
      <c r="C2505" s="298"/>
      <c r="D2505" s="305"/>
    </row>
    <row r="2506" spans="2:4" ht="12">
      <c r="B2506" s="308"/>
      <c r="C2506" s="298"/>
      <c r="D2506" s="305"/>
    </row>
    <row r="2507" spans="2:4" ht="12">
      <c r="B2507" s="308"/>
      <c r="C2507" s="298"/>
      <c r="D2507" s="305"/>
    </row>
    <row r="2508" spans="2:4" ht="12">
      <c r="B2508" s="308"/>
      <c r="C2508" s="298"/>
      <c r="D2508" s="305"/>
    </row>
    <row r="2509" spans="2:4" ht="12">
      <c r="B2509" s="308"/>
      <c r="C2509" s="298"/>
      <c r="D2509" s="305"/>
    </row>
    <row r="2510" spans="2:4" ht="12">
      <c r="B2510" s="308"/>
      <c r="C2510" s="298"/>
      <c r="D2510" s="305"/>
    </row>
    <row r="2511" spans="2:4" ht="12">
      <c r="B2511" s="308"/>
      <c r="C2511" s="298"/>
      <c r="D2511" s="305"/>
    </row>
    <row r="2512" spans="2:4" ht="12">
      <c r="B2512" s="308"/>
      <c r="C2512" s="298"/>
      <c r="D2512" s="305"/>
    </row>
    <row r="2513" spans="2:4" ht="12">
      <c r="B2513" s="308"/>
      <c r="C2513" s="298"/>
      <c r="D2513" s="305"/>
    </row>
    <row r="2514" spans="2:4" ht="12">
      <c r="B2514" s="308"/>
      <c r="C2514" s="298"/>
      <c r="D2514" s="305"/>
    </row>
    <row r="2515" spans="2:4" ht="12">
      <c r="B2515" s="308"/>
      <c r="C2515" s="298"/>
      <c r="D2515" s="305"/>
    </row>
    <row r="2516" spans="2:4" ht="12">
      <c r="B2516" s="308"/>
      <c r="C2516" s="298"/>
      <c r="D2516" s="305"/>
    </row>
    <row r="2517" spans="2:4" ht="12">
      <c r="B2517" s="308"/>
      <c r="C2517" s="298"/>
      <c r="D2517" s="305"/>
    </row>
    <row r="2518" spans="2:4" ht="12">
      <c r="B2518" s="308"/>
      <c r="C2518" s="298"/>
      <c r="D2518" s="305"/>
    </row>
    <row r="2519" spans="2:4" ht="12">
      <c r="B2519" s="308"/>
      <c r="C2519" s="298"/>
      <c r="D2519" s="305"/>
    </row>
    <row r="2520" spans="2:4" ht="12">
      <c r="B2520" s="308"/>
      <c r="C2520" s="298"/>
      <c r="D2520" s="305"/>
    </row>
    <row r="2521" spans="2:4" ht="12">
      <c r="B2521" s="308"/>
      <c r="C2521" s="298"/>
      <c r="D2521" s="305"/>
    </row>
    <row r="2522" spans="2:4" ht="12">
      <c r="B2522" s="308"/>
      <c r="C2522" s="298"/>
      <c r="D2522" s="305"/>
    </row>
    <row r="2523" spans="2:4" ht="12">
      <c r="B2523" s="308"/>
      <c r="C2523" s="298"/>
      <c r="D2523" s="305"/>
    </row>
    <row r="2524" spans="2:4" ht="12">
      <c r="B2524" s="308"/>
      <c r="C2524" s="298"/>
      <c r="D2524" s="305"/>
    </row>
    <row r="2525" spans="2:4" ht="12">
      <c r="B2525" s="308"/>
      <c r="C2525" s="298"/>
      <c r="D2525" s="305"/>
    </row>
    <row r="2526" spans="2:4" ht="12">
      <c r="B2526" s="308"/>
      <c r="C2526" s="298"/>
      <c r="D2526" s="305"/>
    </row>
    <row r="2527" spans="2:4" ht="12">
      <c r="B2527" s="308"/>
      <c r="C2527" s="298"/>
      <c r="D2527" s="305"/>
    </row>
    <row r="2528" spans="2:4" ht="12">
      <c r="B2528" s="308"/>
      <c r="C2528" s="298"/>
      <c r="D2528" s="305"/>
    </row>
    <row r="2529" spans="2:4" ht="12">
      <c r="B2529" s="308"/>
      <c r="C2529" s="298"/>
      <c r="D2529" s="305"/>
    </row>
    <row r="2530" spans="2:4" ht="12">
      <c r="B2530" s="308"/>
      <c r="C2530" s="298"/>
      <c r="D2530" s="305"/>
    </row>
    <row r="2531" spans="2:4" ht="12">
      <c r="B2531" s="308"/>
      <c r="C2531" s="298"/>
      <c r="D2531" s="305"/>
    </row>
    <row r="2532" spans="2:4" ht="12">
      <c r="B2532" s="308"/>
      <c r="C2532" s="298"/>
      <c r="D2532" s="305"/>
    </row>
    <row r="2533" spans="2:4" ht="12">
      <c r="B2533" s="308"/>
      <c r="C2533" s="298"/>
      <c r="D2533" s="305"/>
    </row>
    <row r="2534" spans="2:4" ht="12">
      <c r="B2534" s="308"/>
      <c r="C2534" s="298"/>
      <c r="D2534" s="305"/>
    </row>
    <row r="2535" spans="2:4" ht="12">
      <c r="B2535" s="308"/>
      <c r="C2535" s="298"/>
      <c r="D2535" s="305"/>
    </row>
    <row r="2536" spans="2:4" ht="12">
      <c r="B2536" s="308"/>
      <c r="C2536" s="298"/>
      <c r="D2536" s="305"/>
    </row>
    <row r="2537" spans="2:4" ht="12">
      <c r="B2537" s="308"/>
      <c r="C2537" s="298"/>
      <c r="D2537" s="305"/>
    </row>
    <row r="2538" spans="2:4" ht="12">
      <c r="B2538" s="308"/>
      <c r="C2538" s="298"/>
      <c r="D2538" s="305"/>
    </row>
    <row r="2539" spans="2:4" ht="12">
      <c r="B2539" s="308"/>
      <c r="C2539" s="298"/>
      <c r="D2539" s="305"/>
    </row>
    <row r="2540" spans="2:4" ht="12">
      <c r="B2540" s="308"/>
      <c r="C2540" s="298"/>
      <c r="D2540" s="305"/>
    </row>
    <row r="2541" spans="2:4" ht="12">
      <c r="B2541" s="308"/>
      <c r="C2541" s="298"/>
      <c r="D2541" s="305"/>
    </row>
    <row r="2542" spans="2:4" ht="12">
      <c r="B2542" s="308"/>
      <c r="C2542" s="298"/>
      <c r="D2542" s="305"/>
    </row>
    <row r="2543" spans="2:4" ht="12">
      <c r="B2543" s="308"/>
      <c r="C2543" s="298"/>
      <c r="D2543" s="305"/>
    </row>
    <row r="2544" spans="2:4" ht="12">
      <c r="B2544" s="308"/>
      <c r="C2544" s="298"/>
      <c r="D2544" s="305"/>
    </row>
    <row r="2545" spans="2:4" ht="12">
      <c r="B2545" s="308"/>
      <c r="C2545" s="298"/>
      <c r="D2545" s="305"/>
    </row>
    <row r="2546" spans="2:4" ht="12">
      <c r="B2546" s="308"/>
      <c r="C2546" s="298"/>
      <c r="D2546" s="305"/>
    </row>
    <row r="2547" spans="2:4" ht="12">
      <c r="B2547" s="308"/>
      <c r="C2547" s="298"/>
      <c r="D2547" s="305"/>
    </row>
    <row r="2548" spans="2:4" ht="12">
      <c r="B2548" s="308"/>
      <c r="C2548" s="298"/>
      <c r="D2548" s="305"/>
    </row>
    <row r="2549" spans="2:4" ht="12">
      <c r="B2549" s="308"/>
      <c r="C2549" s="298"/>
      <c r="D2549" s="305"/>
    </row>
    <row r="2550" spans="2:4" ht="12">
      <c r="B2550" s="308"/>
      <c r="C2550" s="298"/>
      <c r="D2550" s="305"/>
    </row>
    <row r="2551" spans="2:4" ht="12">
      <c r="B2551" s="308"/>
      <c r="C2551" s="298"/>
      <c r="D2551" s="305"/>
    </row>
    <row r="2552" spans="2:4" ht="12">
      <c r="B2552" s="308"/>
      <c r="C2552" s="298"/>
      <c r="D2552" s="305"/>
    </row>
    <row r="2553" spans="2:4" ht="12">
      <c r="B2553" s="308"/>
      <c r="C2553" s="298"/>
      <c r="D2553" s="305"/>
    </row>
    <row r="2554" spans="2:4" ht="12">
      <c r="B2554" s="308"/>
      <c r="C2554" s="298"/>
      <c r="D2554" s="305"/>
    </row>
    <row r="2555" spans="2:4" ht="12">
      <c r="B2555" s="308"/>
      <c r="C2555" s="298"/>
      <c r="D2555" s="305"/>
    </row>
    <row r="2556" spans="2:4" ht="12">
      <c r="B2556" s="308"/>
      <c r="C2556" s="298"/>
      <c r="D2556" s="305"/>
    </row>
    <row r="2557" spans="2:4" ht="12">
      <c r="B2557" s="308"/>
      <c r="C2557" s="298"/>
      <c r="D2557" s="305"/>
    </row>
    <row r="2558" spans="2:4" ht="12">
      <c r="B2558" s="308"/>
      <c r="C2558" s="298"/>
      <c r="D2558" s="305"/>
    </row>
    <row r="2559" spans="2:4" ht="12">
      <c r="B2559" s="308"/>
      <c r="C2559" s="298"/>
      <c r="D2559" s="305"/>
    </row>
    <row r="2560" spans="2:4" ht="12">
      <c r="B2560" s="308"/>
      <c r="C2560" s="298"/>
      <c r="D2560" s="305"/>
    </row>
    <row r="2561" spans="2:4" ht="12">
      <c r="B2561" s="308"/>
      <c r="C2561" s="298"/>
      <c r="D2561" s="305"/>
    </row>
    <row r="2562" spans="2:4" ht="12">
      <c r="B2562" s="308"/>
      <c r="C2562" s="298"/>
      <c r="D2562" s="305"/>
    </row>
    <row r="2563" spans="2:4" ht="12">
      <c r="B2563" s="308"/>
      <c r="C2563" s="298"/>
      <c r="D2563" s="305"/>
    </row>
    <row r="2564" spans="2:4" ht="12">
      <c r="B2564" s="309"/>
      <c r="C2564" s="310"/>
      <c r="D2564" s="305"/>
    </row>
    <row r="2565" spans="2:4" ht="12">
      <c r="B2565" s="309"/>
      <c r="C2565" s="310"/>
      <c r="D2565" s="305"/>
    </row>
    <row r="2566" spans="2:4" ht="12">
      <c r="B2566" s="309"/>
      <c r="C2566" s="310"/>
      <c r="D2566" s="305"/>
    </row>
    <row r="2567" spans="2:4" ht="12">
      <c r="B2567" s="309"/>
      <c r="C2567" s="310"/>
      <c r="D2567" s="305"/>
    </row>
    <row r="2568" spans="2:4" ht="12">
      <c r="B2568" s="309"/>
      <c r="C2568" s="310"/>
      <c r="D2568" s="305"/>
    </row>
    <row r="2569" spans="2:4" ht="12">
      <c r="B2569" s="309"/>
      <c r="C2569" s="310"/>
      <c r="D2569" s="305"/>
    </row>
    <row r="2570" spans="2:4" ht="12">
      <c r="B2570" s="308"/>
      <c r="C2570" s="298"/>
      <c r="D2570" s="305"/>
    </row>
    <row r="2571" spans="2:4" ht="12">
      <c r="B2571" s="308"/>
      <c r="C2571" s="298"/>
      <c r="D2571" s="305"/>
    </row>
    <row r="2572" spans="2:4" ht="12">
      <c r="B2572" s="308"/>
      <c r="C2572" s="298"/>
      <c r="D2572" s="305"/>
    </row>
    <row r="2573" spans="2:4" ht="12">
      <c r="B2573" s="308"/>
      <c r="C2573" s="298"/>
      <c r="D2573" s="305"/>
    </row>
    <row r="2574" spans="2:4" ht="12">
      <c r="B2574" s="308"/>
      <c r="C2574" s="298"/>
      <c r="D2574" s="305"/>
    </row>
    <row r="2575" spans="2:4" ht="12">
      <c r="B2575" s="308"/>
      <c r="C2575" s="298"/>
      <c r="D2575" s="305"/>
    </row>
    <row r="2576" spans="2:4" ht="12">
      <c r="B2576" s="308"/>
      <c r="C2576" s="298"/>
      <c r="D2576" s="305"/>
    </row>
    <row r="2577" spans="2:4" ht="12">
      <c r="B2577" s="308"/>
      <c r="C2577" s="298"/>
      <c r="D2577" s="305"/>
    </row>
    <row r="2578" spans="2:4" ht="12">
      <c r="B2578" s="308"/>
      <c r="C2578" s="298"/>
      <c r="D2578" s="305"/>
    </row>
    <row r="2579" spans="2:4" ht="12">
      <c r="B2579" s="308"/>
      <c r="C2579" s="298"/>
      <c r="D2579" s="305"/>
    </row>
    <row r="2580" spans="2:4" ht="12">
      <c r="B2580" s="308"/>
      <c r="C2580" s="298"/>
      <c r="D2580" s="305"/>
    </row>
    <row r="2581" spans="2:4" ht="12">
      <c r="B2581" s="308"/>
      <c r="C2581" s="298"/>
      <c r="D2581" s="305"/>
    </row>
    <row r="2582" spans="2:4" ht="12">
      <c r="B2582" s="308"/>
      <c r="C2582" s="298"/>
      <c r="D2582" s="305"/>
    </row>
    <row r="2583" spans="2:4" ht="12">
      <c r="B2583" s="308"/>
      <c r="C2583" s="298"/>
      <c r="D2583" s="305"/>
    </row>
    <row r="2584" spans="2:4" ht="12">
      <c r="B2584" s="308"/>
      <c r="C2584" s="298"/>
      <c r="D2584" s="305"/>
    </row>
    <row r="2585" spans="2:4" ht="12">
      <c r="B2585" s="308"/>
      <c r="C2585" s="298"/>
      <c r="D2585" s="305"/>
    </row>
    <row r="2586" spans="2:4" ht="12">
      <c r="B2586" s="308"/>
      <c r="C2586" s="298"/>
      <c r="D2586" s="305"/>
    </row>
    <row r="2587" spans="2:4" ht="12">
      <c r="B2587" s="308"/>
      <c r="C2587" s="298"/>
      <c r="D2587" s="305"/>
    </row>
    <row r="2588" spans="2:4" ht="12">
      <c r="B2588" s="308"/>
      <c r="C2588" s="298"/>
      <c r="D2588" s="305"/>
    </row>
    <row r="2589" spans="2:4" ht="12">
      <c r="B2589" s="308"/>
      <c r="C2589" s="298"/>
      <c r="D2589" s="305"/>
    </row>
    <row r="2590" spans="2:4" ht="12">
      <c r="B2590" s="308"/>
      <c r="C2590" s="298"/>
      <c r="D2590" s="305"/>
    </row>
    <row r="2591" spans="2:4" ht="12">
      <c r="B2591" s="308"/>
      <c r="C2591" s="298"/>
      <c r="D2591" s="305"/>
    </row>
    <row r="2592" spans="2:4" ht="12">
      <c r="B2592" s="308"/>
      <c r="C2592" s="298"/>
      <c r="D2592" s="305"/>
    </row>
    <row r="2593" spans="2:4" ht="12">
      <c r="B2593" s="308"/>
      <c r="C2593" s="298"/>
      <c r="D2593" s="305"/>
    </row>
    <row r="2594" spans="2:4" ht="12">
      <c r="B2594" s="308"/>
      <c r="C2594" s="298"/>
      <c r="D2594" s="305"/>
    </row>
    <row r="2595" spans="2:4" ht="12">
      <c r="B2595" s="308"/>
      <c r="C2595" s="298"/>
      <c r="D2595" s="305"/>
    </row>
    <row r="2596" spans="2:4" ht="12">
      <c r="B2596" s="308"/>
      <c r="C2596" s="298"/>
      <c r="D2596" s="305"/>
    </row>
    <row r="2597" spans="2:4" ht="12">
      <c r="B2597" s="308"/>
      <c r="C2597" s="298"/>
      <c r="D2597" s="305"/>
    </row>
    <row r="2598" spans="2:4" ht="12">
      <c r="B2598" s="308"/>
      <c r="C2598" s="298"/>
      <c r="D2598" s="305"/>
    </row>
    <row r="2599" spans="2:4" ht="12">
      <c r="B2599" s="308"/>
      <c r="C2599" s="298"/>
      <c r="D2599" s="305"/>
    </row>
    <row r="2600" spans="2:4" ht="12">
      <c r="B2600" s="308"/>
      <c r="C2600" s="298"/>
      <c r="D2600" s="305"/>
    </row>
    <row r="2601" spans="2:4" ht="12">
      <c r="B2601" s="308"/>
      <c r="C2601" s="298"/>
      <c r="D2601" s="305"/>
    </row>
    <row r="2602" spans="2:4" ht="12">
      <c r="B2602" s="308"/>
      <c r="C2602" s="298"/>
      <c r="D2602" s="305"/>
    </row>
    <row r="2603" spans="2:4" ht="12">
      <c r="B2603" s="308"/>
      <c r="C2603" s="298"/>
      <c r="D2603" s="305"/>
    </row>
    <row r="2604" spans="2:4" ht="12">
      <c r="B2604" s="308"/>
      <c r="C2604" s="298"/>
      <c r="D2604" s="305"/>
    </row>
    <row r="2605" spans="2:4" ht="12">
      <c r="B2605" s="308"/>
      <c r="C2605" s="298"/>
      <c r="D2605" s="305"/>
    </row>
    <row r="2606" spans="2:4" ht="12">
      <c r="B2606" s="308"/>
      <c r="C2606" s="298"/>
      <c r="D2606" s="305"/>
    </row>
    <row r="2607" spans="2:4" ht="12">
      <c r="B2607" s="308"/>
      <c r="C2607" s="298"/>
      <c r="D2607" s="305"/>
    </row>
    <row r="2608" spans="2:4" ht="12">
      <c r="B2608" s="308"/>
      <c r="C2608" s="298"/>
      <c r="D2608" s="305"/>
    </row>
    <row r="2609" spans="2:4" ht="12">
      <c r="B2609" s="308"/>
      <c r="C2609" s="298"/>
      <c r="D2609" s="305"/>
    </row>
    <row r="2610" spans="2:4" ht="12">
      <c r="B2610" s="308"/>
      <c r="C2610" s="298"/>
      <c r="D2610" s="305"/>
    </row>
    <row r="2611" spans="2:4" ht="12">
      <c r="B2611" s="308"/>
      <c r="C2611" s="298"/>
      <c r="D2611" s="305"/>
    </row>
    <row r="2612" spans="2:4" ht="12">
      <c r="B2612" s="308"/>
      <c r="C2612" s="298"/>
      <c r="D2612" s="305"/>
    </row>
    <row r="2613" spans="2:4" ht="12">
      <c r="B2613" s="308"/>
      <c r="C2613" s="298"/>
      <c r="D2613" s="305"/>
    </row>
    <row r="2614" spans="2:4" ht="12">
      <c r="B2614" s="308"/>
      <c r="C2614" s="298"/>
      <c r="D2614" s="305"/>
    </row>
    <row r="2615" spans="2:4" ht="12">
      <c r="B2615" s="308"/>
      <c r="C2615" s="298"/>
      <c r="D2615" s="305"/>
    </row>
    <row r="2616" spans="2:4" ht="12">
      <c r="B2616" s="308"/>
      <c r="C2616" s="298"/>
      <c r="D2616" s="305"/>
    </row>
    <row r="2617" spans="2:4" ht="12">
      <c r="B2617" s="308"/>
      <c r="C2617" s="298"/>
      <c r="D2617" s="305"/>
    </row>
    <row r="2618" spans="2:4" ht="12">
      <c r="B2618" s="308"/>
      <c r="C2618" s="298"/>
      <c r="D2618" s="305"/>
    </row>
    <row r="2619" spans="2:4" ht="12">
      <c r="B2619" s="308"/>
      <c r="C2619" s="298"/>
      <c r="D2619" s="305"/>
    </row>
    <row r="2620" spans="2:4" ht="12">
      <c r="B2620" s="308"/>
      <c r="C2620" s="298"/>
      <c r="D2620" s="305"/>
    </row>
    <row r="2621" spans="2:4" ht="12">
      <c r="B2621" s="308"/>
      <c r="C2621" s="298"/>
      <c r="D2621" s="305"/>
    </row>
    <row r="2622" spans="2:4" ht="12">
      <c r="B2622" s="308"/>
      <c r="C2622" s="298"/>
      <c r="D2622" s="305"/>
    </row>
    <row r="2623" spans="2:4" ht="12">
      <c r="B2623" s="308"/>
      <c r="C2623" s="298"/>
      <c r="D2623" s="305"/>
    </row>
    <row r="2624" spans="2:4" ht="12">
      <c r="B2624" s="308"/>
      <c r="C2624" s="298"/>
      <c r="D2624" s="305"/>
    </row>
    <row r="2625" spans="2:4" ht="12">
      <c r="B2625" s="308"/>
      <c r="C2625" s="298"/>
      <c r="D2625" s="305"/>
    </row>
    <row r="2626" spans="2:4" ht="12">
      <c r="B2626" s="308"/>
      <c r="C2626" s="298"/>
      <c r="D2626" s="305"/>
    </row>
    <row r="2627" spans="2:4" ht="12">
      <c r="B2627" s="308"/>
      <c r="C2627" s="298"/>
      <c r="D2627" s="305"/>
    </row>
    <row r="2628" spans="2:4" ht="12">
      <c r="B2628" s="308"/>
      <c r="C2628" s="298"/>
      <c r="D2628" s="305"/>
    </row>
    <row r="2629" spans="2:4" ht="12">
      <c r="B2629" s="308"/>
      <c r="C2629" s="298"/>
      <c r="D2629" s="305"/>
    </row>
    <row r="2630" spans="2:4" ht="12">
      <c r="B2630" s="308"/>
      <c r="C2630" s="298"/>
      <c r="D2630" s="305"/>
    </row>
    <row r="2631" spans="2:4" ht="12">
      <c r="B2631" s="308"/>
      <c r="C2631" s="298"/>
      <c r="D2631" s="305"/>
    </row>
    <row r="2632" spans="2:4" ht="12">
      <c r="B2632" s="308"/>
      <c r="C2632" s="298"/>
      <c r="D2632" s="305"/>
    </row>
    <row r="2633" spans="2:4" ht="12">
      <c r="B2633" s="308"/>
      <c r="C2633" s="298"/>
      <c r="D2633" s="305"/>
    </row>
    <row r="2634" spans="2:4" ht="12">
      <c r="B2634" s="308"/>
      <c r="C2634" s="298"/>
      <c r="D2634" s="305"/>
    </row>
    <row r="2635" spans="2:4" ht="12">
      <c r="B2635" s="308"/>
      <c r="C2635" s="298"/>
      <c r="D2635" s="305"/>
    </row>
    <row r="2636" spans="2:4" ht="12">
      <c r="B2636" s="308"/>
      <c r="C2636" s="298"/>
      <c r="D2636" s="305"/>
    </row>
    <row r="2637" spans="2:4" ht="12">
      <c r="B2637" s="308"/>
      <c r="C2637" s="298"/>
      <c r="D2637" s="305"/>
    </row>
    <row r="2638" spans="2:4" ht="12">
      <c r="B2638" s="308"/>
      <c r="C2638" s="298"/>
      <c r="D2638" s="305"/>
    </row>
    <row r="2639" spans="2:4" ht="12">
      <c r="B2639" s="308"/>
      <c r="C2639" s="298"/>
      <c r="D2639" s="305"/>
    </row>
    <row r="2640" spans="2:4" ht="12">
      <c r="B2640" s="308"/>
      <c r="C2640" s="298"/>
      <c r="D2640" s="305"/>
    </row>
    <row r="2641" spans="2:4" ht="12">
      <c r="B2641" s="308"/>
      <c r="C2641" s="298"/>
      <c r="D2641" s="305"/>
    </row>
    <row r="2642" spans="2:4" ht="12">
      <c r="B2642" s="308"/>
      <c r="C2642" s="298"/>
      <c r="D2642" s="305"/>
    </row>
    <row r="2643" spans="2:4" ht="12">
      <c r="B2643" s="308"/>
      <c r="C2643" s="298"/>
      <c r="D2643" s="305"/>
    </row>
    <row r="2644" spans="2:4" ht="12">
      <c r="B2644" s="308"/>
      <c r="C2644" s="298"/>
      <c r="D2644" s="305"/>
    </row>
    <row r="2645" spans="2:4" ht="12">
      <c r="B2645" s="308"/>
      <c r="C2645" s="298"/>
      <c r="D2645" s="305"/>
    </row>
    <row r="2646" spans="2:4" ht="12">
      <c r="B2646" s="308"/>
      <c r="C2646" s="298"/>
      <c r="D2646" s="305"/>
    </row>
    <row r="2647" spans="2:4" ht="12">
      <c r="B2647" s="308"/>
      <c r="C2647" s="298"/>
      <c r="D2647" s="305"/>
    </row>
    <row r="2648" spans="2:4" ht="12">
      <c r="B2648" s="308"/>
      <c r="C2648" s="298"/>
      <c r="D2648" s="305"/>
    </row>
    <row r="2649" spans="2:4" ht="12">
      <c r="B2649" s="308"/>
      <c r="C2649" s="298"/>
      <c r="D2649" s="305"/>
    </row>
    <row r="2650" spans="2:4" ht="12">
      <c r="B2650" s="308"/>
      <c r="C2650" s="298"/>
      <c r="D2650" s="305"/>
    </row>
    <row r="2651" spans="2:4" ht="12">
      <c r="B2651" s="308"/>
      <c r="C2651" s="298"/>
      <c r="D2651" s="305"/>
    </row>
    <row r="2652" spans="2:4" ht="12">
      <c r="B2652" s="308"/>
      <c r="C2652" s="298"/>
      <c r="D2652" s="305"/>
    </row>
    <row r="2653" spans="2:4" ht="12">
      <c r="B2653" s="308"/>
      <c r="C2653" s="298"/>
      <c r="D2653" s="305"/>
    </row>
    <row r="2654" spans="2:4" ht="12">
      <c r="B2654" s="308"/>
      <c r="C2654" s="298"/>
      <c r="D2654" s="305"/>
    </row>
    <row r="2655" spans="2:4" ht="12">
      <c r="B2655" s="308"/>
      <c r="C2655" s="298"/>
      <c r="D2655" s="305"/>
    </row>
    <row r="2656" spans="2:4" ht="12">
      <c r="B2656" s="309"/>
      <c r="C2656" s="310"/>
      <c r="D2656" s="305"/>
    </row>
    <row r="2657" spans="2:4" ht="12">
      <c r="B2657" s="309"/>
      <c r="C2657" s="310"/>
      <c r="D2657" s="305"/>
    </row>
    <row r="2658" spans="2:4" ht="12">
      <c r="B2658" s="309"/>
      <c r="C2658" s="310"/>
      <c r="D2658" s="305"/>
    </row>
    <row r="2659" spans="2:4" ht="12">
      <c r="B2659" s="309"/>
      <c r="C2659" s="310"/>
      <c r="D2659" s="305"/>
    </row>
    <row r="2660" spans="2:4" ht="12">
      <c r="B2660" s="309"/>
      <c r="C2660" s="310"/>
      <c r="D2660" s="305"/>
    </row>
    <row r="2661" spans="2:4" ht="12">
      <c r="B2661" s="309"/>
      <c r="C2661" s="310"/>
      <c r="D2661" s="305"/>
    </row>
    <row r="2662" spans="2:4" ht="12">
      <c r="B2662" s="308"/>
      <c r="C2662" s="298"/>
      <c r="D2662" s="305"/>
    </row>
    <row r="2663" spans="2:4" ht="12">
      <c r="B2663" s="308"/>
      <c r="C2663" s="298"/>
      <c r="D2663" s="305"/>
    </row>
    <row r="2664" spans="2:4" ht="12">
      <c r="B2664" s="308"/>
      <c r="C2664" s="298"/>
      <c r="D2664" s="305"/>
    </row>
    <row r="2665" spans="2:4" ht="12">
      <c r="B2665" s="308"/>
      <c r="C2665" s="298"/>
      <c r="D2665" s="305"/>
    </row>
    <row r="2666" spans="2:4" ht="12">
      <c r="B2666" s="308"/>
      <c r="C2666" s="298"/>
      <c r="D2666" s="305"/>
    </row>
    <row r="2667" spans="2:4" ht="12">
      <c r="B2667" s="308"/>
      <c r="C2667" s="298"/>
      <c r="D2667" s="305"/>
    </row>
    <row r="2668" spans="2:4" ht="12">
      <c r="B2668" s="308"/>
      <c r="C2668" s="298"/>
      <c r="D2668" s="305"/>
    </row>
    <row r="2669" spans="2:4" ht="12">
      <c r="B2669" s="308"/>
      <c r="C2669" s="298"/>
      <c r="D2669" s="305"/>
    </row>
    <row r="2670" spans="2:4" ht="12">
      <c r="B2670" s="308"/>
      <c r="C2670" s="298"/>
      <c r="D2670" s="305"/>
    </row>
    <row r="2671" spans="2:4" ht="12">
      <c r="B2671" s="308"/>
      <c r="C2671" s="298"/>
      <c r="D2671" s="305"/>
    </row>
    <row r="2672" spans="2:4" ht="12">
      <c r="B2672" s="308"/>
      <c r="C2672" s="298"/>
      <c r="D2672" s="305"/>
    </row>
    <row r="2673" spans="2:4" ht="12">
      <c r="B2673" s="308"/>
      <c r="C2673" s="298"/>
      <c r="D2673" s="305"/>
    </row>
    <row r="2674" spans="2:4" ht="12">
      <c r="B2674" s="308"/>
      <c r="C2674" s="298"/>
      <c r="D2674" s="305"/>
    </row>
    <row r="2675" spans="2:4" ht="12">
      <c r="B2675" s="308"/>
      <c r="C2675" s="298"/>
      <c r="D2675" s="305"/>
    </row>
    <row r="2676" spans="2:4" ht="12">
      <c r="B2676" s="308"/>
      <c r="C2676" s="298"/>
      <c r="D2676" s="305"/>
    </row>
    <row r="2677" spans="2:4" ht="12">
      <c r="B2677" s="308"/>
      <c r="C2677" s="298"/>
      <c r="D2677" s="305"/>
    </row>
    <row r="2678" spans="2:4" ht="12">
      <c r="B2678" s="308"/>
      <c r="C2678" s="298"/>
      <c r="D2678" s="305"/>
    </row>
    <row r="2679" spans="2:4" ht="12">
      <c r="B2679" s="308"/>
      <c r="C2679" s="298"/>
      <c r="D2679" s="305"/>
    </row>
    <row r="2680" spans="2:4" ht="12">
      <c r="B2680" s="308"/>
      <c r="C2680" s="298"/>
      <c r="D2680" s="305"/>
    </row>
    <row r="2681" spans="2:4" ht="12">
      <c r="B2681" s="308"/>
      <c r="C2681" s="298"/>
      <c r="D2681" s="305"/>
    </row>
    <row r="2682" spans="2:4" ht="12">
      <c r="B2682" s="308"/>
      <c r="C2682" s="298"/>
      <c r="D2682" s="305"/>
    </row>
    <row r="2683" spans="2:4" ht="12">
      <c r="B2683" s="308"/>
      <c r="C2683" s="298"/>
      <c r="D2683" s="305"/>
    </row>
    <row r="2684" spans="2:4" ht="12">
      <c r="B2684" s="308"/>
      <c r="C2684" s="298"/>
      <c r="D2684" s="305"/>
    </row>
    <row r="2685" spans="2:4" ht="12">
      <c r="B2685" s="308"/>
      <c r="C2685" s="298"/>
      <c r="D2685" s="305"/>
    </row>
    <row r="2686" spans="2:4" ht="12">
      <c r="B2686" s="308"/>
      <c r="C2686" s="298"/>
      <c r="D2686" s="305"/>
    </row>
    <row r="2687" spans="2:4" ht="12">
      <c r="B2687" s="308"/>
      <c r="C2687" s="298"/>
      <c r="D2687" s="305"/>
    </row>
    <row r="2688" spans="2:4" ht="12">
      <c r="B2688" s="308"/>
      <c r="C2688" s="298"/>
      <c r="D2688" s="305"/>
    </row>
    <row r="2689" spans="2:4" ht="12">
      <c r="B2689" s="308"/>
      <c r="C2689" s="298"/>
      <c r="D2689" s="305"/>
    </row>
    <row r="2690" spans="2:4" ht="12">
      <c r="B2690" s="308"/>
      <c r="C2690" s="298"/>
      <c r="D2690" s="305"/>
    </row>
    <row r="2691" spans="2:4" ht="12">
      <c r="B2691" s="308"/>
      <c r="C2691" s="298"/>
      <c r="D2691" s="305"/>
    </row>
    <row r="2692" spans="2:4" ht="12">
      <c r="B2692" s="308"/>
      <c r="C2692" s="298"/>
      <c r="D2692" s="305"/>
    </row>
    <row r="2693" spans="2:4" ht="12">
      <c r="B2693" s="308"/>
      <c r="C2693" s="298"/>
      <c r="D2693" s="305"/>
    </row>
    <row r="2694" spans="2:4" ht="12">
      <c r="B2694" s="308"/>
      <c r="C2694" s="298"/>
      <c r="D2694" s="305"/>
    </row>
    <row r="2695" spans="2:4" ht="12">
      <c r="B2695" s="308"/>
      <c r="C2695" s="298"/>
      <c r="D2695" s="305"/>
    </row>
    <row r="2696" spans="2:4" ht="12">
      <c r="B2696" s="308"/>
      <c r="C2696" s="298"/>
      <c r="D2696" s="305"/>
    </row>
    <row r="2697" spans="2:4" ht="12">
      <c r="B2697" s="308"/>
      <c r="C2697" s="298"/>
      <c r="D2697" s="305"/>
    </row>
    <row r="2698" spans="2:4" ht="12">
      <c r="B2698" s="308"/>
      <c r="C2698" s="298"/>
      <c r="D2698" s="305"/>
    </row>
    <row r="2699" spans="2:4" ht="12">
      <c r="B2699" s="308"/>
      <c r="C2699" s="298"/>
      <c r="D2699" s="305"/>
    </row>
    <row r="2700" spans="2:4" ht="12">
      <c r="B2700" s="308"/>
      <c r="C2700" s="298"/>
      <c r="D2700" s="305"/>
    </row>
    <row r="2701" spans="2:4" ht="12">
      <c r="B2701" s="308"/>
      <c r="C2701" s="298"/>
      <c r="D2701" s="305"/>
    </row>
    <row r="2702" spans="2:4" ht="12">
      <c r="B2702" s="308"/>
      <c r="C2702" s="298"/>
      <c r="D2702" s="305"/>
    </row>
    <row r="2703" spans="2:4" ht="12">
      <c r="B2703" s="308"/>
      <c r="C2703" s="298"/>
      <c r="D2703" s="305"/>
    </row>
    <row r="2704" spans="2:4" ht="12">
      <c r="B2704" s="308"/>
      <c r="C2704" s="298"/>
      <c r="D2704" s="305"/>
    </row>
    <row r="2705" spans="2:4" ht="12">
      <c r="B2705" s="308"/>
      <c r="C2705" s="298"/>
      <c r="D2705" s="305"/>
    </row>
    <row r="2706" spans="2:4" ht="12">
      <c r="B2706" s="308"/>
      <c r="C2706" s="298"/>
      <c r="D2706" s="305"/>
    </row>
    <row r="2707" spans="2:4" ht="12">
      <c r="B2707" s="308"/>
      <c r="C2707" s="298"/>
      <c r="D2707" s="305"/>
    </row>
    <row r="2708" spans="2:4" ht="12">
      <c r="B2708" s="308"/>
      <c r="C2708" s="298"/>
      <c r="D2708" s="305"/>
    </row>
    <row r="2709" spans="2:4" ht="12">
      <c r="B2709" s="308"/>
      <c r="C2709" s="298"/>
      <c r="D2709" s="305"/>
    </row>
    <row r="2710" spans="2:4" ht="12">
      <c r="B2710" s="308"/>
      <c r="C2710" s="298"/>
      <c r="D2710" s="305"/>
    </row>
    <row r="2711" spans="2:4" ht="12">
      <c r="B2711" s="308"/>
      <c r="C2711" s="298"/>
      <c r="D2711" s="305"/>
    </row>
    <row r="2712" spans="2:4" ht="12">
      <c r="B2712" s="308"/>
      <c r="C2712" s="298"/>
      <c r="D2712" s="305"/>
    </row>
    <row r="2713" spans="2:4" ht="12">
      <c r="B2713" s="308"/>
      <c r="C2713" s="298"/>
      <c r="D2713" s="305"/>
    </row>
    <row r="2714" spans="2:4" ht="12">
      <c r="B2714" s="308"/>
      <c r="C2714" s="298"/>
      <c r="D2714" s="305"/>
    </row>
    <row r="2715" spans="2:4" ht="12">
      <c r="B2715" s="308"/>
      <c r="C2715" s="298"/>
      <c r="D2715" s="305"/>
    </row>
    <row r="2716" spans="2:4" ht="12">
      <c r="B2716" s="308"/>
      <c r="C2716" s="298"/>
      <c r="D2716" s="305"/>
    </row>
    <row r="2717" spans="2:4" ht="12">
      <c r="B2717" s="308"/>
      <c r="C2717" s="298"/>
      <c r="D2717" s="305"/>
    </row>
    <row r="2718" spans="2:4" ht="12">
      <c r="B2718" s="308"/>
      <c r="C2718" s="298"/>
      <c r="D2718" s="305"/>
    </row>
    <row r="2719" spans="2:4" ht="12">
      <c r="B2719" s="308"/>
      <c r="C2719" s="298"/>
      <c r="D2719" s="305"/>
    </row>
    <row r="2720" spans="2:4" ht="12">
      <c r="B2720" s="308"/>
      <c r="C2720" s="298"/>
      <c r="D2720" s="305"/>
    </row>
    <row r="2721" spans="2:4" ht="12">
      <c r="B2721" s="308"/>
      <c r="C2721" s="298"/>
      <c r="D2721" s="305"/>
    </row>
    <row r="2722" spans="2:4" ht="12">
      <c r="B2722" s="308"/>
      <c r="C2722" s="298"/>
      <c r="D2722" s="305"/>
    </row>
    <row r="2723" spans="2:4" ht="12">
      <c r="B2723" s="308"/>
      <c r="C2723" s="298"/>
      <c r="D2723" s="305"/>
    </row>
    <row r="2724" spans="2:4" ht="12">
      <c r="B2724" s="308"/>
      <c r="C2724" s="298"/>
      <c r="D2724" s="305"/>
    </row>
    <row r="2725" spans="2:4" ht="12">
      <c r="B2725" s="308"/>
      <c r="C2725" s="298"/>
      <c r="D2725" s="305"/>
    </row>
    <row r="2726" spans="2:4" ht="12">
      <c r="B2726" s="308"/>
      <c r="C2726" s="298"/>
      <c r="D2726" s="305"/>
    </row>
    <row r="2727" spans="2:4" ht="12">
      <c r="B2727" s="309"/>
      <c r="C2727" s="310"/>
      <c r="D2727" s="305"/>
    </row>
    <row r="2728" spans="2:4" ht="12">
      <c r="B2728" s="309"/>
      <c r="C2728" s="310"/>
      <c r="D2728" s="305"/>
    </row>
    <row r="2729" spans="2:4" ht="12">
      <c r="B2729" s="309"/>
      <c r="C2729" s="310"/>
      <c r="D2729" s="305"/>
    </row>
    <row r="2730" spans="2:4" ht="12">
      <c r="B2730" s="309"/>
      <c r="C2730" s="310"/>
      <c r="D2730" s="305"/>
    </row>
    <row r="2731" spans="2:4" ht="12">
      <c r="B2731" s="309"/>
      <c r="C2731" s="310"/>
      <c r="D2731" s="305"/>
    </row>
    <row r="2732" spans="2:4" ht="12">
      <c r="B2732" s="309"/>
      <c r="C2732" s="310"/>
      <c r="D2732" s="305"/>
    </row>
    <row r="2733" spans="2:4" ht="12">
      <c r="B2733" s="308"/>
      <c r="C2733" s="298"/>
      <c r="D2733" s="305"/>
    </row>
    <row r="2734" spans="2:4" ht="12">
      <c r="B2734" s="308"/>
      <c r="C2734" s="298"/>
      <c r="D2734" s="305"/>
    </row>
    <row r="2735" spans="2:4" ht="12">
      <c r="B2735" s="308"/>
      <c r="C2735" s="298"/>
      <c r="D2735" s="305"/>
    </row>
    <row r="2736" spans="2:4" ht="12">
      <c r="B2736" s="308"/>
      <c r="C2736" s="298"/>
      <c r="D2736" s="305"/>
    </row>
    <row r="2737" spans="2:4" ht="12">
      <c r="B2737" s="308"/>
      <c r="C2737" s="298"/>
      <c r="D2737" s="305"/>
    </row>
    <row r="2738" spans="2:4" ht="12">
      <c r="B2738" s="308"/>
      <c r="C2738" s="298"/>
      <c r="D2738" s="305"/>
    </row>
    <row r="2739" spans="2:4" ht="12">
      <c r="B2739" s="308"/>
      <c r="C2739" s="298"/>
      <c r="D2739" s="305"/>
    </row>
    <row r="2740" spans="2:4" ht="12">
      <c r="B2740" s="308"/>
      <c r="C2740" s="298"/>
      <c r="D2740" s="305"/>
    </row>
    <row r="2741" spans="2:4" ht="12">
      <c r="B2741" s="308"/>
      <c r="C2741" s="298"/>
      <c r="D2741" s="305"/>
    </row>
    <row r="2742" spans="2:4" ht="12">
      <c r="B2742" s="308"/>
      <c r="C2742" s="298"/>
      <c r="D2742" s="305"/>
    </row>
    <row r="2743" spans="2:4" ht="12">
      <c r="B2743" s="308"/>
      <c r="C2743" s="298"/>
      <c r="D2743" s="305"/>
    </row>
    <row r="2744" spans="2:4" ht="12">
      <c r="B2744" s="308"/>
      <c r="C2744" s="298"/>
      <c r="D2744" s="305"/>
    </row>
    <row r="2745" spans="2:4" ht="12">
      <c r="B2745" s="308"/>
      <c r="C2745" s="298"/>
      <c r="D2745" s="305"/>
    </row>
    <row r="2746" spans="2:4" ht="12">
      <c r="B2746" s="308"/>
      <c r="C2746" s="298"/>
      <c r="D2746" s="305"/>
    </row>
    <row r="2747" spans="2:4" ht="12">
      <c r="B2747" s="308"/>
      <c r="C2747" s="298"/>
      <c r="D2747" s="305"/>
    </row>
    <row r="2748" spans="2:4" ht="12">
      <c r="B2748" s="308"/>
      <c r="C2748" s="298"/>
      <c r="D2748" s="305"/>
    </row>
    <row r="2749" spans="2:4" ht="12">
      <c r="B2749" s="308"/>
      <c r="C2749" s="298"/>
      <c r="D2749" s="305"/>
    </row>
    <row r="2750" spans="2:4" ht="12">
      <c r="B2750" s="308"/>
      <c r="C2750" s="298"/>
      <c r="D2750" s="305"/>
    </row>
    <row r="2751" spans="2:4" ht="12">
      <c r="B2751" s="308"/>
      <c r="C2751" s="298"/>
      <c r="D2751" s="305"/>
    </row>
    <row r="2752" spans="2:4" ht="12">
      <c r="B2752" s="308"/>
      <c r="C2752" s="298"/>
      <c r="D2752" s="305"/>
    </row>
    <row r="2753" spans="2:4" ht="12">
      <c r="B2753" s="308"/>
      <c r="C2753" s="298"/>
      <c r="D2753" s="305"/>
    </row>
    <row r="2754" spans="2:4" ht="12">
      <c r="B2754" s="308"/>
      <c r="C2754" s="298"/>
      <c r="D2754" s="305"/>
    </row>
    <row r="2755" spans="2:4" ht="12">
      <c r="B2755" s="308"/>
      <c r="C2755" s="298"/>
      <c r="D2755" s="305"/>
    </row>
    <row r="2756" spans="2:4" ht="12">
      <c r="B2756" s="308"/>
      <c r="C2756" s="298"/>
      <c r="D2756" s="305"/>
    </row>
    <row r="2757" spans="2:4" ht="12">
      <c r="B2757" s="308"/>
      <c r="C2757" s="298"/>
      <c r="D2757" s="305"/>
    </row>
    <row r="2758" spans="2:4" ht="12">
      <c r="B2758" s="308"/>
      <c r="C2758" s="298"/>
      <c r="D2758" s="305"/>
    </row>
    <row r="2759" spans="2:4" ht="12">
      <c r="B2759" s="308"/>
      <c r="C2759" s="298"/>
      <c r="D2759" s="305"/>
    </row>
    <row r="2760" spans="2:4" ht="12">
      <c r="B2760" s="308"/>
      <c r="C2760" s="298"/>
      <c r="D2760" s="305"/>
    </row>
    <row r="2761" spans="2:4" ht="12">
      <c r="B2761" s="308"/>
      <c r="C2761" s="298"/>
      <c r="D2761" s="305"/>
    </row>
    <row r="2762" spans="2:4" ht="12">
      <c r="B2762" s="308"/>
      <c r="C2762" s="298"/>
      <c r="D2762" s="305"/>
    </row>
    <row r="2763" spans="2:4" ht="12">
      <c r="B2763" s="308"/>
      <c r="C2763" s="298"/>
      <c r="D2763" s="305"/>
    </row>
    <row r="2764" spans="2:4" ht="12">
      <c r="B2764" s="308"/>
      <c r="C2764" s="298"/>
      <c r="D2764" s="305"/>
    </row>
    <row r="2765" spans="2:4" ht="12">
      <c r="B2765" s="308"/>
      <c r="C2765" s="298"/>
      <c r="D2765" s="305"/>
    </row>
    <row r="2766" spans="2:4" ht="12">
      <c r="B2766" s="308"/>
      <c r="C2766" s="298"/>
      <c r="D2766" s="305"/>
    </row>
    <row r="2767" spans="2:4" ht="12">
      <c r="B2767" s="308"/>
      <c r="C2767" s="298"/>
      <c r="D2767" s="305"/>
    </row>
    <row r="2768" spans="2:4" ht="12">
      <c r="B2768" s="308"/>
      <c r="C2768" s="298"/>
      <c r="D2768" s="305"/>
    </row>
    <row r="2769" spans="2:4" ht="12">
      <c r="B2769" s="308"/>
      <c r="C2769" s="298"/>
      <c r="D2769" s="305"/>
    </row>
    <row r="2770" spans="2:4" ht="12">
      <c r="B2770" s="308"/>
      <c r="C2770" s="298"/>
      <c r="D2770" s="305"/>
    </row>
    <row r="2771" spans="2:4" ht="12">
      <c r="B2771" s="308"/>
      <c r="C2771" s="298"/>
      <c r="D2771" s="305"/>
    </row>
    <row r="2772" spans="2:4" ht="12">
      <c r="B2772" s="308"/>
      <c r="C2772" s="298"/>
      <c r="D2772" s="305"/>
    </row>
    <row r="2773" spans="2:4" ht="12">
      <c r="B2773" s="308"/>
      <c r="C2773" s="298"/>
      <c r="D2773" s="305"/>
    </row>
    <row r="2774" spans="2:4" ht="12">
      <c r="B2774" s="308"/>
      <c r="C2774" s="298"/>
      <c r="D2774" s="305"/>
    </row>
    <row r="2775" spans="2:4" ht="12">
      <c r="B2775" s="308"/>
      <c r="C2775" s="298"/>
      <c r="D2775" s="305"/>
    </row>
    <row r="2776" spans="2:4" ht="12">
      <c r="B2776" s="308"/>
      <c r="C2776" s="298"/>
      <c r="D2776" s="305"/>
    </row>
    <row r="2777" spans="2:4" ht="12">
      <c r="B2777" s="308"/>
      <c r="C2777" s="298"/>
      <c r="D2777" s="305"/>
    </row>
    <row r="2778" spans="2:4" ht="12">
      <c r="B2778" s="308"/>
      <c r="C2778" s="298"/>
      <c r="D2778" s="305"/>
    </row>
    <row r="2779" spans="2:4" ht="12">
      <c r="B2779" s="308"/>
      <c r="C2779" s="298"/>
      <c r="D2779" s="305"/>
    </row>
    <row r="2780" spans="2:4" ht="12">
      <c r="B2780" s="308"/>
      <c r="C2780" s="298"/>
      <c r="D2780" s="305"/>
    </row>
    <row r="2781" spans="2:4" ht="12">
      <c r="B2781" s="308"/>
      <c r="C2781" s="298"/>
      <c r="D2781" s="305"/>
    </row>
    <row r="2782" spans="2:4" ht="12">
      <c r="B2782" s="308"/>
      <c r="C2782" s="298"/>
      <c r="D2782" s="305"/>
    </row>
    <row r="2783" spans="2:4" ht="12">
      <c r="B2783" s="308"/>
      <c r="C2783" s="298"/>
      <c r="D2783" s="305"/>
    </row>
    <row r="2784" spans="2:4" ht="12">
      <c r="B2784" s="308"/>
      <c r="C2784" s="298"/>
      <c r="D2784" s="305"/>
    </row>
    <row r="2785" spans="2:4" ht="12">
      <c r="B2785" s="308"/>
      <c r="C2785" s="298"/>
      <c r="D2785" s="305"/>
    </row>
    <row r="2786" spans="2:4" ht="12">
      <c r="B2786" s="308"/>
      <c r="C2786" s="298"/>
      <c r="D2786" s="305"/>
    </row>
    <row r="2787" spans="2:4" ht="12">
      <c r="B2787" s="308"/>
      <c r="C2787" s="298"/>
      <c r="D2787" s="305"/>
    </row>
    <row r="2788" spans="2:4" ht="12">
      <c r="B2788" s="308"/>
      <c r="C2788" s="298"/>
      <c r="D2788" s="305"/>
    </row>
    <row r="2789" spans="2:4" ht="12">
      <c r="B2789" s="308"/>
      <c r="C2789" s="298"/>
      <c r="D2789" s="305"/>
    </row>
    <row r="2790" spans="2:4" ht="12">
      <c r="B2790" s="308"/>
      <c r="C2790" s="298"/>
      <c r="D2790" s="305"/>
    </row>
    <row r="2791" spans="2:4" ht="12">
      <c r="B2791" s="308"/>
      <c r="C2791" s="298"/>
      <c r="D2791" s="305"/>
    </row>
    <row r="2792" spans="2:4" ht="12">
      <c r="B2792" s="308"/>
      <c r="C2792" s="298"/>
      <c r="D2792" s="305"/>
    </row>
    <row r="2793" spans="2:4" ht="12">
      <c r="B2793" s="308"/>
      <c r="C2793" s="298"/>
      <c r="D2793" s="305"/>
    </row>
    <row r="2794" spans="2:4" ht="12">
      <c r="B2794" s="308"/>
      <c r="C2794" s="298"/>
      <c r="D2794" s="305"/>
    </row>
    <row r="2795" spans="2:4" ht="12">
      <c r="B2795" s="308"/>
      <c r="C2795" s="298"/>
      <c r="D2795" s="305"/>
    </row>
    <row r="2796" spans="2:4" ht="12">
      <c r="B2796" s="308"/>
      <c r="C2796" s="298"/>
      <c r="D2796" s="305"/>
    </row>
    <row r="2797" spans="2:4" ht="12">
      <c r="B2797" s="308"/>
      <c r="C2797" s="298"/>
      <c r="D2797" s="305"/>
    </row>
    <row r="2798" spans="2:4" ht="12">
      <c r="B2798" s="309"/>
      <c r="C2798" s="310"/>
      <c r="D2798" s="305"/>
    </row>
    <row r="2799" spans="2:4" ht="12">
      <c r="B2799" s="309"/>
      <c r="C2799" s="310"/>
      <c r="D2799" s="305"/>
    </row>
    <row r="2800" spans="2:4" ht="12">
      <c r="B2800" s="309"/>
      <c r="C2800" s="310"/>
      <c r="D2800" s="305"/>
    </row>
    <row r="2801" spans="2:4" ht="12">
      <c r="B2801" s="309"/>
      <c r="C2801" s="310"/>
      <c r="D2801" s="305"/>
    </row>
    <row r="2802" spans="2:4" ht="12">
      <c r="B2802" s="309"/>
      <c r="C2802" s="310"/>
      <c r="D2802" s="305"/>
    </row>
    <row r="2803" spans="2:4" ht="12">
      <c r="B2803" s="309"/>
      <c r="C2803" s="310"/>
      <c r="D2803" s="305"/>
    </row>
    <row r="2804" spans="2:4" ht="12">
      <c r="B2804" s="308"/>
      <c r="C2804" s="298"/>
      <c r="D2804" s="305"/>
    </row>
    <row r="2805" spans="2:4" ht="12">
      <c r="B2805" s="308"/>
      <c r="C2805" s="298"/>
      <c r="D2805" s="305"/>
    </row>
    <row r="2806" spans="2:4" ht="12">
      <c r="B2806" s="308"/>
      <c r="C2806" s="298"/>
      <c r="D2806" s="305"/>
    </row>
    <row r="2807" spans="2:4" ht="12">
      <c r="B2807" s="308"/>
      <c r="C2807" s="298"/>
      <c r="D2807" s="305"/>
    </row>
    <row r="2808" spans="2:4" ht="12">
      <c r="B2808" s="308"/>
      <c r="C2808" s="298"/>
      <c r="D2808" s="305"/>
    </row>
    <row r="2809" spans="2:4" ht="12">
      <c r="B2809" s="308"/>
      <c r="C2809" s="298"/>
      <c r="D2809" s="305"/>
    </row>
    <row r="2810" spans="2:4" ht="12">
      <c r="B2810" s="308"/>
      <c r="C2810" s="298"/>
      <c r="D2810" s="305"/>
    </row>
    <row r="2811" spans="2:4" ht="12">
      <c r="B2811" s="308"/>
      <c r="C2811" s="298"/>
      <c r="D2811" s="305"/>
    </row>
    <row r="2812" spans="2:4" ht="12">
      <c r="B2812" s="308"/>
      <c r="C2812" s="298"/>
      <c r="D2812" s="305"/>
    </row>
    <row r="2813" spans="2:4" ht="12">
      <c r="B2813" s="308"/>
      <c r="C2813" s="298"/>
      <c r="D2813" s="305"/>
    </row>
    <row r="2814" spans="2:4" ht="12">
      <c r="B2814" s="308"/>
      <c r="C2814" s="298"/>
      <c r="D2814" s="305"/>
    </row>
    <row r="2815" spans="2:4" ht="12">
      <c r="B2815" s="308"/>
      <c r="C2815" s="298"/>
      <c r="D2815" s="305"/>
    </row>
    <row r="2816" spans="2:4" ht="12">
      <c r="B2816" s="308"/>
      <c r="C2816" s="298"/>
      <c r="D2816" s="305"/>
    </row>
    <row r="2817" spans="2:4" ht="12">
      <c r="B2817" s="308"/>
      <c r="C2817" s="298"/>
      <c r="D2817" s="305"/>
    </row>
    <row r="2818" spans="2:4" ht="12">
      <c r="B2818" s="308"/>
      <c r="C2818" s="298"/>
      <c r="D2818" s="305"/>
    </row>
    <row r="2819" spans="2:4" ht="12">
      <c r="B2819" s="308"/>
      <c r="C2819" s="298"/>
      <c r="D2819" s="305"/>
    </row>
    <row r="2820" spans="2:4" ht="12">
      <c r="B2820" s="308"/>
      <c r="C2820" s="298"/>
      <c r="D2820" s="305"/>
    </row>
    <row r="2821" spans="2:4" ht="12">
      <c r="B2821" s="308"/>
      <c r="C2821" s="298"/>
      <c r="D2821" s="305"/>
    </row>
    <row r="2822" spans="2:4" ht="12">
      <c r="B2822" s="308"/>
      <c r="C2822" s="298"/>
      <c r="D2822" s="305"/>
    </row>
    <row r="2823" spans="2:4" ht="12">
      <c r="B2823" s="308"/>
      <c r="C2823" s="298"/>
      <c r="D2823" s="305"/>
    </row>
    <row r="2824" spans="2:4" ht="12">
      <c r="B2824" s="308"/>
      <c r="C2824" s="298"/>
      <c r="D2824" s="305"/>
    </row>
    <row r="2825" spans="2:4" ht="12">
      <c r="B2825" s="308"/>
      <c r="C2825" s="298"/>
      <c r="D2825" s="305"/>
    </row>
    <row r="2826" spans="2:4" ht="12">
      <c r="B2826" s="308"/>
      <c r="C2826" s="298"/>
      <c r="D2826" s="305"/>
    </row>
    <row r="2827" spans="2:4" ht="12">
      <c r="B2827" s="308"/>
      <c r="C2827" s="298"/>
      <c r="D2827" s="305"/>
    </row>
    <row r="2828" spans="2:4" ht="12">
      <c r="B2828" s="308"/>
      <c r="C2828" s="298"/>
      <c r="D2828" s="305"/>
    </row>
    <row r="2829" spans="2:4" ht="12">
      <c r="B2829" s="308"/>
      <c r="C2829" s="298"/>
      <c r="D2829" s="305"/>
    </row>
    <row r="2830" spans="2:4" ht="12">
      <c r="B2830" s="308"/>
      <c r="C2830" s="298"/>
      <c r="D2830" s="305"/>
    </row>
    <row r="2831" spans="2:4" ht="12">
      <c r="B2831" s="308"/>
      <c r="C2831" s="298"/>
      <c r="D2831" s="305"/>
    </row>
    <row r="2832" spans="2:4" ht="12">
      <c r="B2832" s="308"/>
      <c r="C2832" s="298"/>
      <c r="D2832" s="305"/>
    </row>
    <row r="2833" spans="2:4" ht="12">
      <c r="B2833" s="308"/>
      <c r="C2833" s="298"/>
      <c r="D2833" s="305"/>
    </row>
    <row r="2834" spans="2:4" ht="12">
      <c r="B2834" s="308"/>
      <c r="C2834" s="298"/>
      <c r="D2834" s="305"/>
    </row>
    <row r="2835" spans="2:4" ht="12">
      <c r="B2835" s="308"/>
      <c r="C2835" s="298"/>
      <c r="D2835" s="305"/>
    </row>
    <row r="2836" spans="2:4" ht="12">
      <c r="B2836" s="308"/>
      <c r="C2836" s="298"/>
      <c r="D2836" s="305"/>
    </row>
    <row r="2837" ht="12">
      <c r="B2837" s="307"/>
    </row>
    <row r="2838" spans="2:4" ht="12">
      <c r="B2838" s="308"/>
      <c r="C2838" s="298"/>
      <c r="D2838" s="305"/>
    </row>
    <row r="2839" spans="2:4" ht="12">
      <c r="B2839" s="309"/>
      <c r="C2839" s="298"/>
      <c r="D2839" s="305"/>
    </row>
    <row r="2840" spans="2:4" ht="12">
      <c r="B2840" s="309"/>
      <c r="C2840" s="298"/>
      <c r="D2840" s="305"/>
    </row>
    <row r="2841" spans="2:4" ht="12">
      <c r="B2841" s="309"/>
      <c r="C2841" s="298"/>
      <c r="D2841" s="305"/>
    </row>
    <row r="2842" spans="2:4" ht="12">
      <c r="B2842" s="309"/>
      <c r="C2842" s="298"/>
      <c r="D2842" s="305"/>
    </row>
    <row r="2843" spans="2:4" ht="12">
      <c r="B2843" s="309"/>
      <c r="C2843" s="298"/>
      <c r="D2843" s="305"/>
    </row>
    <row r="2844" spans="2:4" ht="12">
      <c r="B2844" s="309"/>
      <c r="C2844" s="298"/>
      <c r="D2844" s="305"/>
    </row>
    <row r="2845" spans="2:4" ht="12">
      <c r="B2845" s="308"/>
      <c r="C2845" s="298"/>
      <c r="D2845" s="305"/>
    </row>
    <row r="2846" spans="2:4" ht="12">
      <c r="B2846" s="308"/>
      <c r="C2846" s="298"/>
      <c r="D2846" s="305"/>
    </row>
    <row r="2847" spans="2:4" ht="12">
      <c r="B2847" s="308"/>
      <c r="C2847" s="298"/>
      <c r="D2847" s="305"/>
    </row>
    <row r="2848" spans="2:4" ht="12">
      <c r="B2848" s="308"/>
      <c r="C2848" s="298"/>
      <c r="D2848" s="305"/>
    </row>
    <row r="2849" spans="2:4" ht="12">
      <c r="B2849" s="308"/>
      <c r="C2849" s="298"/>
      <c r="D2849" s="305"/>
    </row>
    <row r="2850" spans="2:4" ht="12">
      <c r="B2850" s="308"/>
      <c r="C2850" s="298"/>
      <c r="D2850" s="305"/>
    </row>
    <row r="2851" spans="2:4" ht="12">
      <c r="B2851" s="308"/>
      <c r="C2851" s="298"/>
      <c r="D2851" s="305"/>
    </row>
    <row r="2852" spans="2:4" ht="12">
      <c r="B2852" s="308"/>
      <c r="C2852" s="298"/>
      <c r="D2852" s="305"/>
    </row>
    <row r="2853" spans="2:4" ht="12">
      <c r="B2853" s="308"/>
      <c r="C2853" s="298"/>
      <c r="D2853" s="305"/>
    </row>
    <row r="2854" spans="2:4" ht="12">
      <c r="B2854" s="308"/>
      <c r="C2854" s="298"/>
      <c r="D2854" s="305"/>
    </row>
    <row r="2855" spans="2:4" ht="12">
      <c r="B2855" s="308"/>
      <c r="C2855" s="298"/>
      <c r="D2855" s="305"/>
    </row>
    <row r="2856" spans="2:4" ht="12">
      <c r="B2856" s="308"/>
      <c r="C2856" s="298"/>
      <c r="D2856" s="305"/>
    </row>
    <row r="2857" spans="2:4" ht="12">
      <c r="B2857" s="308"/>
      <c r="C2857" s="298"/>
      <c r="D2857" s="305"/>
    </row>
    <row r="2858" spans="2:4" ht="12">
      <c r="B2858" s="308"/>
      <c r="C2858" s="298"/>
      <c r="D2858" s="305"/>
    </row>
    <row r="2859" spans="2:4" ht="12">
      <c r="B2859" s="308"/>
      <c r="C2859" s="298"/>
      <c r="D2859" s="305"/>
    </row>
    <row r="2860" spans="2:4" ht="12">
      <c r="B2860" s="308"/>
      <c r="C2860" s="298"/>
      <c r="D2860" s="305"/>
    </row>
    <row r="2861" spans="2:4" ht="12">
      <c r="B2861" s="308"/>
      <c r="C2861" s="298"/>
      <c r="D2861" s="305"/>
    </row>
    <row r="2862" spans="2:4" ht="12">
      <c r="B2862" s="308"/>
      <c r="C2862" s="298"/>
      <c r="D2862" s="305"/>
    </row>
    <row r="2863" spans="2:4" ht="12">
      <c r="B2863" s="308"/>
      <c r="C2863" s="298"/>
      <c r="D2863" s="305"/>
    </row>
    <row r="2864" spans="2:4" ht="12">
      <c r="B2864" s="308"/>
      <c r="C2864" s="298"/>
      <c r="D2864" s="305"/>
    </row>
    <row r="2865" spans="2:4" ht="12">
      <c r="B2865" s="308"/>
      <c r="C2865" s="298"/>
      <c r="D2865" s="305"/>
    </row>
    <row r="2866" spans="2:4" ht="12">
      <c r="B2866" s="308"/>
      <c r="C2866" s="298"/>
      <c r="D2866" s="305"/>
    </row>
    <row r="2867" spans="2:4" ht="12">
      <c r="B2867" s="308"/>
      <c r="C2867" s="298"/>
      <c r="D2867" s="305"/>
    </row>
    <row r="2868" spans="2:4" ht="12">
      <c r="B2868" s="308"/>
      <c r="C2868" s="298"/>
      <c r="D2868" s="305"/>
    </row>
    <row r="2869" spans="2:4" ht="12">
      <c r="B2869" s="308"/>
      <c r="C2869" s="298"/>
      <c r="D2869" s="305"/>
    </row>
    <row r="2870" spans="2:4" ht="12">
      <c r="B2870" s="308"/>
      <c r="C2870" s="298"/>
      <c r="D2870" s="305"/>
    </row>
    <row r="2871" spans="2:4" ht="12">
      <c r="B2871" s="308"/>
      <c r="C2871" s="298"/>
      <c r="D2871" s="305"/>
    </row>
    <row r="2872" spans="2:4" ht="12">
      <c r="B2872" s="308"/>
      <c r="C2872" s="298"/>
      <c r="D2872" s="305"/>
    </row>
    <row r="2873" spans="2:4" ht="12">
      <c r="B2873" s="308"/>
      <c r="C2873" s="298"/>
      <c r="D2873" s="305"/>
    </row>
    <row r="2874" spans="2:4" ht="12">
      <c r="B2874" s="308"/>
      <c r="C2874" s="298"/>
      <c r="D2874" s="305"/>
    </row>
    <row r="2875" spans="2:4" ht="12">
      <c r="B2875" s="308"/>
      <c r="C2875" s="298"/>
      <c r="D2875" s="305"/>
    </row>
    <row r="2876" spans="2:4" ht="12">
      <c r="B2876" s="308"/>
      <c r="C2876" s="298"/>
      <c r="D2876" s="305"/>
    </row>
    <row r="2877" spans="2:4" ht="12">
      <c r="B2877" s="308"/>
      <c r="C2877" s="298"/>
      <c r="D2877" s="305"/>
    </row>
    <row r="2878" spans="2:4" ht="12">
      <c r="B2878" s="308"/>
      <c r="C2878" s="298"/>
      <c r="D2878" s="305"/>
    </row>
    <row r="2879" spans="2:4" ht="12">
      <c r="B2879" s="308"/>
      <c r="C2879" s="298"/>
      <c r="D2879" s="305"/>
    </row>
    <row r="2880" spans="2:4" ht="12">
      <c r="B2880" s="308"/>
      <c r="C2880" s="298"/>
      <c r="D2880" s="305"/>
    </row>
    <row r="2881" spans="2:4" ht="12">
      <c r="B2881" s="308"/>
      <c r="C2881" s="298"/>
      <c r="D2881" s="305"/>
    </row>
    <row r="2882" spans="2:4" ht="12">
      <c r="B2882" s="308"/>
      <c r="C2882" s="298"/>
      <c r="D2882" s="305"/>
    </row>
    <row r="2883" spans="2:4" ht="12">
      <c r="B2883" s="308"/>
      <c r="C2883" s="298"/>
      <c r="D2883" s="305"/>
    </row>
    <row r="2884" spans="2:4" ht="12">
      <c r="B2884" s="308"/>
      <c r="C2884" s="298"/>
      <c r="D2884" s="305"/>
    </row>
    <row r="2885" spans="2:4" ht="12">
      <c r="B2885" s="308"/>
      <c r="C2885" s="298"/>
      <c r="D2885" s="305"/>
    </row>
    <row r="2886" spans="2:4" ht="12">
      <c r="B2886" s="308"/>
      <c r="C2886" s="298"/>
      <c r="D2886" s="305"/>
    </row>
    <row r="2887" spans="2:4" ht="12">
      <c r="B2887" s="308"/>
      <c r="C2887" s="298"/>
      <c r="D2887" s="305"/>
    </row>
    <row r="2888" spans="2:4" ht="12">
      <c r="B2888" s="308"/>
      <c r="C2888" s="298"/>
      <c r="D2888" s="305"/>
    </row>
    <row r="2889" spans="2:4" ht="12">
      <c r="B2889" s="308"/>
      <c r="C2889" s="298"/>
      <c r="D2889" s="305"/>
    </row>
    <row r="2890" spans="2:4" ht="12">
      <c r="B2890" s="308"/>
      <c r="C2890" s="298"/>
      <c r="D2890" s="305"/>
    </row>
    <row r="2891" spans="2:4" ht="12">
      <c r="B2891" s="308"/>
      <c r="C2891" s="298"/>
      <c r="D2891" s="305"/>
    </row>
    <row r="2892" spans="2:4" ht="12">
      <c r="B2892" s="308"/>
      <c r="C2892" s="298"/>
      <c r="D2892" s="305"/>
    </row>
    <row r="2893" spans="2:4" ht="12">
      <c r="B2893" s="308"/>
      <c r="C2893" s="298"/>
      <c r="D2893" s="305"/>
    </row>
    <row r="2894" spans="2:4" ht="12">
      <c r="B2894" s="308"/>
      <c r="C2894" s="298"/>
      <c r="D2894" s="305"/>
    </row>
    <row r="2895" spans="2:4" ht="12">
      <c r="B2895" s="308"/>
      <c r="C2895" s="298"/>
      <c r="D2895" s="305"/>
    </row>
    <row r="2896" spans="2:4" ht="12">
      <c r="B2896" s="308"/>
      <c r="C2896" s="298"/>
      <c r="D2896" s="305"/>
    </row>
    <row r="2897" spans="2:4" ht="12">
      <c r="B2897" s="308"/>
      <c r="C2897" s="298"/>
      <c r="D2897" s="305"/>
    </row>
    <row r="2898" spans="2:4" ht="12">
      <c r="B2898" s="308"/>
      <c r="C2898" s="298"/>
      <c r="D2898" s="305"/>
    </row>
    <row r="2899" spans="2:4" ht="12">
      <c r="B2899" s="308"/>
      <c r="C2899" s="298"/>
      <c r="D2899" s="305"/>
    </row>
    <row r="2900" spans="2:4" ht="12">
      <c r="B2900" s="308"/>
      <c r="C2900" s="298"/>
      <c r="D2900" s="305"/>
    </row>
    <row r="2901" spans="2:4" ht="12">
      <c r="B2901" s="308"/>
      <c r="C2901" s="298"/>
      <c r="D2901" s="305"/>
    </row>
    <row r="2902" spans="2:4" ht="12">
      <c r="B2902" s="308"/>
      <c r="C2902" s="298"/>
      <c r="D2902" s="305"/>
    </row>
    <row r="2903" spans="2:4" ht="12">
      <c r="B2903" s="308"/>
      <c r="C2903" s="298"/>
      <c r="D2903" s="305"/>
    </row>
    <row r="2904" spans="2:4" ht="12">
      <c r="B2904" s="308"/>
      <c r="C2904" s="298"/>
      <c r="D2904" s="305"/>
    </row>
    <row r="2905" spans="2:4" ht="12">
      <c r="B2905" s="308"/>
      <c r="C2905" s="298"/>
      <c r="D2905" s="305"/>
    </row>
    <row r="2906" spans="2:4" ht="12">
      <c r="B2906" s="308"/>
      <c r="C2906" s="298"/>
      <c r="D2906" s="305"/>
    </row>
    <row r="2907" spans="2:4" ht="12">
      <c r="B2907" s="308"/>
      <c r="C2907" s="298"/>
      <c r="D2907" s="305"/>
    </row>
    <row r="2908" spans="2:4" ht="12">
      <c r="B2908" s="308"/>
      <c r="C2908" s="298"/>
      <c r="D2908" s="305"/>
    </row>
    <row r="2909" spans="2:4" ht="12">
      <c r="B2909" s="308"/>
      <c r="C2909" s="298"/>
      <c r="D2909" s="305"/>
    </row>
    <row r="2910" spans="2:4" ht="12">
      <c r="B2910" s="308"/>
      <c r="C2910" s="298"/>
      <c r="D2910" s="305"/>
    </row>
    <row r="2911" spans="2:4" ht="12">
      <c r="B2911" s="308"/>
      <c r="C2911" s="298"/>
      <c r="D2911" s="305"/>
    </row>
    <row r="2912" spans="2:4" ht="12">
      <c r="B2912" s="308"/>
      <c r="C2912" s="298"/>
      <c r="D2912" s="305"/>
    </row>
    <row r="2913" spans="2:4" ht="12">
      <c r="B2913" s="308"/>
      <c r="C2913" s="298"/>
      <c r="D2913" s="305"/>
    </row>
    <row r="2914" spans="2:4" ht="12">
      <c r="B2914" s="308"/>
      <c r="C2914" s="298"/>
      <c r="D2914" s="305"/>
    </row>
    <row r="2915" spans="2:4" ht="12">
      <c r="B2915" s="308"/>
      <c r="C2915" s="298"/>
      <c r="D2915" s="305"/>
    </row>
    <row r="2916" spans="2:4" ht="12">
      <c r="B2916" s="308"/>
      <c r="C2916" s="298"/>
      <c r="D2916" s="305"/>
    </row>
    <row r="2917" spans="2:4" ht="12">
      <c r="B2917" s="308"/>
      <c r="C2917" s="298"/>
      <c r="D2917" s="305"/>
    </row>
    <row r="2918" spans="2:4" ht="12">
      <c r="B2918" s="308"/>
      <c r="C2918" s="298"/>
      <c r="D2918" s="456"/>
    </row>
    <row r="2919" spans="2:4" ht="12">
      <c r="B2919" s="308"/>
      <c r="C2919" s="298"/>
      <c r="D2919" s="456"/>
    </row>
    <row r="2920" spans="2:4" ht="12">
      <c r="B2920" s="308"/>
      <c r="C2920" s="298"/>
      <c r="D2920" s="305"/>
    </row>
    <row r="2921" spans="2:4" ht="12">
      <c r="B2921" s="308"/>
      <c r="C2921" s="298"/>
      <c r="D2921" s="305"/>
    </row>
    <row r="2922" spans="2:4" ht="12">
      <c r="B2922" s="308"/>
      <c r="C2922" s="298"/>
      <c r="D2922" s="305"/>
    </row>
    <row r="2923" spans="2:4" ht="12">
      <c r="B2923" s="308"/>
      <c r="C2923" s="298"/>
      <c r="D2923" s="305"/>
    </row>
    <row r="2924" spans="2:4" ht="12">
      <c r="B2924" s="309"/>
      <c r="C2924" s="298"/>
      <c r="D2924" s="305"/>
    </row>
    <row r="2925" spans="2:4" ht="12">
      <c r="B2925" s="309"/>
      <c r="C2925" s="298"/>
      <c r="D2925" s="305"/>
    </row>
    <row r="2926" spans="2:4" ht="12">
      <c r="B2926" s="309"/>
      <c r="C2926" s="298"/>
      <c r="D2926" s="305"/>
    </row>
    <row r="2927" spans="2:4" ht="12">
      <c r="B2927" s="309"/>
      <c r="C2927" s="298"/>
      <c r="D2927" s="305"/>
    </row>
    <row r="2928" spans="2:4" ht="12">
      <c r="B2928" s="309"/>
      <c r="C2928" s="298"/>
      <c r="D2928" s="305"/>
    </row>
    <row r="2929" spans="2:4" ht="12">
      <c r="B2929" s="309"/>
      <c r="C2929" s="298"/>
      <c r="D2929" s="305"/>
    </row>
    <row r="2930" spans="2:4" ht="12">
      <c r="B2930" s="308"/>
      <c r="C2930" s="298"/>
      <c r="D2930" s="305"/>
    </row>
    <row r="2931" spans="2:4" ht="12">
      <c r="B2931" s="308"/>
      <c r="C2931" s="298"/>
      <c r="D2931" s="305"/>
    </row>
    <row r="2932" spans="2:4" ht="12">
      <c r="B2932" s="308"/>
      <c r="C2932" s="298"/>
      <c r="D2932" s="305"/>
    </row>
    <row r="2933" spans="2:4" ht="12">
      <c r="B2933" s="308"/>
      <c r="C2933" s="298"/>
      <c r="D2933" s="305"/>
    </row>
    <row r="2934" spans="2:4" ht="12">
      <c r="B2934" s="308"/>
      <c r="C2934" s="298"/>
      <c r="D2934" s="305"/>
    </row>
    <row r="2935" spans="2:4" ht="12">
      <c r="B2935" s="308"/>
      <c r="C2935" s="298"/>
      <c r="D2935" s="305"/>
    </row>
    <row r="2936" spans="2:4" ht="12">
      <c r="B2936" s="308"/>
      <c r="C2936" s="298"/>
      <c r="D2936" s="305"/>
    </row>
    <row r="2937" spans="2:4" ht="12">
      <c r="B2937" s="308"/>
      <c r="C2937" s="298"/>
      <c r="D2937" s="305"/>
    </row>
    <row r="2938" spans="2:4" ht="12">
      <c r="B2938" s="308"/>
      <c r="C2938" s="298"/>
      <c r="D2938" s="305"/>
    </row>
    <row r="2939" spans="2:4" ht="12">
      <c r="B2939" s="308"/>
      <c r="C2939" s="298"/>
      <c r="D2939" s="305"/>
    </row>
    <row r="2940" spans="2:4" ht="12">
      <c r="B2940" s="308"/>
      <c r="C2940" s="298"/>
      <c r="D2940" s="305"/>
    </row>
    <row r="2941" spans="2:4" ht="12">
      <c r="B2941" s="308"/>
      <c r="C2941" s="298"/>
      <c r="D2941" s="305"/>
    </row>
    <row r="2942" spans="2:4" ht="12">
      <c r="B2942" s="308"/>
      <c r="C2942" s="298"/>
      <c r="D2942" s="305"/>
    </row>
    <row r="2943" spans="2:4" ht="12">
      <c r="B2943" s="308"/>
      <c r="C2943" s="298"/>
      <c r="D2943" s="305"/>
    </row>
    <row r="2944" spans="2:4" ht="12">
      <c r="B2944" s="308"/>
      <c r="C2944" s="298"/>
      <c r="D2944" s="305"/>
    </row>
    <row r="2945" spans="2:4" ht="12">
      <c r="B2945" s="308"/>
      <c r="C2945" s="298"/>
      <c r="D2945" s="305"/>
    </row>
    <row r="2946" spans="2:4" ht="12">
      <c r="B2946" s="308"/>
      <c r="C2946" s="298"/>
      <c r="D2946" s="305"/>
    </row>
    <row r="2947" spans="2:4" ht="12">
      <c r="B2947" s="308"/>
      <c r="C2947" s="298"/>
      <c r="D2947" s="305"/>
    </row>
    <row r="2948" spans="2:4" ht="12">
      <c r="B2948" s="308"/>
      <c r="C2948" s="298"/>
      <c r="D2948" s="305"/>
    </row>
    <row r="2949" spans="2:4" ht="12">
      <c r="B2949" s="308"/>
      <c r="C2949" s="298"/>
      <c r="D2949" s="305"/>
    </row>
    <row r="2950" spans="2:4" ht="12">
      <c r="B2950" s="308"/>
      <c r="C2950" s="298"/>
      <c r="D2950" s="305"/>
    </row>
    <row r="2951" spans="2:4" ht="12">
      <c r="B2951" s="308"/>
      <c r="C2951" s="298"/>
      <c r="D2951" s="305"/>
    </row>
    <row r="2952" spans="2:4" ht="12">
      <c r="B2952" s="308"/>
      <c r="C2952" s="298"/>
      <c r="D2952" s="305"/>
    </row>
    <row r="2953" spans="2:4" ht="12">
      <c r="B2953" s="308"/>
      <c r="C2953" s="298"/>
      <c r="D2953" s="305"/>
    </row>
    <row r="2954" spans="2:4" ht="12">
      <c r="B2954" s="308"/>
      <c r="C2954" s="298"/>
      <c r="D2954" s="305"/>
    </row>
    <row r="2955" spans="2:4" ht="12">
      <c r="B2955" s="308"/>
      <c r="C2955" s="298"/>
      <c r="D2955" s="305"/>
    </row>
    <row r="2956" spans="2:4" ht="12">
      <c r="B2956" s="308"/>
      <c r="C2956" s="298"/>
      <c r="D2956" s="305"/>
    </row>
    <row r="2957" spans="2:4" ht="12">
      <c r="B2957" s="308"/>
      <c r="C2957" s="298"/>
      <c r="D2957" s="305"/>
    </row>
    <row r="2958" spans="2:4" ht="12">
      <c r="B2958" s="308"/>
      <c r="C2958" s="298"/>
      <c r="D2958" s="305"/>
    </row>
    <row r="2959" spans="2:4" ht="12">
      <c r="B2959" s="308"/>
      <c r="C2959" s="298"/>
      <c r="D2959" s="305"/>
    </row>
    <row r="2960" spans="2:4" ht="12">
      <c r="B2960" s="308"/>
      <c r="C2960" s="298"/>
      <c r="D2960" s="305"/>
    </row>
    <row r="2961" spans="2:4" ht="12">
      <c r="B2961" s="308"/>
      <c r="C2961" s="298"/>
      <c r="D2961" s="305"/>
    </row>
    <row r="2962" spans="2:4" ht="12">
      <c r="B2962" s="308"/>
      <c r="C2962" s="298"/>
      <c r="D2962" s="305"/>
    </row>
    <row r="2963" spans="2:4" ht="12">
      <c r="B2963" s="308"/>
      <c r="C2963" s="298"/>
      <c r="D2963" s="305"/>
    </row>
    <row r="2964" spans="2:4" ht="12">
      <c r="B2964" s="308"/>
      <c r="C2964" s="298"/>
      <c r="D2964" s="305"/>
    </row>
    <row r="2965" spans="2:4" ht="12">
      <c r="B2965" s="308"/>
      <c r="C2965" s="298"/>
      <c r="D2965" s="305"/>
    </row>
    <row r="2966" spans="2:4" ht="12">
      <c r="B2966" s="308"/>
      <c r="C2966" s="298"/>
      <c r="D2966" s="305"/>
    </row>
    <row r="2967" spans="2:4" ht="12">
      <c r="B2967" s="308"/>
      <c r="C2967" s="298"/>
      <c r="D2967" s="305"/>
    </row>
    <row r="2968" spans="2:4" ht="12">
      <c r="B2968" s="308"/>
      <c r="C2968" s="298"/>
      <c r="D2968" s="305"/>
    </row>
    <row r="2969" spans="2:4" ht="12">
      <c r="B2969" s="308"/>
      <c r="C2969" s="298"/>
      <c r="D2969" s="305"/>
    </row>
    <row r="2970" spans="2:4" ht="12">
      <c r="B2970" s="308"/>
      <c r="C2970" s="298"/>
      <c r="D2970" s="305"/>
    </row>
    <row r="2971" spans="2:4" ht="12">
      <c r="B2971" s="308"/>
      <c r="C2971" s="298"/>
      <c r="D2971" s="305"/>
    </row>
    <row r="2972" spans="2:4" ht="12">
      <c r="B2972" s="308"/>
      <c r="C2972" s="298"/>
      <c r="D2972" s="305"/>
    </row>
    <row r="2973" spans="2:4" ht="12">
      <c r="B2973" s="308"/>
      <c r="C2973" s="298"/>
      <c r="D2973" s="305"/>
    </row>
    <row r="2974" spans="2:4" ht="12">
      <c r="B2974" s="308"/>
      <c r="C2974" s="298"/>
      <c r="D2974" s="305"/>
    </row>
    <row r="2975" spans="2:4" ht="12">
      <c r="B2975" s="308"/>
      <c r="C2975" s="298"/>
      <c r="D2975" s="305"/>
    </row>
    <row r="2976" spans="2:4" ht="12">
      <c r="B2976" s="308"/>
      <c r="C2976" s="298"/>
      <c r="D2976" s="305"/>
    </row>
    <row r="2977" spans="2:4" ht="12">
      <c r="B2977" s="308"/>
      <c r="C2977" s="298"/>
      <c r="D2977" s="305"/>
    </row>
    <row r="2978" spans="2:4" ht="12">
      <c r="B2978" s="308"/>
      <c r="C2978" s="298"/>
      <c r="D2978" s="305"/>
    </row>
    <row r="2979" spans="2:4" ht="12">
      <c r="B2979" s="308"/>
      <c r="C2979" s="298"/>
      <c r="D2979" s="305"/>
    </row>
    <row r="2980" spans="2:4" ht="12">
      <c r="B2980" s="308"/>
      <c r="C2980" s="298"/>
      <c r="D2980" s="305"/>
    </row>
    <row r="2981" spans="2:4" ht="12">
      <c r="B2981" s="308"/>
      <c r="C2981" s="298"/>
      <c r="D2981" s="305"/>
    </row>
    <row r="2982" spans="2:4" ht="12">
      <c r="B2982" s="308"/>
      <c r="C2982" s="298"/>
      <c r="D2982" s="305"/>
    </row>
    <row r="2983" spans="2:4" ht="12">
      <c r="B2983" s="308"/>
      <c r="C2983" s="298"/>
      <c r="D2983" s="305"/>
    </row>
    <row r="2984" spans="2:4" ht="12">
      <c r="B2984" s="308"/>
      <c r="C2984" s="298"/>
      <c r="D2984" s="305"/>
    </row>
    <row r="2985" spans="2:4" ht="12">
      <c r="B2985" s="308"/>
      <c r="C2985" s="298"/>
      <c r="D2985" s="305"/>
    </row>
    <row r="2986" spans="2:4" ht="12">
      <c r="B2986" s="308"/>
      <c r="C2986" s="298"/>
      <c r="D2986" s="305"/>
    </row>
    <row r="2987" spans="2:4" ht="12">
      <c r="B2987" s="308"/>
      <c r="C2987" s="298"/>
      <c r="D2987" s="305"/>
    </row>
    <row r="2988" spans="2:4" ht="12">
      <c r="B2988" s="308"/>
      <c r="C2988" s="298"/>
      <c r="D2988" s="305"/>
    </row>
    <row r="2989" spans="2:4" ht="12">
      <c r="B2989" s="308"/>
      <c r="C2989" s="298"/>
      <c r="D2989" s="305"/>
    </row>
    <row r="2990" spans="2:4" ht="12">
      <c r="B2990" s="308"/>
      <c r="C2990" s="298"/>
      <c r="D2990" s="305"/>
    </row>
    <row r="2991" spans="2:4" ht="12">
      <c r="B2991" s="308"/>
      <c r="C2991" s="298"/>
      <c r="D2991" s="305"/>
    </row>
    <row r="2992" spans="2:4" ht="12">
      <c r="B2992" s="308"/>
      <c r="C2992" s="298"/>
      <c r="D2992" s="305"/>
    </row>
    <row r="2993" spans="2:4" ht="12">
      <c r="B2993" s="308"/>
      <c r="C2993" s="298"/>
      <c r="D2993" s="305"/>
    </row>
    <row r="2994" spans="2:4" ht="12">
      <c r="B2994" s="308"/>
      <c r="C2994" s="298"/>
      <c r="D2994" s="305"/>
    </row>
    <row r="2995" spans="2:4" ht="12">
      <c r="B2995" s="308"/>
      <c r="C2995" s="298"/>
      <c r="D2995" s="305"/>
    </row>
    <row r="2996" spans="2:4" ht="12">
      <c r="B2996" s="308"/>
      <c r="C2996" s="298"/>
      <c r="D2996" s="305"/>
    </row>
    <row r="2997" spans="2:4" ht="12">
      <c r="B2997" s="308"/>
      <c r="C2997" s="298"/>
      <c r="D2997" s="305"/>
    </row>
    <row r="2998" spans="2:4" ht="12">
      <c r="B2998" s="308"/>
      <c r="C2998" s="298"/>
      <c r="D2998" s="305"/>
    </row>
    <row r="2999" spans="2:4" ht="12">
      <c r="B2999" s="309"/>
      <c r="C2999" s="298"/>
      <c r="D2999" s="305"/>
    </row>
    <row r="3000" spans="2:4" ht="12">
      <c r="B3000" s="309"/>
      <c r="C3000" s="298"/>
      <c r="D3000" s="305"/>
    </row>
    <row r="3001" spans="2:4" ht="12">
      <c r="B3001" s="309"/>
      <c r="C3001" s="298"/>
      <c r="D3001" s="305"/>
    </row>
    <row r="3002" spans="2:4" ht="12">
      <c r="B3002" s="309"/>
      <c r="C3002" s="298"/>
      <c r="D3002" s="305"/>
    </row>
    <row r="3003" spans="2:4" ht="12">
      <c r="B3003" s="309"/>
      <c r="C3003" s="298"/>
      <c r="D3003" s="305"/>
    </row>
    <row r="3004" spans="2:4" ht="12">
      <c r="B3004" s="309"/>
      <c r="C3004" s="298"/>
      <c r="D3004" s="305"/>
    </row>
    <row r="3005" spans="2:4" ht="12">
      <c r="B3005" s="308"/>
      <c r="C3005" s="298"/>
      <c r="D3005" s="305"/>
    </row>
    <row r="3006" spans="2:4" ht="12">
      <c r="B3006" s="308"/>
      <c r="C3006" s="298"/>
      <c r="D3006" s="305"/>
    </row>
    <row r="3007" spans="2:4" ht="12">
      <c r="B3007" s="308"/>
      <c r="C3007" s="298"/>
      <c r="D3007" s="305"/>
    </row>
    <row r="3008" spans="2:4" ht="12">
      <c r="B3008" s="308"/>
      <c r="C3008" s="298"/>
      <c r="D3008" s="305"/>
    </row>
    <row r="3009" spans="2:4" ht="12">
      <c r="B3009" s="308"/>
      <c r="C3009" s="298"/>
      <c r="D3009" s="305"/>
    </row>
    <row r="3010" spans="2:4" ht="12">
      <c r="B3010" s="308"/>
      <c r="C3010" s="298"/>
      <c r="D3010" s="305"/>
    </row>
    <row r="3011" spans="2:4" ht="12">
      <c r="B3011" s="308"/>
      <c r="C3011" s="298"/>
      <c r="D3011" s="305"/>
    </row>
    <row r="3012" spans="2:4" ht="12">
      <c r="B3012" s="308"/>
      <c r="C3012" s="298"/>
      <c r="D3012" s="305"/>
    </row>
    <row r="3013" spans="2:4" ht="12">
      <c r="B3013" s="308"/>
      <c r="C3013" s="298"/>
      <c r="D3013" s="305"/>
    </row>
    <row r="3014" spans="2:4" ht="12">
      <c r="B3014" s="308"/>
      <c r="C3014" s="298"/>
      <c r="D3014" s="305"/>
    </row>
    <row r="3015" spans="2:4" ht="12">
      <c r="B3015" s="308"/>
      <c r="C3015" s="298"/>
      <c r="D3015" s="305"/>
    </row>
    <row r="3016" spans="2:4" ht="12">
      <c r="B3016" s="308"/>
      <c r="C3016" s="298"/>
      <c r="D3016" s="305"/>
    </row>
    <row r="3017" spans="2:4" ht="12">
      <c r="B3017" s="308"/>
      <c r="C3017" s="298"/>
      <c r="D3017" s="305"/>
    </row>
    <row r="3018" spans="2:4" ht="12">
      <c r="B3018" s="308"/>
      <c r="C3018" s="298"/>
      <c r="D3018" s="305"/>
    </row>
    <row r="3019" spans="2:4" ht="12">
      <c r="B3019" s="308"/>
      <c r="C3019" s="298"/>
      <c r="D3019" s="305"/>
    </row>
    <row r="3020" spans="2:4" ht="12">
      <c r="B3020" s="308"/>
      <c r="C3020" s="298"/>
      <c r="D3020" s="305"/>
    </row>
    <row r="3021" spans="2:4" ht="12">
      <c r="B3021" s="308"/>
      <c r="C3021" s="298"/>
      <c r="D3021" s="305"/>
    </row>
    <row r="3022" spans="2:4" ht="12">
      <c r="B3022" s="308"/>
      <c r="C3022" s="298"/>
      <c r="D3022" s="305"/>
    </row>
    <row r="3023" spans="2:4" ht="12">
      <c r="B3023" s="308"/>
      <c r="C3023" s="298"/>
      <c r="D3023" s="305"/>
    </row>
    <row r="3024" spans="2:4" ht="12">
      <c r="B3024" s="308"/>
      <c r="C3024" s="298"/>
      <c r="D3024" s="305"/>
    </row>
    <row r="3025" spans="2:4" ht="12">
      <c r="B3025" s="308"/>
      <c r="C3025" s="298"/>
      <c r="D3025" s="305"/>
    </row>
    <row r="3026" spans="2:4" ht="12">
      <c r="B3026" s="308"/>
      <c r="C3026" s="298"/>
      <c r="D3026" s="305"/>
    </row>
    <row r="3027" spans="2:4" ht="12">
      <c r="B3027" s="308"/>
      <c r="C3027" s="298"/>
      <c r="D3027" s="305"/>
    </row>
    <row r="3028" spans="2:4" ht="12">
      <c r="B3028" s="308"/>
      <c r="C3028" s="298"/>
      <c r="D3028" s="305"/>
    </row>
    <row r="3029" spans="2:4" ht="12">
      <c r="B3029" s="308"/>
      <c r="C3029" s="298"/>
      <c r="D3029" s="305"/>
    </row>
    <row r="3030" spans="2:4" ht="12">
      <c r="B3030" s="308"/>
      <c r="C3030" s="298"/>
      <c r="D3030" s="305"/>
    </row>
    <row r="3031" spans="2:4" ht="12">
      <c r="B3031" s="308"/>
      <c r="C3031" s="298"/>
      <c r="D3031" s="305"/>
    </row>
    <row r="3032" spans="2:4" ht="12">
      <c r="B3032" s="308"/>
      <c r="C3032" s="298"/>
      <c r="D3032" s="305"/>
    </row>
    <row r="3033" spans="2:4" ht="12">
      <c r="B3033" s="308"/>
      <c r="C3033" s="298"/>
      <c r="D3033" s="305"/>
    </row>
    <row r="3034" spans="2:4" ht="12">
      <c r="B3034" s="308"/>
      <c r="C3034" s="298"/>
      <c r="D3034" s="305"/>
    </row>
    <row r="3035" spans="2:4" ht="12">
      <c r="B3035" s="308"/>
      <c r="C3035" s="298"/>
      <c r="D3035" s="305"/>
    </row>
    <row r="3036" spans="2:4" ht="12">
      <c r="B3036" s="308"/>
      <c r="C3036" s="298"/>
      <c r="D3036" s="305"/>
    </row>
    <row r="3037" spans="2:4" ht="12">
      <c r="B3037" s="308"/>
      <c r="C3037" s="298"/>
      <c r="D3037" s="305"/>
    </row>
    <row r="3038" spans="2:4" ht="12">
      <c r="B3038" s="308"/>
      <c r="C3038" s="298"/>
      <c r="D3038" s="305"/>
    </row>
    <row r="3039" spans="2:4" ht="12">
      <c r="B3039" s="308"/>
      <c r="C3039" s="298"/>
      <c r="D3039" s="305"/>
    </row>
    <row r="3040" spans="2:4" ht="12">
      <c r="B3040" s="308"/>
      <c r="C3040" s="298"/>
      <c r="D3040" s="305"/>
    </row>
    <row r="3041" spans="2:4" ht="12">
      <c r="B3041" s="308"/>
      <c r="C3041" s="298"/>
      <c r="D3041" s="305"/>
    </row>
    <row r="3042" spans="2:4" ht="12">
      <c r="B3042" s="308"/>
      <c r="C3042" s="298"/>
      <c r="D3042" s="305"/>
    </row>
    <row r="3043" spans="2:4" ht="12">
      <c r="B3043" s="308"/>
      <c r="C3043" s="298"/>
      <c r="D3043" s="305"/>
    </row>
    <row r="3044" spans="2:4" ht="12">
      <c r="B3044" s="308"/>
      <c r="C3044" s="298"/>
      <c r="D3044" s="305"/>
    </row>
    <row r="3045" spans="2:4" ht="12">
      <c r="B3045" s="308"/>
      <c r="C3045" s="298"/>
      <c r="D3045" s="305"/>
    </row>
    <row r="3046" spans="2:4" ht="12">
      <c r="B3046" s="308"/>
      <c r="C3046" s="298"/>
      <c r="D3046" s="305"/>
    </row>
    <row r="3047" spans="2:4" ht="12">
      <c r="B3047" s="308"/>
      <c r="C3047" s="298"/>
      <c r="D3047" s="305"/>
    </row>
    <row r="3048" spans="2:4" ht="12">
      <c r="B3048" s="308"/>
      <c r="C3048" s="298"/>
      <c r="D3048" s="305"/>
    </row>
    <row r="3049" spans="2:4" ht="12">
      <c r="B3049" s="308"/>
      <c r="C3049" s="298"/>
      <c r="D3049" s="305"/>
    </row>
    <row r="3050" spans="2:4" ht="12">
      <c r="B3050" s="308"/>
      <c r="C3050" s="298"/>
      <c r="D3050" s="305"/>
    </row>
    <row r="3051" spans="2:4" ht="12">
      <c r="B3051" s="308"/>
      <c r="C3051" s="298"/>
      <c r="D3051" s="305"/>
    </row>
    <row r="3052" spans="2:4" ht="12">
      <c r="B3052" s="308"/>
      <c r="C3052" s="298"/>
      <c r="D3052" s="305"/>
    </row>
    <row r="3053" spans="2:4" ht="12">
      <c r="B3053" s="308"/>
      <c r="C3053" s="298"/>
      <c r="D3053" s="305"/>
    </row>
    <row r="3054" spans="2:4" ht="12">
      <c r="B3054" s="308"/>
      <c r="C3054" s="298"/>
      <c r="D3054" s="305"/>
    </row>
    <row r="3055" spans="2:4" ht="12">
      <c r="B3055" s="308"/>
      <c r="C3055" s="298"/>
      <c r="D3055" s="305"/>
    </row>
    <row r="3056" spans="2:4" ht="12">
      <c r="B3056" s="308"/>
      <c r="C3056" s="298"/>
      <c r="D3056" s="305"/>
    </row>
    <row r="3057" spans="2:4" ht="12">
      <c r="B3057" s="308"/>
      <c r="C3057" s="298"/>
      <c r="D3057" s="305"/>
    </row>
    <row r="3058" spans="2:4" ht="12">
      <c r="B3058" s="308"/>
      <c r="C3058" s="298"/>
      <c r="D3058" s="305"/>
    </row>
    <row r="3059" spans="2:4" ht="12">
      <c r="B3059" s="308"/>
      <c r="C3059" s="298"/>
      <c r="D3059" s="305"/>
    </row>
    <row r="3060" spans="2:4" ht="12">
      <c r="B3060" s="308"/>
      <c r="C3060" s="298"/>
      <c r="D3060" s="305"/>
    </row>
    <row r="3061" spans="2:4" ht="12">
      <c r="B3061" s="308"/>
      <c r="C3061" s="298"/>
      <c r="D3061" s="305"/>
    </row>
    <row r="3062" spans="2:4" ht="12">
      <c r="B3062" s="308"/>
      <c r="C3062" s="298"/>
      <c r="D3062" s="305"/>
    </row>
    <row r="3063" spans="2:4" ht="12">
      <c r="B3063" s="308"/>
      <c r="C3063" s="298"/>
      <c r="D3063" s="305"/>
    </row>
    <row r="3064" spans="2:4" ht="12">
      <c r="B3064" s="308"/>
      <c r="C3064" s="298"/>
      <c r="D3064" s="305"/>
    </row>
    <row r="3065" spans="2:4" ht="12">
      <c r="B3065" s="308"/>
      <c r="C3065" s="298"/>
      <c r="D3065" s="305"/>
    </row>
    <row r="3066" spans="2:4" ht="12">
      <c r="B3066" s="308"/>
      <c r="C3066" s="298"/>
      <c r="D3066" s="305"/>
    </row>
    <row r="3067" spans="2:4" ht="12">
      <c r="B3067" s="308"/>
      <c r="C3067" s="298"/>
      <c r="D3067" s="305"/>
    </row>
    <row r="3068" spans="2:4" ht="12">
      <c r="B3068" s="308"/>
      <c r="C3068" s="298"/>
      <c r="D3068" s="305"/>
    </row>
    <row r="3069" spans="2:4" ht="12">
      <c r="B3069" s="308"/>
      <c r="C3069" s="298"/>
      <c r="D3069" s="305"/>
    </row>
    <row r="3070" spans="2:4" ht="12">
      <c r="B3070" s="308"/>
      <c r="C3070" s="298"/>
      <c r="D3070" s="305"/>
    </row>
    <row r="3071" spans="2:4" ht="12">
      <c r="B3071" s="308"/>
      <c r="C3071" s="298"/>
      <c r="D3071" s="305"/>
    </row>
    <row r="3072" spans="2:4" ht="12">
      <c r="B3072" s="308"/>
      <c r="C3072" s="298"/>
      <c r="D3072" s="305"/>
    </row>
    <row r="3073" spans="2:4" ht="12">
      <c r="B3073" s="308"/>
      <c r="C3073" s="298"/>
      <c r="D3073" s="305"/>
    </row>
    <row r="3074" spans="2:4" ht="12">
      <c r="B3074" s="308"/>
      <c r="C3074" s="298"/>
      <c r="D3074" s="305"/>
    </row>
    <row r="3075" spans="2:4" ht="12">
      <c r="B3075" s="308"/>
      <c r="C3075" s="298"/>
      <c r="D3075" s="305"/>
    </row>
    <row r="3076" spans="2:4" ht="12">
      <c r="B3076" s="308"/>
      <c r="C3076" s="298"/>
      <c r="D3076" s="305"/>
    </row>
    <row r="3077" spans="2:4" ht="12">
      <c r="B3077" s="308"/>
      <c r="C3077" s="298"/>
      <c r="D3077" s="305"/>
    </row>
    <row r="3078" spans="2:4" ht="12">
      <c r="B3078" s="308"/>
      <c r="C3078" s="298"/>
      <c r="D3078" s="305"/>
    </row>
    <row r="3079" spans="2:4" ht="12">
      <c r="B3079" s="308"/>
      <c r="C3079" s="298"/>
      <c r="D3079" s="305"/>
    </row>
    <row r="3080" spans="2:4" ht="12">
      <c r="B3080" s="308"/>
      <c r="C3080" s="298"/>
      <c r="D3080" s="305"/>
    </row>
    <row r="3081" spans="2:4" ht="12">
      <c r="B3081" s="308"/>
      <c r="C3081" s="298"/>
      <c r="D3081" s="305"/>
    </row>
    <row r="3082" spans="2:4" ht="12">
      <c r="B3082" s="308"/>
      <c r="C3082" s="298"/>
      <c r="D3082" s="305"/>
    </row>
    <row r="3083" spans="2:4" ht="12">
      <c r="B3083" s="308"/>
      <c r="C3083" s="298"/>
      <c r="D3083" s="305"/>
    </row>
    <row r="3084" spans="2:4" ht="12">
      <c r="B3084" s="308"/>
      <c r="C3084" s="298"/>
      <c r="D3084" s="305"/>
    </row>
    <row r="3085" spans="2:4" ht="12">
      <c r="B3085" s="308"/>
      <c r="C3085" s="298"/>
      <c r="D3085" s="305"/>
    </row>
    <row r="3086" spans="2:4" ht="12">
      <c r="B3086" s="308"/>
      <c r="C3086" s="298"/>
      <c r="D3086" s="305"/>
    </row>
    <row r="3087" spans="2:4" ht="12">
      <c r="B3087" s="308"/>
      <c r="C3087" s="298"/>
      <c r="D3087" s="305"/>
    </row>
    <row r="3088" spans="2:4" ht="12">
      <c r="B3088" s="308"/>
      <c r="C3088" s="298"/>
      <c r="D3088" s="305"/>
    </row>
    <row r="3089" spans="2:4" ht="12">
      <c r="B3089" s="308"/>
      <c r="C3089" s="298"/>
      <c r="D3089" s="305"/>
    </row>
    <row r="3090" spans="2:4" ht="12">
      <c r="B3090" s="308"/>
      <c r="C3090" s="298"/>
      <c r="D3090" s="305"/>
    </row>
    <row r="3091" spans="2:4" ht="12">
      <c r="B3091" s="309"/>
      <c r="C3091" s="298"/>
      <c r="D3091" s="305"/>
    </row>
    <row r="3092" spans="2:4" ht="12">
      <c r="B3092" s="309"/>
      <c r="C3092" s="298"/>
      <c r="D3092" s="305"/>
    </row>
    <row r="3093" spans="2:4" ht="12">
      <c r="B3093" s="309"/>
      <c r="C3093" s="298"/>
      <c r="D3093" s="305"/>
    </row>
    <row r="3094" spans="2:4" ht="12">
      <c r="B3094" s="309"/>
      <c r="C3094" s="298"/>
      <c r="D3094" s="305"/>
    </row>
    <row r="3095" spans="2:4" ht="12">
      <c r="B3095" s="309"/>
      <c r="C3095" s="298"/>
      <c r="D3095" s="305"/>
    </row>
    <row r="3096" spans="2:4" ht="12">
      <c r="B3096" s="309"/>
      <c r="C3096" s="298"/>
      <c r="D3096" s="305"/>
    </row>
    <row r="3097" spans="2:4" ht="12">
      <c r="B3097" s="308"/>
      <c r="C3097" s="298"/>
      <c r="D3097" s="305"/>
    </row>
    <row r="3098" spans="2:4" ht="12">
      <c r="B3098" s="308"/>
      <c r="C3098" s="298"/>
      <c r="D3098" s="305"/>
    </row>
    <row r="3099" spans="2:4" ht="12">
      <c r="B3099" s="308"/>
      <c r="C3099" s="298"/>
      <c r="D3099" s="305"/>
    </row>
    <row r="3100" spans="2:4" ht="12">
      <c r="B3100" s="308"/>
      <c r="C3100" s="298"/>
      <c r="D3100" s="305"/>
    </row>
    <row r="3101" spans="2:4" ht="12">
      <c r="B3101" s="308"/>
      <c r="C3101" s="298"/>
      <c r="D3101" s="305"/>
    </row>
    <row r="3102" spans="2:4" ht="12">
      <c r="B3102" s="308"/>
      <c r="C3102" s="298"/>
      <c r="D3102" s="305"/>
    </row>
    <row r="3103" spans="2:4" ht="12">
      <c r="B3103" s="308"/>
      <c r="C3103" s="298"/>
      <c r="D3103" s="305"/>
    </row>
    <row r="3104" spans="2:4" ht="12">
      <c r="B3104" s="308"/>
      <c r="C3104" s="298"/>
      <c r="D3104" s="305"/>
    </row>
    <row r="3105" spans="2:4" ht="12">
      <c r="B3105" s="308"/>
      <c r="C3105" s="298"/>
      <c r="D3105" s="305"/>
    </row>
    <row r="3106" spans="2:4" ht="12">
      <c r="B3106" s="308"/>
      <c r="C3106" s="298"/>
      <c r="D3106" s="305"/>
    </row>
    <row r="3107" spans="2:4" ht="12">
      <c r="B3107" s="308"/>
      <c r="C3107" s="298"/>
      <c r="D3107" s="305"/>
    </row>
    <row r="3108" spans="2:4" ht="12">
      <c r="B3108" s="308"/>
      <c r="C3108" s="298"/>
      <c r="D3108" s="305"/>
    </row>
    <row r="3109" spans="2:4" ht="12">
      <c r="B3109" s="308"/>
      <c r="C3109" s="298"/>
      <c r="D3109" s="305"/>
    </row>
    <row r="3110" spans="2:4" ht="12">
      <c r="B3110" s="308"/>
      <c r="C3110" s="298"/>
      <c r="D3110" s="305"/>
    </row>
    <row r="3111" spans="2:4" ht="12">
      <c r="B3111" s="308"/>
      <c r="C3111" s="298"/>
      <c r="D3111" s="305"/>
    </row>
    <row r="3112" spans="2:4" ht="12">
      <c r="B3112" s="308"/>
      <c r="C3112" s="298"/>
      <c r="D3112" s="305"/>
    </row>
    <row r="3113" spans="2:4" ht="12">
      <c r="B3113" s="308"/>
      <c r="C3113" s="298"/>
      <c r="D3113" s="305"/>
    </row>
    <row r="3114" spans="2:4" ht="12">
      <c r="B3114" s="308"/>
      <c r="C3114" s="298"/>
      <c r="D3114" s="305"/>
    </row>
    <row r="3115" spans="2:4" ht="12">
      <c r="B3115" s="308"/>
      <c r="C3115" s="298"/>
      <c r="D3115" s="305"/>
    </row>
    <row r="3116" spans="2:4" ht="12">
      <c r="B3116" s="308"/>
      <c r="C3116" s="298"/>
      <c r="D3116" s="305"/>
    </row>
    <row r="3117" spans="2:4" ht="12">
      <c r="B3117" s="308"/>
      <c r="C3117" s="298"/>
      <c r="D3117" s="305"/>
    </row>
    <row r="3118" spans="2:4" ht="12">
      <c r="B3118" s="308"/>
      <c r="C3118" s="298"/>
      <c r="D3118" s="305"/>
    </row>
    <row r="3119" spans="2:4" ht="12">
      <c r="B3119" s="308"/>
      <c r="C3119" s="298"/>
      <c r="D3119" s="305"/>
    </row>
    <row r="3120" spans="2:4" ht="12">
      <c r="B3120" s="308"/>
      <c r="C3120" s="298"/>
      <c r="D3120" s="305"/>
    </row>
    <row r="3121" spans="2:4" ht="12">
      <c r="B3121" s="308"/>
      <c r="C3121" s="298"/>
      <c r="D3121" s="305"/>
    </row>
    <row r="3122" spans="2:4" ht="12">
      <c r="B3122" s="308"/>
      <c r="C3122" s="298"/>
      <c r="D3122" s="305"/>
    </row>
    <row r="3123" spans="2:4" ht="12">
      <c r="B3123" s="308"/>
      <c r="C3123" s="298"/>
      <c r="D3123" s="305"/>
    </row>
    <row r="3124" spans="2:4" ht="12">
      <c r="B3124" s="308"/>
      <c r="C3124" s="298"/>
      <c r="D3124" s="305"/>
    </row>
    <row r="3125" spans="2:4" ht="12">
      <c r="B3125" s="308"/>
      <c r="C3125" s="298"/>
      <c r="D3125" s="305"/>
    </row>
    <row r="3126" spans="2:4" ht="12">
      <c r="B3126" s="308"/>
      <c r="C3126" s="298"/>
      <c r="D3126" s="305"/>
    </row>
    <row r="3127" spans="2:4" ht="12">
      <c r="B3127" s="308"/>
      <c r="C3127" s="298"/>
      <c r="D3127" s="305"/>
    </row>
    <row r="3128" spans="2:4" ht="12">
      <c r="B3128" s="308"/>
      <c r="C3128" s="298"/>
      <c r="D3128" s="305"/>
    </row>
    <row r="3129" spans="2:4" ht="12">
      <c r="B3129" s="308"/>
      <c r="C3129" s="298"/>
      <c r="D3129" s="305"/>
    </row>
    <row r="3130" spans="2:4" ht="12">
      <c r="B3130" s="308"/>
      <c r="C3130" s="298"/>
      <c r="D3130" s="305"/>
    </row>
    <row r="3131" spans="2:4" ht="12">
      <c r="B3131" s="308"/>
      <c r="C3131" s="298"/>
      <c r="D3131" s="305"/>
    </row>
    <row r="3132" spans="2:4" ht="12">
      <c r="B3132" s="308"/>
      <c r="C3132" s="298"/>
      <c r="D3132" s="305"/>
    </row>
    <row r="3133" spans="2:4" ht="12">
      <c r="B3133" s="308"/>
      <c r="C3133" s="298"/>
      <c r="D3133" s="305"/>
    </row>
    <row r="3134" spans="2:4" ht="12">
      <c r="B3134" s="308"/>
      <c r="C3134" s="298"/>
      <c r="D3134" s="305"/>
    </row>
    <row r="3135" spans="2:4" ht="12">
      <c r="B3135" s="308"/>
      <c r="C3135" s="298"/>
      <c r="D3135" s="305"/>
    </row>
    <row r="3136" spans="2:4" ht="12">
      <c r="B3136" s="308"/>
      <c r="C3136" s="298"/>
      <c r="D3136" s="305"/>
    </row>
    <row r="3137" spans="2:4" ht="12">
      <c r="B3137" s="308"/>
      <c r="C3137" s="298"/>
      <c r="D3137" s="305"/>
    </row>
    <row r="3138" spans="2:4" ht="12">
      <c r="B3138" s="308"/>
      <c r="C3138" s="298"/>
      <c r="D3138" s="305"/>
    </row>
    <row r="3139" spans="2:4" ht="12">
      <c r="B3139" s="308"/>
      <c r="C3139" s="298"/>
      <c r="D3139" s="305"/>
    </row>
    <row r="3140" spans="2:4" ht="12">
      <c r="B3140" s="308"/>
      <c r="C3140" s="298"/>
      <c r="D3140" s="305"/>
    </row>
    <row r="3141" spans="2:4" ht="12">
      <c r="B3141" s="308"/>
      <c r="C3141" s="298"/>
      <c r="D3141" s="305"/>
    </row>
    <row r="3142" spans="2:4" ht="12">
      <c r="B3142" s="308"/>
      <c r="C3142" s="298"/>
      <c r="D3142" s="305"/>
    </row>
    <row r="3143" spans="2:4" ht="12">
      <c r="B3143" s="308"/>
      <c r="C3143" s="298"/>
      <c r="D3143" s="305"/>
    </row>
    <row r="3144" spans="2:4" ht="12">
      <c r="B3144" s="308"/>
      <c r="C3144" s="298"/>
      <c r="D3144" s="305"/>
    </row>
    <row r="3145" spans="2:4" ht="12">
      <c r="B3145" s="308"/>
      <c r="C3145" s="298"/>
      <c r="D3145" s="305"/>
    </row>
    <row r="3146" spans="2:4" ht="12">
      <c r="B3146" s="308"/>
      <c r="C3146" s="298"/>
      <c r="D3146" s="305"/>
    </row>
    <row r="3147" spans="2:4" ht="12">
      <c r="B3147" s="308"/>
      <c r="C3147" s="298"/>
      <c r="D3147" s="305"/>
    </row>
    <row r="3148" spans="2:4" ht="12">
      <c r="B3148" s="308"/>
      <c r="C3148" s="298"/>
      <c r="D3148" s="305"/>
    </row>
    <row r="3149" spans="2:4" ht="12">
      <c r="B3149" s="308"/>
      <c r="C3149" s="298"/>
      <c r="D3149" s="305"/>
    </row>
    <row r="3150" spans="2:4" ht="12">
      <c r="B3150" s="308"/>
      <c r="C3150" s="298"/>
      <c r="D3150" s="305"/>
    </row>
    <row r="3151" spans="2:4" ht="12">
      <c r="B3151" s="308"/>
      <c r="C3151" s="298"/>
      <c r="D3151" s="305"/>
    </row>
    <row r="3152" spans="2:4" ht="12">
      <c r="B3152" s="308"/>
      <c r="C3152" s="298"/>
      <c r="D3152" s="305"/>
    </row>
    <row r="3153" spans="2:4" ht="12">
      <c r="B3153" s="308"/>
      <c r="C3153" s="298"/>
      <c r="D3153" s="305"/>
    </row>
    <row r="3154" spans="2:4" ht="12">
      <c r="B3154" s="308"/>
      <c r="C3154" s="298"/>
      <c r="D3154" s="305"/>
    </row>
    <row r="3155" spans="2:4" ht="12">
      <c r="B3155" s="308"/>
      <c r="C3155" s="298"/>
      <c r="D3155" s="305"/>
    </row>
    <row r="3156" spans="2:4" ht="12">
      <c r="B3156" s="309"/>
      <c r="C3156" s="298"/>
      <c r="D3156" s="305"/>
    </row>
    <row r="3157" spans="2:4" ht="12">
      <c r="B3157" s="309"/>
      <c r="C3157" s="298"/>
      <c r="D3157" s="305"/>
    </row>
    <row r="3158" spans="2:4" ht="12">
      <c r="B3158" s="309"/>
      <c r="C3158" s="298"/>
      <c r="D3158" s="305"/>
    </row>
    <row r="3159" spans="2:4" ht="12">
      <c r="B3159" s="309"/>
      <c r="C3159" s="298"/>
      <c r="D3159" s="305"/>
    </row>
    <row r="3160" spans="2:4" ht="12">
      <c r="B3160" s="309"/>
      <c r="C3160" s="298"/>
      <c r="D3160" s="305"/>
    </row>
    <row r="3161" spans="2:4" ht="12">
      <c r="B3161" s="309"/>
      <c r="C3161" s="298"/>
      <c r="D3161" s="305"/>
    </row>
    <row r="3162" spans="2:4" ht="12">
      <c r="B3162" s="308"/>
      <c r="C3162" s="298"/>
      <c r="D3162" s="305"/>
    </row>
    <row r="3163" spans="2:4" ht="12">
      <c r="B3163" s="308"/>
      <c r="C3163" s="298"/>
      <c r="D3163" s="305"/>
    </row>
    <row r="3164" spans="2:4" ht="12">
      <c r="B3164" s="308"/>
      <c r="C3164" s="298"/>
      <c r="D3164" s="305"/>
    </row>
    <row r="3165" spans="2:4" ht="12">
      <c r="B3165" s="308"/>
      <c r="C3165" s="298"/>
      <c r="D3165" s="305"/>
    </row>
    <row r="3166" spans="2:4" ht="12">
      <c r="B3166" s="308"/>
      <c r="C3166" s="298"/>
      <c r="D3166" s="305"/>
    </row>
    <row r="3167" spans="2:4" ht="12">
      <c r="B3167" s="308"/>
      <c r="C3167" s="298"/>
      <c r="D3167" s="305"/>
    </row>
    <row r="3168" spans="2:4" ht="12">
      <c r="B3168" s="308"/>
      <c r="C3168" s="298"/>
      <c r="D3168" s="305"/>
    </row>
    <row r="3169" spans="2:4" ht="12">
      <c r="B3169" s="308"/>
      <c r="C3169" s="298"/>
      <c r="D3169" s="305"/>
    </row>
    <row r="3170" spans="2:4" ht="12">
      <c r="B3170" s="308"/>
      <c r="C3170" s="298"/>
      <c r="D3170" s="305"/>
    </row>
    <row r="3171" spans="2:4" ht="12">
      <c r="B3171" s="308"/>
      <c r="C3171" s="298"/>
      <c r="D3171" s="305"/>
    </row>
    <row r="3172" spans="2:4" ht="12">
      <c r="B3172" s="308"/>
      <c r="C3172" s="298"/>
      <c r="D3172" s="305"/>
    </row>
    <row r="3173" spans="2:4" ht="12">
      <c r="B3173" s="308"/>
      <c r="C3173" s="298"/>
      <c r="D3173" s="305"/>
    </row>
    <row r="3174" spans="2:4" ht="12">
      <c r="B3174" s="308"/>
      <c r="C3174" s="298"/>
      <c r="D3174" s="305"/>
    </row>
    <row r="3175" spans="2:4" ht="12">
      <c r="B3175" s="308"/>
      <c r="C3175" s="298"/>
      <c r="D3175" s="305"/>
    </row>
    <row r="3176" spans="2:4" ht="12">
      <c r="B3176" s="308"/>
      <c r="C3176" s="298"/>
      <c r="D3176" s="305"/>
    </row>
    <row r="3177" spans="2:4" ht="12">
      <c r="B3177" s="308"/>
      <c r="C3177" s="298"/>
      <c r="D3177" s="305"/>
    </row>
    <row r="3178" spans="2:4" ht="12">
      <c r="B3178" s="308"/>
      <c r="C3178" s="298"/>
      <c r="D3178" s="305"/>
    </row>
    <row r="3179" spans="2:4" ht="12">
      <c r="B3179" s="308"/>
      <c r="C3179" s="298"/>
      <c r="D3179" s="305"/>
    </row>
    <row r="3180" spans="2:4" ht="12">
      <c r="B3180" s="308"/>
      <c r="C3180" s="298"/>
      <c r="D3180" s="305"/>
    </row>
    <row r="3181" spans="2:4" ht="12">
      <c r="B3181" s="308"/>
      <c r="C3181" s="298"/>
      <c r="D3181" s="305"/>
    </row>
    <row r="3182" spans="2:4" ht="12">
      <c r="B3182" s="308"/>
      <c r="C3182" s="298"/>
      <c r="D3182" s="305"/>
    </row>
    <row r="3183" spans="2:4" ht="12">
      <c r="B3183" s="308"/>
      <c r="C3183" s="298"/>
      <c r="D3183" s="305"/>
    </row>
    <row r="3184" spans="2:4" ht="12">
      <c r="B3184" s="308"/>
      <c r="C3184" s="298"/>
      <c r="D3184" s="305"/>
    </row>
    <row r="3185" spans="2:4" ht="12">
      <c r="B3185" s="308"/>
      <c r="C3185" s="298"/>
      <c r="D3185" s="305"/>
    </row>
    <row r="3186" spans="2:4" ht="12">
      <c r="B3186" s="308"/>
      <c r="C3186" s="298"/>
      <c r="D3186" s="305"/>
    </row>
    <row r="3187" spans="2:4" ht="12">
      <c r="B3187" s="308"/>
      <c r="C3187" s="298"/>
      <c r="D3187" s="305"/>
    </row>
    <row r="3188" spans="2:4" ht="12">
      <c r="B3188" s="308"/>
      <c r="C3188" s="298"/>
      <c r="D3188" s="305"/>
    </row>
    <row r="3189" spans="2:4" ht="12">
      <c r="B3189" s="308"/>
      <c r="C3189" s="298"/>
      <c r="D3189" s="305"/>
    </row>
    <row r="3190" spans="2:4" ht="12">
      <c r="B3190" s="308"/>
      <c r="C3190" s="298"/>
      <c r="D3190" s="305"/>
    </row>
    <row r="3191" spans="2:4" ht="12">
      <c r="B3191" s="308"/>
      <c r="C3191" s="298"/>
      <c r="D3191" s="305"/>
    </row>
    <row r="3192" spans="2:4" ht="12">
      <c r="B3192" s="308"/>
      <c r="C3192" s="298"/>
      <c r="D3192" s="305"/>
    </row>
    <row r="3193" spans="2:4" ht="12">
      <c r="B3193" s="308"/>
      <c r="C3193" s="298"/>
      <c r="D3193" s="305"/>
    </row>
    <row r="3194" spans="2:4" ht="12">
      <c r="B3194" s="308"/>
      <c r="C3194" s="298"/>
      <c r="D3194" s="305"/>
    </row>
    <row r="3195" spans="2:4" ht="12">
      <c r="B3195" s="308"/>
      <c r="C3195" s="298"/>
      <c r="D3195" s="305"/>
    </row>
    <row r="3196" spans="2:4" ht="12">
      <c r="B3196" s="308"/>
      <c r="C3196" s="298"/>
      <c r="D3196" s="305"/>
    </row>
    <row r="3197" spans="2:4" ht="12">
      <c r="B3197" s="308"/>
      <c r="C3197" s="298"/>
      <c r="D3197" s="305"/>
    </row>
    <row r="3198" spans="2:4" ht="12">
      <c r="B3198" s="308"/>
      <c r="C3198" s="298"/>
      <c r="D3198" s="305"/>
    </row>
    <row r="3199" spans="2:4" ht="12">
      <c r="B3199" s="308"/>
      <c r="C3199" s="298"/>
      <c r="D3199" s="305"/>
    </row>
    <row r="3200" spans="2:4" ht="12">
      <c r="B3200" s="308"/>
      <c r="C3200" s="298"/>
      <c r="D3200" s="305"/>
    </row>
    <row r="3201" spans="2:4" ht="12">
      <c r="B3201" s="308"/>
      <c r="C3201" s="298"/>
      <c r="D3201" s="305"/>
    </row>
    <row r="3202" spans="2:4" ht="12">
      <c r="B3202" s="308"/>
      <c r="C3202" s="298"/>
      <c r="D3202" s="305"/>
    </row>
    <row r="3203" spans="2:4" ht="12">
      <c r="B3203" s="308"/>
      <c r="C3203" s="298"/>
      <c r="D3203" s="305"/>
    </row>
    <row r="3204" spans="2:4" ht="12">
      <c r="B3204" s="308"/>
      <c r="C3204" s="298"/>
      <c r="D3204" s="305"/>
    </row>
    <row r="3205" spans="2:4" ht="12">
      <c r="B3205" s="308"/>
      <c r="C3205" s="298"/>
      <c r="D3205" s="305"/>
    </row>
    <row r="3206" spans="2:4" ht="12">
      <c r="B3206" s="308"/>
      <c r="C3206" s="298"/>
      <c r="D3206" s="305"/>
    </row>
    <row r="3207" spans="2:4" ht="12">
      <c r="B3207" s="308"/>
      <c r="C3207" s="298"/>
      <c r="D3207" s="305"/>
    </row>
    <row r="3208" spans="2:4" ht="12">
      <c r="B3208" s="308"/>
      <c r="C3208" s="298"/>
      <c r="D3208" s="305"/>
    </row>
    <row r="3209" spans="2:4" ht="12">
      <c r="B3209" s="308"/>
      <c r="C3209" s="298"/>
      <c r="D3209" s="305"/>
    </row>
    <row r="3210" spans="2:4" ht="12">
      <c r="B3210" s="308"/>
      <c r="C3210" s="298"/>
      <c r="D3210" s="305"/>
    </row>
    <row r="3211" spans="2:4" ht="12">
      <c r="B3211" s="308"/>
      <c r="C3211" s="298"/>
      <c r="D3211" s="305"/>
    </row>
    <row r="3212" spans="2:4" ht="12">
      <c r="B3212" s="308"/>
      <c r="C3212" s="298"/>
      <c r="D3212" s="305"/>
    </row>
    <row r="3213" spans="2:4" ht="12">
      <c r="B3213" s="308"/>
      <c r="C3213" s="298"/>
      <c r="D3213" s="305"/>
    </row>
    <row r="3214" spans="2:4" ht="12">
      <c r="B3214" s="308"/>
      <c r="C3214" s="298"/>
      <c r="D3214" s="305"/>
    </row>
    <row r="3215" spans="2:4" ht="12">
      <c r="B3215" s="308"/>
      <c r="C3215" s="298"/>
      <c r="D3215" s="305"/>
    </row>
    <row r="3216" spans="2:4" ht="12">
      <c r="B3216" s="308"/>
      <c r="C3216" s="298"/>
      <c r="D3216" s="305"/>
    </row>
    <row r="3217" spans="2:4" ht="12">
      <c r="B3217" s="308"/>
      <c r="C3217" s="298"/>
      <c r="D3217" s="305"/>
    </row>
    <row r="3218" spans="2:4" ht="12">
      <c r="B3218" s="308"/>
      <c r="C3218" s="298"/>
      <c r="D3218" s="305"/>
    </row>
    <row r="3219" spans="2:4" ht="12">
      <c r="B3219" s="308"/>
      <c r="C3219" s="298"/>
      <c r="D3219" s="305"/>
    </row>
    <row r="3220" spans="2:4" ht="12">
      <c r="B3220" s="308"/>
      <c r="C3220" s="298"/>
      <c r="D3220" s="305"/>
    </row>
    <row r="3221" spans="2:4" ht="12">
      <c r="B3221" s="309"/>
      <c r="C3221" s="298"/>
      <c r="D3221" s="305"/>
    </row>
    <row r="3222" spans="2:4" ht="12">
      <c r="B3222" s="309"/>
      <c r="C3222" s="298"/>
      <c r="D3222" s="305"/>
    </row>
    <row r="3223" spans="2:4" ht="12">
      <c r="B3223" s="309"/>
      <c r="C3223" s="298"/>
      <c r="D3223" s="305"/>
    </row>
    <row r="3224" spans="2:4" ht="12">
      <c r="B3224" s="309"/>
      <c r="C3224" s="298"/>
      <c r="D3224" s="305"/>
    </row>
    <row r="3225" spans="2:4" ht="12">
      <c r="B3225" s="309"/>
      <c r="C3225" s="298"/>
      <c r="D3225" s="305"/>
    </row>
    <row r="3226" spans="2:4" ht="12">
      <c r="B3226" s="309"/>
      <c r="C3226" s="298"/>
      <c r="D3226" s="305"/>
    </row>
    <row r="3227" spans="2:4" ht="12">
      <c r="B3227" s="308"/>
      <c r="C3227" s="298"/>
      <c r="D3227" s="305"/>
    </row>
    <row r="3228" spans="2:4" ht="12">
      <c r="B3228" s="308"/>
      <c r="C3228" s="298"/>
      <c r="D3228" s="305"/>
    </row>
    <row r="3229" spans="2:4" ht="12">
      <c r="B3229" s="308"/>
      <c r="C3229" s="298"/>
      <c r="D3229" s="305"/>
    </row>
    <row r="3230" spans="2:4" ht="12">
      <c r="B3230" s="308"/>
      <c r="C3230" s="298"/>
      <c r="D3230" s="305"/>
    </row>
    <row r="3231" spans="2:4" ht="12">
      <c r="B3231" s="308"/>
      <c r="C3231" s="298"/>
      <c r="D3231" s="305"/>
    </row>
    <row r="3232" spans="2:4" ht="12">
      <c r="B3232" s="308"/>
      <c r="C3232" s="298"/>
      <c r="D3232" s="305"/>
    </row>
    <row r="3233" spans="2:4" ht="12">
      <c r="B3233" s="308"/>
      <c r="C3233" s="298"/>
      <c r="D3233" s="305"/>
    </row>
    <row r="3234" spans="2:4" ht="12">
      <c r="B3234" s="308"/>
      <c r="C3234" s="298"/>
      <c r="D3234" s="305"/>
    </row>
    <row r="3235" spans="2:4" ht="12">
      <c r="B3235" s="308"/>
      <c r="C3235" s="298"/>
      <c r="D3235" s="305"/>
    </row>
    <row r="3236" spans="2:4" ht="12">
      <c r="B3236" s="308"/>
      <c r="C3236" s="298"/>
      <c r="D3236" s="305"/>
    </row>
    <row r="3237" spans="2:4" ht="12">
      <c r="B3237" s="308"/>
      <c r="C3237" s="298"/>
      <c r="D3237" s="305"/>
    </row>
    <row r="3238" spans="2:4" ht="12">
      <c r="B3238" s="308"/>
      <c r="C3238" s="298"/>
      <c r="D3238" s="305"/>
    </row>
    <row r="3239" spans="2:4" ht="12">
      <c r="B3239" s="308"/>
      <c r="C3239" s="298"/>
      <c r="D3239" s="305"/>
    </row>
    <row r="3240" spans="2:4" ht="12">
      <c r="B3240" s="308"/>
      <c r="C3240" s="298"/>
      <c r="D3240" s="305"/>
    </row>
    <row r="3241" spans="2:4" ht="12">
      <c r="B3241" s="308"/>
      <c r="C3241" s="298"/>
      <c r="D3241" s="305"/>
    </row>
    <row r="3242" spans="2:4" ht="12">
      <c r="B3242" s="308"/>
      <c r="C3242" s="298"/>
      <c r="D3242" s="305"/>
    </row>
    <row r="3243" spans="2:4" ht="12">
      <c r="B3243" s="308"/>
      <c r="C3243" s="298"/>
      <c r="D3243" s="305"/>
    </row>
    <row r="3244" spans="2:4" ht="12">
      <c r="B3244" s="308"/>
      <c r="C3244" s="298"/>
      <c r="D3244" s="305"/>
    </row>
    <row r="3245" spans="2:4" ht="12">
      <c r="B3245" s="308"/>
      <c r="C3245" s="298"/>
      <c r="D3245" s="305"/>
    </row>
    <row r="3246" spans="2:4" ht="12">
      <c r="B3246" s="308"/>
      <c r="C3246" s="298"/>
      <c r="D3246" s="305"/>
    </row>
    <row r="3247" spans="2:4" ht="12">
      <c r="B3247" s="308"/>
      <c r="C3247" s="298"/>
      <c r="D3247" s="305"/>
    </row>
    <row r="3248" spans="2:4" ht="12">
      <c r="B3248" s="308"/>
      <c r="C3248" s="298"/>
      <c r="D3248" s="305"/>
    </row>
    <row r="3249" spans="2:4" ht="12">
      <c r="B3249" s="308"/>
      <c r="C3249" s="298"/>
      <c r="D3249" s="305"/>
    </row>
    <row r="3250" spans="2:4" ht="12">
      <c r="B3250" s="308"/>
      <c r="C3250" s="298"/>
      <c r="D3250" s="305"/>
    </row>
    <row r="3251" spans="2:4" ht="12">
      <c r="B3251" s="308"/>
      <c r="C3251" s="298"/>
      <c r="D3251" s="305"/>
    </row>
    <row r="3252" spans="2:4" ht="12">
      <c r="B3252" s="308"/>
      <c r="C3252" s="298"/>
      <c r="D3252" s="305"/>
    </row>
    <row r="3253" spans="2:4" ht="12">
      <c r="B3253" s="308"/>
      <c r="C3253" s="298"/>
      <c r="D3253" s="305"/>
    </row>
    <row r="3254" spans="2:4" ht="12">
      <c r="B3254" s="308"/>
      <c r="C3254" s="298"/>
      <c r="D3254" s="305"/>
    </row>
    <row r="3255" spans="2:4" ht="12">
      <c r="B3255" s="308"/>
      <c r="C3255" s="298"/>
      <c r="D3255" s="305"/>
    </row>
    <row r="3256" spans="2:4" ht="12">
      <c r="B3256" s="308"/>
      <c r="C3256" s="298"/>
      <c r="D3256" s="305"/>
    </row>
    <row r="3257" spans="2:4" ht="12">
      <c r="B3257" s="308"/>
      <c r="C3257" s="298"/>
      <c r="D3257" s="305"/>
    </row>
    <row r="3258" spans="2:4" ht="12">
      <c r="B3258" s="308"/>
      <c r="C3258" s="298"/>
      <c r="D3258" s="305"/>
    </row>
    <row r="3259" spans="2:4" ht="12">
      <c r="B3259" s="308"/>
      <c r="C3259" s="298"/>
      <c r="D3259" s="305"/>
    </row>
    <row r="3260" spans="2:4" ht="12">
      <c r="B3260" s="308"/>
      <c r="C3260" s="298"/>
      <c r="D3260" s="305"/>
    </row>
  </sheetData>
  <mergeCells count="3">
    <mergeCell ref="A6:B6"/>
    <mergeCell ref="A9:F9"/>
    <mergeCell ref="D2918:D2919"/>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PCROZPOCTY\pavelhrba</dc:creator>
  <cp:keywords/>
  <dc:description/>
  <cp:lastModifiedBy>Ondřej Lukeš</cp:lastModifiedBy>
  <dcterms:created xsi:type="dcterms:W3CDTF">2021-02-02T17:01:44Z</dcterms:created>
  <dcterms:modified xsi:type="dcterms:W3CDTF">2021-02-16T16:11:58Z</dcterms:modified>
  <cp:category/>
  <cp:version/>
  <cp:contentType/>
  <cp:contentStatus/>
</cp:coreProperties>
</file>